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illw\Downloads\"/>
    </mc:Choice>
  </mc:AlternateContent>
  <bookViews>
    <workbookView xWindow="0" yWindow="0" windowWidth="19200" windowHeight="8340" tabRatio="1000" activeTab="4"/>
  </bookViews>
  <sheets>
    <sheet name="Campaigns Per Category" sheetId="7" r:id="rId1"/>
    <sheet name="Campaigns Per SubCategory" sheetId="9" r:id="rId2"/>
    <sheet name="Mthly Campaigns Per Category" sheetId="28" r:id="rId3"/>
    <sheet name="Data" sheetId="1" r:id="rId4"/>
    <sheet name="Bonus Solution" sheetId="39" r:id="rId5"/>
  </sheets>
  <definedNames>
    <definedName name="_xlnm._FilterDatabase" localSheetId="3" hidden="1">Data!$A$1:$V$4115</definedName>
  </definedNames>
  <calcPr calcId="162913"/>
  <pivotCaches>
    <pivotCache cacheId="54" r:id="rId6"/>
    <pivotCache cacheId="6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39" l="1"/>
  <c r="D13" i="39"/>
  <c r="B13" i="39"/>
  <c r="D12" i="39"/>
  <c r="C12" i="39"/>
  <c r="B12" i="39"/>
  <c r="D11" i="39"/>
  <c r="C11" i="39"/>
  <c r="B11" i="39"/>
  <c r="D8" i="39"/>
  <c r="C8" i="39"/>
  <c r="B8" i="39"/>
  <c r="B9" i="39"/>
  <c r="E9" i="39" s="1"/>
  <c r="C9" i="39"/>
  <c r="D9" i="39"/>
  <c r="B10" i="39"/>
  <c r="C10" i="39"/>
  <c r="D10" i="39"/>
  <c r="B7" i="39"/>
  <c r="D4" i="39"/>
  <c r="C4" i="39"/>
  <c r="B4" i="39"/>
  <c r="B5" i="39"/>
  <c r="C5" i="39"/>
  <c r="E5" i="39" s="1"/>
  <c r="D5" i="39"/>
  <c r="B6" i="39"/>
  <c r="C6" i="39"/>
  <c r="D6" i="39"/>
  <c r="C7" i="39"/>
  <c r="D7" i="39"/>
  <c r="D3" i="39"/>
  <c r="C3" i="39"/>
  <c r="B3" i="39"/>
  <c r="C2" i="39"/>
  <c r="D2" i="39"/>
  <c r="B2" i="39"/>
  <c r="J2" i="1"/>
  <c r="L2" i="1"/>
  <c r="N2" i="1" s="1"/>
  <c r="S2" i="1"/>
  <c r="T2" i="1"/>
  <c r="U2" i="1"/>
  <c r="V2" i="1" s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N2435" i="1" s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N2341" i="1" s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N2149" i="1" s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N2085" i="1" s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N1977" i="1" s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N1945" i="1" s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N1851" i="1" s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N1829" i="1" s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N725" i="1" s="1"/>
  <c r="L724" i="1"/>
  <c r="L723" i="1"/>
  <c r="L722" i="1"/>
  <c r="L721" i="1"/>
  <c r="N721" i="1" s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U4115" i="1"/>
  <c r="V4115" i="1" s="1"/>
  <c r="U4114" i="1"/>
  <c r="V4114" i="1" s="1"/>
  <c r="U4113" i="1"/>
  <c r="V4113" i="1" s="1"/>
  <c r="U4112" i="1"/>
  <c r="V4112" i="1" s="1"/>
  <c r="U4111" i="1"/>
  <c r="V4111" i="1" s="1"/>
  <c r="U4110" i="1"/>
  <c r="V4110" i="1" s="1"/>
  <c r="U4109" i="1"/>
  <c r="V4109" i="1" s="1"/>
  <c r="U4108" i="1"/>
  <c r="V4108" i="1" s="1"/>
  <c r="U4107" i="1"/>
  <c r="V4107" i="1" s="1"/>
  <c r="U4106" i="1"/>
  <c r="V4106" i="1" s="1"/>
  <c r="U4105" i="1"/>
  <c r="V4105" i="1" s="1"/>
  <c r="U4104" i="1"/>
  <c r="V4104" i="1" s="1"/>
  <c r="U4103" i="1"/>
  <c r="V4103" i="1" s="1"/>
  <c r="U4102" i="1"/>
  <c r="V4102" i="1" s="1"/>
  <c r="U4101" i="1"/>
  <c r="V4101" i="1" s="1"/>
  <c r="U4100" i="1"/>
  <c r="V4100" i="1" s="1"/>
  <c r="U4099" i="1"/>
  <c r="V4099" i="1" s="1"/>
  <c r="U4098" i="1"/>
  <c r="V4098" i="1" s="1"/>
  <c r="U4097" i="1"/>
  <c r="V4097" i="1" s="1"/>
  <c r="U4096" i="1"/>
  <c r="V4096" i="1" s="1"/>
  <c r="U4095" i="1"/>
  <c r="V4095" i="1" s="1"/>
  <c r="U4094" i="1"/>
  <c r="V4094" i="1" s="1"/>
  <c r="U4093" i="1"/>
  <c r="V4093" i="1" s="1"/>
  <c r="U4092" i="1"/>
  <c r="V4092" i="1" s="1"/>
  <c r="U4091" i="1"/>
  <c r="V4091" i="1" s="1"/>
  <c r="U4090" i="1"/>
  <c r="V4090" i="1" s="1"/>
  <c r="U4089" i="1"/>
  <c r="V4089" i="1" s="1"/>
  <c r="U4088" i="1"/>
  <c r="V4088" i="1" s="1"/>
  <c r="U4087" i="1"/>
  <c r="V4087" i="1" s="1"/>
  <c r="U4086" i="1"/>
  <c r="V4086" i="1" s="1"/>
  <c r="U4085" i="1"/>
  <c r="V4085" i="1" s="1"/>
  <c r="U4084" i="1"/>
  <c r="V4084" i="1" s="1"/>
  <c r="U4083" i="1"/>
  <c r="V4083" i="1" s="1"/>
  <c r="U4082" i="1"/>
  <c r="V4082" i="1" s="1"/>
  <c r="U4081" i="1"/>
  <c r="V4081" i="1" s="1"/>
  <c r="U4080" i="1"/>
  <c r="V4080" i="1" s="1"/>
  <c r="U4079" i="1"/>
  <c r="V4079" i="1" s="1"/>
  <c r="U4078" i="1"/>
  <c r="V4078" i="1" s="1"/>
  <c r="U4077" i="1"/>
  <c r="V4077" i="1" s="1"/>
  <c r="U4076" i="1"/>
  <c r="V4076" i="1" s="1"/>
  <c r="U4075" i="1"/>
  <c r="V4075" i="1" s="1"/>
  <c r="U4074" i="1"/>
  <c r="V4074" i="1" s="1"/>
  <c r="U4073" i="1"/>
  <c r="V4073" i="1" s="1"/>
  <c r="U4072" i="1"/>
  <c r="V4072" i="1" s="1"/>
  <c r="U4071" i="1"/>
  <c r="V4071" i="1" s="1"/>
  <c r="U4070" i="1"/>
  <c r="V4070" i="1" s="1"/>
  <c r="U4069" i="1"/>
  <c r="V4069" i="1" s="1"/>
  <c r="U4068" i="1"/>
  <c r="V4068" i="1" s="1"/>
  <c r="U4067" i="1"/>
  <c r="V4067" i="1" s="1"/>
  <c r="U4066" i="1"/>
  <c r="V4066" i="1" s="1"/>
  <c r="U4065" i="1"/>
  <c r="V4065" i="1" s="1"/>
  <c r="U4064" i="1"/>
  <c r="V4064" i="1" s="1"/>
  <c r="U4063" i="1"/>
  <c r="V4063" i="1" s="1"/>
  <c r="U4062" i="1"/>
  <c r="V4062" i="1" s="1"/>
  <c r="U4061" i="1"/>
  <c r="V4061" i="1" s="1"/>
  <c r="U4060" i="1"/>
  <c r="V4060" i="1" s="1"/>
  <c r="U4059" i="1"/>
  <c r="V4059" i="1" s="1"/>
  <c r="U4058" i="1"/>
  <c r="V4058" i="1" s="1"/>
  <c r="U4057" i="1"/>
  <c r="V4057" i="1" s="1"/>
  <c r="U4056" i="1"/>
  <c r="V4056" i="1" s="1"/>
  <c r="U4055" i="1"/>
  <c r="V4055" i="1" s="1"/>
  <c r="U4054" i="1"/>
  <c r="V4054" i="1" s="1"/>
  <c r="U4053" i="1"/>
  <c r="V4053" i="1" s="1"/>
  <c r="U4052" i="1"/>
  <c r="V4052" i="1" s="1"/>
  <c r="U4051" i="1"/>
  <c r="V4051" i="1" s="1"/>
  <c r="U4050" i="1"/>
  <c r="V4050" i="1" s="1"/>
  <c r="U4049" i="1"/>
  <c r="V4049" i="1" s="1"/>
  <c r="U4048" i="1"/>
  <c r="V4048" i="1" s="1"/>
  <c r="U4047" i="1"/>
  <c r="V4047" i="1" s="1"/>
  <c r="U4046" i="1"/>
  <c r="V4046" i="1" s="1"/>
  <c r="U4045" i="1"/>
  <c r="V4045" i="1" s="1"/>
  <c r="U4044" i="1"/>
  <c r="V4044" i="1" s="1"/>
  <c r="U4043" i="1"/>
  <c r="V4043" i="1" s="1"/>
  <c r="U4042" i="1"/>
  <c r="V4042" i="1" s="1"/>
  <c r="U4041" i="1"/>
  <c r="V4041" i="1" s="1"/>
  <c r="U4040" i="1"/>
  <c r="V4040" i="1" s="1"/>
  <c r="U4039" i="1"/>
  <c r="V4039" i="1" s="1"/>
  <c r="U4038" i="1"/>
  <c r="V4038" i="1" s="1"/>
  <c r="U4037" i="1"/>
  <c r="V4037" i="1" s="1"/>
  <c r="U4036" i="1"/>
  <c r="V4036" i="1" s="1"/>
  <c r="U4035" i="1"/>
  <c r="V4035" i="1" s="1"/>
  <c r="U4034" i="1"/>
  <c r="V4034" i="1" s="1"/>
  <c r="U4033" i="1"/>
  <c r="V4033" i="1" s="1"/>
  <c r="U4032" i="1"/>
  <c r="V4032" i="1" s="1"/>
  <c r="U4031" i="1"/>
  <c r="V4031" i="1" s="1"/>
  <c r="U4030" i="1"/>
  <c r="V4030" i="1" s="1"/>
  <c r="U4029" i="1"/>
  <c r="V4029" i="1" s="1"/>
  <c r="U4028" i="1"/>
  <c r="V4028" i="1" s="1"/>
  <c r="U4027" i="1"/>
  <c r="V4027" i="1" s="1"/>
  <c r="U4026" i="1"/>
  <c r="V4026" i="1" s="1"/>
  <c r="U4025" i="1"/>
  <c r="V4025" i="1" s="1"/>
  <c r="U4024" i="1"/>
  <c r="V4024" i="1" s="1"/>
  <c r="U4023" i="1"/>
  <c r="V4023" i="1" s="1"/>
  <c r="U4022" i="1"/>
  <c r="V4022" i="1" s="1"/>
  <c r="U4021" i="1"/>
  <c r="V4021" i="1" s="1"/>
  <c r="U4020" i="1"/>
  <c r="V4020" i="1" s="1"/>
  <c r="U4019" i="1"/>
  <c r="V4019" i="1" s="1"/>
  <c r="U4018" i="1"/>
  <c r="V4018" i="1" s="1"/>
  <c r="U4017" i="1"/>
  <c r="V4017" i="1" s="1"/>
  <c r="U4016" i="1"/>
  <c r="V4016" i="1" s="1"/>
  <c r="U4015" i="1"/>
  <c r="V4015" i="1" s="1"/>
  <c r="U4014" i="1"/>
  <c r="V4014" i="1" s="1"/>
  <c r="U4013" i="1"/>
  <c r="V4013" i="1" s="1"/>
  <c r="U4012" i="1"/>
  <c r="V4012" i="1" s="1"/>
  <c r="U4011" i="1"/>
  <c r="V4011" i="1" s="1"/>
  <c r="U4010" i="1"/>
  <c r="V4010" i="1" s="1"/>
  <c r="U4009" i="1"/>
  <c r="V4009" i="1" s="1"/>
  <c r="U4008" i="1"/>
  <c r="V4008" i="1" s="1"/>
  <c r="U4007" i="1"/>
  <c r="V4007" i="1" s="1"/>
  <c r="U4006" i="1"/>
  <c r="V4006" i="1" s="1"/>
  <c r="U4005" i="1"/>
  <c r="V4005" i="1" s="1"/>
  <c r="U4004" i="1"/>
  <c r="V4004" i="1" s="1"/>
  <c r="U4003" i="1"/>
  <c r="V4003" i="1" s="1"/>
  <c r="U4002" i="1"/>
  <c r="V4002" i="1" s="1"/>
  <c r="U4001" i="1"/>
  <c r="V4001" i="1" s="1"/>
  <c r="U4000" i="1"/>
  <c r="V4000" i="1" s="1"/>
  <c r="U3999" i="1"/>
  <c r="V3999" i="1" s="1"/>
  <c r="U3998" i="1"/>
  <c r="V3998" i="1" s="1"/>
  <c r="U3997" i="1"/>
  <c r="V3997" i="1" s="1"/>
  <c r="U3996" i="1"/>
  <c r="V3996" i="1" s="1"/>
  <c r="U3995" i="1"/>
  <c r="V3995" i="1" s="1"/>
  <c r="U3994" i="1"/>
  <c r="V3994" i="1" s="1"/>
  <c r="U3993" i="1"/>
  <c r="V3993" i="1" s="1"/>
  <c r="U3992" i="1"/>
  <c r="V3992" i="1" s="1"/>
  <c r="U3991" i="1"/>
  <c r="V3991" i="1" s="1"/>
  <c r="U3990" i="1"/>
  <c r="V3990" i="1" s="1"/>
  <c r="U3989" i="1"/>
  <c r="V3989" i="1" s="1"/>
  <c r="U3988" i="1"/>
  <c r="V3988" i="1" s="1"/>
  <c r="U3987" i="1"/>
  <c r="V3987" i="1" s="1"/>
  <c r="U3986" i="1"/>
  <c r="V3986" i="1" s="1"/>
  <c r="U3985" i="1"/>
  <c r="V3985" i="1" s="1"/>
  <c r="U3984" i="1"/>
  <c r="V3984" i="1" s="1"/>
  <c r="U3983" i="1"/>
  <c r="V3983" i="1" s="1"/>
  <c r="U3982" i="1"/>
  <c r="V3982" i="1" s="1"/>
  <c r="U3981" i="1"/>
  <c r="V3981" i="1" s="1"/>
  <c r="U3980" i="1"/>
  <c r="V3980" i="1" s="1"/>
  <c r="U3979" i="1"/>
  <c r="V3979" i="1" s="1"/>
  <c r="U3978" i="1"/>
  <c r="V3978" i="1" s="1"/>
  <c r="U3977" i="1"/>
  <c r="V3977" i="1" s="1"/>
  <c r="U3976" i="1"/>
  <c r="V3976" i="1" s="1"/>
  <c r="U3975" i="1"/>
  <c r="V3975" i="1" s="1"/>
  <c r="U3974" i="1"/>
  <c r="V3974" i="1" s="1"/>
  <c r="U3973" i="1"/>
  <c r="V3973" i="1" s="1"/>
  <c r="U3972" i="1"/>
  <c r="V3972" i="1" s="1"/>
  <c r="U3971" i="1"/>
  <c r="V3971" i="1" s="1"/>
  <c r="U3970" i="1"/>
  <c r="V3970" i="1" s="1"/>
  <c r="U3969" i="1"/>
  <c r="V3969" i="1" s="1"/>
  <c r="U3968" i="1"/>
  <c r="V3968" i="1" s="1"/>
  <c r="U3967" i="1"/>
  <c r="V3967" i="1" s="1"/>
  <c r="U3966" i="1"/>
  <c r="V3966" i="1" s="1"/>
  <c r="U3965" i="1"/>
  <c r="V3965" i="1" s="1"/>
  <c r="U3964" i="1"/>
  <c r="V3964" i="1" s="1"/>
  <c r="U3963" i="1"/>
  <c r="V3963" i="1" s="1"/>
  <c r="U3962" i="1"/>
  <c r="V3962" i="1" s="1"/>
  <c r="U3961" i="1"/>
  <c r="V3961" i="1" s="1"/>
  <c r="U3960" i="1"/>
  <c r="V3960" i="1" s="1"/>
  <c r="U3959" i="1"/>
  <c r="V3959" i="1" s="1"/>
  <c r="U3958" i="1"/>
  <c r="V3958" i="1" s="1"/>
  <c r="U3957" i="1"/>
  <c r="V3957" i="1" s="1"/>
  <c r="U3956" i="1"/>
  <c r="V3956" i="1" s="1"/>
  <c r="U3955" i="1"/>
  <c r="V3955" i="1" s="1"/>
  <c r="U3954" i="1"/>
  <c r="V3954" i="1" s="1"/>
  <c r="U3953" i="1"/>
  <c r="V3953" i="1" s="1"/>
  <c r="U3952" i="1"/>
  <c r="V3952" i="1" s="1"/>
  <c r="U3951" i="1"/>
  <c r="V3951" i="1" s="1"/>
  <c r="U3950" i="1"/>
  <c r="V3950" i="1" s="1"/>
  <c r="U3949" i="1"/>
  <c r="V3949" i="1" s="1"/>
  <c r="U3948" i="1"/>
  <c r="V3948" i="1" s="1"/>
  <c r="U3947" i="1"/>
  <c r="V3947" i="1" s="1"/>
  <c r="U3946" i="1"/>
  <c r="V3946" i="1" s="1"/>
  <c r="U3945" i="1"/>
  <c r="V3945" i="1" s="1"/>
  <c r="U3944" i="1"/>
  <c r="V3944" i="1" s="1"/>
  <c r="U3943" i="1"/>
  <c r="V3943" i="1" s="1"/>
  <c r="U3942" i="1"/>
  <c r="V3942" i="1" s="1"/>
  <c r="U3941" i="1"/>
  <c r="V3941" i="1" s="1"/>
  <c r="U3940" i="1"/>
  <c r="V3940" i="1" s="1"/>
  <c r="U3939" i="1"/>
  <c r="V3939" i="1" s="1"/>
  <c r="U3938" i="1"/>
  <c r="V3938" i="1" s="1"/>
  <c r="U3937" i="1"/>
  <c r="V3937" i="1" s="1"/>
  <c r="U3936" i="1"/>
  <c r="V3936" i="1" s="1"/>
  <c r="U3935" i="1"/>
  <c r="V3935" i="1" s="1"/>
  <c r="U3934" i="1"/>
  <c r="V3934" i="1" s="1"/>
  <c r="U3933" i="1"/>
  <c r="V3933" i="1" s="1"/>
  <c r="U3932" i="1"/>
  <c r="V3932" i="1" s="1"/>
  <c r="U3931" i="1"/>
  <c r="V3931" i="1" s="1"/>
  <c r="U3930" i="1"/>
  <c r="V3930" i="1" s="1"/>
  <c r="U3929" i="1"/>
  <c r="V3929" i="1" s="1"/>
  <c r="U3928" i="1"/>
  <c r="V3928" i="1" s="1"/>
  <c r="U3927" i="1"/>
  <c r="V3927" i="1" s="1"/>
  <c r="U3926" i="1"/>
  <c r="V3926" i="1" s="1"/>
  <c r="U3925" i="1"/>
  <c r="V3925" i="1" s="1"/>
  <c r="U3924" i="1"/>
  <c r="V3924" i="1" s="1"/>
  <c r="U3923" i="1"/>
  <c r="V3923" i="1" s="1"/>
  <c r="U3922" i="1"/>
  <c r="V3922" i="1" s="1"/>
  <c r="U3921" i="1"/>
  <c r="V3921" i="1" s="1"/>
  <c r="U3920" i="1"/>
  <c r="V3920" i="1" s="1"/>
  <c r="U3919" i="1"/>
  <c r="V3919" i="1" s="1"/>
  <c r="U3918" i="1"/>
  <c r="V3918" i="1" s="1"/>
  <c r="U3917" i="1"/>
  <c r="V3917" i="1" s="1"/>
  <c r="U3916" i="1"/>
  <c r="V3916" i="1" s="1"/>
  <c r="U3915" i="1"/>
  <c r="V3915" i="1" s="1"/>
  <c r="U3914" i="1"/>
  <c r="V3914" i="1" s="1"/>
  <c r="U3913" i="1"/>
  <c r="V3913" i="1" s="1"/>
  <c r="U3912" i="1"/>
  <c r="V3912" i="1" s="1"/>
  <c r="U3911" i="1"/>
  <c r="V3911" i="1" s="1"/>
  <c r="U3910" i="1"/>
  <c r="V3910" i="1" s="1"/>
  <c r="U3909" i="1"/>
  <c r="V3909" i="1" s="1"/>
  <c r="U3908" i="1"/>
  <c r="V3908" i="1" s="1"/>
  <c r="U3907" i="1"/>
  <c r="V3907" i="1" s="1"/>
  <c r="U3906" i="1"/>
  <c r="V3906" i="1" s="1"/>
  <c r="U3905" i="1"/>
  <c r="V3905" i="1" s="1"/>
  <c r="U3904" i="1"/>
  <c r="V3904" i="1" s="1"/>
  <c r="U3903" i="1"/>
  <c r="V3903" i="1" s="1"/>
  <c r="U3902" i="1"/>
  <c r="V3902" i="1" s="1"/>
  <c r="U3901" i="1"/>
  <c r="V3901" i="1" s="1"/>
  <c r="U3900" i="1"/>
  <c r="V3900" i="1" s="1"/>
  <c r="U3899" i="1"/>
  <c r="V3899" i="1" s="1"/>
  <c r="U3898" i="1"/>
  <c r="V3898" i="1" s="1"/>
  <c r="U3897" i="1"/>
  <c r="V3897" i="1" s="1"/>
  <c r="U3896" i="1"/>
  <c r="V3896" i="1" s="1"/>
  <c r="U3895" i="1"/>
  <c r="V3895" i="1" s="1"/>
  <c r="U3894" i="1"/>
  <c r="V3894" i="1" s="1"/>
  <c r="U3893" i="1"/>
  <c r="V3893" i="1" s="1"/>
  <c r="U3892" i="1"/>
  <c r="V3892" i="1" s="1"/>
  <c r="U3891" i="1"/>
  <c r="V3891" i="1" s="1"/>
  <c r="U3890" i="1"/>
  <c r="V3890" i="1" s="1"/>
  <c r="U3889" i="1"/>
  <c r="V3889" i="1" s="1"/>
  <c r="U3888" i="1"/>
  <c r="V3888" i="1" s="1"/>
  <c r="U3887" i="1"/>
  <c r="V3887" i="1" s="1"/>
  <c r="U3886" i="1"/>
  <c r="V3886" i="1" s="1"/>
  <c r="U3885" i="1"/>
  <c r="V3885" i="1" s="1"/>
  <c r="U3884" i="1"/>
  <c r="V3884" i="1" s="1"/>
  <c r="U3883" i="1"/>
  <c r="V3883" i="1" s="1"/>
  <c r="U3882" i="1"/>
  <c r="V3882" i="1" s="1"/>
  <c r="U3881" i="1"/>
  <c r="V3881" i="1" s="1"/>
  <c r="U3880" i="1"/>
  <c r="V3880" i="1" s="1"/>
  <c r="U3879" i="1"/>
  <c r="V3879" i="1" s="1"/>
  <c r="U3878" i="1"/>
  <c r="V3878" i="1" s="1"/>
  <c r="U3877" i="1"/>
  <c r="V3877" i="1" s="1"/>
  <c r="U3876" i="1"/>
  <c r="V3876" i="1" s="1"/>
  <c r="U3875" i="1"/>
  <c r="V3875" i="1" s="1"/>
  <c r="U3874" i="1"/>
  <c r="V3874" i="1" s="1"/>
  <c r="U3873" i="1"/>
  <c r="V3873" i="1" s="1"/>
  <c r="U3872" i="1"/>
  <c r="V3872" i="1" s="1"/>
  <c r="U3871" i="1"/>
  <c r="V3871" i="1" s="1"/>
  <c r="U3870" i="1"/>
  <c r="V3870" i="1" s="1"/>
  <c r="U3869" i="1"/>
  <c r="V3869" i="1" s="1"/>
  <c r="U3868" i="1"/>
  <c r="V3868" i="1" s="1"/>
  <c r="U3867" i="1"/>
  <c r="V3867" i="1" s="1"/>
  <c r="U3866" i="1"/>
  <c r="V3866" i="1" s="1"/>
  <c r="U3865" i="1"/>
  <c r="V3865" i="1" s="1"/>
  <c r="U3864" i="1"/>
  <c r="V3864" i="1" s="1"/>
  <c r="U3863" i="1"/>
  <c r="V3863" i="1" s="1"/>
  <c r="U3862" i="1"/>
  <c r="V3862" i="1" s="1"/>
  <c r="U3861" i="1"/>
  <c r="V3861" i="1" s="1"/>
  <c r="U3860" i="1"/>
  <c r="V3860" i="1" s="1"/>
  <c r="U3859" i="1"/>
  <c r="V3859" i="1" s="1"/>
  <c r="U3858" i="1"/>
  <c r="V3858" i="1" s="1"/>
  <c r="U3857" i="1"/>
  <c r="V3857" i="1" s="1"/>
  <c r="U3856" i="1"/>
  <c r="V3856" i="1" s="1"/>
  <c r="U3855" i="1"/>
  <c r="V3855" i="1" s="1"/>
  <c r="U3854" i="1"/>
  <c r="V3854" i="1" s="1"/>
  <c r="U3853" i="1"/>
  <c r="V3853" i="1" s="1"/>
  <c r="U3852" i="1"/>
  <c r="V3852" i="1" s="1"/>
  <c r="U3851" i="1"/>
  <c r="V3851" i="1" s="1"/>
  <c r="U3850" i="1"/>
  <c r="V3850" i="1" s="1"/>
  <c r="U3849" i="1"/>
  <c r="V3849" i="1" s="1"/>
  <c r="U3848" i="1"/>
  <c r="V3848" i="1" s="1"/>
  <c r="U3847" i="1"/>
  <c r="V3847" i="1" s="1"/>
  <c r="U3846" i="1"/>
  <c r="V3846" i="1" s="1"/>
  <c r="U3845" i="1"/>
  <c r="V3845" i="1" s="1"/>
  <c r="U3844" i="1"/>
  <c r="V3844" i="1" s="1"/>
  <c r="U3843" i="1"/>
  <c r="V3843" i="1" s="1"/>
  <c r="U3842" i="1"/>
  <c r="V3842" i="1" s="1"/>
  <c r="U3841" i="1"/>
  <c r="V3841" i="1" s="1"/>
  <c r="U3840" i="1"/>
  <c r="V3840" i="1" s="1"/>
  <c r="U3839" i="1"/>
  <c r="V3839" i="1" s="1"/>
  <c r="U3838" i="1"/>
  <c r="V3838" i="1" s="1"/>
  <c r="U3837" i="1"/>
  <c r="V3837" i="1" s="1"/>
  <c r="U3836" i="1"/>
  <c r="V3836" i="1" s="1"/>
  <c r="U3835" i="1"/>
  <c r="V3835" i="1" s="1"/>
  <c r="U3834" i="1"/>
  <c r="V3834" i="1" s="1"/>
  <c r="U3833" i="1"/>
  <c r="V3833" i="1" s="1"/>
  <c r="U3832" i="1"/>
  <c r="V3832" i="1" s="1"/>
  <c r="U3831" i="1"/>
  <c r="V3831" i="1" s="1"/>
  <c r="U3830" i="1"/>
  <c r="V3830" i="1" s="1"/>
  <c r="U3829" i="1"/>
  <c r="V3829" i="1" s="1"/>
  <c r="U3828" i="1"/>
  <c r="V3828" i="1" s="1"/>
  <c r="U3827" i="1"/>
  <c r="V3827" i="1" s="1"/>
  <c r="U3826" i="1"/>
  <c r="V3826" i="1" s="1"/>
  <c r="U3825" i="1"/>
  <c r="V3825" i="1" s="1"/>
  <c r="U3824" i="1"/>
  <c r="V3824" i="1" s="1"/>
  <c r="U3823" i="1"/>
  <c r="V3823" i="1" s="1"/>
  <c r="U3822" i="1"/>
  <c r="V3822" i="1" s="1"/>
  <c r="U3821" i="1"/>
  <c r="V3821" i="1" s="1"/>
  <c r="U3820" i="1"/>
  <c r="V3820" i="1" s="1"/>
  <c r="U3819" i="1"/>
  <c r="V3819" i="1" s="1"/>
  <c r="U3818" i="1"/>
  <c r="V3818" i="1" s="1"/>
  <c r="U3817" i="1"/>
  <c r="V3817" i="1" s="1"/>
  <c r="U3816" i="1"/>
  <c r="V3816" i="1" s="1"/>
  <c r="U3815" i="1"/>
  <c r="V3815" i="1" s="1"/>
  <c r="U3814" i="1"/>
  <c r="V3814" i="1" s="1"/>
  <c r="U3813" i="1"/>
  <c r="V3813" i="1" s="1"/>
  <c r="U3812" i="1"/>
  <c r="V3812" i="1" s="1"/>
  <c r="U3811" i="1"/>
  <c r="V3811" i="1" s="1"/>
  <c r="U3810" i="1"/>
  <c r="V3810" i="1" s="1"/>
  <c r="U3809" i="1"/>
  <c r="V3809" i="1" s="1"/>
  <c r="U3808" i="1"/>
  <c r="V3808" i="1" s="1"/>
  <c r="U3807" i="1"/>
  <c r="V3807" i="1" s="1"/>
  <c r="U3806" i="1"/>
  <c r="V3806" i="1" s="1"/>
  <c r="U3805" i="1"/>
  <c r="V3805" i="1" s="1"/>
  <c r="U3804" i="1"/>
  <c r="V3804" i="1" s="1"/>
  <c r="U3803" i="1"/>
  <c r="V3803" i="1" s="1"/>
  <c r="U3802" i="1"/>
  <c r="V3802" i="1" s="1"/>
  <c r="U3801" i="1"/>
  <c r="V3801" i="1" s="1"/>
  <c r="U3800" i="1"/>
  <c r="V3800" i="1" s="1"/>
  <c r="U3799" i="1"/>
  <c r="V3799" i="1" s="1"/>
  <c r="U3798" i="1"/>
  <c r="V3798" i="1" s="1"/>
  <c r="U3797" i="1"/>
  <c r="V3797" i="1" s="1"/>
  <c r="U3796" i="1"/>
  <c r="V3796" i="1" s="1"/>
  <c r="U3795" i="1"/>
  <c r="V3795" i="1" s="1"/>
  <c r="U3794" i="1"/>
  <c r="V3794" i="1" s="1"/>
  <c r="U3793" i="1"/>
  <c r="V3793" i="1" s="1"/>
  <c r="U3792" i="1"/>
  <c r="V3792" i="1" s="1"/>
  <c r="U3791" i="1"/>
  <c r="V3791" i="1" s="1"/>
  <c r="U3790" i="1"/>
  <c r="V3790" i="1" s="1"/>
  <c r="U3789" i="1"/>
  <c r="V3789" i="1" s="1"/>
  <c r="U3788" i="1"/>
  <c r="V3788" i="1" s="1"/>
  <c r="U3787" i="1"/>
  <c r="V3787" i="1" s="1"/>
  <c r="U3786" i="1"/>
  <c r="V3786" i="1" s="1"/>
  <c r="U3785" i="1"/>
  <c r="V3785" i="1" s="1"/>
  <c r="U3784" i="1"/>
  <c r="V3784" i="1" s="1"/>
  <c r="U3783" i="1"/>
  <c r="V3783" i="1" s="1"/>
  <c r="U3782" i="1"/>
  <c r="V3782" i="1" s="1"/>
  <c r="U3781" i="1"/>
  <c r="V3781" i="1" s="1"/>
  <c r="U3780" i="1"/>
  <c r="V3780" i="1" s="1"/>
  <c r="U3779" i="1"/>
  <c r="V3779" i="1" s="1"/>
  <c r="U3778" i="1"/>
  <c r="V3778" i="1" s="1"/>
  <c r="U3777" i="1"/>
  <c r="V3777" i="1" s="1"/>
  <c r="U3776" i="1"/>
  <c r="V3776" i="1" s="1"/>
  <c r="U3775" i="1"/>
  <c r="V3775" i="1" s="1"/>
  <c r="U3774" i="1"/>
  <c r="V3774" i="1" s="1"/>
  <c r="U3773" i="1"/>
  <c r="V3773" i="1" s="1"/>
  <c r="U3772" i="1"/>
  <c r="V3772" i="1" s="1"/>
  <c r="U3771" i="1"/>
  <c r="V3771" i="1" s="1"/>
  <c r="U3770" i="1"/>
  <c r="V3770" i="1" s="1"/>
  <c r="U3769" i="1"/>
  <c r="V3769" i="1" s="1"/>
  <c r="U3768" i="1"/>
  <c r="V3768" i="1" s="1"/>
  <c r="U3767" i="1"/>
  <c r="V3767" i="1" s="1"/>
  <c r="U3766" i="1"/>
  <c r="V3766" i="1" s="1"/>
  <c r="U3765" i="1"/>
  <c r="V3765" i="1" s="1"/>
  <c r="U3764" i="1"/>
  <c r="V3764" i="1" s="1"/>
  <c r="U3763" i="1"/>
  <c r="V3763" i="1" s="1"/>
  <c r="U3762" i="1"/>
  <c r="V3762" i="1" s="1"/>
  <c r="U3761" i="1"/>
  <c r="V3761" i="1" s="1"/>
  <c r="U3760" i="1"/>
  <c r="V3760" i="1" s="1"/>
  <c r="U3759" i="1"/>
  <c r="V3759" i="1" s="1"/>
  <c r="U3758" i="1"/>
  <c r="V3758" i="1" s="1"/>
  <c r="U3757" i="1"/>
  <c r="V3757" i="1" s="1"/>
  <c r="U3756" i="1"/>
  <c r="V3756" i="1" s="1"/>
  <c r="U3755" i="1"/>
  <c r="V3755" i="1" s="1"/>
  <c r="U3754" i="1"/>
  <c r="V3754" i="1" s="1"/>
  <c r="U3753" i="1"/>
  <c r="V3753" i="1" s="1"/>
  <c r="U3752" i="1"/>
  <c r="V3752" i="1" s="1"/>
  <c r="U3751" i="1"/>
  <c r="V3751" i="1" s="1"/>
  <c r="U3750" i="1"/>
  <c r="V3750" i="1" s="1"/>
  <c r="U3749" i="1"/>
  <c r="V3749" i="1" s="1"/>
  <c r="U3748" i="1"/>
  <c r="V3748" i="1" s="1"/>
  <c r="U3747" i="1"/>
  <c r="V3747" i="1" s="1"/>
  <c r="U3746" i="1"/>
  <c r="V3746" i="1" s="1"/>
  <c r="U3745" i="1"/>
  <c r="V3745" i="1" s="1"/>
  <c r="U3744" i="1"/>
  <c r="V3744" i="1" s="1"/>
  <c r="U3743" i="1"/>
  <c r="V3743" i="1" s="1"/>
  <c r="U3742" i="1"/>
  <c r="V3742" i="1" s="1"/>
  <c r="U3741" i="1"/>
  <c r="V3741" i="1" s="1"/>
  <c r="U3740" i="1"/>
  <c r="V3740" i="1" s="1"/>
  <c r="U3739" i="1"/>
  <c r="V3739" i="1" s="1"/>
  <c r="U3738" i="1"/>
  <c r="V3738" i="1" s="1"/>
  <c r="U3737" i="1"/>
  <c r="V3737" i="1" s="1"/>
  <c r="U3736" i="1"/>
  <c r="V3736" i="1" s="1"/>
  <c r="U3735" i="1"/>
  <c r="V3735" i="1" s="1"/>
  <c r="U3734" i="1"/>
  <c r="V3734" i="1" s="1"/>
  <c r="U3733" i="1"/>
  <c r="V3733" i="1" s="1"/>
  <c r="U3732" i="1"/>
  <c r="V3732" i="1" s="1"/>
  <c r="U3731" i="1"/>
  <c r="V3731" i="1" s="1"/>
  <c r="U3730" i="1"/>
  <c r="V3730" i="1" s="1"/>
  <c r="U3729" i="1"/>
  <c r="V3729" i="1" s="1"/>
  <c r="U3728" i="1"/>
  <c r="V3728" i="1" s="1"/>
  <c r="U3727" i="1"/>
  <c r="V3727" i="1" s="1"/>
  <c r="U3726" i="1"/>
  <c r="V3726" i="1" s="1"/>
  <c r="U3725" i="1"/>
  <c r="V3725" i="1" s="1"/>
  <c r="U3724" i="1"/>
  <c r="V3724" i="1" s="1"/>
  <c r="U3723" i="1"/>
  <c r="V3723" i="1" s="1"/>
  <c r="U3722" i="1"/>
  <c r="V3722" i="1" s="1"/>
  <c r="U3721" i="1"/>
  <c r="V3721" i="1" s="1"/>
  <c r="U3720" i="1"/>
  <c r="V3720" i="1" s="1"/>
  <c r="U3719" i="1"/>
  <c r="V3719" i="1" s="1"/>
  <c r="U3718" i="1"/>
  <c r="V3718" i="1" s="1"/>
  <c r="U3717" i="1"/>
  <c r="V3717" i="1" s="1"/>
  <c r="U3716" i="1"/>
  <c r="V3716" i="1" s="1"/>
  <c r="U3715" i="1"/>
  <c r="V3715" i="1" s="1"/>
  <c r="U3714" i="1"/>
  <c r="V3714" i="1" s="1"/>
  <c r="U3713" i="1"/>
  <c r="V3713" i="1" s="1"/>
  <c r="U3712" i="1"/>
  <c r="V3712" i="1" s="1"/>
  <c r="U3711" i="1"/>
  <c r="V3711" i="1" s="1"/>
  <c r="U3710" i="1"/>
  <c r="V3710" i="1" s="1"/>
  <c r="U3709" i="1"/>
  <c r="V3709" i="1" s="1"/>
  <c r="U3708" i="1"/>
  <c r="V3708" i="1" s="1"/>
  <c r="U3707" i="1"/>
  <c r="V3707" i="1" s="1"/>
  <c r="U3706" i="1"/>
  <c r="V3706" i="1" s="1"/>
  <c r="U3705" i="1"/>
  <c r="V3705" i="1" s="1"/>
  <c r="U3704" i="1"/>
  <c r="V3704" i="1" s="1"/>
  <c r="U3703" i="1"/>
  <c r="V3703" i="1" s="1"/>
  <c r="U3702" i="1"/>
  <c r="V3702" i="1" s="1"/>
  <c r="U3701" i="1"/>
  <c r="V3701" i="1" s="1"/>
  <c r="U3700" i="1"/>
  <c r="V3700" i="1" s="1"/>
  <c r="U3699" i="1"/>
  <c r="V3699" i="1" s="1"/>
  <c r="U3698" i="1"/>
  <c r="V3698" i="1" s="1"/>
  <c r="U3697" i="1"/>
  <c r="V3697" i="1" s="1"/>
  <c r="U3696" i="1"/>
  <c r="V3696" i="1" s="1"/>
  <c r="U3695" i="1"/>
  <c r="V3695" i="1" s="1"/>
  <c r="U3694" i="1"/>
  <c r="V3694" i="1" s="1"/>
  <c r="U3693" i="1"/>
  <c r="V3693" i="1" s="1"/>
  <c r="U3692" i="1"/>
  <c r="V3692" i="1" s="1"/>
  <c r="U3691" i="1"/>
  <c r="V3691" i="1" s="1"/>
  <c r="U3690" i="1"/>
  <c r="V3690" i="1" s="1"/>
  <c r="U3689" i="1"/>
  <c r="V3689" i="1" s="1"/>
  <c r="U3688" i="1"/>
  <c r="V3688" i="1" s="1"/>
  <c r="U3687" i="1"/>
  <c r="V3687" i="1" s="1"/>
  <c r="U3686" i="1"/>
  <c r="V3686" i="1" s="1"/>
  <c r="U3685" i="1"/>
  <c r="V3685" i="1" s="1"/>
  <c r="U3684" i="1"/>
  <c r="V3684" i="1" s="1"/>
  <c r="U3683" i="1"/>
  <c r="V3683" i="1" s="1"/>
  <c r="U3682" i="1"/>
  <c r="V3682" i="1" s="1"/>
  <c r="U3681" i="1"/>
  <c r="V3681" i="1" s="1"/>
  <c r="U3680" i="1"/>
  <c r="V3680" i="1" s="1"/>
  <c r="U3679" i="1"/>
  <c r="V3679" i="1" s="1"/>
  <c r="U3678" i="1"/>
  <c r="V3678" i="1" s="1"/>
  <c r="U3677" i="1"/>
  <c r="V3677" i="1" s="1"/>
  <c r="U3676" i="1"/>
  <c r="V3676" i="1" s="1"/>
  <c r="U3675" i="1"/>
  <c r="V3675" i="1" s="1"/>
  <c r="U3674" i="1"/>
  <c r="V3674" i="1" s="1"/>
  <c r="U3673" i="1"/>
  <c r="V3673" i="1" s="1"/>
  <c r="U3672" i="1"/>
  <c r="V3672" i="1" s="1"/>
  <c r="U3671" i="1"/>
  <c r="V3671" i="1" s="1"/>
  <c r="U3670" i="1"/>
  <c r="V3670" i="1" s="1"/>
  <c r="U3669" i="1"/>
  <c r="V3669" i="1" s="1"/>
  <c r="U3668" i="1"/>
  <c r="V3668" i="1" s="1"/>
  <c r="U3667" i="1"/>
  <c r="V3667" i="1" s="1"/>
  <c r="U3666" i="1"/>
  <c r="V3666" i="1" s="1"/>
  <c r="U3665" i="1"/>
  <c r="V3665" i="1" s="1"/>
  <c r="U3664" i="1"/>
  <c r="V3664" i="1" s="1"/>
  <c r="U3663" i="1"/>
  <c r="V3663" i="1" s="1"/>
  <c r="U3662" i="1"/>
  <c r="V3662" i="1" s="1"/>
  <c r="U3661" i="1"/>
  <c r="V3661" i="1" s="1"/>
  <c r="U3660" i="1"/>
  <c r="V3660" i="1" s="1"/>
  <c r="U3659" i="1"/>
  <c r="V3659" i="1" s="1"/>
  <c r="U3658" i="1"/>
  <c r="V3658" i="1" s="1"/>
  <c r="U3657" i="1"/>
  <c r="V3657" i="1" s="1"/>
  <c r="U3656" i="1"/>
  <c r="V3656" i="1" s="1"/>
  <c r="U3655" i="1"/>
  <c r="V3655" i="1" s="1"/>
  <c r="U3654" i="1"/>
  <c r="V3654" i="1" s="1"/>
  <c r="U3653" i="1"/>
  <c r="V3653" i="1" s="1"/>
  <c r="U3652" i="1"/>
  <c r="V3652" i="1" s="1"/>
  <c r="U3651" i="1"/>
  <c r="V3651" i="1" s="1"/>
  <c r="U3650" i="1"/>
  <c r="V3650" i="1" s="1"/>
  <c r="U3649" i="1"/>
  <c r="V3649" i="1" s="1"/>
  <c r="U3648" i="1"/>
  <c r="V3648" i="1" s="1"/>
  <c r="U3647" i="1"/>
  <c r="V3647" i="1" s="1"/>
  <c r="U3646" i="1"/>
  <c r="V3646" i="1" s="1"/>
  <c r="U3645" i="1"/>
  <c r="V3645" i="1" s="1"/>
  <c r="U3644" i="1"/>
  <c r="V3644" i="1" s="1"/>
  <c r="U3643" i="1"/>
  <c r="V3643" i="1" s="1"/>
  <c r="U3642" i="1"/>
  <c r="V3642" i="1" s="1"/>
  <c r="U3641" i="1"/>
  <c r="V3641" i="1" s="1"/>
  <c r="U3640" i="1"/>
  <c r="V3640" i="1" s="1"/>
  <c r="U3639" i="1"/>
  <c r="V3639" i="1" s="1"/>
  <c r="U3638" i="1"/>
  <c r="V3638" i="1" s="1"/>
  <c r="U3637" i="1"/>
  <c r="V3637" i="1" s="1"/>
  <c r="U3636" i="1"/>
  <c r="V3636" i="1" s="1"/>
  <c r="U3635" i="1"/>
  <c r="V3635" i="1" s="1"/>
  <c r="U3634" i="1"/>
  <c r="V3634" i="1" s="1"/>
  <c r="U3633" i="1"/>
  <c r="V3633" i="1" s="1"/>
  <c r="U3632" i="1"/>
  <c r="V3632" i="1" s="1"/>
  <c r="U3631" i="1"/>
  <c r="V3631" i="1" s="1"/>
  <c r="U3630" i="1"/>
  <c r="V3630" i="1" s="1"/>
  <c r="U3629" i="1"/>
  <c r="V3629" i="1" s="1"/>
  <c r="U3628" i="1"/>
  <c r="V3628" i="1" s="1"/>
  <c r="U3627" i="1"/>
  <c r="V3627" i="1" s="1"/>
  <c r="U3626" i="1"/>
  <c r="V3626" i="1" s="1"/>
  <c r="U3625" i="1"/>
  <c r="V3625" i="1" s="1"/>
  <c r="U3624" i="1"/>
  <c r="V3624" i="1" s="1"/>
  <c r="U3623" i="1"/>
  <c r="V3623" i="1" s="1"/>
  <c r="U3622" i="1"/>
  <c r="V3622" i="1" s="1"/>
  <c r="U3621" i="1"/>
  <c r="V3621" i="1" s="1"/>
  <c r="U3620" i="1"/>
  <c r="V3620" i="1" s="1"/>
  <c r="U3619" i="1"/>
  <c r="V3619" i="1" s="1"/>
  <c r="U3618" i="1"/>
  <c r="V3618" i="1" s="1"/>
  <c r="U3617" i="1"/>
  <c r="V3617" i="1" s="1"/>
  <c r="U3616" i="1"/>
  <c r="V3616" i="1" s="1"/>
  <c r="U3615" i="1"/>
  <c r="V3615" i="1" s="1"/>
  <c r="U3614" i="1"/>
  <c r="V3614" i="1" s="1"/>
  <c r="U3613" i="1"/>
  <c r="V3613" i="1" s="1"/>
  <c r="U3612" i="1"/>
  <c r="V3612" i="1" s="1"/>
  <c r="U3611" i="1"/>
  <c r="V3611" i="1" s="1"/>
  <c r="U3610" i="1"/>
  <c r="V3610" i="1" s="1"/>
  <c r="U3609" i="1"/>
  <c r="V3609" i="1" s="1"/>
  <c r="U3608" i="1"/>
  <c r="V3608" i="1" s="1"/>
  <c r="U3607" i="1"/>
  <c r="V3607" i="1" s="1"/>
  <c r="U3606" i="1"/>
  <c r="V3606" i="1" s="1"/>
  <c r="U3605" i="1"/>
  <c r="V3605" i="1" s="1"/>
  <c r="U3604" i="1"/>
  <c r="V3604" i="1" s="1"/>
  <c r="U3603" i="1"/>
  <c r="V3603" i="1" s="1"/>
  <c r="U3602" i="1"/>
  <c r="V3602" i="1" s="1"/>
  <c r="U3601" i="1"/>
  <c r="V3601" i="1" s="1"/>
  <c r="U3600" i="1"/>
  <c r="V3600" i="1" s="1"/>
  <c r="U3599" i="1"/>
  <c r="V3599" i="1" s="1"/>
  <c r="U3598" i="1"/>
  <c r="V3598" i="1" s="1"/>
  <c r="U3597" i="1"/>
  <c r="V3597" i="1" s="1"/>
  <c r="U3596" i="1"/>
  <c r="V3596" i="1" s="1"/>
  <c r="U3595" i="1"/>
  <c r="V3595" i="1" s="1"/>
  <c r="U3594" i="1"/>
  <c r="V3594" i="1" s="1"/>
  <c r="U3593" i="1"/>
  <c r="V3593" i="1" s="1"/>
  <c r="U3592" i="1"/>
  <c r="V3592" i="1" s="1"/>
  <c r="U3591" i="1"/>
  <c r="V3591" i="1" s="1"/>
  <c r="U3590" i="1"/>
  <c r="V3590" i="1" s="1"/>
  <c r="U3589" i="1"/>
  <c r="V3589" i="1" s="1"/>
  <c r="U3588" i="1"/>
  <c r="V3588" i="1" s="1"/>
  <c r="U3587" i="1"/>
  <c r="V3587" i="1" s="1"/>
  <c r="U3586" i="1"/>
  <c r="V3586" i="1" s="1"/>
  <c r="U3585" i="1"/>
  <c r="V3585" i="1" s="1"/>
  <c r="U3584" i="1"/>
  <c r="V3584" i="1" s="1"/>
  <c r="U3583" i="1"/>
  <c r="V3583" i="1" s="1"/>
  <c r="U3582" i="1"/>
  <c r="V3582" i="1" s="1"/>
  <c r="U3581" i="1"/>
  <c r="V3581" i="1" s="1"/>
  <c r="U3580" i="1"/>
  <c r="V3580" i="1" s="1"/>
  <c r="U3579" i="1"/>
  <c r="V3579" i="1" s="1"/>
  <c r="U3578" i="1"/>
  <c r="V3578" i="1" s="1"/>
  <c r="U3577" i="1"/>
  <c r="V3577" i="1" s="1"/>
  <c r="U3576" i="1"/>
  <c r="V3576" i="1" s="1"/>
  <c r="U3575" i="1"/>
  <c r="V3575" i="1" s="1"/>
  <c r="U3574" i="1"/>
  <c r="V3574" i="1" s="1"/>
  <c r="U3573" i="1"/>
  <c r="V3573" i="1" s="1"/>
  <c r="U3572" i="1"/>
  <c r="V3572" i="1" s="1"/>
  <c r="U3571" i="1"/>
  <c r="V3571" i="1" s="1"/>
  <c r="U3570" i="1"/>
  <c r="V3570" i="1" s="1"/>
  <c r="U3569" i="1"/>
  <c r="V3569" i="1" s="1"/>
  <c r="U3568" i="1"/>
  <c r="V3568" i="1" s="1"/>
  <c r="U3567" i="1"/>
  <c r="V3567" i="1" s="1"/>
  <c r="U3566" i="1"/>
  <c r="V3566" i="1" s="1"/>
  <c r="U3565" i="1"/>
  <c r="V3565" i="1" s="1"/>
  <c r="U3564" i="1"/>
  <c r="V3564" i="1" s="1"/>
  <c r="U3563" i="1"/>
  <c r="V3563" i="1" s="1"/>
  <c r="U3562" i="1"/>
  <c r="V3562" i="1" s="1"/>
  <c r="U3561" i="1"/>
  <c r="V3561" i="1" s="1"/>
  <c r="U3560" i="1"/>
  <c r="V3560" i="1" s="1"/>
  <c r="U3559" i="1"/>
  <c r="V3559" i="1" s="1"/>
  <c r="U3558" i="1"/>
  <c r="V3558" i="1" s="1"/>
  <c r="U3557" i="1"/>
  <c r="V3557" i="1" s="1"/>
  <c r="U3556" i="1"/>
  <c r="V3556" i="1" s="1"/>
  <c r="U3555" i="1"/>
  <c r="V3555" i="1" s="1"/>
  <c r="U3554" i="1"/>
  <c r="V3554" i="1" s="1"/>
  <c r="U3553" i="1"/>
  <c r="V3553" i="1" s="1"/>
  <c r="U3552" i="1"/>
  <c r="V3552" i="1" s="1"/>
  <c r="U3551" i="1"/>
  <c r="V3551" i="1" s="1"/>
  <c r="U3550" i="1"/>
  <c r="V3550" i="1" s="1"/>
  <c r="U3549" i="1"/>
  <c r="V3549" i="1" s="1"/>
  <c r="U3548" i="1"/>
  <c r="V3548" i="1" s="1"/>
  <c r="U3547" i="1"/>
  <c r="V3547" i="1" s="1"/>
  <c r="U3546" i="1"/>
  <c r="V3546" i="1" s="1"/>
  <c r="U3545" i="1"/>
  <c r="V3545" i="1" s="1"/>
  <c r="U3544" i="1"/>
  <c r="V3544" i="1" s="1"/>
  <c r="U3543" i="1"/>
  <c r="V3543" i="1" s="1"/>
  <c r="U3542" i="1"/>
  <c r="V3542" i="1" s="1"/>
  <c r="U3541" i="1"/>
  <c r="V3541" i="1" s="1"/>
  <c r="U3540" i="1"/>
  <c r="V3540" i="1" s="1"/>
  <c r="U3539" i="1"/>
  <c r="V3539" i="1" s="1"/>
  <c r="U3538" i="1"/>
  <c r="V3538" i="1" s="1"/>
  <c r="U3537" i="1"/>
  <c r="V3537" i="1" s="1"/>
  <c r="U3536" i="1"/>
  <c r="V3536" i="1" s="1"/>
  <c r="U3535" i="1"/>
  <c r="V3535" i="1" s="1"/>
  <c r="U3534" i="1"/>
  <c r="V3534" i="1" s="1"/>
  <c r="U3533" i="1"/>
  <c r="V3533" i="1" s="1"/>
  <c r="U3532" i="1"/>
  <c r="V3532" i="1" s="1"/>
  <c r="U3531" i="1"/>
  <c r="V3531" i="1" s="1"/>
  <c r="U3530" i="1"/>
  <c r="V3530" i="1" s="1"/>
  <c r="U3529" i="1"/>
  <c r="V3529" i="1" s="1"/>
  <c r="U3528" i="1"/>
  <c r="V3528" i="1" s="1"/>
  <c r="U3527" i="1"/>
  <c r="V3527" i="1" s="1"/>
  <c r="U3526" i="1"/>
  <c r="V3526" i="1" s="1"/>
  <c r="U3525" i="1"/>
  <c r="V3525" i="1" s="1"/>
  <c r="U3524" i="1"/>
  <c r="V3524" i="1" s="1"/>
  <c r="U3523" i="1"/>
  <c r="V3523" i="1" s="1"/>
  <c r="U3522" i="1"/>
  <c r="V3522" i="1" s="1"/>
  <c r="U3521" i="1"/>
  <c r="V3521" i="1" s="1"/>
  <c r="U3520" i="1"/>
  <c r="V3520" i="1" s="1"/>
  <c r="U3519" i="1"/>
  <c r="V3519" i="1" s="1"/>
  <c r="U3518" i="1"/>
  <c r="V3518" i="1" s="1"/>
  <c r="U3517" i="1"/>
  <c r="V3517" i="1" s="1"/>
  <c r="U3516" i="1"/>
  <c r="V3516" i="1" s="1"/>
  <c r="U3515" i="1"/>
  <c r="V3515" i="1" s="1"/>
  <c r="U3514" i="1"/>
  <c r="V3514" i="1" s="1"/>
  <c r="U3513" i="1"/>
  <c r="V3513" i="1" s="1"/>
  <c r="U3512" i="1"/>
  <c r="V3512" i="1" s="1"/>
  <c r="U3511" i="1"/>
  <c r="V3511" i="1" s="1"/>
  <c r="U3510" i="1"/>
  <c r="V3510" i="1" s="1"/>
  <c r="U3509" i="1"/>
  <c r="V3509" i="1" s="1"/>
  <c r="U3508" i="1"/>
  <c r="V3508" i="1" s="1"/>
  <c r="U3507" i="1"/>
  <c r="V3507" i="1" s="1"/>
  <c r="U3506" i="1"/>
  <c r="V3506" i="1" s="1"/>
  <c r="U3505" i="1"/>
  <c r="V3505" i="1" s="1"/>
  <c r="U3504" i="1"/>
  <c r="V3504" i="1" s="1"/>
  <c r="U3503" i="1"/>
  <c r="V3503" i="1" s="1"/>
  <c r="U3502" i="1"/>
  <c r="V3502" i="1" s="1"/>
  <c r="U3501" i="1"/>
  <c r="V3501" i="1" s="1"/>
  <c r="U3500" i="1"/>
  <c r="V3500" i="1" s="1"/>
  <c r="U3499" i="1"/>
  <c r="V3499" i="1" s="1"/>
  <c r="U3498" i="1"/>
  <c r="V3498" i="1" s="1"/>
  <c r="U3497" i="1"/>
  <c r="V3497" i="1" s="1"/>
  <c r="U3496" i="1"/>
  <c r="V3496" i="1" s="1"/>
  <c r="U3495" i="1"/>
  <c r="V3495" i="1" s="1"/>
  <c r="U3494" i="1"/>
  <c r="V3494" i="1" s="1"/>
  <c r="U3493" i="1"/>
  <c r="V3493" i="1" s="1"/>
  <c r="U3492" i="1"/>
  <c r="V3492" i="1" s="1"/>
  <c r="U3491" i="1"/>
  <c r="V3491" i="1" s="1"/>
  <c r="U3490" i="1"/>
  <c r="V3490" i="1" s="1"/>
  <c r="U3489" i="1"/>
  <c r="V3489" i="1" s="1"/>
  <c r="U3488" i="1"/>
  <c r="V3488" i="1" s="1"/>
  <c r="U3487" i="1"/>
  <c r="V3487" i="1" s="1"/>
  <c r="U3486" i="1"/>
  <c r="V3486" i="1" s="1"/>
  <c r="U3485" i="1"/>
  <c r="V3485" i="1" s="1"/>
  <c r="U3484" i="1"/>
  <c r="V3484" i="1" s="1"/>
  <c r="U3483" i="1"/>
  <c r="V3483" i="1" s="1"/>
  <c r="U3482" i="1"/>
  <c r="V3482" i="1" s="1"/>
  <c r="U3481" i="1"/>
  <c r="V3481" i="1" s="1"/>
  <c r="U3480" i="1"/>
  <c r="V3480" i="1" s="1"/>
  <c r="U3479" i="1"/>
  <c r="V3479" i="1" s="1"/>
  <c r="U3478" i="1"/>
  <c r="V3478" i="1" s="1"/>
  <c r="U3477" i="1"/>
  <c r="V3477" i="1" s="1"/>
  <c r="U3476" i="1"/>
  <c r="V3476" i="1" s="1"/>
  <c r="U3475" i="1"/>
  <c r="V3475" i="1" s="1"/>
  <c r="U3474" i="1"/>
  <c r="V3474" i="1" s="1"/>
  <c r="U3473" i="1"/>
  <c r="V3473" i="1" s="1"/>
  <c r="U3472" i="1"/>
  <c r="V3472" i="1" s="1"/>
  <c r="U3471" i="1"/>
  <c r="V3471" i="1" s="1"/>
  <c r="U3470" i="1"/>
  <c r="V3470" i="1" s="1"/>
  <c r="U3469" i="1"/>
  <c r="V3469" i="1" s="1"/>
  <c r="U3468" i="1"/>
  <c r="V3468" i="1" s="1"/>
  <c r="U3467" i="1"/>
  <c r="V3467" i="1" s="1"/>
  <c r="U3466" i="1"/>
  <c r="V3466" i="1" s="1"/>
  <c r="U3465" i="1"/>
  <c r="V3465" i="1" s="1"/>
  <c r="U3464" i="1"/>
  <c r="V3464" i="1" s="1"/>
  <c r="U3463" i="1"/>
  <c r="V3463" i="1" s="1"/>
  <c r="U3462" i="1"/>
  <c r="V3462" i="1" s="1"/>
  <c r="U3461" i="1"/>
  <c r="V3461" i="1" s="1"/>
  <c r="U3460" i="1"/>
  <c r="V3460" i="1" s="1"/>
  <c r="U3459" i="1"/>
  <c r="V3459" i="1" s="1"/>
  <c r="U3458" i="1"/>
  <c r="V3458" i="1" s="1"/>
  <c r="U3457" i="1"/>
  <c r="V3457" i="1" s="1"/>
  <c r="U3456" i="1"/>
  <c r="V3456" i="1" s="1"/>
  <c r="U3455" i="1"/>
  <c r="V3455" i="1" s="1"/>
  <c r="U3454" i="1"/>
  <c r="V3454" i="1" s="1"/>
  <c r="U3453" i="1"/>
  <c r="V3453" i="1" s="1"/>
  <c r="U3452" i="1"/>
  <c r="V3452" i="1" s="1"/>
  <c r="U3451" i="1"/>
  <c r="V3451" i="1" s="1"/>
  <c r="U3450" i="1"/>
  <c r="V3450" i="1" s="1"/>
  <c r="U3449" i="1"/>
  <c r="V3449" i="1" s="1"/>
  <c r="U3448" i="1"/>
  <c r="V3448" i="1" s="1"/>
  <c r="U3447" i="1"/>
  <c r="V3447" i="1" s="1"/>
  <c r="U3446" i="1"/>
  <c r="V3446" i="1" s="1"/>
  <c r="U3445" i="1"/>
  <c r="V3445" i="1" s="1"/>
  <c r="U3444" i="1"/>
  <c r="V3444" i="1" s="1"/>
  <c r="U3443" i="1"/>
  <c r="V3443" i="1" s="1"/>
  <c r="U3442" i="1"/>
  <c r="V3442" i="1" s="1"/>
  <c r="U3441" i="1"/>
  <c r="V3441" i="1" s="1"/>
  <c r="U3440" i="1"/>
  <c r="V3440" i="1" s="1"/>
  <c r="U3439" i="1"/>
  <c r="V3439" i="1" s="1"/>
  <c r="U3438" i="1"/>
  <c r="V3438" i="1" s="1"/>
  <c r="U3437" i="1"/>
  <c r="V3437" i="1" s="1"/>
  <c r="U3436" i="1"/>
  <c r="V3436" i="1" s="1"/>
  <c r="U3435" i="1"/>
  <c r="V3435" i="1" s="1"/>
  <c r="U3434" i="1"/>
  <c r="V3434" i="1" s="1"/>
  <c r="U3433" i="1"/>
  <c r="V3433" i="1" s="1"/>
  <c r="U3432" i="1"/>
  <c r="V3432" i="1" s="1"/>
  <c r="U3431" i="1"/>
  <c r="V3431" i="1" s="1"/>
  <c r="U3430" i="1"/>
  <c r="V3430" i="1" s="1"/>
  <c r="U3429" i="1"/>
  <c r="V3429" i="1" s="1"/>
  <c r="U3428" i="1"/>
  <c r="V3428" i="1" s="1"/>
  <c r="U3427" i="1"/>
  <c r="V3427" i="1" s="1"/>
  <c r="U3426" i="1"/>
  <c r="V3426" i="1" s="1"/>
  <c r="U3425" i="1"/>
  <c r="V3425" i="1" s="1"/>
  <c r="U3424" i="1"/>
  <c r="V3424" i="1" s="1"/>
  <c r="U3423" i="1"/>
  <c r="V3423" i="1" s="1"/>
  <c r="U3422" i="1"/>
  <c r="V3422" i="1" s="1"/>
  <c r="U3421" i="1"/>
  <c r="V3421" i="1" s="1"/>
  <c r="U3420" i="1"/>
  <c r="V3420" i="1" s="1"/>
  <c r="U3419" i="1"/>
  <c r="V3419" i="1" s="1"/>
  <c r="U3418" i="1"/>
  <c r="V3418" i="1" s="1"/>
  <c r="U3417" i="1"/>
  <c r="V3417" i="1" s="1"/>
  <c r="U3416" i="1"/>
  <c r="V3416" i="1" s="1"/>
  <c r="U3415" i="1"/>
  <c r="V3415" i="1" s="1"/>
  <c r="U3414" i="1"/>
  <c r="V3414" i="1" s="1"/>
  <c r="U3413" i="1"/>
  <c r="V3413" i="1" s="1"/>
  <c r="U3412" i="1"/>
  <c r="V3412" i="1" s="1"/>
  <c r="U3411" i="1"/>
  <c r="V3411" i="1" s="1"/>
  <c r="U3410" i="1"/>
  <c r="V3410" i="1" s="1"/>
  <c r="U3409" i="1"/>
  <c r="V3409" i="1" s="1"/>
  <c r="U3408" i="1"/>
  <c r="V3408" i="1" s="1"/>
  <c r="U3407" i="1"/>
  <c r="V3407" i="1" s="1"/>
  <c r="U3406" i="1"/>
  <c r="V3406" i="1" s="1"/>
  <c r="U3405" i="1"/>
  <c r="V3405" i="1" s="1"/>
  <c r="U3404" i="1"/>
  <c r="V3404" i="1" s="1"/>
  <c r="U3403" i="1"/>
  <c r="V3403" i="1" s="1"/>
  <c r="U3402" i="1"/>
  <c r="V3402" i="1" s="1"/>
  <c r="U3401" i="1"/>
  <c r="V3401" i="1" s="1"/>
  <c r="U3400" i="1"/>
  <c r="V3400" i="1" s="1"/>
  <c r="U3399" i="1"/>
  <c r="V3399" i="1" s="1"/>
  <c r="U3398" i="1"/>
  <c r="V3398" i="1" s="1"/>
  <c r="U3397" i="1"/>
  <c r="V3397" i="1" s="1"/>
  <c r="U3396" i="1"/>
  <c r="V3396" i="1" s="1"/>
  <c r="U3395" i="1"/>
  <c r="V3395" i="1" s="1"/>
  <c r="U3394" i="1"/>
  <c r="V3394" i="1" s="1"/>
  <c r="U3393" i="1"/>
  <c r="V3393" i="1" s="1"/>
  <c r="U3392" i="1"/>
  <c r="V3392" i="1" s="1"/>
  <c r="U3391" i="1"/>
  <c r="V3391" i="1" s="1"/>
  <c r="U3390" i="1"/>
  <c r="V3390" i="1" s="1"/>
  <c r="U3389" i="1"/>
  <c r="V3389" i="1" s="1"/>
  <c r="U3388" i="1"/>
  <c r="V3388" i="1" s="1"/>
  <c r="U3387" i="1"/>
  <c r="V3387" i="1" s="1"/>
  <c r="U3386" i="1"/>
  <c r="V3386" i="1" s="1"/>
  <c r="U3385" i="1"/>
  <c r="V3385" i="1" s="1"/>
  <c r="U3384" i="1"/>
  <c r="V3384" i="1" s="1"/>
  <c r="U3383" i="1"/>
  <c r="V3383" i="1" s="1"/>
  <c r="U3382" i="1"/>
  <c r="V3382" i="1" s="1"/>
  <c r="U3381" i="1"/>
  <c r="V3381" i="1" s="1"/>
  <c r="U3380" i="1"/>
  <c r="V3380" i="1" s="1"/>
  <c r="U3379" i="1"/>
  <c r="V3379" i="1" s="1"/>
  <c r="U3378" i="1"/>
  <c r="V3378" i="1" s="1"/>
  <c r="U3377" i="1"/>
  <c r="V3377" i="1" s="1"/>
  <c r="U3376" i="1"/>
  <c r="V3376" i="1" s="1"/>
  <c r="U3375" i="1"/>
  <c r="V3375" i="1" s="1"/>
  <c r="U3374" i="1"/>
  <c r="V3374" i="1" s="1"/>
  <c r="U3373" i="1"/>
  <c r="V3373" i="1" s="1"/>
  <c r="U3372" i="1"/>
  <c r="V3372" i="1" s="1"/>
  <c r="U3371" i="1"/>
  <c r="V3371" i="1" s="1"/>
  <c r="U3370" i="1"/>
  <c r="V3370" i="1" s="1"/>
  <c r="U3369" i="1"/>
  <c r="V3369" i="1" s="1"/>
  <c r="U3368" i="1"/>
  <c r="V3368" i="1" s="1"/>
  <c r="U3367" i="1"/>
  <c r="V3367" i="1" s="1"/>
  <c r="U3366" i="1"/>
  <c r="V3366" i="1" s="1"/>
  <c r="U3365" i="1"/>
  <c r="V3365" i="1" s="1"/>
  <c r="U3364" i="1"/>
  <c r="V3364" i="1" s="1"/>
  <c r="U3363" i="1"/>
  <c r="V3363" i="1" s="1"/>
  <c r="U3362" i="1"/>
  <c r="V3362" i="1" s="1"/>
  <c r="U3361" i="1"/>
  <c r="V3361" i="1" s="1"/>
  <c r="U3360" i="1"/>
  <c r="V3360" i="1" s="1"/>
  <c r="U3359" i="1"/>
  <c r="V3359" i="1" s="1"/>
  <c r="U3358" i="1"/>
  <c r="V3358" i="1" s="1"/>
  <c r="U3357" i="1"/>
  <c r="V3357" i="1" s="1"/>
  <c r="U3356" i="1"/>
  <c r="V3356" i="1" s="1"/>
  <c r="U3355" i="1"/>
  <c r="V3355" i="1" s="1"/>
  <c r="U3354" i="1"/>
  <c r="V3354" i="1" s="1"/>
  <c r="U3353" i="1"/>
  <c r="V3353" i="1" s="1"/>
  <c r="U3352" i="1"/>
  <c r="V3352" i="1" s="1"/>
  <c r="U3351" i="1"/>
  <c r="V3351" i="1" s="1"/>
  <c r="U3350" i="1"/>
  <c r="V3350" i="1" s="1"/>
  <c r="U3349" i="1"/>
  <c r="V3349" i="1" s="1"/>
  <c r="U3348" i="1"/>
  <c r="V3348" i="1" s="1"/>
  <c r="U3347" i="1"/>
  <c r="V3347" i="1" s="1"/>
  <c r="U3346" i="1"/>
  <c r="V3346" i="1" s="1"/>
  <c r="U3345" i="1"/>
  <c r="V3345" i="1" s="1"/>
  <c r="U3344" i="1"/>
  <c r="V3344" i="1" s="1"/>
  <c r="U3343" i="1"/>
  <c r="V3343" i="1" s="1"/>
  <c r="U3342" i="1"/>
  <c r="V3342" i="1" s="1"/>
  <c r="U3341" i="1"/>
  <c r="V3341" i="1" s="1"/>
  <c r="U3340" i="1"/>
  <c r="V3340" i="1" s="1"/>
  <c r="U3339" i="1"/>
  <c r="V3339" i="1" s="1"/>
  <c r="U3338" i="1"/>
  <c r="V3338" i="1" s="1"/>
  <c r="U3337" i="1"/>
  <c r="V3337" i="1" s="1"/>
  <c r="U3336" i="1"/>
  <c r="V3336" i="1" s="1"/>
  <c r="U3335" i="1"/>
  <c r="V3335" i="1" s="1"/>
  <c r="U3334" i="1"/>
  <c r="V3334" i="1" s="1"/>
  <c r="U3333" i="1"/>
  <c r="V3333" i="1" s="1"/>
  <c r="U3332" i="1"/>
  <c r="V3332" i="1" s="1"/>
  <c r="U3331" i="1"/>
  <c r="V3331" i="1" s="1"/>
  <c r="U3330" i="1"/>
  <c r="V3330" i="1" s="1"/>
  <c r="U3329" i="1"/>
  <c r="V3329" i="1" s="1"/>
  <c r="U3328" i="1"/>
  <c r="V3328" i="1" s="1"/>
  <c r="U3327" i="1"/>
  <c r="V3327" i="1" s="1"/>
  <c r="U3326" i="1"/>
  <c r="V3326" i="1" s="1"/>
  <c r="U3325" i="1"/>
  <c r="V3325" i="1" s="1"/>
  <c r="U3324" i="1"/>
  <c r="V3324" i="1" s="1"/>
  <c r="U3323" i="1"/>
  <c r="V3323" i="1" s="1"/>
  <c r="U3322" i="1"/>
  <c r="V3322" i="1" s="1"/>
  <c r="U3321" i="1"/>
  <c r="V3321" i="1" s="1"/>
  <c r="U3320" i="1"/>
  <c r="V3320" i="1" s="1"/>
  <c r="U3319" i="1"/>
  <c r="V3319" i="1" s="1"/>
  <c r="U3318" i="1"/>
  <c r="V3318" i="1" s="1"/>
  <c r="U3317" i="1"/>
  <c r="V3317" i="1" s="1"/>
  <c r="U3316" i="1"/>
  <c r="V3316" i="1" s="1"/>
  <c r="U3315" i="1"/>
  <c r="V3315" i="1" s="1"/>
  <c r="U3314" i="1"/>
  <c r="V3314" i="1" s="1"/>
  <c r="U3313" i="1"/>
  <c r="V3313" i="1" s="1"/>
  <c r="U3312" i="1"/>
  <c r="V3312" i="1" s="1"/>
  <c r="U3311" i="1"/>
  <c r="V3311" i="1" s="1"/>
  <c r="U3310" i="1"/>
  <c r="V3310" i="1" s="1"/>
  <c r="U3309" i="1"/>
  <c r="V3309" i="1" s="1"/>
  <c r="U3308" i="1"/>
  <c r="V3308" i="1" s="1"/>
  <c r="U3307" i="1"/>
  <c r="V3307" i="1" s="1"/>
  <c r="U3306" i="1"/>
  <c r="V3306" i="1" s="1"/>
  <c r="U3305" i="1"/>
  <c r="V3305" i="1" s="1"/>
  <c r="U3304" i="1"/>
  <c r="V3304" i="1" s="1"/>
  <c r="U3303" i="1"/>
  <c r="V3303" i="1" s="1"/>
  <c r="U3302" i="1"/>
  <c r="V3302" i="1" s="1"/>
  <c r="U3301" i="1"/>
  <c r="V3301" i="1" s="1"/>
  <c r="U3300" i="1"/>
  <c r="V3300" i="1" s="1"/>
  <c r="U3299" i="1"/>
  <c r="V3299" i="1" s="1"/>
  <c r="U3298" i="1"/>
  <c r="V3298" i="1" s="1"/>
  <c r="U3297" i="1"/>
  <c r="V3297" i="1" s="1"/>
  <c r="U3296" i="1"/>
  <c r="V3296" i="1" s="1"/>
  <c r="U3295" i="1"/>
  <c r="V3295" i="1" s="1"/>
  <c r="U3294" i="1"/>
  <c r="V3294" i="1" s="1"/>
  <c r="U3293" i="1"/>
  <c r="V3293" i="1" s="1"/>
  <c r="U3292" i="1"/>
  <c r="V3292" i="1" s="1"/>
  <c r="U3291" i="1"/>
  <c r="V3291" i="1" s="1"/>
  <c r="U3290" i="1"/>
  <c r="V3290" i="1" s="1"/>
  <c r="U3289" i="1"/>
  <c r="V3289" i="1" s="1"/>
  <c r="U3288" i="1"/>
  <c r="V3288" i="1" s="1"/>
  <c r="U3287" i="1"/>
  <c r="V3287" i="1" s="1"/>
  <c r="U3286" i="1"/>
  <c r="V3286" i="1" s="1"/>
  <c r="U3285" i="1"/>
  <c r="V3285" i="1" s="1"/>
  <c r="U3284" i="1"/>
  <c r="V3284" i="1" s="1"/>
  <c r="U3283" i="1"/>
  <c r="V3283" i="1" s="1"/>
  <c r="U3282" i="1"/>
  <c r="V3282" i="1" s="1"/>
  <c r="U3281" i="1"/>
  <c r="V3281" i="1" s="1"/>
  <c r="U3280" i="1"/>
  <c r="V3280" i="1" s="1"/>
  <c r="U3279" i="1"/>
  <c r="V3279" i="1" s="1"/>
  <c r="U3278" i="1"/>
  <c r="V3278" i="1" s="1"/>
  <c r="U3277" i="1"/>
  <c r="V3277" i="1" s="1"/>
  <c r="U3276" i="1"/>
  <c r="V3276" i="1" s="1"/>
  <c r="U3275" i="1"/>
  <c r="V3275" i="1" s="1"/>
  <c r="U3274" i="1"/>
  <c r="V3274" i="1" s="1"/>
  <c r="U3273" i="1"/>
  <c r="V3273" i="1" s="1"/>
  <c r="U3272" i="1"/>
  <c r="V3272" i="1" s="1"/>
  <c r="U3271" i="1"/>
  <c r="V3271" i="1" s="1"/>
  <c r="U3270" i="1"/>
  <c r="V3270" i="1" s="1"/>
  <c r="U3269" i="1"/>
  <c r="V3269" i="1" s="1"/>
  <c r="U3268" i="1"/>
  <c r="V3268" i="1" s="1"/>
  <c r="U3267" i="1"/>
  <c r="V3267" i="1" s="1"/>
  <c r="U3266" i="1"/>
  <c r="V3266" i="1" s="1"/>
  <c r="U3265" i="1"/>
  <c r="V3265" i="1" s="1"/>
  <c r="U3264" i="1"/>
  <c r="V3264" i="1" s="1"/>
  <c r="U3263" i="1"/>
  <c r="V3263" i="1" s="1"/>
  <c r="U3262" i="1"/>
  <c r="V3262" i="1" s="1"/>
  <c r="U3261" i="1"/>
  <c r="V3261" i="1" s="1"/>
  <c r="U3260" i="1"/>
  <c r="V3260" i="1" s="1"/>
  <c r="U3259" i="1"/>
  <c r="V3259" i="1" s="1"/>
  <c r="U3258" i="1"/>
  <c r="V3258" i="1" s="1"/>
  <c r="U3257" i="1"/>
  <c r="V3257" i="1" s="1"/>
  <c r="U3256" i="1"/>
  <c r="V3256" i="1" s="1"/>
  <c r="U3255" i="1"/>
  <c r="V3255" i="1" s="1"/>
  <c r="U3254" i="1"/>
  <c r="V3254" i="1" s="1"/>
  <c r="U3253" i="1"/>
  <c r="V3253" i="1" s="1"/>
  <c r="U3252" i="1"/>
  <c r="V3252" i="1" s="1"/>
  <c r="U3251" i="1"/>
  <c r="V3251" i="1" s="1"/>
  <c r="U3250" i="1"/>
  <c r="V3250" i="1" s="1"/>
  <c r="U3249" i="1"/>
  <c r="V3249" i="1" s="1"/>
  <c r="U3248" i="1"/>
  <c r="V3248" i="1" s="1"/>
  <c r="U3247" i="1"/>
  <c r="V3247" i="1" s="1"/>
  <c r="U3246" i="1"/>
  <c r="V3246" i="1" s="1"/>
  <c r="U3245" i="1"/>
  <c r="V3245" i="1" s="1"/>
  <c r="U3244" i="1"/>
  <c r="V3244" i="1" s="1"/>
  <c r="U3243" i="1"/>
  <c r="V3243" i="1" s="1"/>
  <c r="U3242" i="1"/>
  <c r="V3242" i="1" s="1"/>
  <c r="U3241" i="1"/>
  <c r="V3241" i="1" s="1"/>
  <c r="U3240" i="1"/>
  <c r="V3240" i="1" s="1"/>
  <c r="U3239" i="1"/>
  <c r="V3239" i="1" s="1"/>
  <c r="U3238" i="1"/>
  <c r="V3238" i="1" s="1"/>
  <c r="U3237" i="1"/>
  <c r="V3237" i="1" s="1"/>
  <c r="U3236" i="1"/>
  <c r="V3236" i="1" s="1"/>
  <c r="U3235" i="1"/>
  <c r="V3235" i="1" s="1"/>
  <c r="U3234" i="1"/>
  <c r="V3234" i="1" s="1"/>
  <c r="U3233" i="1"/>
  <c r="V3233" i="1" s="1"/>
  <c r="U3232" i="1"/>
  <c r="V3232" i="1" s="1"/>
  <c r="U3231" i="1"/>
  <c r="V3231" i="1" s="1"/>
  <c r="U3230" i="1"/>
  <c r="V3230" i="1" s="1"/>
  <c r="U3229" i="1"/>
  <c r="V3229" i="1" s="1"/>
  <c r="U3228" i="1"/>
  <c r="V3228" i="1" s="1"/>
  <c r="U3227" i="1"/>
  <c r="V3227" i="1" s="1"/>
  <c r="U3226" i="1"/>
  <c r="V3226" i="1" s="1"/>
  <c r="U3225" i="1"/>
  <c r="V3225" i="1" s="1"/>
  <c r="U3224" i="1"/>
  <c r="V3224" i="1" s="1"/>
  <c r="U3223" i="1"/>
  <c r="V3223" i="1" s="1"/>
  <c r="U3222" i="1"/>
  <c r="V3222" i="1" s="1"/>
  <c r="U3221" i="1"/>
  <c r="V3221" i="1" s="1"/>
  <c r="U3220" i="1"/>
  <c r="V3220" i="1" s="1"/>
  <c r="U3219" i="1"/>
  <c r="V3219" i="1" s="1"/>
  <c r="U3218" i="1"/>
  <c r="V3218" i="1" s="1"/>
  <c r="U3217" i="1"/>
  <c r="V3217" i="1" s="1"/>
  <c r="U3216" i="1"/>
  <c r="V3216" i="1" s="1"/>
  <c r="U3215" i="1"/>
  <c r="V3215" i="1" s="1"/>
  <c r="U3214" i="1"/>
  <c r="V3214" i="1" s="1"/>
  <c r="U3213" i="1"/>
  <c r="V3213" i="1" s="1"/>
  <c r="U3212" i="1"/>
  <c r="V3212" i="1" s="1"/>
  <c r="U3211" i="1"/>
  <c r="V3211" i="1" s="1"/>
  <c r="U3210" i="1"/>
  <c r="V3210" i="1" s="1"/>
  <c r="U3209" i="1"/>
  <c r="V3209" i="1" s="1"/>
  <c r="U3208" i="1"/>
  <c r="V3208" i="1" s="1"/>
  <c r="U3207" i="1"/>
  <c r="V3207" i="1" s="1"/>
  <c r="U3206" i="1"/>
  <c r="V3206" i="1" s="1"/>
  <c r="U3205" i="1"/>
  <c r="V3205" i="1" s="1"/>
  <c r="U3204" i="1"/>
  <c r="V3204" i="1" s="1"/>
  <c r="U3203" i="1"/>
  <c r="V3203" i="1" s="1"/>
  <c r="U3202" i="1"/>
  <c r="V3202" i="1" s="1"/>
  <c r="U3201" i="1"/>
  <c r="V3201" i="1" s="1"/>
  <c r="U3200" i="1"/>
  <c r="V3200" i="1" s="1"/>
  <c r="U3199" i="1"/>
  <c r="V3199" i="1" s="1"/>
  <c r="U3198" i="1"/>
  <c r="V3198" i="1" s="1"/>
  <c r="U3197" i="1"/>
  <c r="V3197" i="1" s="1"/>
  <c r="U3196" i="1"/>
  <c r="V3196" i="1" s="1"/>
  <c r="U3195" i="1"/>
  <c r="V3195" i="1" s="1"/>
  <c r="U3194" i="1"/>
  <c r="V3194" i="1" s="1"/>
  <c r="U3193" i="1"/>
  <c r="V3193" i="1" s="1"/>
  <c r="U3192" i="1"/>
  <c r="V3192" i="1" s="1"/>
  <c r="U3191" i="1"/>
  <c r="V3191" i="1" s="1"/>
  <c r="U3190" i="1"/>
  <c r="V3190" i="1" s="1"/>
  <c r="U3189" i="1"/>
  <c r="V3189" i="1" s="1"/>
  <c r="U3188" i="1"/>
  <c r="V3188" i="1" s="1"/>
  <c r="U3187" i="1"/>
  <c r="V3187" i="1" s="1"/>
  <c r="U3186" i="1"/>
  <c r="V3186" i="1" s="1"/>
  <c r="U3185" i="1"/>
  <c r="V3185" i="1" s="1"/>
  <c r="U3184" i="1"/>
  <c r="V3184" i="1" s="1"/>
  <c r="U3183" i="1"/>
  <c r="V3183" i="1" s="1"/>
  <c r="U3182" i="1"/>
  <c r="V3182" i="1" s="1"/>
  <c r="U3181" i="1"/>
  <c r="V3181" i="1" s="1"/>
  <c r="U3180" i="1"/>
  <c r="V3180" i="1" s="1"/>
  <c r="U3179" i="1"/>
  <c r="V3179" i="1" s="1"/>
  <c r="U3178" i="1"/>
  <c r="V3178" i="1" s="1"/>
  <c r="U3177" i="1"/>
  <c r="V3177" i="1" s="1"/>
  <c r="U3176" i="1"/>
  <c r="V3176" i="1" s="1"/>
  <c r="U3175" i="1"/>
  <c r="V3175" i="1" s="1"/>
  <c r="U3174" i="1"/>
  <c r="V3174" i="1" s="1"/>
  <c r="U3173" i="1"/>
  <c r="V3173" i="1" s="1"/>
  <c r="U3172" i="1"/>
  <c r="V3172" i="1" s="1"/>
  <c r="U3171" i="1"/>
  <c r="V3171" i="1" s="1"/>
  <c r="U3170" i="1"/>
  <c r="V3170" i="1" s="1"/>
  <c r="U3169" i="1"/>
  <c r="V3169" i="1" s="1"/>
  <c r="U3168" i="1"/>
  <c r="V3168" i="1" s="1"/>
  <c r="U3167" i="1"/>
  <c r="V3167" i="1" s="1"/>
  <c r="U3166" i="1"/>
  <c r="V3166" i="1" s="1"/>
  <c r="U3165" i="1"/>
  <c r="V3165" i="1" s="1"/>
  <c r="U3164" i="1"/>
  <c r="V3164" i="1" s="1"/>
  <c r="U3163" i="1"/>
  <c r="V3163" i="1" s="1"/>
  <c r="U3162" i="1"/>
  <c r="V3162" i="1" s="1"/>
  <c r="U3161" i="1"/>
  <c r="V3161" i="1" s="1"/>
  <c r="U3160" i="1"/>
  <c r="V3160" i="1" s="1"/>
  <c r="U3159" i="1"/>
  <c r="V3159" i="1" s="1"/>
  <c r="U3158" i="1"/>
  <c r="V3158" i="1" s="1"/>
  <c r="U3157" i="1"/>
  <c r="V3157" i="1" s="1"/>
  <c r="U3156" i="1"/>
  <c r="V3156" i="1" s="1"/>
  <c r="U3155" i="1"/>
  <c r="V3155" i="1" s="1"/>
  <c r="U3154" i="1"/>
  <c r="V3154" i="1" s="1"/>
  <c r="U3153" i="1"/>
  <c r="V3153" i="1" s="1"/>
  <c r="U3152" i="1"/>
  <c r="V3152" i="1" s="1"/>
  <c r="U3151" i="1"/>
  <c r="V3151" i="1" s="1"/>
  <c r="U3150" i="1"/>
  <c r="V3150" i="1" s="1"/>
  <c r="U3149" i="1"/>
  <c r="V3149" i="1" s="1"/>
  <c r="U3148" i="1"/>
  <c r="V3148" i="1" s="1"/>
  <c r="U3147" i="1"/>
  <c r="V3147" i="1" s="1"/>
  <c r="U3146" i="1"/>
  <c r="V3146" i="1" s="1"/>
  <c r="U3145" i="1"/>
  <c r="V3145" i="1" s="1"/>
  <c r="U3144" i="1"/>
  <c r="V3144" i="1" s="1"/>
  <c r="U3143" i="1"/>
  <c r="V3143" i="1" s="1"/>
  <c r="U3142" i="1"/>
  <c r="V3142" i="1" s="1"/>
  <c r="U3141" i="1"/>
  <c r="V3141" i="1" s="1"/>
  <c r="U3140" i="1"/>
  <c r="V3140" i="1" s="1"/>
  <c r="U3139" i="1"/>
  <c r="V3139" i="1" s="1"/>
  <c r="U3138" i="1"/>
  <c r="V3138" i="1" s="1"/>
  <c r="U3137" i="1"/>
  <c r="V3137" i="1" s="1"/>
  <c r="U3136" i="1"/>
  <c r="V3136" i="1" s="1"/>
  <c r="U3135" i="1"/>
  <c r="V3135" i="1" s="1"/>
  <c r="U3134" i="1"/>
  <c r="V3134" i="1" s="1"/>
  <c r="U3133" i="1"/>
  <c r="V3133" i="1" s="1"/>
  <c r="U3132" i="1"/>
  <c r="V3132" i="1" s="1"/>
  <c r="U3131" i="1"/>
  <c r="V3131" i="1" s="1"/>
  <c r="U3130" i="1"/>
  <c r="V3130" i="1" s="1"/>
  <c r="U3129" i="1"/>
  <c r="V3129" i="1" s="1"/>
  <c r="U3128" i="1"/>
  <c r="V3128" i="1" s="1"/>
  <c r="U3127" i="1"/>
  <c r="V3127" i="1" s="1"/>
  <c r="U3126" i="1"/>
  <c r="V3126" i="1" s="1"/>
  <c r="U3125" i="1"/>
  <c r="V3125" i="1" s="1"/>
  <c r="U3124" i="1"/>
  <c r="V3124" i="1" s="1"/>
  <c r="U3123" i="1"/>
  <c r="V3123" i="1" s="1"/>
  <c r="U3122" i="1"/>
  <c r="V3122" i="1" s="1"/>
  <c r="U3121" i="1"/>
  <c r="V3121" i="1" s="1"/>
  <c r="U3120" i="1"/>
  <c r="V3120" i="1" s="1"/>
  <c r="U3119" i="1"/>
  <c r="V3119" i="1" s="1"/>
  <c r="U3118" i="1"/>
  <c r="V3118" i="1" s="1"/>
  <c r="U3117" i="1"/>
  <c r="V3117" i="1" s="1"/>
  <c r="U3116" i="1"/>
  <c r="V3116" i="1" s="1"/>
  <c r="U3115" i="1"/>
  <c r="V3115" i="1" s="1"/>
  <c r="U3114" i="1"/>
  <c r="V3114" i="1" s="1"/>
  <c r="U3113" i="1"/>
  <c r="V3113" i="1" s="1"/>
  <c r="U3112" i="1"/>
  <c r="V3112" i="1" s="1"/>
  <c r="U3111" i="1"/>
  <c r="V3111" i="1" s="1"/>
  <c r="U3110" i="1"/>
  <c r="V3110" i="1" s="1"/>
  <c r="U3109" i="1"/>
  <c r="V3109" i="1" s="1"/>
  <c r="U3108" i="1"/>
  <c r="V3108" i="1" s="1"/>
  <c r="U3107" i="1"/>
  <c r="V3107" i="1" s="1"/>
  <c r="U3106" i="1"/>
  <c r="V3106" i="1" s="1"/>
  <c r="U3105" i="1"/>
  <c r="V3105" i="1" s="1"/>
  <c r="U3104" i="1"/>
  <c r="V3104" i="1" s="1"/>
  <c r="U3103" i="1"/>
  <c r="V3103" i="1" s="1"/>
  <c r="U3102" i="1"/>
  <c r="V3102" i="1" s="1"/>
  <c r="U3101" i="1"/>
  <c r="V3101" i="1" s="1"/>
  <c r="U3100" i="1"/>
  <c r="V3100" i="1" s="1"/>
  <c r="U3099" i="1"/>
  <c r="V3099" i="1" s="1"/>
  <c r="U3098" i="1"/>
  <c r="V3098" i="1" s="1"/>
  <c r="U3097" i="1"/>
  <c r="V3097" i="1" s="1"/>
  <c r="U3096" i="1"/>
  <c r="V3096" i="1" s="1"/>
  <c r="U3095" i="1"/>
  <c r="V3095" i="1" s="1"/>
  <c r="U3094" i="1"/>
  <c r="V3094" i="1" s="1"/>
  <c r="U3093" i="1"/>
  <c r="V3093" i="1" s="1"/>
  <c r="U3092" i="1"/>
  <c r="V3092" i="1" s="1"/>
  <c r="U3091" i="1"/>
  <c r="V3091" i="1" s="1"/>
  <c r="U3090" i="1"/>
  <c r="V3090" i="1" s="1"/>
  <c r="U3089" i="1"/>
  <c r="V3089" i="1" s="1"/>
  <c r="U3088" i="1"/>
  <c r="V3088" i="1" s="1"/>
  <c r="U3087" i="1"/>
  <c r="V3087" i="1" s="1"/>
  <c r="U3086" i="1"/>
  <c r="V3086" i="1" s="1"/>
  <c r="U3085" i="1"/>
  <c r="V3085" i="1" s="1"/>
  <c r="U3084" i="1"/>
  <c r="V3084" i="1" s="1"/>
  <c r="U3083" i="1"/>
  <c r="V3083" i="1" s="1"/>
  <c r="U3082" i="1"/>
  <c r="V3082" i="1" s="1"/>
  <c r="U3081" i="1"/>
  <c r="V3081" i="1" s="1"/>
  <c r="U3080" i="1"/>
  <c r="V3080" i="1" s="1"/>
  <c r="U3079" i="1"/>
  <c r="V3079" i="1" s="1"/>
  <c r="U3078" i="1"/>
  <c r="V3078" i="1" s="1"/>
  <c r="U3077" i="1"/>
  <c r="V3077" i="1" s="1"/>
  <c r="U3076" i="1"/>
  <c r="V3076" i="1" s="1"/>
  <c r="U3075" i="1"/>
  <c r="V3075" i="1" s="1"/>
  <c r="U3074" i="1"/>
  <c r="V3074" i="1" s="1"/>
  <c r="U3073" i="1"/>
  <c r="V3073" i="1" s="1"/>
  <c r="U3072" i="1"/>
  <c r="V3072" i="1" s="1"/>
  <c r="U3071" i="1"/>
  <c r="V3071" i="1" s="1"/>
  <c r="U3070" i="1"/>
  <c r="V3070" i="1" s="1"/>
  <c r="U3069" i="1"/>
  <c r="V3069" i="1" s="1"/>
  <c r="U3068" i="1"/>
  <c r="V3068" i="1" s="1"/>
  <c r="U3067" i="1"/>
  <c r="V3067" i="1" s="1"/>
  <c r="U3066" i="1"/>
  <c r="V3066" i="1" s="1"/>
  <c r="U3065" i="1"/>
  <c r="V3065" i="1" s="1"/>
  <c r="U3064" i="1"/>
  <c r="V3064" i="1" s="1"/>
  <c r="U3063" i="1"/>
  <c r="V3063" i="1" s="1"/>
  <c r="U3062" i="1"/>
  <c r="V3062" i="1" s="1"/>
  <c r="U3061" i="1"/>
  <c r="V3061" i="1" s="1"/>
  <c r="U3060" i="1"/>
  <c r="V3060" i="1" s="1"/>
  <c r="U3059" i="1"/>
  <c r="V3059" i="1" s="1"/>
  <c r="U3058" i="1"/>
  <c r="V3058" i="1" s="1"/>
  <c r="U3057" i="1"/>
  <c r="V3057" i="1" s="1"/>
  <c r="U3056" i="1"/>
  <c r="V3056" i="1" s="1"/>
  <c r="U3055" i="1"/>
  <c r="V3055" i="1" s="1"/>
  <c r="U3054" i="1"/>
  <c r="V3054" i="1" s="1"/>
  <c r="U3053" i="1"/>
  <c r="V3053" i="1" s="1"/>
  <c r="U3052" i="1"/>
  <c r="V3052" i="1" s="1"/>
  <c r="U3051" i="1"/>
  <c r="V3051" i="1" s="1"/>
  <c r="U3050" i="1"/>
  <c r="V3050" i="1" s="1"/>
  <c r="U3049" i="1"/>
  <c r="V3049" i="1" s="1"/>
  <c r="U3048" i="1"/>
  <c r="V3048" i="1" s="1"/>
  <c r="U3047" i="1"/>
  <c r="V3047" i="1" s="1"/>
  <c r="U3046" i="1"/>
  <c r="V3046" i="1" s="1"/>
  <c r="U3045" i="1"/>
  <c r="V3045" i="1" s="1"/>
  <c r="U3044" i="1"/>
  <c r="V3044" i="1" s="1"/>
  <c r="U3043" i="1"/>
  <c r="V3043" i="1" s="1"/>
  <c r="U3042" i="1"/>
  <c r="V3042" i="1" s="1"/>
  <c r="U3041" i="1"/>
  <c r="V3041" i="1" s="1"/>
  <c r="U3040" i="1"/>
  <c r="V3040" i="1" s="1"/>
  <c r="U3039" i="1"/>
  <c r="V3039" i="1" s="1"/>
  <c r="U3038" i="1"/>
  <c r="V3038" i="1" s="1"/>
  <c r="U3037" i="1"/>
  <c r="V3037" i="1" s="1"/>
  <c r="U3036" i="1"/>
  <c r="V3036" i="1" s="1"/>
  <c r="U3035" i="1"/>
  <c r="V3035" i="1" s="1"/>
  <c r="U3034" i="1"/>
  <c r="V3034" i="1" s="1"/>
  <c r="U3033" i="1"/>
  <c r="V3033" i="1" s="1"/>
  <c r="U3032" i="1"/>
  <c r="V3032" i="1" s="1"/>
  <c r="U3031" i="1"/>
  <c r="V3031" i="1" s="1"/>
  <c r="U3030" i="1"/>
  <c r="V3030" i="1" s="1"/>
  <c r="U3029" i="1"/>
  <c r="V3029" i="1" s="1"/>
  <c r="U3028" i="1"/>
  <c r="V3028" i="1" s="1"/>
  <c r="U3027" i="1"/>
  <c r="V3027" i="1" s="1"/>
  <c r="U3026" i="1"/>
  <c r="V3026" i="1" s="1"/>
  <c r="U3025" i="1"/>
  <c r="V3025" i="1" s="1"/>
  <c r="U3024" i="1"/>
  <c r="V3024" i="1" s="1"/>
  <c r="U3023" i="1"/>
  <c r="V3023" i="1" s="1"/>
  <c r="U3022" i="1"/>
  <c r="V3022" i="1" s="1"/>
  <c r="U3021" i="1"/>
  <c r="V3021" i="1" s="1"/>
  <c r="U3020" i="1"/>
  <c r="V3020" i="1" s="1"/>
  <c r="U3019" i="1"/>
  <c r="V3019" i="1" s="1"/>
  <c r="U3018" i="1"/>
  <c r="V3018" i="1" s="1"/>
  <c r="U3017" i="1"/>
  <c r="V3017" i="1" s="1"/>
  <c r="U3016" i="1"/>
  <c r="V3016" i="1" s="1"/>
  <c r="U3015" i="1"/>
  <c r="V3015" i="1" s="1"/>
  <c r="U3014" i="1"/>
  <c r="V3014" i="1" s="1"/>
  <c r="U3013" i="1"/>
  <c r="V3013" i="1" s="1"/>
  <c r="U3012" i="1"/>
  <c r="V3012" i="1" s="1"/>
  <c r="U3011" i="1"/>
  <c r="V3011" i="1" s="1"/>
  <c r="U3010" i="1"/>
  <c r="V3010" i="1" s="1"/>
  <c r="U3009" i="1"/>
  <c r="V3009" i="1" s="1"/>
  <c r="U3008" i="1"/>
  <c r="V3008" i="1" s="1"/>
  <c r="U3007" i="1"/>
  <c r="V3007" i="1" s="1"/>
  <c r="U3006" i="1"/>
  <c r="V3006" i="1" s="1"/>
  <c r="U3005" i="1"/>
  <c r="V3005" i="1" s="1"/>
  <c r="U3004" i="1"/>
  <c r="V3004" i="1" s="1"/>
  <c r="U3003" i="1"/>
  <c r="V3003" i="1" s="1"/>
  <c r="U3002" i="1"/>
  <c r="V3002" i="1" s="1"/>
  <c r="U3001" i="1"/>
  <c r="V3001" i="1" s="1"/>
  <c r="U3000" i="1"/>
  <c r="V3000" i="1" s="1"/>
  <c r="U2999" i="1"/>
  <c r="V2999" i="1" s="1"/>
  <c r="U2998" i="1"/>
  <c r="V2998" i="1" s="1"/>
  <c r="U2997" i="1"/>
  <c r="V2997" i="1" s="1"/>
  <c r="U2996" i="1"/>
  <c r="V2996" i="1" s="1"/>
  <c r="U2995" i="1"/>
  <c r="V2995" i="1" s="1"/>
  <c r="U2994" i="1"/>
  <c r="V2994" i="1" s="1"/>
  <c r="U2993" i="1"/>
  <c r="V2993" i="1" s="1"/>
  <c r="U2992" i="1"/>
  <c r="V2992" i="1" s="1"/>
  <c r="U2991" i="1"/>
  <c r="V2991" i="1" s="1"/>
  <c r="U2990" i="1"/>
  <c r="V2990" i="1" s="1"/>
  <c r="U2989" i="1"/>
  <c r="V2989" i="1" s="1"/>
  <c r="U2988" i="1"/>
  <c r="V2988" i="1" s="1"/>
  <c r="U2987" i="1"/>
  <c r="V2987" i="1" s="1"/>
  <c r="U2986" i="1"/>
  <c r="V2986" i="1" s="1"/>
  <c r="U2985" i="1"/>
  <c r="V2985" i="1" s="1"/>
  <c r="U2984" i="1"/>
  <c r="V2984" i="1" s="1"/>
  <c r="U2983" i="1"/>
  <c r="V2983" i="1" s="1"/>
  <c r="U2982" i="1"/>
  <c r="V2982" i="1" s="1"/>
  <c r="U2981" i="1"/>
  <c r="V2981" i="1" s="1"/>
  <c r="U2980" i="1"/>
  <c r="V2980" i="1" s="1"/>
  <c r="U2979" i="1"/>
  <c r="V2979" i="1" s="1"/>
  <c r="U2978" i="1"/>
  <c r="V2978" i="1" s="1"/>
  <c r="U2977" i="1"/>
  <c r="V2977" i="1" s="1"/>
  <c r="U2976" i="1"/>
  <c r="V2976" i="1" s="1"/>
  <c r="U2975" i="1"/>
  <c r="V2975" i="1" s="1"/>
  <c r="U2974" i="1"/>
  <c r="V2974" i="1" s="1"/>
  <c r="U2973" i="1"/>
  <c r="V2973" i="1" s="1"/>
  <c r="U2972" i="1"/>
  <c r="V2972" i="1" s="1"/>
  <c r="U2971" i="1"/>
  <c r="V2971" i="1" s="1"/>
  <c r="U2970" i="1"/>
  <c r="V2970" i="1" s="1"/>
  <c r="U2969" i="1"/>
  <c r="V2969" i="1" s="1"/>
  <c r="U2968" i="1"/>
  <c r="V2968" i="1" s="1"/>
  <c r="U2967" i="1"/>
  <c r="V2967" i="1" s="1"/>
  <c r="U2966" i="1"/>
  <c r="V2966" i="1" s="1"/>
  <c r="U2965" i="1"/>
  <c r="V2965" i="1" s="1"/>
  <c r="U2964" i="1"/>
  <c r="V2964" i="1" s="1"/>
  <c r="U2963" i="1"/>
  <c r="V2963" i="1" s="1"/>
  <c r="U2962" i="1"/>
  <c r="V2962" i="1" s="1"/>
  <c r="U2961" i="1"/>
  <c r="V2961" i="1" s="1"/>
  <c r="U2960" i="1"/>
  <c r="V2960" i="1" s="1"/>
  <c r="U2959" i="1"/>
  <c r="V2959" i="1" s="1"/>
  <c r="U2958" i="1"/>
  <c r="V2958" i="1" s="1"/>
  <c r="U2957" i="1"/>
  <c r="V2957" i="1" s="1"/>
  <c r="U2956" i="1"/>
  <c r="V2956" i="1" s="1"/>
  <c r="U2955" i="1"/>
  <c r="V2955" i="1" s="1"/>
  <c r="U2954" i="1"/>
  <c r="V2954" i="1" s="1"/>
  <c r="U2953" i="1"/>
  <c r="V2953" i="1" s="1"/>
  <c r="U2952" i="1"/>
  <c r="V2952" i="1" s="1"/>
  <c r="U2951" i="1"/>
  <c r="V2951" i="1" s="1"/>
  <c r="U2950" i="1"/>
  <c r="V2950" i="1" s="1"/>
  <c r="U2949" i="1"/>
  <c r="V2949" i="1" s="1"/>
  <c r="U2948" i="1"/>
  <c r="V2948" i="1" s="1"/>
  <c r="U2947" i="1"/>
  <c r="V2947" i="1" s="1"/>
  <c r="U2946" i="1"/>
  <c r="V2946" i="1" s="1"/>
  <c r="U2945" i="1"/>
  <c r="V2945" i="1" s="1"/>
  <c r="U2944" i="1"/>
  <c r="V2944" i="1" s="1"/>
  <c r="U2943" i="1"/>
  <c r="V2943" i="1" s="1"/>
  <c r="U2942" i="1"/>
  <c r="V2942" i="1" s="1"/>
  <c r="U2941" i="1"/>
  <c r="V2941" i="1" s="1"/>
  <c r="U2940" i="1"/>
  <c r="V2940" i="1" s="1"/>
  <c r="U2939" i="1"/>
  <c r="V2939" i="1" s="1"/>
  <c r="U2938" i="1"/>
  <c r="V2938" i="1" s="1"/>
  <c r="U2937" i="1"/>
  <c r="V2937" i="1" s="1"/>
  <c r="U2936" i="1"/>
  <c r="V2936" i="1" s="1"/>
  <c r="U2935" i="1"/>
  <c r="V2935" i="1" s="1"/>
  <c r="U2934" i="1"/>
  <c r="V2934" i="1" s="1"/>
  <c r="U2933" i="1"/>
  <c r="V2933" i="1" s="1"/>
  <c r="U2932" i="1"/>
  <c r="V2932" i="1" s="1"/>
  <c r="U2931" i="1"/>
  <c r="V2931" i="1" s="1"/>
  <c r="U2930" i="1"/>
  <c r="V2930" i="1" s="1"/>
  <c r="U2929" i="1"/>
  <c r="V2929" i="1" s="1"/>
  <c r="U2928" i="1"/>
  <c r="V2928" i="1" s="1"/>
  <c r="U2927" i="1"/>
  <c r="V2927" i="1" s="1"/>
  <c r="U2926" i="1"/>
  <c r="V2926" i="1" s="1"/>
  <c r="U2925" i="1"/>
  <c r="V2925" i="1" s="1"/>
  <c r="U2924" i="1"/>
  <c r="V2924" i="1" s="1"/>
  <c r="U2923" i="1"/>
  <c r="V2923" i="1" s="1"/>
  <c r="U2922" i="1"/>
  <c r="V2922" i="1" s="1"/>
  <c r="U2921" i="1"/>
  <c r="V2921" i="1" s="1"/>
  <c r="U2920" i="1"/>
  <c r="V2920" i="1" s="1"/>
  <c r="U2919" i="1"/>
  <c r="V2919" i="1" s="1"/>
  <c r="U2918" i="1"/>
  <c r="V2918" i="1" s="1"/>
  <c r="U2917" i="1"/>
  <c r="V2917" i="1" s="1"/>
  <c r="U2916" i="1"/>
  <c r="V2916" i="1" s="1"/>
  <c r="U2915" i="1"/>
  <c r="V2915" i="1" s="1"/>
  <c r="U2914" i="1"/>
  <c r="V2914" i="1" s="1"/>
  <c r="U2913" i="1"/>
  <c r="V2913" i="1" s="1"/>
  <c r="U2912" i="1"/>
  <c r="V2912" i="1" s="1"/>
  <c r="U2911" i="1"/>
  <c r="V2911" i="1" s="1"/>
  <c r="U2910" i="1"/>
  <c r="V2910" i="1" s="1"/>
  <c r="U2909" i="1"/>
  <c r="V2909" i="1" s="1"/>
  <c r="U2908" i="1"/>
  <c r="V2908" i="1" s="1"/>
  <c r="U2907" i="1"/>
  <c r="V2907" i="1" s="1"/>
  <c r="U2906" i="1"/>
  <c r="V2906" i="1" s="1"/>
  <c r="U2905" i="1"/>
  <c r="V2905" i="1" s="1"/>
  <c r="U2904" i="1"/>
  <c r="V2904" i="1" s="1"/>
  <c r="U2903" i="1"/>
  <c r="V2903" i="1" s="1"/>
  <c r="U2902" i="1"/>
  <c r="V2902" i="1" s="1"/>
  <c r="U2901" i="1"/>
  <c r="V2901" i="1" s="1"/>
  <c r="U2900" i="1"/>
  <c r="V2900" i="1" s="1"/>
  <c r="U2899" i="1"/>
  <c r="V2899" i="1" s="1"/>
  <c r="U2898" i="1"/>
  <c r="V2898" i="1" s="1"/>
  <c r="U2897" i="1"/>
  <c r="V2897" i="1" s="1"/>
  <c r="U2896" i="1"/>
  <c r="V2896" i="1" s="1"/>
  <c r="U2895" i="1"/>
  <c r="V2895" i="1" s="1"/>
  <c r="U2894" i="1"/>
  <c r="V2894" i="1" s="1"/>
  <c r="U2893" i="1"/>
  <c r="V2893" i="1" s="1"/>
  <c r="U2892" i="1"/>
  <c r="V2892" i="1" s="1"/>
  <c r="U2891" i="1"/>
  <c r="V2891" i="1" s="1"/>
  <c r="U2890" i="1"/>
  <c r="V2890" i="1" s="1"/>
  <c r="U2889" i="1"/>
  <c r="V2889" i="1" s="1"/>
  <c r="U2888" i="1"/>
  <c r="V2888" i="1" s="1"/>
  <c r="U2887" i="1"/>
  <c r="V2887" i="1" s="1"/>
  <c r="U2886" i="1"/>
  <c r="V2886" i="1" s="1"/>
  <c r="U2885" i="1"/>
  <c r="V2885" i="1" s="1"/>
  <c r="U2884" i="1"/>
  <c r="V2884" i="1" s="1"/>
  <c r="U2883" i="1"/>
  <c r="V2883" i="1" s="1"/>
  <c r="U2882" i="1"/>
  <c r="V2882" i="1" s="1"/>
  <c r="U2881" i="1"/>
  <c r="V2881" i="1" s="1"/>
  <c r="U2880" i="1"/>
  <c r="V2880" i="1" s="1"/>
  <c r="U2879" i="1"/>
  <c r="V2879" i="1" s="1"/>
  <c r="U2878" i="1"/>
  <c r="V2878" i="1" s="1"/>
  <c r="U2877" i="1"/>
  <c r="V2877" i="1" s="1"/>
  <c r="U2876" i="1"/>
  <c r="V2876" i="1" s="1"/>
  <c r="U2875" i="1"/>
  <c r="V2875" i="1" s="1"/>
  <c r="U2874" i="1"/>
  <c r="V2874" i="1" s="1"/>
  <c r="U2873" i="1"/>
  <c r="V2873" i="1" s="1"/>
  <c r="U2872" i="1"/>
  <c r="V2872" i="1" s="1"/>
  <c r="U2871" i="1"/>
  <c r="V2871" i="1" s="1"/>
  <c r="U2870" i="1"/>
  <c r="V2870" i="1" s="1"/>
  <c r="U2869" i="1"/>
  <c r="V2869" i="1" s="1"/>
  <c r="U2868" i="1"/>
  <c r="V2868" i="1" s="1"/>
  <c r="U2867" i="1"/>
  <c r="V2867" i="1" s="1"/>
  <c r="U2866" i="1"/>
  <c r="V2866" i="1" s="1"/>
  <c r="U2865" i="1"/>
  <c r="V2865" i="1" s="1"/>
  <c r="U2864" i="1"/>
  <c r="V2864" i="1" s="1"/>
  <c r="U2863" i="1"/>
  <c r="V2863" i="1" s="1"/>
  <c r="U2862" i="1"/>
  <c r="V2862" i="1" s="1"/>
  <c r="U2861" i="1"/>
  <c r="V2861" i="1" s="1"/>
  <c r="U2860" i="1"/>
  <c r="V2860" i="1" s="1"/>
  <c r="U2859" i="1"/>
  <c r="V2859" i="1" s="1"/>
  <c r="U2858" i="1"/>
  <c r="V2858" i="1" s="1"/>
  <c r="U2857" i="1"/>
  <c r="V2857" i="1" s="1"/>
  <c r="U2856" i="1"/>
  <c r="V2856" i="1" s="1"/>
  <c r="U2855" i="1"/>
  <c r="V2855" i="1" s="1"/>
  <c r="U2854" i="1"/>
  <c r="V2854" i="1" s="1"/>
  <c r="U2853" i="1"/>
  <c r="V2853" i="1" s="1"/>
  <c r="U2852" i="1"/>
  <c r="V2852" i="1" s="1"/>
  <c r="U2851" i="1"/>
  <c r="V2851" i="1" s="1"/>
  <c r="U2850" i="1"/>
  <c r="V2850" i="1" s="1"/>
  <c r="U2849" i="1"/>
  <c r="V2849" i="1" s="1"/>
  <c r="U2848" i="1"/>
  <c r="V2848" i="1" s="1"/>
  <c r="U2847" i="1"/>
  <c r="V2847" i="1" s="1"/>
  <c r="U2846" i="1"/>
  <c r="V2846" i="1" s="1"/>
  <c r="U2845" i="1"/>
  <c r="V2845" i="1" s="1"/>
  <c r="U2844" i="1"/>
  <c r="V2844" i="1" s="1"/>
  <c r="U2843" i="1"/>
  <c r="V2843" i="1" s="1"/>
  <c r="U2842" i="1"/>
  <c r="V2842" i="1" s="1"/>
  <c r="U2841" i="1"/>
  <c r="V2841" i="1" s="1"/>
  <c r="U2840" i="1"/>
  <c r="V2840" i="1" s="1"/>
  <c r="U2839" i="1"/>
  <c r="V2839" i="1" s="1"/>
  <c r="U2838" i="1"/>
  <c r="V2838" i="1" s="1"/>
  <c r="U2837" i="1"/>
  <c r="V2837" i="1" s="1"/>
  <c r="U2836" i="1"/>
  <c r="V2836" i="1" s="1"/>
  <c r="U2835" i="1"/>
  <c r="V2835" i="1" s="1"/>
  <c r="U2834" i="1"/>
  <c r="V2834" i="1" s="1"/>
  <c r="U2833" i="1"/>
  <c r="V2833" i="1" s="1"/>
  <c r="U2832" i="1"/>
  <c r="V2832" i="1" s="1"/>
  <c r="U2831" i="1"/>
  <c r="V2831" i="1" s="1"/>
  <c r="U2830" i="1"/>
  <c r="V2830" i="1" s="1"/>
  <c r="U2829" i="1"/>
  <c r="V2829" i="1" s="1"/>
  <c r="U2828" i="1"/>
  <c r="V2828" i="1" s="1"/>
  <c r="U2827" i="1"/>
  <c r="V2827" i="1" s="1"/>
  <c r="U2826" i="1"/>
  <c r="V2826" i="1" s="1"/>
  <c r="U2825" i="1"/>
  <c r="V2825" i="1" s="1"/>
  <c r="U2824" i="1"/>
  <c r="V2824" i="1" s="1"/>
  <c r="U2823" i="1"/>
  <c r="V2823" i="1" s="1"/>
  <c r="U2822" i="1"/>
  <c r="V2822" i="1" s="1"/>
  <c r="U2821" i="1"/>
  <c r="V2821" i="1" s="1"/>
  <c r="U2820" i="1"/>
  <c r="V2820" i="1" s="1"/>
  <c r="U2819" i="1"/>
  <c r="V2819" i="1" s="1"/>
  <c r="U2818" i="1"/>
  <c r="V2818" i="1" s="1"/>
  <c r="U2817" i="1"/>
  <c r="V2817" i="1" s="1"/>
  <c r="U2816" i="1"/>
  <c r="V2816" i="1" s="1"/>
  <c r="U2815" i="1"/>
  <c r="V2815" i="1" s="1"/>
  <c r="U2814" i="1"/>
  <c r="V2814" i="1" s="1"/>
  <c r="U2813" i="1"/>
  <c r="V2813" i="1" s="1"/>
  <c r="U2812" i="1"/>
  <c r="V2812" i="1" s="1"/>
  <c r="U2811" i="1"/>
  <c r="V2811" i="1" s="1"/>
  <c r="U2810" i="1"/>
  <c r="V2810" i="1" s="1"/>
  <c r="U2809" i="1"/>
  <c r="V2809" i="1" s="1"/>
  <c r="U2808" i="1"/>
  <c r="V2808" i="1" s="1"/>
  <c r="U2807" i="1"/>
  <c r="V2807" i="1" s="1"/>
  <c r="U2806" i="1"/>
  <c r="V2806" i="1" s="1"/>
  <c r="U2805" i="1"/>
  <c r="V2805" i="1" s="1"/>
  <c r="U2804" i="1"/>
  <c r="V2804" i="1" s="1"/>
  <c r="U2803" i="1"/>
  <c r="V2803" i="1" s="1"/>
  <c r="U2802" i="1"/>
  <c r="V2802" i="1" s="1"/>
  <c r="U2801" i="1"/>
  <c r="V2801" i="1" s="1"/>
  <c r="U2800" i="1"/>
  <c r="V2800" i="1" s="1"/>
  <c r="U2799" i="1"/>
  <c r="V2799" i="1" s="1"/>
  <c r="U2798" i="1"/>
  <c r="V2798" i="1" s="1"/>
  <c r="U2797" i="1"/>
  <c r="V2797" i="1" s="1"/>
  <c r="U2796" i="1"/>
  <c r="V2796" i="1" s="1"/>
  <c r="U2795" i="1"/>
  <c r="V2795" i="1" s="1"/>
  <c r="U2794" i="1"/>
  <c r="V2794" i="1" s="1"/>
  <c r="U2793" i="1"/>
  <c r="V2793" i="1" s="1"/>
  <c r="U2792" i="1"/>
  <c r="V2792" i="1" s="1"/>
  <c r="U2791" i="1"/>
  <c r="V2791" i="1" s="1"/>
  <c r="U2790" i="1"/>
  <c r="V2790" i="1" s="1"/>
  <c r="U2789" i="1"/>
  <c r="V2789" i="1" s="1"/>
  <c r="U2788" i="1"/>
  <c r="V2788" i="1" s="1"/>
  <c r="U2787" i="1"/>
  <c r="V2787" i="1" s="1"/>
  <c r="U2786" i="1"/>
  <c r="V2786" i="1" s="1"/>
  <c r="U2785" i="1"/>
  <c r="V2785" i="1" s="1"/>
  <c r="U2784" i="1"/>
  <c r="V2784" i="1" s="1"/>
  <c r="U2783" i="1"/>
  <c r="V2783" i="1" s="1"/>
  <c r="U2782" i="1"/>
  <c r="V2782" i="1" s="1"/>
  <c r="U2781" i="1"/>
  <c r="V2781" i="1" s="1"/>
  <c r="U2780" i="1"/>
  <c r="V2780" i="1" s="1"/>
  <c r="U2779" i="1"/>
  <c r="V2779" i="1" s="1"/>
  <c r="U2778" i="1"/>
  <c r="V2778" i="1" s="1"/>
  <c r="U2777" i="1"/>
  <c r="V2777" i="1" s="1"/>
  <c r="U2776" i="1"/>
  <c r="V2776" i="1" s="1"/>
  <c r="U2775" i="1"/>
  <c r="V2775" i="1" s="1"/>
  <c r="U2774" i="1"/>
  <c r="V2774" i="1" s="1"/>
  <c r="U2773" i="1"/>
  <c r="V2773" i="1" s="1"/>
  <c r="U2772" i="1"/>
  <c r="V2772" i="1" s="1"/>
  <c r="U2771" i="1"/>
  <c r="V2771" i="1" s="1"/>
  <c r="U2770" i="1"/>
  <c r="V2770" i="1" s="1"/>
  <c r="U2769" i="1"/>
  <c r="V2769" i="1" s="1"/>
  <c r="U2768" i="1"/>
  <c r="V2768" i="1" s="1"/>
  <c r="U2767" i="1"/>
  <c r="V2767" i="1" s="1"/>
  <c r="U2766" i="1"/>
  <c r="V2766" i="1" s="1"/>
  <c r="U2765" i="1"/>
  <c r="V2765" i="1" s="1"/>
  <c r="U2764" i="1"/>
  <c r="V2764" i="1" s="1"/>
  <c r="U2763" i="1"/>
  <c r="V2763" i="1" s="1"/>
  <c r="U2762" i="1"/>
  <c r="V2762" i="1" s="1"/>
  <c r="U2761" i="1"/>
  <c r="V2761" i="1" s="1"/>
  <c r="U2760" i="1"/>
  <c r="V2760" i="1" s="1"/>
  <c r="U2759" i="1"/>
  <c r="V2759" i="1" s="1"/>
  <c r="U2758" i="1"/>
  <c r="V2758" i="1" s="1"/>
  <c r="U2757" i="1"/>
  <c r="V2757" i="1" s="1"/>
  <c r="U2756" i="1"/>
  <c r="V2756" i="1" s="1"/>
  <c r="U2755" i="1"/>
  <c r="V2755" i="1" s="1"/>
  <c r="U2754" i="1"/>
  <c r="V2754" i="1" s="1"/>
  <c r="U2753" i="1"/>
  <c r="V2753" i="1" s="1"/>
  <c r="U2752" i="1"/>
  <c r="V2752" i="1" s="1"/>
  <c r="U2751" i="1"/>
  <c r="V2751" i="1" s="1"/>
  <c r="U2750" i="1"/>
  <c r="V2750" i="1" s="1"/>
  <c r="U2749" i="1"/>
  <c r="V2749" i="1" s="1"/>
  <c r="U2748" i="1"/>
  <c r="V2748" i="1" s="1"/>
  <c r="U2747" i="1"/>
  <c r="V2747" i="1" s="1"/>
  <c r="U2746" i="1"/>
  <c r="V2746" i="1" s="1"/>
  <c r="U2745" i="1"/>
  <c r="V2745" i="1" s="1"/>
  <c r="U2744" i="1"/>
  <c r="V2744" i="1" s="1"/>
  <c r="U2743" i="1"/>
  <c r="V2743" i="1" s="1"/>
  <c r="U2742" i="1"/>
  <c r="V2742" i="1" s="1"/>
  <c r="U2741" i="1"/>
  <c r="V2741" i="1" s="1"/>
  <c r="U2740" i="1"/>
  <c r="V2740" i="1" s="1"/>
  <c r="U2739" i="1"/>
  <c r="V2739" i="1" s="1"/>
  <c r="U2738" i="1"/>
  <c r="V2738" i="1" s="1"/>
  <c r="U2737" i="1"/>
  <c r="V2737" i="1" s="1"/>
  <c r="U2736" i="1"/>
  <c r="V2736" i="1" s="1"/>
  <c r="U2735" i="1"/>
  <c r="V2735" i="1" s="1"/>
  <c r="U2734" i="1"/>
  <c r="V2734" i="1" s="1"/>
  <c r="U2733" i="1"/>
  <c r="V2733" i="1" s="1"/>
  <c r="U2732" i="1"/>
  <c r="V2732" i="1" s="1"/>
  <c r="U2731" i="1"/>
  <c r="V2731" i="1" s="1"/>
  <c r="U2730" i="1"/>
  <c r="V2730" i="1" s="1"/>
  <c r="U2729" i="1"/>
  <c r="V2729" i="1" s="1"/>
  <c r="U2728" i="1"/>
  <c r="V2728" i="1" s="1"/>
  <c r="U2727" i="1"/>
  <c r="V2727" i="1" s="1"/>
  <c r="U2726" i="1"/>
  <c r="V2726" i="1" s="1"/>
  <c r="U2725" i="1"/>
  <c r="V2725" i="1" s="1"/>
  <c r="U2724" i="1"/>
  <c r="V2724" i="1" s="1"/>
  <c r="U2723" i="1"/>
  <c r="V2723" i="1" s="1"/>
  <c r="U2722" i="1"/>
  <c r="V2722" i="1" s="1"/>
  <c r="U2721" i="1"/>
  <c r="V2721" i="1" s="1"/>
  <c r="U2720" i="1"/>
  <c r="V2720" i="1" s="1"/>
  <c r="U2719" i="1"/>
  <c r="V2719" i="1" s="1"/>
  <c r="U2718" i="1"/>
  <c r="V2718" i="1" s="1"/>
  <c r="U2717" i="1"/>
  <c r="V2717" i="1" s="1"/>
  <c r="U2716" i="1"/>
  <c r="V2716" i="1" s="1"/>
  <c r="U2715" i="1"/>
  <c r="V2715" i="1" s="1"/>
  <c r="U2714" i="1"/>
  <c r="V2714" i="1" s="1"/>
  <c r="U2713" i="1"/>
  <c r="V2713" i="1" s="1"/>
  <c r="U2712" i="1"/>
  <c r="V2712" i="1" s="1"/>
  <c r="U2711" i="1"/>
  <c r="V2711" i="1" s="1"/>
  <c r="U2710" i="1"/>
  <c r="V2710" i="1" s="1"/>
  <c r="U2709" i="1"/>
  <c r="V2709" i="1" s="1"/>
  <c r="U2708" i="1"/>
  <c r="V2708" i="1" s="1"/>
  <c r="U2707" i="1"/>
  <c r="V2707" i="1" s="1"/>
  <c r="U2706" i="1"/>
  <c r="V2706" i="1" s="1"/>
  <c r="U2705" i="1"/>
  <c r="V2705" i="1" s="1"/>
  <c r="U2704" i="1"/>
  <c r="V2704" i="1" s="1"/>
  <c r="U2703" i="1"/>
  <c r="V2703" i="1" s="1"/>
  <c r="U2702" i="1"/>
  <c r="V2702" i="1" s="1"/>
  <c r="U2701" i="1"/>
  <c r="V2701" i="1" s="1"/>
  <c r="U2700" i="1"/>
  <c r="V2700" i="1" s="1"/>
  <c r="U2699" i="1"/>
  <c r="V2699" i="1" s="1"/>
  <c r="U2698" i="1"/>
  <c r="V2698" i="1" s="1"/>
  <c r="U2697" i="1"/>
  <c r="V2697" i="1" s="1"/>
  <c r="U2696" i="1"/>
  <c r="V2696" i="1" s="1"/>
  <c r="U2695" i="1"/>
  <c r="V2695" i="1" s="1"/>
  <c r="U2694" i="1"/>
  <c r="V2694" i="1" s="1"/>
  <c r="U2693" i="1"/>
  <c r="V2693" i="1" s="1"/>
  <c r="U2692" i="1"/>
  <c r="V2692" i="1" s="1"/>
  <c r="U2691" i="1"/>
  <c r="V2691" i="1" s="1"/>
  <c r="U2690" i="1"/>
  <c r="V2690" i="1" s="1"/>
  <c r="U2689" i="1"/>
  <c r="V2689" i="1" s="1"/>
  <c r="U2688" i="1"/>
  <c r="V2688" i="1" s="1"/>
  <c r="U2687" i="1"/>
  <c r="V2687" i="1" s="1"/>
  <c r="U2686" i="1"/>
  <c r="V2686" i="1" s="1"/>
  <c r="U2685" i="1"/>
  <c r="V2685" i="1" s="1"/>
  <c r="U2684" i="1"/>
  <c r="V2684" i="1" s="1"/>
  <c r="U2683" i="1"/>
  <c r="V2683" i="1" s="1"/>
  <c r="U2682" i="1"/>
  <c r="V2682" i="1" s="1"/>
  <c r="U2681" i="1"/>
  <c r="V2681" i="1" s="1"/>
  <c r="U2680" i="1"/>
  <c r="V2680" i="1" s="1"/>
  <c r="U2679" i="1"/>
  <c r="V2679" i="1" s="1"/>
  <c r="U2678" i="1"/>
  <c r="V2678" i="1" s="1"/>
  <c r="U2677" i="1"/>
  <c r="V2677" i="1" s="1"/>
  <c r="U2676" i="1"/>
  <c r="V2676" i="1" s="1"/>
  <c r="U2675" i="1"/>
  <c r="V2675" i="1" s="1"/>
  <c r="U2674" i="1"/>
  <c r="V2674" i="1" s="1"/>
  <c r="U2673" i="1"/>
  <c r="V2673" i="1" s="1"/>
  <c r="U2672" i="1"/>
  <c r="V2672" i="1" s="1"/>
  <c r="U2671" i="1"/>
  <c r="V2671" i="1" s="1"/>
  <c r="U2670" i="1"/>
  <c r="V2670" i="1" s="1"/>
  <c r="U2669" i="1"/>
  <c r="V2669" i="1" s="1"/>
  <c r="U2668" i="1"/>
  <c r="V2668" i="1" s="1"/>
  <c r="U2667" i="1"/>
  <c r="V2667" i="1" s="1"/>
  <c r="U2666" i="1"/>
  <c r="V2666" i="1" s="1"/>
  <c r="U2665" i="1"/>
  <c r="V2665" i="1" s="1"/>
  <c r="U2664" i="1"/>
  <c r="V2664" i="1" s="1"/>
  <c r="U2663" i="1"/>
  <c r="V2663" i="1" s="1"/>
  <c r="U2662" i="1"/>
  <c r="V2662" i="1" s="1"/>
  <c r="U2661" i="1"/>
  <c r="V2661" i="1" s="1"/>
  <c r="U2660" i="1"/>
  <c r="V2660" i="1" s="1"/>
  <c r="U2659" i="1"/>
  <c r="V2659" i="1" s="1"/>
  <c r="U2658" i="1"/>
  <c r="V2658" i="1" s="1"/>
  <c r="U2657" i="1"/>
  <c r="V2657" i="1" s="1"/>
  <c r="U2656" i="1"/>
  <c r="V2656" i="1" s="1"/>
  <c r="U2655" i="1"/>
  <c r="V2655" i="1" s="1"/>
  <c r="U2654" i="1"/>
  <c r="V2654" i="1" s="1"/>
  <c r="U2653" i="1"/>
  <c r="V2653" i="1" s="1"/>
  <c r="U2652" i="1"/>
  <c r="V2652" i="1" s="1"/>
  <c r="U2651" i="1"/>
  <c r="V2651" i="1" s="1"/>
  <c r="U2650" i="1"/>
  <c r="V2650" i="1" s="1"/>
  <c r="U2649" i="1"/>
  <c r="V2649" i="1" s="1"/>
  <c r="U2648" i="1"/>
  <c r="V2648" i="1" s="1"/>
  <c r="U2647" i="1"/>
  <c r="V2647" i="1" s="1"/>
  <c r="U2646" i="1"/>
  <c r="V2646" i="1" s="1"/>
  <c r="U2645" i="1"/>
  <c r="V2645" i="1" s="1"/>
  <c r="U2644" i="1"/>
  <c r="V2644" i="1" s="1"/>
  <c r="U2643" i="1"/>
  <c r="V2643" i="1" s="1"/>
  <c r="U2642" i="1"/>
  <c r="V2642" i="1" s="1"/>
  <c r="U2641" i="1"/>
  <c r="V2641" i="1" s="1"/>
  <c r="U2640" i="1"/>
  <c r="V2640" i="1" s="1"/>
  <c r="U2639" i="1"/>
  <c r="V2639" i="1" s="1"/>
  <c r="U2638" i="1"/>
  <c r="V2638" i="1" s="1"/>
  <c r="U2637" i="1"/>
  <c r="V2637" i="1" s="1"/>
  <c r="U2636" i="1"/>
  <c r="V2636" i="1" s="1"/>
  <c r="U2635" i="1"/>
  <c r="V2635" i="1" s="1"/>
  <c r="U2634" i="1"/>
  <c r="V2634" i="1" s="1"/>
  <c r="U2633" i="1"/>
  <c r="V2633" i="1" s="1"/>
  <c r="U2632" i="1"/>
  <c r="V2632" i="1" s="1"/>
  <c r="U2631" i="1"/>
  <c r="V2631" i="1" s="1"/>
  <c r="U2630" i="1"/>
  <c r="V2630" i="1" s="1"/>
  <c r="U2629" i="1"/>
  <c r="V2629" i="1" s="1"/>
  <c r="U2628" i="1"/>
  <c r="V2628" i="1" s="1"/>
  <c r="U2627" i="1"/>
  <c r="V2627" i="1" s="1"/>
  <c r="U2626" i="1"/>
  <c r="V2626" i="1" s="1"/>
  <c r="U2625" i="1"/>
  <c r="V2625" i="1" s="1"/>
  <c r="U2624" i="1"/>
  <c r="V2624" i="1" s="1"/>
  <c r="U2623" i="1"/>
  <c r="V2623" i="1" s="1"/>
  <c r="U2622" i="1"/>
  <c r="V2622" i="1" s="1"/>
  <c r="U2621" i="1"/>
  <c r="V2621" i="1" s="1"/>
  <c r="U2620" i="1"/>
  <c r="V2620" i="1" s="1"/>
  <c r="U2619" i="1"/>
  <c r="V2619" i="1" s="1"/>
  <c r="U2618" i="1"/>
  <c r="V2618" i="1" s="1"/>
  <c r="U2617" i="1"/>
  <c r="V2617" i="1" s="1"/>
  <c r="U2616" i="1"/>
  <c r="V2616" i="1" s="1"/>
  <c r="U2615" i="1"/>
  <c r="V2615" i="1" s="1"/>
  <c r="U2614" i="1"/>
  <c r="V2614" i="1" s="1"/>
  <c r="U2613" i="1"/>
  <c r="V2613" i="1" s="1"/>
  <c r="U2612" i="1"/>
  <c r="V2612" i="1" s="1"/>
  <c r="U2611" i="1"/>
  <c r="V2611" i="1" s="1"/>
  <c r="U2610" i="1"/>
  <c r="V2610" i="1" s="1"/>
  <c r="U2609" i="1"/>
  <c r="V2609" i="1" s="1"/>
  <c r="U2608" i="1"/>
  <c r="V2608" i="1" s="1"/>
  <c r="U2607" i="1"/>
  <c r="V2607" i="1" s="1"/>
  <c r="U2606" i="1"/>
  <c r="V2606" i="1" s="1"/>
  <c r="U2605" i="1"/>
  <c r="V2605" i="1" s="1"/>
  <c r="U2604" i="1"/>
  <c r="V2604" i="1" s="1"/>
  <c r="U2603" i="1"/>
  <c r="V2603" i="1" s="1"/>
  <c r="U2602" i="1"/>
  <c r="V2602" i="1" s="1"/>
  <c r="U2601" i="1"/>
  <c r="V2601" i="1" s="1"/>
  <c r="U2600" i="1"/>
  <c r="V2600" i="1" s="1"/>
  <c r="U2599" i="1"/>
  <c r="V2599" i="1" s="1"/>
  <c r="U2598" i="1"/>
  <c r="V2598" i="1" s="1"/>
  <c r="U2597" i="1"/>
  <c r="V2597" i="1" s="1"/>
  <c r="U2596" i="1"/>
  <c r="V2596" i="1" s="1"/>
  <c r="U2595" i="1"/>
  <c r="V2595" i="1" s="1"/>
  <c r="U2594" i="1"/>
  <c r="V2594" i="1" s="1"/>
  <c r="U2593" i="1"/>
  <c r="V2593" i="1" s="1"/>
  <c r="U2592" i="1"/>
  <c r="V2592" i="1" s="1"/>
  <c r="U2591" i="1"/>
  <c r="V2591" i="1" s="1"/>
  <c r="U2590" i="1"/>
  <c r="V2590" i="1" s="1"/>
  <c r="U2589" i="1"/>
  <c r="V2589" i="1" s="1"/>
  <c r="U2588" i="1"/>
  <c r="V2588" i="1" s="1"/>
  <c r="U2587" i="1"/>
  <c r="V2587" i="1" s="1"/>
  <c r="U2586" i="1"/>
  <c r="V2586" i="1" s="1"/>
  <c r="U2585" i="1"/>
  <c r="V2585" i="1" s="1"/>
  <c r="U2584" i="1"/>
  <c r="V2584" i="1" s="1"/>
  <c r="U2583" i="1"/>
  <c r="V2583" i="1" s="1"/>
  <c r="U2582" i="1"/>
  <c r="V2582" i="1" s="1"/>
  <c r="U2581" i="1"/>
  <c r="V2581" i="1" s="1"/>
  <c r="U2580" i="1"/>
  <c r="V2580" i="1" s="1"/>
  <c r="U2579" i="1"/>
  <c r="V2579" i="1" s="1"/>
  <c r="U2578" i="1"/>
  <c r="V2578" i="1" s="1"/>
  <c r="U2577" i="1"/>
  <c r="V2577" i="1" s="1"/>
  <c r="U2576" i="1"/>
  <c r="V2576" i="1" s="1"/>
  <c r="U2575" i="1"/>
  <c r="V2575" i="1" s="1"/>
  <c r="U2574" i="1"/>
  <c r="V2574" i="1" s="1"/>
  <c r="U2573" i="1"/>
  <c r="V2573" i="1" s="1"/>
  <c r="U2572" i="1"/>
  <c r="V2572" i="1" s="1"/>
  <c r="U2571" i="1"/>
  <c r="V2571" i="1" s="1"/>
  <c r="U2570" i="1"/>
  <c r="V2570" i="1" s="1"/>
  <c r="U2569" i="1"/>
  <c r="V2569" i="1" s="1"/>
  <c r="U2568" i="1"/>
  <c r="V2568" i="1" s="1"/>
  <c r="U2567" i="1"/>
  <c r="V2567" i="1" s="1"/>
  <c r="U2566" i="1"/>
  <c r="V2566" i="1" s="1"/>
  <c r="U2565" i="1"/>
  <c r="V2565" i="1" s="1"/>
  <c r="U2564" i="1"/>
  <c r="V2564" i="1" s="1"/>
  <c r="U2563" i="1"/>
  <c r="V2563" i="1" s="1"/>
  <c r="U2562" i="1"/>
  <c r="V2562" i="1" s="1"/>
  <c r="U2561" i="1"/>
  <c r="V2561" i="1" s="1"/>
  <c r="U2560" i="1"/>
  <c r="V2560" i="1" s="1"/>
  <c r="U2559" i="1"/>
  <c r="V2559" i="1" s="1"/>
  <c r="U2558" i="1"/>
  <c r="V2558" i="1" s="1"/>
  <c r="U2557" i="1"/>
  <c r="V2557" i="1" s="1"/>
  <c r="U2556" i="1"/>
  <c r="V2556" i="1" s="1"/>
  <c r="U2555" i="1"/>
  <c r="V2555" i="1" s="1"/>
  <c r="U2554" i="1"/>
  <c r="V2554" i="1" s="1"/>
  <c r="U2553" i="1"/>
  <c r="V2553" i="1" s="1"/>
  <c r="U2552" i="1"/>
  <c r="V2552" i="1" s="1"/>
  <c r="U2551" i="1"/>
  <c r="V2551" i="1" s="1"/>
  <c r="U2550" i="1"/>
  <c r="V2550" i="1" s="1"/>
  <c r="U2549" i="1"/>
  <c r="V2549" i="1" s="1"/>
  <c r="U2548" i="1"/>
  <c r="V2548" i="1" s="1"/>
  <c r="U2547" i="1"/>
  <c r="V2547" i="1" s="1"/>
  <c r="U2546" i="1"/>
  <c r="V2546" i="1" s="1"/>
  <c r="U2545" i="1"/>
  <c r="V2545" i="1" s="1"/>
  <c r="U2544" i="1"/>
  <c r="V2544" i="1" s="1"/>
  <c r="U2543" i="1"/>
  <c r="V2543" i="1" s="1"/>
  <c r="U2542" i="1"/>
  <c r="V2542" i="1" s="1"/>
  <c r="U2541" i="1"/>
  <c r="V2541" i="1" s="1"/>
  <c r="U2540" i="1"/>
  <c r="V2540" i="1" s="1"/>
  <c r="U2539" i="1"/>
  <c r="V2539" i="1" s="1"/>
  <c r="U2538" i="1"/>
  <c r="V2538" i="1" s="1"/>
  <c r="U2537" i="1"/>
  <c r="V2537" i="1" s="1"/>
  <c r="U2536" i="1"/>
  <c r="V2536" i="1" s="1"/>
  <c r="U2535" i="1"/>
  <c r="V2535" i="1" s="1"/>
  <c r="U2534" i="1"/>
  <c r="V2534" i="1" s="1"/>
  <c r="U2533" i="1"/>
  <c r="V2533" i="1" s="1"/>
  <c r="U2532" i="1"/>
  <c r="V2532" i="1" s="1"/>
  <c r="U2531" i="1"/>
  <c r="V2531" i="1" s="1"/>
  <c r="U2530" i="1"/>
  <c r="V2530" i="1" s="1"/>
  <c r="U2529" i="1"/>
  <c r="V2529" i="1" s="1"/>
  <c r="U2528" i="1"/>
  <c r="V2528" i="1" s="1"/>
  <c r="U2527" i="1"/>
  <c r="V2527" i="1" s="1"/>
  <c r="U2526" i="1"/>
  <c r="V2526" i="1" s="1"/>
  <c r="U2525" i="1"/>
  <c r="V2525" i="1" s="1"/>
  <c r="U2524" i="1"/>
  <c r="V2524" i="1" s="1"/>
  <c r="U2523" i="1"/>
  <c r="V2523" i="1" s="1"/>
  <c r="U2522" i="1"/>
  <c r="V2522" i="1" s="1"/>
  <c r="U2521" i="1"/>
  <c r="V2521" i="1" s="1"/>
  <c r="U2520" i="1"/>
  <c r="V2520" i="1" s="1"/>
  <c r="U2519" i="1"/>
  <c r="V2519" i="1" s="1"/>
  <c r="U2518" i="1"/>
  <c r="V2518" i="1" s="1"/>
  <c r="U2517" i="1"/>
  <c r="V2517" i="1" s="1"/>
  <c r="U2516" i="1"/>
  <c r="V2516" i="1" s="1"/>
  <c r="U2515" i="1"/>
  <c r="V2515" i="1" s="1"/>
  <c r="U2514" i="1"/>
  <c r="V2514" i="1" s="1"/>
  <c r="U2513" i="1"/>
  <c r="V2513" i="1" s="1"/>
  <c r="U2512" i="1"/>
  <c r="V2512" i="1" s="1"/>
  <c r="U2511" i="1"/>
  <c r="V2511" i="1" s="1"/>
  <c r="U2510" i="1"/>
  <c r="V2510" i="1" s="1"/>
  <c r="U2509" i="1"/>
  <c r="V2509" i="1" s="1"/>
  <c r="U2508" i="1"/>
  <c r="V2508" i="1" s="1"/>
  <c r="U2507" i="1"/>
  <c r="V2507" i="1" s="1"/>
  <c r="U2506" i="1"/>
  <c r="V2506" i="1" s="1"/>
  <c r="U2505" i="1"/>
  <c r="V2505" i="1" s="1"/>
  <c r="U2504" i="1"/>
  <c r="V2504" i="1" s="1"/>
  <c r="U2503" i="1"/>
  <c r="V2503" i="1" s="1"/>
  <c r="U2502" i="1"/>
  <c r="V2502" i="1" s="1"/>
  <c r="U2501" i="1"/>
  <c r="V2501" i="1" s="1"/>
  <c r="U2500" i="1"/>
  <c r="V2500" i="1" s="1"/>
  <c r="U2499" i="1"/>
  <c r="V2499" i="1" s="1"/>
  <c r="U2498" i="1"/>
  <c r="V2498" i="1" s="1"/>
  <c r="U2497" i="1"/>
  <c r="V2497" i="1" s="1"/>
  <c r="U2496" i="1"/>
  <c r="V2496" i="1" s="1"/>
  <c r="U2495" i="1"/>
  <c r="V2495" i="1" s="1"/>
  <c r="U2494" i="1"/>
  <c r="V2494" i="1" s="1"/>
  <c r="U2493" i="1"/>
  <c r="V2493" i="1" s="1"/>
  <c r="U2492" i="1"/>
  <c r="V2492" i="1" s="1"/>
  <c r="U2491" i="1"/>
  <c r="V2491" i="1" s="1"/>
  <c r="U2490" i="1"/>
  <c r="V2490" i="1" s="1"/>
  <c r="U2489" i="1"/>
  <c r="V2489" i="1" s="1"/>
  <c r="U2488" i="1"/>
  <c r="V2488" i="1" s="1"/>
  <c r="U2487" i="1"/>
  <c r="V2487" i="1" s="1"/>
  <c r="U2486" i="1"/>
  <c r="V2486" i="1" s="1"/>
  <c r="U2485" i="1"/>
  <c r="V2485" i="1" s="1"/>
  <c r="U2484" i="1"/>
  <c r="V2484" i="1" s="1"/>
  <c r="U2483" i="1"/>
  <c r="V2483" i="1" s="1"/>
  <c r="U2482" i="1"/>
  <c r="V2482" i="1" s="1"/>
  <c r="U2481" i="1"/>
  <c r="V2481" i="1" s="1"/>
  <c r="U2480" i="1"/>
  <c r="V2480" i="1" s="1"/>
  <c r="U2479" i="1"/>
  <c r="V2479" i="1" s="1"/>
  <c r="U2478" i="1"/>
  <c r="V2478" i="1" s="1"/>
  <c r="U2477" i="1"/>
  <c r="V2477" i="1" s="1"/>
  <c r="U2476" i="1"/>
  <c r="V2476" i="1" s="1"/>
  <c r="U2475" i="1"/>
  <c r="V2475" i="1" s="1"/>
  <c r="U2474" i="1"/>
  <c r="V2474" i="1" s="1"/>
  <c r="U2473" i="1"/>
  <c r="V2473" i="1" s="1"/>
  <c r="U2472" i="1"/>
  <c r="V2472" i="1" s="1"/>
  <c r="U2471" i="1"/>
  <c r="V2471" i="1" s="1"/>
  <c r="U2470" i="1"/>
  <c r="V2470" i="1" s="1"/>
  <c r="U2469" i="1"/>
  <c r="V2469" i="1" s="1"/>
  <c r="U2468" i="1"/>
  <c r="V2468" i="1" s="1"/>
  <c r="U2467" i="1"/>
  <c r="V2467" i="1" s="1"/>
  <c r="U2466" i="1"/>
  <c r="V2466" i="1" s="1"/>
  <c r="U2465" i="1"/>
  <c r="V2465" i="1" s="1"/>
  <c r="U2464" i="1"/>
  <c r="V2464" i="1" s="1"/>
  <c r="U2463" i="1"/>
  <c r="V2463" i="1" s="1"/>
  <c r="U2462" i="1"/>
  <c r="V2462" i="1" s="1"/>
  <c r="U2461" i="1"/>
  <c r="V2461" i="1" s="1"/>
  <c r="U2460" i="1"/>
  <c r="V2460" i="1" s="1"/>
  <c r="U2459" i="1"/>
  <c r="V2459" i="1" s="1"/>
  <c r="U2458" i="1"/>
  <c r="V2458" i="1" s="1"/>
  <c r="U2457" i="1"/>
  <c r="V2457" i="1" s="1"/>
  <c r="U2456" i="1"/>
  <c r="V2456" i="1" s="1"/>
  <c r="U2455" i="1"/>
  <c r="V2455" i="1" s="1"/>
  <c r="U2454" i="1"/>
  <c r="V2454" i="1" s="1"/>
  <c r="U2453" i="1"/>
  <c r="V2453" i="1" s="1"/>
  <c r="U2452" i="1"/>
  <c r="V2452" i="1" s="1"/>
  <c r="U2451" i="1"/>
  <c r="V2451" i="1" s="1"/>
  <c r="U2450" i="1"/>
  <c r="V2450" i="1" s="1"/>
  <c r="U2449" i="1"/>
  <c r="V2449" i="1" s="1"/>
  <c r="U2448" i="1"/>
  <c r="V2448" i="1" s="1"/>
  <c r="U2447" i="1"/>
  <c r="V2447" i="1" s="1"/>
  <c r="U2446" i="1"/>
  <c r="V2446" i="1" s="1"/>
  <c r="U2445" i="1"/>
  <c r="V2445" i="1" s="1"/>
  <c r="U2444" i="1"/>
  <c r="V2444" i="1" s="1"/>
  <c r="U2443" i="1"/>
  <c r="V2443" i="1" s="1"/>
  <c r="U2442" i="1"/>
  <c r="V2442" i="1" s="1"/>
  <c r="U2441" i="1"/>
  <c r="V2441" i="1" s="1"/>
  <c r="U2440" i="1"/>
  <c r="V2440" i="1" s="1"/>
  <c r="U2439" i="1"/>
  <c r="V2439" i="1" s="1"/>
  <c r="U2438" i="1"/>
  <c r="V2438" i="1" s="1"/>
  <c r="U2437" i="1"/>
  <c r="V2437" i="1" s="1"/>
  <c r="U2436" i="1"/>
  <c r="V2436" i="1" s="1"/>
  <c r="U2435" i="1"/>
  <c r="V2435" i="1" s="1"/>
  <c r="U2434" i="1"/>
  <c r="V2434" i="1" s="1"/>
  <c r="U2433" i="1"/>
  <c r="V2433" i="1" s="1"/>
  <c r="U2432" i="1"/>
  <c r="V2432" i="1" s="1"/>
  <c r="U2431" i="1"/>
  <c r="V2431" i="1" s="1"/>
  <c r="U2430" i="1"/>
  <c r="V2430" i="1" s="1"/>
  <c r="U2429" i="1"/>
  <c r="V2429" i="1" s="1"/>
  <c r="U2428" i="1"/>
  <c r="V2428" i="1" s="1"/>
  <c r="U2427" i="1"/>
  <c r="V2427" i="1" s="1"/>
  <c r="U2426" i="1"/>
  <c r="V2426" i="1" s="1"/>
  <c r="U2425" i="1"/>
  <c r="V2425" i="1" s="1"/>
  <c r="U2424" i="1"/>
  <c r="V2424" i="1" s="1"/>
  <c r="U2423" i="1"/>
  <c r="V2423" i="1" s="1"/>
  <c r="U2422" i="1"/>
  <c r="V2422" i="1" s="1"/>
  <c r="U2421" i="1"/>
  <c r="V2421" i="1" s="1"/>
  <c r="U2420" i="1"/>
  <c r="V2420" i="1" s="1"/>
  <c r="U2419" i="1"/>
  <c r="V2419" i="1" s="1"/>
  <c r="U2418" i="1"/>
  <c r="V2418" i="1" s="1"/>
  <c r="U2417" i="1"/>
  <c r="V2417" i="1" s="1"/>
  <c r="U2416" i="1"/>
  <c r="V2416" i="1" s="1"/>
  <c r="U2415" i="1"/>
  <c r="V2415" i="1" s="1"/>
  <c r="U2414" i="1"/>
  <c r="V2414" i="1" s="1"/>
  <c r="U2413" i="1"/>
  <c r="V2413" i="1" s="1"/>
  <c r="U2412" i="1"/>
  <c r="V2412" i="1" s="1"/>
  <c r="U2411" i="1"/>
  <c r="V2411" i="1" s="1"/>
  <c r="U2410" i="1"/>
  <c r="V2410" i="1" s="1"/>
  <c r="U2409" i="1"/>
  <c r="V2409" i="1" s="1"/>
  <c r="U2408" i="1"/>
  <c r="V2408" i="1" s="1"/>
  <c r="U2407" i="1"/>
  <c r="V2407" i="1" s="1"/>
  <c r="U2406" i="1"/>
  <c r="V2406" i="1" s="1"/>
  <c r="U2405" i="1"/>
  <c r="V2405" i="1" s="1"/>
  <c r="U2404" i="1"/>
  <c r="V2404" i="1" s="1"/>
  <c r="U2403" i="1"/>
  <c r="V2403" i="1" s="1"/>
  <c r="U2402" i="1"/>
  <c r="V2402" i="1" s="1"/>
  <c r="U2401" i="1"/>
  <c r="V2401" i="1" s="1"/>
  <c r="U2400" i="1"/>
  <c r="V2400" i="1" s="1"/>
  <c r="U2399" i="1"/>
  <c r="V2399" i="1" s="1"/>
  <c r="U2398" i="1"/>
  <c r="V2398" i="1" s="1"/>
  <c r="U2397" i="1"/>
  <c r="V2397" i="1" s="1"/>
  <c r="U2396" i="1"/>
  <c r="V2396" i="1" s="1"/>
  <c r="U2395" i="1"/>
  <c r="V2395" i="1" s="1"/>
  <c r="U2394" i="1"/>
  <c r="V2394" i="1" s="1"/>
  <c r="U2393" i="1"/>
  <c r="V2393" i="1" s="1"/>
  <c r="U2392" i="1"/>
  <c r="V2392" i="1" s="1"/>
  <c r="U2391" i="1"/>
  <c r="V2391" i="1" s="1"/>
  <c r="U2390" i="1"/>
  <c r="V2390" i="1" s="1"/>
  <c r="U2389" i="1"/>
  <c r="V2389" i="1" s="1"/>
  <c r="U2388" i="1"/>
  <c r="V2388" i="1" s="1"/>
  <c r="U2387" i="1"/>
  <c r="V2387" i="1" s="1"/>
  <c r="U2386" i="1"/>
  <c r="V2386" i="1" s="1"/>
  <c r="U2385" i="1"/>
  <c r="V2385" i="1" s="1"/>
  <c r="U2384" i="1"/>
  <c r="V2384" i="1" s="1"/>
  <c r="U2383" i="1"/>
  <c r="V2383" i="1" s="1"/>
  <c r="U2382" i="1"/>
  <c r="V2382" i="1" s="1"/>
  <c r="U2381" i="1"/>
  <c r="V2381" i="1" s="1"/>
  <c r="U2380" i="1"/>
  <c r="V2380" i="1" s="1"/>
  <c r="U2379" i="1"/>
  <c r="V2379" i="1" s="1"/>
  <c r="U2378" i="1"/>
  <c r="V2378" i="1" s="1"/>
  <c r="U2377" i="1"/>
  <c r="V2377" i="1" s="1"/>
  <c r="U2376" i="1"/>
  <c r="V2376" i="1" s="1"/>
  <c r="U2375" i="1"/>
  <c r="V2375" i="1" s="1"/>
  <c r="U2374" i="1"/>
  <c r="V2374" i="1" s="1"/>
  <c r="U2373" i="1"/>
  <c r="V2373" i="1" s="1"/>
  <c r="U2372" i="1"/>
  <c r="V2372" i="1" s="1"/>
  <c r="U2371" i="1"/>
  <c r="V2371" i="1" s="1"/>
  <c r="U2370" i="1"/>
  <c r="V2370" i="1" s="1"/>
  <c r="U2369" i="1"/>
  <c r="V2369" i="1" s="1"/>
  <c r="U2368" i="1"/>
  <c r="V2368" i="1" s="1"/>
  <c r="U2367" i="1"/>
  <c r="V2367" i="1" s="1"/>
  <c r="U2366" i="1"/>
  <c r="V2366" i="1" s="1"/>
  <c r="U2365" i="1"/>
  <c r="V2365" i="1" s="1"/>
  <c r="U2364" i="1"/>
  <c r="V2364" i="1" s="1"/>
  <c r="U2363" i="1"/>
  <c r="V2363" i="1" s="1"/>
  <c r="U2362" i="1"/>
  <c r="V2362" i="1" s="1"/>
  <c r="U2361" i="1"/>
  <c r="V2361" i="1" s="1"/>
  <c r="U2360" i="1"/>
  <c r="V2360" i="1" s="1"/>
  <c r="U2359" i="1"/>
  <c r="V2359" i="1" s="1"/>
  <c r="U2358" i="1"/>
  <c r="V2358" i="1" s="1"/>
  <c r="U2357" i="1"/>
  <c r="V2357" i="1" s="1"/>
  <c r="U2356" i="1"/>
  <c r="V2356" i="1" s="1"/>
  <c r="U2355" i="1"/>
  <c r="V2355" i="1" s="1"/>
  <c r="U2354" i="1"/>
  <c r="V2354" i="1" s="1"/>
  <c r="U2353" i="1"/>
  <c r="V2353" i="1" s="1"/>
  <c r="U2352" i="1"/>
  <c r="V2352" i="1" s="1"/>
  <c r="U2351" i="1"/>
  <c r="V2351" i="1" s="1"/>
  <c r="U2350" i="1"/>
  <c r="V2350" i="1" s="1"/>
  <c r="U2349" i="1"/>
  <c r="V2349" i="1" s="1"/>
  <c r="U2348" i="1"/>
  <c r="V2348" i="1" s="1"/>
  <c r="U2347" i="1"/>
  <c r="V2347" i="1" s="1"/>
  <c r="U2346" i="1"/>
  <c r="V2346" i="1" s="1"/>
  <c r="U2345" i="1"/>
  <c r="V2345" i="1" s="1"/>
  <c r="U2344" i="1"/>
  <c r="V2344" i="1" s="1"/>
  <c r="U2343" i="1"/>
  <c r="V2343" i="1" s="1"/>
  <c r="U2342" i="1"/>
  <c r="V2342" i="1" s="1"/>
  <c r="U2341" i="1"/>
  <c r="V2341" i="1" s="1"/>
  <c r="U2340" i="1"/>
  <c r="V2340" i="1" s="1"/>
  <c r="U2339" i="1"/>
  <c r="V2339" i="1" s="1"/>
  <c r="U2338" i="1"/>
  <c r="V2338" i="1" s="1"/>
  <c r="U2337" i="1"/>
  <c r="V2337" i="1" s="1"/>
  <c r="U2336" i="1"/>
  <c r="V2336" i="1" s="1"/>
  <c r="U2335" i="1"/>
  <c r="V2335" i="1" s="1"/>
  <c r="U2334" i="1"/>
  <c r="V2334" i="1" s="1"/>
  <c r="U2333" i="1"/>
  <c r="V2333" i="1" s="1"/>
  <c r="U2332" i="1"/>
  <c r="V2332" i="1" s="1"/>
  <c r="U2331" i="1"/>
  <c r="V2331" i="1" s="1"/>
  <c r="U2330" i="1"/>
  <c r="V2330" i="1" s="1"/>
  <c r="U2329" i="1"/>
  <c r="V2329" i="1" s="1"/>
  <c r="U2328" i="1"/>
  <c r="V2328" i="1" s="1"/>
  <c r="U2327" i="1"/>
  <c r="V2327" i="1" s="1"/>
  <c r="U2326" i="1"/>
  <c r="V2326" i="1" s="1"/>
  <c r="U2325" i="1"/>
  <c r="V2325" i="1" s="1"/>
  <c r="U2324" i="1"/>
  <c r="V2324" i="1" s="1"/>
  <c r="U2323" i="1"/>
  <c r="V2323" i="1" s="1"/>
  <c r="U2322" i="1"/>
  <c r="V2322" i="1" s="1"/>
  <c r="U2321" i="1"/>
  <c r="V2321" i="1" s="1"/>
  <c r="U2320" i="1"/>
  <c r="V2320" i="1" s="1"/>
  <c r="U2319" i="1"/>
  <c r="V2319" i="1" s="1"/>
  <c r="U2318" i="1"/>
  <c r="V2318" i="1" s="1"/>
  <c r="U2317" i="1"/>
  <c r="V2317" i="1" s="1"/>
  <c r="U2316" i="1"/>
  <c r="V2316" i="1" s="1"/>
  <c r="U2315" i="1"/>
  <c r="V2315" i="1" s="1"/>
  <c r="U2314" i="1"/>
  <c r="V2314" i="1" s="1"/>
  <c r="U2313" i="1"/>
  <c r="V2313" i="1" s="1"/>
  <c r="U2312" i="1"/>
  <c r="V2312" i="1" s="1"/>
  <c r="U2311" i="1"/>
  <c r="V2311" i="1" s="1"/>
  <c r="U2310" i="1"/>
  <c r="V2310" i="1" s="1"/>
  <c r="U2309" i="1"/>
  <c r="V2309" i="1" s="1"/>
  <c r="U2308" i="1"/>
  <c r="V2308" i="1" s="1"/>
  <c r="U2307" i="1"/>
  <c r="V2307" i="1" s="1"/>
  <c r="U2306" i="1"/>
  <c r="V2306" i="1" s="1"/>
  <c r="U2305" i="1"/>
  <c r="V2305" i="1" s="1"/>
  <c r="U2304" i="1"/>
  <c r="V2304" i="1" s="1"/>
  <c r="U2303" i="1"/>
  <c r="V2303" i="1" s="1"/>
  <c r="U2302" i="1"/>
  <c r="V2302" i="1" s="1"/>
  <c r="U2301" i="1"/>
  <c r="V2301" i="1" s="1"/>
  <c r="U2300" i="1"/>
  <c r="V2300" i="1" s="1"/>
  <c r="U2299" i="1"/>
  <c r="V2299" i="1" s="1"/>
  <c r="U2298" i="1"/>
  <c r="V2298" i="1" s="1"/>
  <c r="U2297" i="1"/>
  <c r="V2297" i="1" s="1"/>
  <c r="U2296" i="1"/>
  <c r="V2296" i="1" s="1"/>
  <c r="U2295" i="1"/>
  <c r="V2295" i="1" s="1"/>
  <c r="U2294" i="1"/>
  <c r="V2294" i="1" s="1"/>
  <c r="U2293" i="1"/>
  <c r="V2293" i="1" s="1"/>
  <c r="U2292" i="1"/>
  <c r="V2292" i="1" s="1"/>
  <c r="U2291" i="1"/>
  <c r="V2291" i="1" s="1"/>
  <c r="U2290" i="1"/>
  <c r="V2290" i="1" s="1"/>
  <c r="U2289" i="1"/>
  <c r="V2289" i="1" s="1"/>
  <c r="U2288" i="1"/>
  <c r="V2288" i="1" s="1"/>
  <c r="U2287" i="1"/>
  <c r="V2287" i="1" s="1"/>
  <c r="U2286" i="1"/>
  <c r="V2286" i="1" s="1"/>
  <c r="U2285" i="1"/>
  <c r="V2285" i="1" s="1"/>
  <c r="U2284" i="1"/>
  <c r="V2284" i="1" s="1"/>
  <c r="U2283" i="1"/>
  <c r="V2283" i="1" s="1"/>
  <c r="U2282" i="1"/>
  <c r="V2282" i="1" s="1"/>
  <c r="U2281" i="1"/>
  <c r="V2281" i="1" s="1"/>
  <c r="U2280" i="1"/>
  <c r="V2280" i="1" s="1"/>
  <c r="U2279" i="1"/>
  <c r="V2279" i="1" s="1"/>
  <c r="U2278" i="1"/>
  <c r="V2278" i="1" s="1"/>
  <c r="U2277" i="1"/>
  <c r="V2277" i="1" s="1"/>
  <c r="U2276" i="1"/>
  <c r="V2276" i="1" s="1"/>
  <c r="U2275" i="1"/>
  <c r="V2275" i="1" s="1"/>
  <c r="U2274" i="1"/>
  <c r="V2274" i="1" s="1"/>
  <c r="U2273" i="1"/>
  <c r="V2273" i="1" s="1"/>
  <c r="U2272" i="1"/>
  <c r="V2272" i="1" s="1"/>
  <c r="U2271" i="1"/>
  <c r="V2271" i="1" s="1"/>
  <c r="U2270" i="1"/>
  <c r="V2270" i="1" s="1"/>
  <c r="U2269" i="1"/>
  <c r="V2269" i="1" s="1"/>
  <c r="U2268" i="1"/>
  <c r="V2268" i="1" s="1"/>
  <c r="U2267" i="1"/>
  <c r="V2267" i="1" s="1"/>
  <c r="U2266" i="1"/>
  <c r="V2266" i="1" s="1"/>
  <c r="U2265" i="1"/>
  <c r="V2265" i="1" s="1"/>
  <c r="U2264" i="1"/>
  <c r="V2264" i="1" s="1"/>
  <c r="U2263" i="1"/>
  <c r="V2263" i="1" s="1"/>
  <c r="U2262" i="1"/>
  <c r="V2262" i="1" s="1"/>
  <c r="U2261" i="1"/>
  <c r="V2261" i="1" s="1"/>
  <c r="U2260" i="1"/>
  <c r="V2260" i="1" s="1"/>
  <c r="U2259" i="1"/>
  <c r="V2259" i="1" s="1"/>
  <c r="U2258" i="1"/>
  <c r="V2258" i="1" s="1"/>
  <c r="U2257" i="1"/>
  <c r="V2257" i="1" s="1"/>
  <c r="U2256" i="1"/>
  <c r="V2256" i="1" s="1"/>
  <c r="U2255" i="1"/>
  <c r="V2255" i="1" s="1"/>
  <c r="U2254" i="1"/>
  <c r="V2254" i="1" s="1"/>
  <c r="U2253" i="1"/>
  <c r="V2253" i="1" s="1"/>
  <c r="U2252" i="1"/>
  <c r="V2252" i="1" s="1"/>
  <c r="U2251" i="1"/>
  <c r="V2251" i="1" s="1"/>
  <c r="U2250" i="1"/>
  <c r="V2250" i="1" s="1"/>
  <c r="U2249" i="1"/>
  <c r="V2249" i="1" s="1"/>
  <c r="U2248" i="1"/>
  <c r="V2248" i="1" s="1"/>
  <c r="U2247" i="1"/>
  <c r="V2247" i="1" s="1"/>
  <c r="U2246" i="1"/>
  <c r="V2246" i="1" s="1"/>
  <c r="U2245" i="1"/>
  <c r="V2245" i="1" s="1"/>
  <c r="U2244" i="1"/>
  <c r="V2244" i="1" s="1"/>
  <c r="U2243" i="1"/>
  <c r="V2243" i="1" s="1"/>
  <c r="U2242" i="1"/>
  <c r="V2242" i="1" s="1"/>
  <c r="U2241" i="1"/>
  <c r="V2241" i="1" s="1"/>
  <c r="U2240" i="1"/>
  <c r="V2240" i="1" s="1"/>
  <c r="U2239" i="1"/>
  <c r="V2239" i="1" s="1"/>
  <c r="U2238" i="1"/>
  <c r="V2238" i="1" s="1"/>
  <c r="U2237" i="1"/>
  <c r="V2237" i="1" s="1"/>
  <c r="U2236" i="1"/>
  <c r="V2236" i="1" s="1"/>
  <c r="U2235" i="1"/>
  <c r="V2235" i="1" s="1"/>
  <c r="U2234" i="1"/>
  <c r="V2234" i="1" s="1"/>
  <c r="U2233" i="1"/>
  <c r="V2233" i="1" s="1"/>
  <c r="U2232" i="1"/>
  <c r="V2232" i="1" s="1"/>
  <c r="U2231" i="1"/>
  <c r="V2231" i="1" s="1"/>
  <c r="U2230" i="1"/>
  <c r="V2230" i="1" s="1"/>
  <c r="U2229" i="1"/>
  <c r="V2229" i="1" s="1"/>
  <c r="U2228" i="1"/>
  <c r="V2228" i="1" s="1"/>
  <c r="U2227" i="1"/>
  <c r="V2227" i="1" s="1"/>
  <c r="U2226" i="1"/>
  <c r="V2226" i="1" s="1"/>
  <c r="U2225" i="1"/>
  <c r="V2225" i="1" s="1"/>
  <c r="U2224" i="1"/>
  <c r="V2224" i="1" s="1"/>
  <c r="U2223" i="1"/>
  <c r="V2223" i="1" s="1"/>
  <c r="U2222" i="1"/>
  <c r="V2222" i="1" s="1"/>
  <c r="U2221" i="1"/>
  <c r="V2221" i="1" s="1"/>
  <c r="U2220" i="1"/>
  <c r="V2220" i="1" s="1"/>
  <c r="U2219" i="1"/>
  <c r="V2219" i="1" s="1"/>
  <c r="U2218" i="1"/>
  <c r="V2218" i="1" s="1"/>
  <c r="U2217" i="1"/>
  <c r="V2217" i="1" s="1"/>
  <c r="U2216" i="1"/>
  <c r="V2216" i="1" s="1"/>
  <c r="U2215" i="1"/>
  <c r="V2215" i="1" s="1"/>
  <c r="U2214" i="1"/>
  <c r="V2214" i="1" s="1"/>
  <c r="U2213" i="1"/>
  <c r="V2213" i="1" s="1"/>
  <c r="U2212" i="1"/>
  <c r="V2212" i="1" s="1"/>
  <c r="U2211" i="1"/>
  <c r="V2211" i="1" s="1"/>
  <c r="U2210" i="1"/>
  <c r="V2210" i="1" s="1"/>
  <c r="U2209" i="1"/>
  <c r="V2209" i="1" s="1"/>
  <c r="U2208" i="1"/>
  <c r="V2208" i="1" s="1"/>
  <c r="U2207" i="1"/>
  <c r="V2207" i="1" s="1"/>
  <c r="U2206" i="1"/>
  <c r="V2206" i="1" s="1"/>
  <c r="U2205" i="1"/>
  <c r="V2205" i="1" s="1"/>
  <c r="U2204" i="1"/>
  <c r="V2204" i="1" s="1"/>
  <c r="U2203" i="1"/>
  <c r="V2203" i="1" s="1"/>
  <c r="U2202" i="1"/>
  <c r="V2202" i="1" s="1"/>
  <c r="U2201" i="1"/>
  <c r="V2201" i="1" s="1"/>
  <c r="U2200" i="1"/>
  <c r="V2200" i="1" s="1"/>
  <c r="U2199" i="1"/>
  <c r="V2199" i="1" s="1"/>
  <c r="U2198" i="1"/>
  <c r="V2198" i="1" s="1"/>
  <c r="U2197" i="1"/>
  <c r="V2197" i="1" s="1"/>
  <c r="U2196" i="1"/>
  <c r="V2196" i="1" s="1"/>
  <c r="U2195" i="1"/>
  <c r="V2195" i="1" s="1"/>
  <c r="U2194" i="1"/>
  <c r="V2194" i="1" s="1"/>
  <c r="U2193" i="1"/>
  <c r="V2193" i="1" s="1"/>
  <c r="U2192" i="1"/>
  <c r="V2192" i="1" s="1"/>
  <c r="U2191" i="1"/>
  <c r="V2191" i="1" s="1"/>
  <c r="U2190" i="1"/>
  <c r="V2190" i="1" s="1"/>
  <c r="U2189" i="1"/>
  <c r="V2189" i="1" s="1"/>
  <c r="U2188" i="1"/>
  <c r="V2188" i="1" s="1"/>
  <c r="U2187" i="1"/>
  <c r="V2187" i="1" s="1"/>
  <c r="U2186" i="1"/>
  <c r="V2186" i="1" s="1"/>
  <c r="U2185" i="1"/>
  <c r="V2185" i="1" s="1"/>
  <c r="U2184" i="1"/>
  <c r="V2184" i="1" s="1"/>
  <c r="U2183" i="1"/>
  <c r="V2183" i="1" s="1"/>
  <c r="U2182" i="1"/>
  <c r="V2182" i="1" s="1"/>
  <c r="U2181" i="1"/>
  <c r="V2181" i="1" s="1"/>
  <c r="U2180" i="1"/>
  <c r="V2180" i="1" s="1"/>
  <c r="U2179" i="1"/>
  <c r="V2179" i="1" s="1"/>
  <c r="U2178" i="1"/>
  <c r="V2178" i="1" s="1"/>
  <c r="U2177" i="1"/>
  <c r="V2177" i="1" s="1"/>
  <c r="U2176" i="1"/>
  <c r="V2176" i="1" s="1"/>
  <c r="U2175" i="1"/>
  <c r="V2175" i="1" s="1"/>
  <c r="U2174" i="1"/>
  <c r="V2174" i="1" s="1"/>
  <c r="U2173" i="1"/>
  <c r="V2173" i="1" s="1"/>
  <c r="U2172" i="1"/>
  <c r="V2172" i="1" s="1"/>
  <c r="U2171" i="1"/>
  <c r="V2171" i="1" s="1"/>
  <c r="U2170" i="1"/>
  <c r="V2170" i="1" s="1"/>
  <c r="U2169" i="1"/>
  <c r="V2169" i="1" s="1"/>
  <c r="U2168" i="1"/>
  <c r="V2168" i="1" s="1"/>
  <c r="U2167" i="1"/>
  <c r="V2167" i="1" s="1"/>
  <c r="U2166" i="1"/>
  <c r="V2166" i="1" s="1"/>
  <c r="U2165" i="1"/>
  <c r="V2165" i="1" s="1"/>
  <c r="U2164" i="1"/>
  <c r="V2164" i="1" s="1"/>
  <c r="U2163" i="1"/>
  <c r="V2163" i="1" s="1"/>
  <c r="U2162" i="1"/>
  <c r="V2162" i="1" s="1"/>
  <c r="U2161" i="1"/>
  <c r="V2161" i="1" s="1"/>
  <c r="U2160" i="1"/>
  <c r="V2160" i="1" s="1"/>
  <c r="U2159" i="1"/>
  <c r="V2159" i="1" s="1"/>
  <c r="U2158" i="1"/>
  <c r="V2158" i="1" s="1"/>
  <c r="U2157" i="1"/>
  <c r="V2157" i="1" s="1"/>
  <c r="U2156" i="1"/>
  <c r="V2156" i="1" s="1"/>
  <c r="U2155" i="1"/>
  <c r="V2155" i="1" s="1"/>
  <c r="U2154" i="1"/>
  <c r="V2154" i="1" s="1"/>
  <c r="U2153" i="1"/>
  <c r="V2153" i="1" s="1"/>
  <c r="U2152" i="1"/>
  <c r="V2152" i="1" s="1"/>
  <c r="U2151" i="1"/>
  <c r="V2151" i="1" s="1"/>
  <c r="U2150" i="1"/>
  <c r="V2150" i="1" s="1"/>
  <c r="U2149" i="1"/>
  <c r="V2149" i="1" s="1"/>
  <c r="U2148" i="1"/>
  <c r="V2148" i="1" s="1"/>
  <c r="U2147" i="1"/>
  <c r="V2147" i="1" s="1"/>
  <c r="U2146" i="1"/>
  <c r="V2146" i="1" s="1"/>
  <c r="U2145" i="1"/>
  <c r="V2145" i="1" s="1"/>
  <c r="U2144" i="1"/>
  <c r="V2144" i="1" s="1"/>
  <c r="U2143" i="1"/>
  <c r="V2143" i="1" s="1"/>
  <c r="U2142" i="1"/>
  <c r="V2142" i="1" s="1"/>
  <c r="U2141" i="1"/>
  <c r="V2141" i="1" s="1"/>
  <c r="U2140" i="1"/>
  <c r="V2140" i="1" s="1"/>
  <c r="U2139" i="1"/>
  <c r="V2139" i="1" s="1"/>
  <c r="U2138" i="1"/>
  <c r="V2138" i="1" s="1"/>
  <c r="U2137" i="1"/>
  <c r="V2137" i="1" s="1"/>
  <c r="U2136" i="1"/>
  <c r="V2136" i="1" s="1"/>
  <c r="U2135" i="1"/>
  <c r="V2135" i="1" s="1"/>
  <c r="U2134" i="1"/>
  <c r="V2134" i="1" s="1"/>
  <c r="U2133" i="1"/>
  <c r="V2133" i="1" s="1"/>
  <c r="U2132" i="1"/>
  <c r="V2132" i="1" s="1"/>
  <c r="U2131" i="1"/>
  <c r="V2131" i="1" s="1"/>
  <c r="U2130" i="1"/>
  <c r="V2130" i="1" s="1"/>
  <c r="U2129" i="1"/>
  <c r="V2129" i="1" s="1"/>
  <c r="U2128" i="1"/>
  <c r="V2128" i="1" s="1"/>
  <c r="U2127" i="1"/>
  <c r="V2127" i="1" s="1"/>
  <c r="U2126" i="1"/>
  <c r="V2126" i="1" s="1"/>
  <c r="U2125" i="1"/>
  <c r="V2125" i="1" s="1"/>
  <c r="U2124" i="1"/>
  <c r="V2124" i="1" s="1"/>
  <c r="U2123" i="1"/>
  <c r="V2123" i="1" s="1"/>
  <c r="U2122" i="1"/>
  <c r="V2122" i="1" s="1"/>
  <c r="U2121" i="1"/>
  <c r="V2121" i="1" s="1"/>
  <c r="U2120" i="1"/>
  <c r="V2120" i="1" s="1"/>
  <c r="U2119" i="1"/>
  <c r="V2119" i="1" s="1"/>
  <c r="U2118" i="1"/>
  <c r="V2118" i="1" s="1"/>
  <c r="U2117" i="1"/>
  <c r="V2117" i="1" s="1"/>
  <c r="U2116" i="1"/>
  <c r="V2116" i="1" s="1"/>
  <c r="U2115" i="1"/>
  <c r="V2115" i="1" s="1"/>
  <c r="U2114" i="1"/>
  <c r="V2114" i="1" s="1"/>
  <c r="U2113" i="1"/>
  <c r="V2113" i="1" s="1"/>
  <c r="U2112" i="1"/>
  <c r="V2112" i="1" s="1"/>
  <c r="U2111" i="1"/>
  <c r="V2111" i="1" s="1"/>
  <c r="U2110" i="1"/>
  <c r="V2110" i="1" s="1"/>
  <c r="U2109" i="1"/>
  <c r="V2109" i="1" s="1"/>
  <c r="U2108" i="1"/>
  <c r="V2108" i="1" s="1"/>
  <c r="U2107" i="1"/>
  <c r="V2107" i="1" s="1"/>
  <c r="U2106" i="1"/>
  <c r="V2106" i="1" s="1"/>
  <c r="U2105" i="1"/>
  <c r="V2105" i="1" s="1"/>
  <c r="U2104" i="1"/>
  <c r="V2104" i="1" s="1"/>
  <c r="U2103" i="1"/>
  <c r="V2103" i="1" s="1"/>
  <c r="U2102" i="1"/>
  <c r="V2102" i="1" s="1"/>
  <c r="U2101" i="1"/>
  <c r="V2101" i="1" s="1"/>
  <c r="U2100" i="1"/>
  <c r="V2100" i="1" s="1"/>
  <c r="U2099" i="1"/>
  <c r="V2099" i="1" s="1"/>
  <c r="U2098" i="1"/>
  <c r="V2098" i="1" s="1"/>
  <c r="U2097" i="1"/>
  <c r="V2097" i="1" s="1"/>
  <c r="U2096" i="1"/>
  <c r="V2096" i="1" s="1"/>
  <c r="U2095" i="1"/>
  <c r="V2095" i="1" s="1"/>
  <c r="U2094" i="1"/>
  <c r="V2094" i="1" s="1"/>
  <c r="U2093" i="1"/>
  <c r="V2093" i="1" s="1"/>
  <c r="U2092" i="1"/>
  <c r="V2092" i="1" s="1"/>
  <c r="U2091" i="1"/>
  <c r="V2091" i="1" s="1"/>
  <c r="U2090" i="1"/>
  <c r="V2090" i="1" s="1"/>
  <c r="U2089" i="1"/>
  <c r="V2089" i="1" s="1"/>
  <c r="U2088" i="1"/>
  <c r="V2088" i="1" s="1"/>
  <c r="U2087" i="1"/>
  <c r="V2087" i="1" s="1"/>
  <c r="U2086" i="1"/>
  <c r="V2086" i="1" s="1"/>
  <c r="U2085" i="1"/>
  <c r="V2085" i="1" s="1"/>
  <c r="U2084" i="1"/>
  <c r="V2084" i="1" s="1"/>
  <c r="U2083" i="1"/>
  <c r="V2083" i="1" s="1"/>
  <c r="U2082" i="1"/>
  <c r="V2082" i="1" s="1"/>
  <c r="U2081" i="1"/>
  <c r="V2081" i="1" s="1"/>
  <c r="U2080" i="1"/>
  <c r="V2080" i="1" s="1"/>
  <c r="U2079" i="1"/>
  <c r="V2079" i="1" s="1"/>
  <c r="U2078" i="1"/>
  <c r="V2078" i="1" s="1"/>
  <c r="U2077" i="1"/>
  <c r="V2077" i="1" s="1"/>
  <c r="U2076" i="1"/>
  <c r="V2076" i="1" s="1"/>
  <c r="U2075" i="1"/>
  <c r="V2075" i="1" s="1"/>
  <c r="U2074" i="1"/>
  <c r="V2074" i="1" s="1"/>
  <c r="U2073" i="1"/>
  <c r="V2073" i="1" s="1"/>
  <c r="U2072" i="1"/>
  <c r="V2072" i="1" s="1"/>
  <c r="U2071" i="1"/>
  <c r="V2071" i="1" s="1"/>
  <c r="U2070" i="1"/>
  <c r="V2070" i="1" s="1"/>
  <c r="U2069" i="1"/>
  <c r="V2069" i="1" s="1"/>
  <c r="U2068" i="1"/>
  <c r="V2068" i="1" s="1"/>
  <c r="U2067" i="1"/>
  <c r="V2067" i="1" s="1"/>
  <c r="U2066" i="1"/>
  <c r="V2066" i="1" s="1"/>
  <c r="U2065" i="1"/>
  <c r="V2065" i="1" s="1"/>
  <c r="U2064" i="1"/>
  <c r="V2064" i="1" s="1"/>
  <c r="U2063" i="1"/>
  <c r="V2063" i="1" s="1"/>
  <c r="U2062" i="1"/>
  <c r="V2062" i="1" s="1"/>
  <c r="U2061" i="1"/>
  <c r="V2061" i="1" s="1"/>
  <c r="U2060" i="1"/>
  <c r="V2060" i="1" s="1"/>
  <c r="U2059" i="1"/>
  <c r="V2059" i="1" s="1"/>
  <c r="U2058" i="1"/>
  <c r="V2058" i="1" s="1"/>
  <c r="U2057" i="1"/>
  <c r="V2057" i="1" s="1"/>
  <c r="U2056" i="1"/>
  <c r="V2056" i="1" s="1"/>
  <c r="U2055" i="1"/>
  <c r="V2055" i="1" s="1"/>
  <c r="U2054" i="1"/>
  <c r="V2054" i="1" s="1"/>
  <c r="U2053" i="1"/>
  <c r="V2053" i="1" s="1"/>
  <c r="U2052" i="1"/>
  <c r="V2052" i="1" s="1"/>
  <c r="U2051" i="1"/>
  <c r="V2051" i="1" s="1"/>
  <c r="U2050" i="1"/>
  <c r="V2050" i="1" s="1"/>
  <c r="U2049" i="1"/>
  <c r="V2049" i="1" s="1"/>
  <c r="U2048" i="1"/>
  <c r="V2048" i="1" s="1"/>
  <c r="U2047" i="1"/>
  <c r="V2047" i="1" s="1"/>
  <c r="U2046" i="1"/>
  <c r="V2046" i="1" s="1"/>
  <c r="U2045" i="1"/>
  <c r="V2045" i="1" s="1"/>
  <c r="U2044" i="1"/>
  <c r="V2044" i="1" s="1"/>
  <c r="U2043" i="1"/>
  <c r="V2043" i="1" s="1"/>
  <c r="U2042" i="1"/>
  <c r="V2042" i="1" s="1"/>
  <c r="U2041" i="1"/>
  <c r="V2041" i="1" s="1"/>
  <c r="U2040" i="1"/>
  <c r="V2040" i="1" s="1"/>
  <c r="U2039" i="1"/>
  <c r="V2039" i="1" s="1"/>
  <c r="U2038" i="1"/>
  <c r="V2038" i="1" s="1"/>
  <c r="U2037" i="1"/>
  <c r="V2037" i="1" s="1"/>
  <c r="U2036" i="1"/>
  <c r="V2036" i="1" s="1"/>
  <c r="U2035" i="1"/>
  <c r="V2035" i="1" s="1"/>
  <c r="U2034" i="1"/>
  <c r="V2034" i="1" s="1"/>
  <c r="U2033" i="1"/>
  <c r="V2033" i="1" s="1"/>
  <c r="U2032" i="1"/>
  <c r="V2032" i="1" s="1"/>
  <c r="U2031" i="1"/>
  <c r="V2031" i="1" s="1"/>
  <c r="U2030" i="1"/>
  <c r="V2030" i="1" s="1"/>
  <c r="U2029" i="1"/>
  <c r="V2029" i="1" s="1"/>
  <c r="U2028" i="1"/>
  <c r="V2028" i="1" s="1"/>
  <c r="U2027" i="1"/>
  <c r="V2027" i="1" s="1"/>
  <c r="U2026" i="1"/>
  <c r="V2026" i="1" s="1"/>
  <c r="U2025" i="1"/>
  <c r="V2025" i="1" s="1"/>
  <c r="U2024" i="1"/>
  <c r="V2024" i="1" s="1"/>
  <c r="U2023" i="1"/>
  <c r="V2023" i="1" s="1"/>
  <c r="U2022" i="1"/>
  <c r="V2022" i="1" s="1"/>
  <c r="U2021" i="1"/>
  <c r="V2021" i="1" s="1"/>
  <c r="U2020" i="1"/>
  <c r="V2020" i="1" s="1"/>
  <c r="U2019" i="1"/>
  <c r="V2019" i="1" s="1"/>
  <c r="U2018" i="1"/>
  <c r="V2018" i="1" s="1"/>
  <c r="U2017" i="1"/>
  <c r="V2017" i="1" s="1"/>
  <c r="U2016" i="1"/>
  <c r="V2016" i="1" s="1"/>
  <c r="U2015" i="1"/>
  <c r="V2015" i="1" s="1"/>
  <c r="U2014" i="1"/>
  <c r="V2014" i="1" s="1"/>
  <c r="U2013" i="1"/>
  <c r="V2013" i="1" s="1"/>
  <c r="U2012" i="1"/>
  <c r="V2012" i="1" s="1"/>
  <c r="U2011" i="1"/>
  <c r="V2011" i="1" s="1"/>
  <c r="U2010" i="1"/>
  <c r="V2010" i="1" s="1"/>
  <c r="U2009" i="1"/>
  <c r="V2009" i="1" s="1"/>
  <c r="U2008" i="1"/>
  <c r="V2008" i="1" s="1"/>
  <c r="U2007" i="1"/>
  <c r="V2007" i="1" s="1"/>
  <c r="U2006" i="1"/>
  <c r="V2006" i="1" s="1"/>
  <c r="U2005" i="1"/>
  <c r="V2005" i="1" s="1"/>
  <c r="U2004" i="1"/>
  <c r="V2004" i="1" s="1"/>
  <c r="U2003" i="1"/>
  <c r="V2003" i="1" s="1"/>
  <c r="U2002" i="1"/>
  <c r="V2002" i="1" s="1"/>
  <c r="U2001" i="1"/>
  <c r="V2001" i="1" s="1"/>
  <c r="U2000" i="1"/>
  <c r="V2000" i="1" s="1"/>
  <c r="U1999" i="1"/>
  <c r="V1999" i="1" s="1"/>
  <c r="U1998" i="1"/>
  <c r="V1998" i="1" s="1"/>
  <c r="U1997" i="1"/>
  <c r="V1997" i="1" s="1"/>
  <c r="U1996" i="1"/>
  <c r="V1996" i="1" s="1"/>
  <c r="U1995" i="1"/>
  <c r="V1995" i="1" s="1"/>
  <c r="U1994" i="1"/>
  <c r="V1994" i="1" s="1"/>
  <c r="U1993" i="1"/>
  <c r="V1993" i="1" s="1"/>
  <c r="U1992" i="1"/>
  <c r="V1992" i="1" s="1"/>
  <c r="U1991" i="1"/>
  <c r="V1991" i="1" s="1"/>
  <c r="U1990" i="1"/>
  <c r="V1990" i="1" s="1"/>
  <c r="U1989" i="1"/>
  <c r="V1989" i="1" s="1"/>
  <c r="U1988" i="1"/>
  <c r="V1988" i="1" s="1"/>
  <c r="U1987" i="1"/>
  <c r="V1987" i="1" s="1"/>
  <c r="U1986" i="1"/>
  <c r="V1986" i="1" s="1"/>
  <c r="U1985" i="1"/>
  <c r="V1985" i="1" s="1"/>
  <c r="U1984" i="1"/>
  <c r="V1984" i="1" s="1"/>
  <c r="U1983" i="1"/>
  <c r="V1983" i="1" s="1"/>
  <c r="U1982" i="1"/>
  <c r="V1982" i="1" s="1"/>
  <c r="U1981" i="1"/>
  <c r="V1981" i="1" s="1"/>
  <c r="U1980" i="1"/>
  <c r="V1980" i="1" s="1"/>
  <c r="U1979" i="1"/>
  <c r="V1979" i="1" s="1"/>
  <c r="U1978" i="1"/>
  <c r="V1978" i="1" s="1"/>
  <c r="U1977" i="1"/>
  <c r="V1977" i="1" s="1"/>
  <c r="U1976" i="1"/>
  <c r="V1976" i="1" s="1"/>
  <c r="U1975" i="1"/>
  <c r="V1975" i="1" s="1"/>
  <c r="U1974" i="1"/>
  <c r="V1974" i="1" s="1"/>
  <c r="U1973" i="1"/>
  <c r="V1973" i="1" s="1"/>
  <c r="U1972" i="1"/>
  <c r="V1972" i="1" s="1"/>
  <c r="U1971" i="1"/>
  <c r="V1971" i="1" s="1"/>
  <c r="U1970" i="1"/>
  <c r="V1970" i="1" s="1"/>
  <c r="U1969" i="1"/>
  <c r="V1969" i="1" s="1"/>
  <c r="U1968" i="1"/>
  <c r="V1968" i="1" s="1"/>
  <c r="U1967" i="1"/>
  <c r="V1967" i="1" s="1"/>
  <c r="U1966" i="1"/>
  <c r="V1966" i="1" s="1"/>
  <c r="U1965" i="1"/>
  <c r="V1965" i="1" s="1"/>
  <c r="U1964" i="1"/>
  <c r="V1964" i="1" s="1"/>
  <c r="U1963" i="1"/>
  <c r="V1963" i="1" s="1"/>
  <c r="U1962" i="1"/>
  <c r="V1962" i="1" s="1"/>
  <c r="U1961" i="1"/>
  <c r="V1961" i="1" s="1"/>
  <c r="U1960" i="1"/>
  <c r="V1960" i="1" s="1"/>
  <c r="U1959" i="1"/>
  <c r="V1959" i="1" s="1"/>
  <c r="U1958" i="1"/>
  <c r="V1958" i="1" s="1"/>
  <c r="U1957" i="1"/>
  <c r="V1957" i="1" s="1"/>
  <c r="U1956" i="1"/>
  <c r="V1956" i="1" s="1"/>
  <c r="U1955" i="1"/>
  <c r="V1955" i="1" s="1"/>
  <c r="U1954" i="1"/>
  <c r="V1954" i="1" s="1"/>
  <c r="U1953" i="1"/>
  <c r="V1953" i="1" s="1"/>
  <c r="U1952" i="1"/>
  <c r="V1952" i="1" s="1"/>
  <c r="U1951" i="1"/>
  <c r="V1951" i="1" s="1"/>
  <c r="U1950" i="1"/>
  <c r="V1950" i="1" s="1"/>
  <c r="U1949" i="1"/>
  <c r="V1949" i="1" s="1"/>
  <c r="U1948" i="1"/>
  <c r="V1948" i="1" s="1"/>
  <c r="U1947" i="1"/>
  <c r="V1947" i="1" s="1"/>
  <c r="U1946" i="1"/>
  <c r="V1946" i="1" s="1"/>
  <c r="U1945" i="1"/>
  <c r="V1945" i="1" s="1"/>
  <c r="U1944" i="1"/>
  <c r="V1944" i="1" s="1"/>
  <c r="U1943" i="1"/>
  <c r="V1943" i="1" s="1"/>
  <c r="U1942" i="1"/>
  <c r="V1942" i="1" s="1"/>
  <c r="U1941" i="1"/>
  <c r="V1941" i="1" s="1"/>
  <c r="U1940" i="1"/>
  <c r="V1940" i="1" s="1"/>
  <c r="U1939" i="1"/>
  <c r="V1939" i="1" s="1"/>
  <c r="U1938" i="1"/>
  <c r="V1938" i="1" s="1"/>
  <c r="U1937" i="1"/>
  <c r="V1937" i="1" s="1"/>
  <c r="U1936" i="1"/>
  <c r="V1936" i="1" s="1"/>
  <c r="U1935" i="1"/>
  <c r="V1935" i="1" s="1"/>
  <c r="U1934" i="1"/>
  <c r="V1934" i="1" s="1"/>
  <c r="U1933" i="1"/>
  <c r="V1933" i="1" s="1"/>
  <c r="U1932" i="1"/>
  <c r="V1932" i="1" s="1"/>
  <c r="U1931" i="1"/>
  <c r="V1931" i="1" s="1"/>
  <c r="U1930" i="1"/>
  <c r="V1930" i="1" s="1"/>
  <c r="U1929" i="1"/>
  <c r="V1929" i="1" s="1"/>
  <c r="U1928" i="1"/>
  <c r="V1928" i="1" s="1"/>
  <c r="U1927" i="1"/>
  <c r="V1927" i="1" s="1"/>
  <c r="U1926" i="1"/>
  <c r="V1926" i="1" s="1"/>
  <c r="U1925" i="1"/>
  <c r="V1925" i="1" s="1"/>
  <c r="U1924" i="1"/>
  <c r="V1924" i="1" s="1"/>
  <c r="U1923" i="1"/>
  <c r="V1923" i="1" s="1"/>
  <c r="U1922" i="1"/>
  <c r="V1922" i="1" s="1"/>
  <c r="U1921" i="1"/>
  <c r="V1921" i="1" s="1"/>
  <c r="U1920" i="1"/>
  <c r="V1920" i="1" s="1"/>
  <c r="U1919" i="1"/>
  <c r="V1919" i="1" s="1"/>
  <c r="U1918" i="1"/>
  <c r="V1918" i="1" s="1"/>
  <c r="U1917" i="1"/>
  <c r="V1917" i="1" s="1"/>
  <c r="U1916" i="1"/>
  <c r="V1916" i="1" s="1"/>
  <c r="U1915" i="1"/>
  <c r="V1915" i="1" s="1"/>
  <c r="U1914" i="1"/>
  <c r="V1914" i="1" s="1"/>
  <c r="U1913" i="1"/>
  <c r="V1913" i="1" s="1"/>
  <c r="U1912" i="1"/>
  <c r="V1912" i="1" s="1"/>
  <c r="U1911" i="1"/>
  <c r="V1911" i="1" s="1"/>
  <c r="U1910" i="1"/>
  <c r="V1910" i="1" s="1"/>
  <c r="U1909" i="1"/>
  <c r="V1909" i="1" s="1"/>
  <c r="U1908" i="1"/>
  <c r="V1908" i="1" s="1"/>
  <c r="U1907" i="1"/>
  <c r="V1907" i="1" s="1"/>
  <c r="U1906" i="1"/>
  <c r="V1906" i="1" s="1"/>
  <c r="U1905" i="1"/>
  <c r="V1905" i="1" s="1"/>
  <c r="U1904" i="1"/>
  <c r="V1904" i="1" s="1"/>
  <c r="U1903" i="1"/>
  <c r="V1903" i="1" s="1"/>
  <c r="U1902" i="1"/>
  <c r="V1902" i="1" s="1"/>
  <c r="U1901" i="1"/>
  <c r="V1901" i="1" s="1"/>
  <c r="U1900" i="1"/>
  <c r="V1900" i="1" s="1"/>
  <c r="U1899" i="1"/>
  <c r="V1899" i="1" s="1"/>
  <c r="U1898" i="1"/>
  <c r="V1898" i="1" s="1"/>
  <c r="U1897" i="1"/>
  <c r="V1897" i="1" s="1"/>
  <c r="U1896" i="1"/>
  <c r="V1896" i="1" s="1"/>
  <c r="U1895" i="1"/>
  <c r="V1895" i="1" s="1"/>
  <c r="U1894" i="1"/>
  <c r="V1894" i="1" s="1"/>
  <c r="U1893" i="1"/>
  <c r="V1893" i="1" s="1"/>
  <c r="U1892" i="1"/>
  <c r="V1892" i="1" s="1"/>
  <c r="U1891" i="1"/>
  <c r="V1891" i="1" s="1"/>
  <c r="U1890" i="1"/>
  <c r="V1890" i="1" s="1"/>
  <c r="U1889" i="1"/>
  <c r="V1889" i="1" s="1"/>
  <c r="U1888" i="1"/>
  <c r="V1888" i="1" s="1"/>
  <c r="U1887" i="1"/>
  <c r="V1887" i="1" s="1"/>
  <c r="U1886" i="1"/>
  <c r="V1886" i="1" s="1"/>
  <c r="U1885" i="1"/>
  <c r="V1885" i="1" s="1"/>
  <c r="U1884" i="1"/>
  <c r="V1884" i="1" s="1"/>
  <c r="U1883" i="1"/>
  <c r="V1883" i="1" s="1"/>
  <c r="U1882" i="1"/>
  <c r="V1882" i="1" s="1"/>
  <c r="U1881" i="1"/>
  <c r="V1881" i="1" s="1"/>
  <c r="U1880" i="1"/>
  <c r="V1880" i="1" s="1"/>
  <c r="U1879" i="1"/>
  <c r="V1879" i="1" s="1"/>
  <c r="U1878" i="1"/>
  <c r="V1878" i="1" s="1"/>
  <c r="U1877" i="1"/>
  <c r="V1877" i="1" s="1"/>
  <c r="U1876" i="1"/>
  <c r="V1876" i="1" s="1"/>
  <c r="U1875" i="1"/>
  <c r="V1875" i="1" s="1"/>
  <c r="U1874" i="1"/>
  <c r="V1874" i="1" s="1"/>
  <c r="U1873" i="1"/>
  <c r="V1873" i="1" s="1"/>
  <c r="U1872" i="1"/>
  <c r="V1872" i="1" s="1"/>
  <c r="U1871" i="1"/>
  <c r="V1871" i="1" s="1"/>
  <c r="U1870" i="1"/>
  <c r="V1870" i="1" s="1"/>
  <c r="U1869" i="1"/>
  <c r="V1869" i="1" s="1"/>
  <c r="U1868" i="1"/>
  <c r="V1868" i="1" s="1"/>
  <c r="U1867" i="1"/>
  <c r="V1867" i="1" s="1"/>
  <c r="U1866" i="1"/>
  <c r="V1866" i="1" s="1"/>
  <c r="U1865" i="1"/>
  <c r="V1865" i="1" s="1"/>
  <c r="U1864" i="1"/>
  <c r="V1864" i="1" s="1"/>
  <c r="U1863" i="1"/>
  <c r="V1863" i="1" s="1"/>
  <c r="U1862" i="1"/>
  <c r="V1862" i="1" s="1"/>
  <c r="U1861" i="1"/>
  <c r="V1861" i="1" s="1"/>
  <c r="U1860" i="1"/>
  <c r="V1860" i="1" s="1"/>
  <c r="U1859" i="1"/>
  <c r="V1859" i="1" s="1"/>
  <c r="U1858" i="1"/>
  <c r="V1858" i="1" s="1"/>
  <c r="U1857" i="1"/>
  <c r="V1857" i="1" s="1"/>
  <c r="U1856" i="1"/>
  <c r="V1856" i="1" s="1"/>
  <c r="U1855" i="1"/>
  <c r="V1855" i="1" s="1"/>
  <c r="U1854" i="1"/>
  <c r="V1854" i="1" s="1"/>
  <c r="U1853" i="1"/>
  <c r="V1853" i="1" s="1"/>
  <c r="U1852" i="1"/>
  <c r="V1852" i="1" s="1"/>
  <c r="U1851" i="1"/>
  <c r="V1851" i="1" s="1"/>
  <c r="U1850" i="1"/>
  <c r="V1850" i="1" s="1"/>
  <c r="U1849" i="1"/>
  <c r="V1849" i="1" s="1"/>
  <c r="U1848" i="1"/>
  <c r="V1848" i="1" s="1"/>
  <c r="U1847" i="1"/>
  <c r="V1847" i="1" s="1"/>
  <c r="U1846" i="1"/>
  <c r="V1846" i="1" s="1"/>
  <c r="U1845" i="1"/>
  <c r="V1845" i="1" s="1"/>
  <c r="U1844" i="1"/>
  <c r="V1844" i="1" s="1"/>
  <c r="U1843" i="1"/>
  <c r="V1843" i="1" s="1"/>
  <c r="U1842" i="1"/>
  <c r="V1842" i="1" s="1"/>
  <c r="U1841" i="1"/>
  <c r="V1841" i="1" s="1"/>
  <c r="U1840" i="1"/>
  <c r="V1840" i="1" s="1"/>
  <c r="U1839" i="1"/>
  <c r="V1839" i="1" s="1"/>
  <c r="U1838" i="1"/>
  <c r="V1838" i="1" s="1"/>
  <c r="U1837" i="1"/>
  <c r="V1837" i="1" s="1"/>
  <c r="U1836" i="1"/>
  <c r="V1836" i="1" s="1"/>
  <c r="U1835" i="1"/>
  <c r="V1835" i="1" s="1"/>
  <c r="U1834" i="1"/>
  <c r="V1834" i="1" s="1"/>
  <c r="U1833" i="1"/>
  <c r="V1833" i="1" s="1"/>
  <c r="U1832" i="1"/>
  <c r="V1832" i="1" s="1"/>
  <c r="U1831" i="1"/>
  <c r="V1831" i="1" s="1"/>
  <c r="U1830" i="1"/>
  <c r="V1830" i="1" s="1"/>
  <c r="U1829" i="1"/>
  <c r="V1829" i="1" s="1"/>
  <c r="U1828" i="1"/>
  <c r="V1828" i="1" s="1"/>
  <c r="U1827" i="1"/>
  <c r="V1827" i="1" s="1"/>
  <c r="U1826" i="1"/>
  <c r="V1826" i="1" s="1"/>
  <c r="U1825" i="1"/>
  <c r="V1825" i="1" s="1"/>
  <c r="U1824" i="1"/>
  <c r="V1824" i="1" s="1"/>
  <c r="U1823" i="1"/>
  <c r="V1823" i="1" s="1"/>
  <c r="U1822" i="1"/>
  <c r="V1822" i="1" s="1"/>
  <c r="U1821" i="1"/>
  <c r="V1821" i="1" s="1"/>
  <c r="U1820" i="1"/>
  <c r="V1820" i="1" s="1"/>
  <c r="U1819" i="1"/>
  <c r="V1819" i="1" s="1"/>
  <c r="U1818" i="1"/>
  <c r="V1818" i="1" s="1"/>
  <c r="U1817" i="1"/>
  <c r="V1817" i="1" s="1"/>
  <c r="U1816" i="1"/>
  <c r="V1816" i="1" s="1"/>
  <c r="U1815" i="1"/>
  <c r="V1815" i="1" s="1"/>
  <c r="U1814" i="1"/>
  <c r="V1814" i="1" s="1"/>
  <c r="U1813" i="1"/>
  <c r="V1813" i="1" s="1"/>
  <c r="U1812" i="1"/>
  <c r="V1812" i="1" s="1"/>
  <c r="U1811" i="1"/>
  <c r="V1811" i="1" s="1"/>
  <c r="U1810" i="1"/>
  <c r="V1810" i="1" s="1"/>
  <c r="U1809" i="1"/>
  <c r="V1809" i="1" s="1"/>
  <c r="U1808" i="1"/>
  <c r="V1808" i="1" s="1"/>
  <c r="U1807" i="1"/>
  <c r="V1807" i="1" s="1"/>
  <c r="U1806" i="1"/>
  <c r="V1806" i="1" s="1"/>
  <c r="U1805" i="1"/>
  <c r="V1805" i="1" s="1"/>
  <c r="U1804" i="1"/>
  <c r="V1804" i="1" s="1"/>
  <c r="U1803" i="1"/>
  <c r="V1803" i="1" s="1"/>
  <c r="U1802" i="1"/>
  <c r="V1802" i="1" s="1"/>
  <c r="U1801" i="1"/>
  <c r="V1801" i="1" s="1"/>
  <c r="U1800" i="1"/>
  <c r="V1800" i="1" s="1"/>
  <c r="U1799" i="1"/>
  <c r="V1799" i="1" s="1"/>
  <c r="U1798" i="1"/>
  <c r="V1798" i="1" s="1"/>
  <c r="U1797" i="1"/>
  <c r="V1797" i="1" s="1"/>
  <c r="U1796" i="1"/>
  <c r="V1796" i="1" s="1"/>
  <c r="U1795" i="1"/>
  <c r="V1795" i="1" s="1"/>
  <c r="U1794" i="1"/>
  <c r="V1794" i="1" s="1"/>
  <c r="U1793" i="1"/>
  <c r="V1793" i="1" s="1"/>
  <c r="U1792" i="1"/>
  <c r="V1792" i="1" s="1"/>
  <c r="U1791" i="1"/>
  <c r="V1791" i="1" s="1"/>
  <c r="U1790" i="1"/>
  <c r="V1790" i="1" s="1"/>
  <c r="U1789" i="1"/>
  <c r="V1789" i="1" s="1"/>
  <c r="U1788" i="1"/>
  <c r="V1788" i="1" s="1"/>
  <c r="U1787" i="1"/>
  <c r="V1787" i="1" s="1"/>
  <c r="U1786" i="1"/>
  <c r="V1786" i="1" s="1"/>
  <c r="U1785" i="1"/>
  <c r="V1785" i="1" s="1"/>
  <c r="U1784" i="1"/>
  <c r="V1784" i="1" s="1"/>
  <c r="U1783" i="1"/>
  <c r="V1783" i="1" s="1"/>
  <c r="U1782" i="1"/>
  <c r="V1782" i="1" s="1"/>
  <c r="U1781" i="1"/>
  <c r="V1781" i="1" s="1"/>
  <c r="U1780" i="1"/>
  <c r="V1780" i="1" s="1"/>
  <c r="U1779" i="1"/>
  <c r="V1779" i="1" s="1"/>
  <c r="U1778" i="1"/>
  <c r="V1778" i="1" s="1"/>
  <c r="U1777" i="1"/>
  <c r="V1777" i="1" s="1"/>
  <c r="U1776" i="1"/>
  <c r="V1776" i="1" s="1"/>
  <c r="U1775" i="1"/>
  <c r="V1775" i="1" s="1"/>
  <c r="U1774" i="1"/>
  <c r="V1774" i="1" s="1"/>
  <c r="U1773" i="1"/>
  <c r="V1773" i="1" s="1"/>
  <c r="U1772" i="1"/>
  <c r="V1772" i="1" s="1"/>
  <c r="U1771" i="1"/>
  <c r="V1771" i="1" s="1"/>
  <c r="U1770" i="1"/>
  <c r="V1770" i="1" s="1"/>
  <c r="U1769" i="1"/>
  <c r="V1769" i="1" s="1"/>
  <c r="U1768" i="1"/>
  <c r="V1768" i="1" s="1"/>
  <c r="U1767" i="1"/>
  <c r="V1767" i="1" s="1"/>
  <c r="U1766" i="1"/>
  <c r="V1766" i="1" s="1"/>
  <c r="U1765" i="1"/>
  <c r="V1765" i="1" s="1"/>
  <c r="U1764" i="1"/>
  <c r="V1764" i="1" s="1"/>
  <c r="U1763" i="1"/>
  <c r="V1763" i="1" s="1"/>
  <c r="U1762" i="1"/>
  <c r="V1762" i="1" s="1"/>
  <c r="U1761" i="1"/>
  <c r="V1761" i="1" s="1"/>
  <c r="U1760" i="1"/>
  <c r="V1760" i="1" s="1"/>
  <c r="U1759" i="1"/>
  <c r="V1759" i="1" s="1"/>
  <c r="U1758" i="1"/>
  <c r="V1758" i="1" s="1"/>
  <c r="U1757" i="1"/>
  <c r="V1757" i="1" s="1"/>
  <c r="U1756" i="1"/>
  <c r="V1756" i="1" s="1"/>
  <c r="U1755" i="1"/>
  <c r="V1755" i="1" s="1"/>
  <c r="U1754" i="1"/>
  <c r="V1754" i="1" s="1"/>
  <c r="U1753" i="1"/>
  <c r="V1753" i="1" s="1"/>
  <c r="U1752" i="1"/>
  <c r="V1752" i="1" s="1"/>
  <c r="U1751" i="1"/>
  <c r="V1751" i="1" s="1"/>
  <c r="U1750" i="1"/>
  <c r="V1750" i="1" s="1"/>
  <c r="U1749" i="1"/>
  <c r="V1749" i="1" s="1"/>
  <c r="U1748" i="1"/>
  <c r="V1748" i="1" s="1"/>
  <c r="U1747" i="1"/>
  <c r="V1747" i="1" s="1"/>
  <c r="U1746" i="1"/>
  <c r="V1746" i="1" s="1"/>
  <c r="U1745" i="1"/>
  <c r="V1745" i="1" s="1"/>
  <c r="U1744" i="1"/>
  <c r="V1744" i="1" s="1"/>
  <c r="U1743" i="1"/>
  <c r="V1743" i="1" s="1"/>
  <c r="U1742" i="1"/>
  <c r="V1742" i="1" s="1"/>
  <c r="U1741" i="1"/>
  <c r="V1741" i="1" s="1"/>
  <c r="U1740" i="1"/>
  <c r="V1740" i="1" s="1"/>
  <c r="U1739" i="1"/>
  <c r="V1739" i="1" s="1"/>
  <c r="U1738" i="1"/>
  <c r="V1738" i="1" s="1"/>
  <c r="U1737" i="1"/>
  <c r="V1737" i="1" s="1"/>
  <c r="U1736" i="1"/>
  <c r="V1736" i="1" s="1"/>
  <c r="U1735" i="1"/>
  <c r="V1735" i="1" s="1"/>
  <c r="U1734" i="1"/>
  <c r="V1734" i="1" s="1"/>
  <c r="U1733" i="1"/>
  <c r="V1733" i="1" s="1"/>
  <c r="U1732" i="1"/>
  <c r="V1732" i="1" s="1"/>
  <c r="U1731" i="1"/>
  <c r="V1731" i="1" s="1"/>
  <c r="U1730" i="1"/>
  <c r="V1730" i="1" s="1"/>
  <c r="U1729" i="1"/>
  <c r="V1729" i="1" s="1"/>
  <c r="U1728" i="1"/>
  <c r="V1728" i="1" s="1"/>
  <c r="U1727" i="1"/>
  <c r="V1727" i="1" s="1"/>
  <c r="U1726" i="1"/>
  <c r="V1726" i="1" s="1"/>
  <c r="U1725" i="1"/>
  <c r="V1725" i="1" s="1"/>
  <c r="U1724" i="1"/>
  <c r="V1724" i="1" s="1"/>
  <c r="U1723" i="1"/>
  <c r="V1723" i="1" s="1"/>
  <c r="U1722" i="1"/>
  <c r="V1722" i="1" s="1"/>
  <c r="U1721" i="1"/>
  <c r="V1721" i="1" s="1"/>
  <c r="U1720" i="1"/>
  <c r="V1720" i="1" s="1"/>
  <c r="U1719" i="1"/>
  <c r="V1719" i="1" s="1"/>
  <c r="U1718" i="1"/>
  <c r="V1718" i="1" s="1"/>
  <c r="U1717" i="1"/>
  <c r="V1717" i="1" s="1"/>
  <c r="U1716" i="1"/>
  <c r="V1716" i="1" s="1"/>
  <c r="U1715" i="1"/>
  <c r="V1715" i="1" s="1"/>
  <c r="U1714" i="1"/>
  <c r="V1714" i="1" s="1"/>
  <c r="U1713" i="1"/>
  <c r="V1713" i="1" s="1"/>
  <c r="U1712" i="1"/>
  <c r="V1712" i="1" s="1"/>
  <c r="U1711" i="1"/>
  <c r="V1711" i="1" s="1"/>
  <c r="U1710" i="1"/>
  <c r="V1710" i="1" s="1"/>
  <c r="U1709" i="1"/>
  <c r="V1709" i="1" s="1"/>
  <c r="U1708" i="1"/>
  <c r="V1708" i="1" s="1"/>
  <c r="U1707" i="1"/>
  <c r="V1707" i="1" s="1"/>
  <c r="U1706" i="1"/>
  <c r="V1706" i="1" s="1"/>
  <c r="U1705" i="1"/>
  <c r="V1705" i="1" s="1"/>
  <c r="U1704" i="1"/>
  <c r="V1704" i="1" s="1"/>
  <c r="U1703" i="1"/>
  <c r="V1703" i="1" s="1"/>
  <c r="U1702" i="1"/>
  <c r="V1702" i="1" s="1"/>
  <c r="U1701" i="1"/>
  <c r="V1701" i="1" s="1"/>
  <c r="U1700" i="1"/>
  <c r="V1700" i="1" s="1"/>
  <c r="U1699" i="1"/>
  <c r="V1699" i="1" s="1"/>
  <c r="U1698" i="1"/>
  <c r="V1698" i="1" s="1"/>
  <c r="U1697" i="1"/>
  <c r="V1697" i="1" s="1"/>
  <c r="U1696" i="1"/>
  <c r="V1696" i="1" s="1"/>
  <c r="U1695" i="1"/>
  <c r="V1695" i="1" s="1"/>
  <c r="U1694" i="1"/>
  <c r="V1694" i="1" s="1"/>
  <c r="U1693" i="1"/>
  <c r="V1693" i="1" s="1"/>
  <c r="U1692" i="1"/>
  <c r="V1692" i="1" s="1"/>
  <c r="U1691" i="1"/>
  <c r="V1691" i="1" s="1"/>
  <c r="U1690" i="1"/>
  <c r="V1690" i="1" s="1"/>
  <c r="U1689" i="1"/>
  <c r="V1689" i="1" s="1"/>
  <c r="U1688" i="1"/>
  <c r="V1688" i="1" s="1"/>
  <c r="U1687" i="1"/>
  <c r="V1687" i="1" s="1"/>
  <c r="U1686" i="1"/>
  <c r="V1686" i="1" s="1"/>
  <c r="U1685" i="1"/>
  <c r="V1685" i="1" s="1"/>
  <c r="U1684" i="1"/>
  <c r="V1684" i="1" s="1"/>
  <c r="U1683" i="1"/>
  <c r="V1683" i="1" s="1"/>
  <c r="U1682" i="1"/>
  <c r="V1682" i="1" s="1"/>
  <c r="U1681" i="1"/>
  <c r="V1681" i="1" s="1"/>
  <c r="U1680" i="1"/>
  <c r="V1680" i="1" s="1"/>
  <c r="U1679" i="1"/>
  <c r="V1679" i="1" s="1"/>
  <c r="U1678" i="1"/>
  <c r="V1678" i="1" s="1"/>
  <c r="U1677" i="1"/>
  <c r="V1677" i="1" s="1"/>
  <c r="U1676" i="1"/>
  <c r="V1676" i="1" s="1"/>
  <c r="U1675" i="1"/>
  <c r="V1675" i="1" s="1"/>
  <c r="U1674" i="1"/>
  <c r="V1674" i="1" s="1"/>
  <c r="U1673" i="1"/>
  <c r="V1673" i="1" s="1"/>
  <c r="U1672" i="1"/>
  <c r="V1672" i="1" s="1"/>
  <c r="U1671" i="1"/>
  <c r="V1671" i="1" s="1"/>
  <c r="U1670" i="1"/>
  <c r="V1670" i="1" s="1"/>
  <c r="U1669" i="1"/>
  <c r="V1669" i="1" s="1"/>
  <c r="U1668" i="1"/>
  <c r="V1668" i="1" s="1"/>
  <c r="U1667" i="1"/>
  <c r="V1667" i="1" s="1"/>
  <c r="U1666" i="1"/>
  <c r="V1666" i="1" s="1"/>
  <c r="U1665" i="1"/>
  <c r="V1665" i="1" s="1"/>
  <c r="U1664" i="1"/>
  <c r="V1664" i="1" s="1"/>
  <c r="U1663" i="1"/>
  <c r="V1663" i="1" s="1"/>
  <c r="U1662" i="1"/>
  <c r="V1662" i="1" s="1"/>
  <c r="U1661" i="1"/>
  <c r="V1661" i="1" s="1"/>
  <c r="U1660" i="1"/>
  <c r="V1660" i="1" s="1"/>
  <c r="U1659" i="1"/>
  <c r="V1659" i="1" s="1"/>
  <c r="U1658" i="1"/>
  <c r="V1658" i="1" s="1"/>
  <c r="U1657" i="1"/>
  <c r="V1657" i="1" s="1"/>
  <c r="U1656" i="1"/>
  <c r="V1656" i="1" s="1"/>
  <c r="U1655" i="1"/>
  <c r="V1655" i="1" s="1"/>
  <c r="U1654" i="1"/>
  <c r="V1654" i="1" s="1"/>
  <c r="U1653" i="1"/>
  <c r="V1653" i="1" s="1"/>
  <c r="U1652" i="1"/>
  <c r="V1652" i="1" s="1"/>
  <c r="U1651" i="1"/>
  <c r="V1651" i="1" s="1"/>
  <c r="U1650" i="1"/>
  <c r="V1650" i="1" s="1"/>
  <c r="U1649" i="1"/>
  <c r="V1649" i="1" s="1"/>
  <c r="U1648" i="1"/>
  <c r="V1648" i="1" s="1"/>
  <c r="U1647" i="1"/>
  <c r="V1647" i="1" s="1"/>
  <c r="U1646" i="1"/>
  <c r="V1646" i="1" s="1"/>
  <c r="U1645" i="1"/>
  <c r="V1645" i="1" s="1"/>
  <c r="U1644" i="1"/>
  <c r="V1644" i="1" s="1"/>
  <c r="U1643" i="1"/>
  <c r="V1643" i="1" s="1"/>
  <c r="U1642" i="1"/>
  <c r="V1642" i="1" s="1"/>
  <c r="U1641" i="1"/>
  <c r="V1641" i="1" s="1"/>
  <c r="U1640" i="1"/>
  <c r="V1640" i="1" s="1"/>
  <c r="U1639" i="1"/>
  <c r="V1639" i="1" s="1"/>
  <c r="U1638" i="1"/>
  <c r="V1638" i="1" s="1"/>
  <c r="U1637" i="1"/>
  <c r="V1637" i="1" s="1"/>
  <c r="U1636" i="1"/>
  <c r="V1636" i="1" s="1"/>
  <c r="U1635" i="1"/>
  <c r="V1635" i="1" s="1"/>
  <c r="U1634" i="1"/>
  <c r="V1634" i="1" s="1"/>
  <c r="U1633" i="1"/>
  <c r="V1633" i="1" s="1"/>
  <c r="U1632" i="1"/>
  <c r="V1632" i="1" s="1"/>
  <c r="U1631" i="1"/>
  <c r="V1631" i="1" s="1"/>
  <c r="U1630" i="1"/>
  <c r="V1630" i="1" s="1"/>
  <c r="U1629" i="1"/>
  <c r="V1629" i="1" s="1"/>
  <c r="U1628" i="1"/>
  <c r="V1628" i="1" s="1"/>
  <c r="U1627" i="1"/>
  <c r="V1627" i="1" s="1"/>
  <c r="U1626" i="1"/>
  <c r="V1626" i="1" s="1"/>
  <c r="U1625" i="1"/>
  <c r="V1625" i="1" s="1"/>
  <c r="U1624" i="1"/>
  <c r="V1624" i="1" s="1"/>
  <c r="U1623" i="1"/>
  <c r="V1623" i="1" s="1"/>
  <c r="U1622" i="1"/>
  <c r="V1622" i="1" s="1"/>
  <c r="U1621" i="1"/>
  <c r="V1621" i="1" s="1"/>
  <c r="U1620" i="1"/>
  <c r="V1620" i="1" s="1"/>
  <c r="U1619" i="1"/>
  <c r="V1619" i="1" s="1"/>
  <c r="U1618" i="1"/>
  <c r="V1618" i="1" s="1"/>
  <c r="U1617" i="1"/>
  <c r="V1617" i="1" s="1"/>
  <c r="U1616" i="1"/>
  <c r="V1616" i="1" s="1"/>
  <c r="U1615" i="1"/>
  <c r="V1615" i="1" s="1"/>
  <c r="U1614" i="1"/>
  <c r="V1614" i="1" s="1"/>
  <c r="U1613" i="1"/>
  <c r="V1613" i="1" s="1"/>
  <c r="U1612" i="1"/>
  <c r="V1612" i="1" s="1"/>
  <c r="U1611" i="1"/>
  <c r="V1611" i="1" s="1"/>
  <c r="U1610" i="1"/>
  <c r="V1610" i="1" s="1"/>
  <c r="U1609" i="1"/>
  <c r="V1609" i="1" s="1"/>
  <c r="U1608" i="1"/>
  <c r="V1608" i="1" s="1"/>
  <c r="U1607" i="1"/>
  <c r="V1607" i="1" s="1"/>
  <c r="U1606" i="1"/>
  <c r="V1606" i="1" s="1"/>
  <c r="U1605" i="1"/>
  <c r="V1605" i="1" s="1"/>
  <c r="U1604" i="1"/>
  <c r="V1604" i="1" s="1"/>
  <c r="U1603" i="1"/>
  <c r="V1603" i="1" s="1"/>
  <c r="U1602" i="1"/>
  <c r="V1602" i="1" s="1"/>
  <c r="U1601" i="1"/>
  <c r="V1601" i="1" s="1"/>
  <c r="U1600" i="1"/>
  <c r="V1600" i="1" s="1"/>
  <c r="U1599" i="1"/>
  <c r="V1599" i="1" s="1"/>
  <c r="U1598" i="1"/>
  <c r="V1598" i="1" s="1"/>
  <c r="U1597" i="1"/>
  <c r="V1597" i="1" s="1"/>
  <c r="U1596" i="1"/>
  <c r="V1596" i="1" s="1"/>
  <c r="U1595" i="1"/>
  <c r="V1595" i="1" s="1"/>
  <c r="U1594" i="1"/>
  <c r="V1594" i="1" s="1"/>
  <c r="U1593" i="1"/>
  <c r="V1593" i="1" s="1"/>
  <c r="U1592" i="1"/>
  <c r="V1592" i="1" s="1"/>
  <c r="U1591" i="1"/>
  <c r="V1591" i="1" s="1"/>
  <c r="U1590" i="1"/>
  <c r="V1590" i="1" s="1"/>
  <c r="U1589" i="1"/>
  <c r="V1589" i="1" s="1"/>
  <c r="U1588" i="1"/>
  <c r="V1588" i="1" s="1"/>
  <c r="U1587" i="1"/>
  <c r="V1587" i="1" s="1"/>
  <c r="U1586" i="1"/>
  <c r="V1586" i="1" s="1"/>
  <c r="U1585" i="1"/>
  <c r="V1585" i="1" s="1"/>
  <c r="U1584" i="1"/>
  <c r="V1584" i="1" s="1"/>
  <c r="U1583" i="1"/>
  <c r="V1583" i="1" s="1"/>
  <c r="U1582" i="1"/>
  <c r="V1582" i="1" s="1"/>
  <c r="U1581" i="1"/>
  <c r="V1581" i="1" s="1"/>
  <c r="U1580" i="1"/>
  <c r="V1580" i="1" s="1"/>
  <c r="U1579" i="1"/>
  <c r="V1579" i="1" s="1"/>
  <c r="U1578" i="1"/>
  <c r="V1578" i="1" s="1"/>
  <c r="U1577" i="1"/>
  <c r="V1577" i="1" s="1"/>
  <c r="U1576" i="1"/>
  <c r="V1576" i="1" s="1"/>
  <c r="U1575" i="1"/>
  <c r="V1575" i="1" s="1"/>
  <c r="U1574" i="1"/>
  <c r="V1574" i="1" s="1"/>
  <c r="U1573" i="1"/>
  <c r="V1573" i="1" s="1"/>
  <c r="U1572" i="1"/>
  <c r="V1572" i="1" s="1"/>
  <c r="U1571" i="1"/>
  <c r="V1571" i="1" s="1"/>
  <c r="U1570" i="1"/>
  <c r="V1570" i="1" s="1"/>
  <c r="U1569" i="1"/>
  <c r="V1569" i="1" s="1"/>
  <c r="U1568" i="1"/>
  <c r="V1568" i="1" s="1"/>
  <c r="U1567" i="1"/>
  <c r="V1567" i="1" s="1"/>
  <c r="U1566" i="1"/>
  <c r="V1566" i="1" s="1"/>
  <c r="U1565" i="1"/>
  <c r="V1565" i="1" s="1"/>
  <c r="U1564" i="1"/>
  <c r="V1564" i="1" s="1"/>
  <c r="U1563" i="1"/>
  <c r="V1563" i="1" s="1"/>
  <c r="U1562" i="1"/>
  <c r="V1562" i="1" s="1"/>
  <c r="U1561" i="1"/>
  <c r="V1561" i="1" s="1"/>
  <c r="U1560" i="1"/>
  <c r="V1560" i="1" s="1"/>
  <c r="U1559" i="1"/>
  <c r="V1559" i="1" s="1"/>
  <c r="U1558" i="1"/>
  <c r="V1558" i="1" s="1"/>
  <c r="U1557" i="1"/>
  <c r="V1557" i="1" s="1"/>
  <c r="U1556" i="1"/>
  <c r="V1556" i="1" s="1"/>
  <c r="U1555" i="1"/>
  <c r="V1555" i="1" s="1"/>
  <c r="U1554" i="1"/>
  <c r="V1554" i="1" s="1"/>
  <c r="U1553" i="1"/>
  <c r="V1553" i="1" s="1"/>
  <c r="U1552" i="1"/>
  <c r="V1552" i="1" s="1"/>
  <c r="U1551" i="1"/>
  <c r="V1551" i="1" s="1"/>
  <c r="U1550" i="1"/>
  <c r="V1550" i="1" s="1"/>
  <c r="U1549" i="1"/>
  <c r="V1549" i="1" s="1"/>
  <c r="U1548" i="1"/>
  <c r="V1548" i="1" s="1"/>
  <c r="U1547" i="1"/>
  <c r="V1547" i="1" s="1"/>
  <c r="U1546" i="1"/>
  <c r="V1546" i="1" s="1"/>
  <c r="U1545" i="1"/>
  <c r="V1545" i="1" s="1"/>
  <c r="U1544" i="1"/>
  <c r="V1544" i="1" s="1"/>
  <c r="U1543" i="1"/>
  <c r="V1543" i="1" s="1"/>
  <c r="U1542" i="1"/>
  <c r="V1542" i="1" s="1"/>
  <c r="U1541" i="1"/>
  <c r="V1541" i="1" s="1"/>
  <c r="U1540" i="1"/>
  <c r="V1540" i="1" s="1"/>
  <c r="U1539" i="1"/>
  <c r="V1539" i="1" s="1"/>
  <c r="U1538" i="1"/>
  <c r="V1538" i="1" s="1"/>
  <c r="U1537" i="1"/>
  <c r="V1537" i="1" s="1"/>
  <c r="U1536" i="1"/>
  <c r="V1536" i="1" s="1"/>
  <c r="U1535" i="1"/>
  <c r="V1535" i="1" s="1"/>
  <c r="U1534" i="1"/>
  <c r="V1534" i="1" s="1"/>
  <c r="U1533" i="1"/>
  <c r="V1533" i="1" s="1"/>
  <c r="U1532" i="1"/>
  <c r="V1532" i="1" s="1"/>
  <c r="U1531" i="1"/>
  <c r="V1531" i="1" s="1"/>
  <c r="U1530" i="1"/>
  <c r="V1530" i="1" s="1"/>
  <c r="U1529" i="1"/>
  <c r="V1529" i="1" s="1"/>
  <c r="U1528" i="1"/>
  <c r="V1528" i="1" s="1"/>
  <c r="U1527" i="1"/>
  <c r="V1527" i="1" s="1"/>
  <c r="U1526" i="1"/>
  <c r="V1526" i="1" s="1"/>
  <c r="U1525" i="1"/>
  <c r="V1525" i="1" s="1"/>
  <c r="U1524" i="1"/>
  <c r="V1524" i="1" s="1"/>
  <c r="U1523" i="1"/>
  <c r="V1523" i="1" s="1"/>
  <c r="U1522" i="1"/>
  <c r="V1522" i="1" s="1"/>
  <c r="U1521" i="1"/>
  <c r="V1521" i="1" s="1"/>
  <c r="U1520" i="1"/>
  <c r="V1520" i="1" s="1"/>
  <c r="U1519" i="1"/>
  <c r="V1519" i="1" s="1"/>
  <c r="U1518" i="1"/>
  <c r="V1518" i="1" s="1"/>
  <c r="U1517" i="1"/>
  <c r="V1517" i="1" s="1"/>
  <c r="U1516" i="1"/>
  <c r="V1516" i="1" s="1"/>
  <c r="U1515" i="1"/>
  <c r="V1515" i="1" s="1"/>
  <c r="U1514" i="1"/>
  <c r="V1514" i="1" s="1"/>
  <c r="U1513" i="1"/>
  <c r="V1513" i="1" s="1"/>
  <c r="U1512" i="1"/>
  <c r="V1512" i="1" s="1"/>
  <c r="U1511" i="1"/>
  <c r="V1511" i="1" s="1"/>
  <c r="U1510" i="1"/>
  <c r="V1510" i="1" s="1"/>
  <c r="U1509" i="1"/>
  <c r="V1509" i="1" s="1"/>
  <c r="U1508" i="1"/>
  <c r="V1508" i="1" s="1"/>
  <c r="U1507" i="1"/>
  <c r="V1507" i="1" s="1"/>
  <c r="U1506" i="1"/>
  <c r="V1506" i="1" s="1"/>
  <c r="U1505" i="1"/>
  <c r="V1505" i="1" s="1"/>
  <c r="U1504" i="1"/>
  <c r="V1504" i="1" s="1"/>
  <c r="U1503" i="1"/>
  <c r="V1503" i="1" s="1"/>
  <c r="U1502" i="1"/>
  <c r="V1502" i="1" s="1"/>
  <c r="U1501" i="1"/>
  <c r="V1501" i="1" s="1"/>
  <c r="U1500" i="1"/>
  <c r="V1500" i="1" s="1"/>
  <c r="U1499" i="1"/>
  <c r="V1499" i="1" s="1"/>
  <c r="U1498" i="1"/>
  <c r="V1498" i="1" s="1"/>
  <c r="U1497" i="1"/>
  <c r="V1497" i="1" s="1"/>
  <c r="U1496" i="1"/>
  <c r="V1496" i="1" s="1"/>
  <c r="U1495" i="1"/>
  <c r="V1495" i="1" s="1"/>
  <c r="U1494" i="1"/>
  <c r="V1494" i="1" s="1"/>
  <c r="U1493" i="1"/>
  <c r="V1493" i="1" s="1"/>
  <c r="U1492" i="1"/>
  <c r="V1492" i="1" s="1"/>
  <c r="U1491" i="1"/>
  <c r="V1491" i="1" s="1"/>
  <c r="U1490" i="1"/>
  <c r="V1490" i="1" s="1"/>
  <c r="U1489" i="1"/>
  <c r="V1489" i="1" s="1"/>
  <c r="U1488" i="1"/>
  <c r="V1488" i="1" s="1"/>
  <c r="U1487" i="1"/>
  <c r="V1487" i="1" s="1"/>
  <c r="U1486" i="1"/>
  <c r="V1486" i="1" s="1"/>
  <c r="U1485" i="1"/>
  <c r="V1485" i="1" s="1"/>
  <c r="U1484" i="1"/>
  <c r="V1484" i="1" s="1"/>
  <c r="U1483" i="1"/>
  <c r="V1483" i="1" s="1"/>
  <c r="U1482" i="1"/>
  <c r="V1482" i="1" s="1"/>
  <c r="U1481" i="1"/>
  <c r="V1481" i="1" s="1"/>
  <c r="U1480" i="1"/>
  <c r="V1480" i="1" s="1"/>
  <c r="U1479" i="1"/>
  <c r="V1479" i="1" s="1"/>
  <c r="U1478" i="1"/>
  <c r="V1478" i="1" s="1"/>
  <c r="U1477" i="1"/>
  <c r="V1477" i="1" s="1"/>
  <c r="U1476" i="1"/>
  <c r="V1476" i="1" s="1"/>
  <c r="U1475" i="1"/>
  <c r="V1475" i="1" s="1"/>
  <c r="U1474" i="1"/>
  <c r="V1474" i="1" s="1"/>
  <c r="U1473" i="1"/>
  <c r="V1473" i="1" s="1"/>
  <c r="U1472" i="1"/>
  <c r="V1472" i="1" s="1"/>
  <c r="U1471" i="1"/>
  <c r="V1471" i="1" s="1"/>
  <c r="U1470" i="1"/>
  <c r="V1470" i="1" s="1"/>
  <c r="U1469" i="1"/>
  <c r="V1469" i="1" s="1"/>
  <c r="U1468" i="1"/>
  <c r="V1468" i="1" s="1"/>
  <c r="U1467" i="1"/>
  <c r="V1467" i="1" s="1"/>
  <c r="U1466" i="1"/>
  <c r="V1466" i="1" s="1"/>
  <c r="U1465" i="1"/>
  <c r="V1465" i="1" s="1"/>
  <c r="U1464" i="1"/>
  <c r="V1464" i="1" s="1"/>
  <c r="U1463" i="1"/>
  <c r="V1463" i="1" s="1"/>
  <c r="U1462" i="1"/>
  <c r="V1462" i="1" s="1"/>
  <c r="U1461" i="1"/>
  <c r="V1461" i="1" s="1"/>
  <c r="U1460" i="1"/>
  <c r="V1460" i="1" s="1"/>
  <c r="U1459" i="1"/>
  <c r="V1459" i="1" s="1"/>
  <c r="U1458" i="1"/>
  <c r="V1458" i="1" s="1"/>
  <c r="U1457" i="1"/>
  <c r="V1457" i="1" s="1"/>
  <c r="U1456" i="1"/>
  <c r="V1456" i="1" s="1"/>
  <c r="U1455" i="1"/>
  <c r="V1455" i="1" s="1"/>
  <c r="U1454" i="1"/>
  <c r="V1454" i="1" s="1"/>
  <c r="U1453" i="1"/>
  <c r="V1453" i="1" s="1"/>
  <c r="U1452" i="1"/>
  <c r="V1452" i="1" s="1"/>
  <c r="U1451" i="1"/>
  <c r="V1451" i="1" s="1"/>
  <c r="U1450" i="1"/>
  <c r="V1450" i="1" s="1"/>
  <c r="U1449" i="1"/>
  <c r="V1449" i="1" s="1"/>
  <c r="U1448" i="1"/>
  <c r="V1448" i="1" s="1"/>
  <c r="U1447" i="1"/>
  <c r="V1447" i="1" s="1"/>
  <c r="U1446" i="1"/>
  <c r="V1446" i="1" s="1"/>
  <c r="U1445" i="1"/>
  <c r="V1445" i="1" s="1"/>
  <c r="U1444" i="1"/>
  <c r="V1444" i="1" s="1"/>
  <c r="U1443" i="1"/>
  <c r="V1443" i="1" s="1"/>
  <c r="U1442" i="1"/>
  <c r="V1442" i="1" s="1"/>
  <c r="U1441" i="1"/>
  <c r="V1441" i="1" s="1"/>
  <c r="U1440" i="1"/>
  <c r="V1440" i="1" s="1"/>
  <c r="U1439" i="1"/>
  <c r="V1439" i="1" s="1"/>
  <c r="U1438" i="1"/>
  <c r="V1438" i="1" s="1"/>
  <c r="U1437" i="1"/>
  <c r="V1437" i="1" s="1"/>
  <c r="U1436" i="1"/>
  <c r="V1436" i="1" s="1"/>
  <c r="U1435" i="1"/>
  <c r="V1435" i="1" s="1"/>
  <c r="U1434" i="1"/>
  <c r="V1434" i="1" s="1"/>
  <c r="U1433" i="1"/>
  <c r="V1433" i="1" s="1"/>
  <c r="U1432" i="1"/>
  <c r="V1432" i="1" s="1"/>
  <c r="U1431" i="1"/>
  <c r="V1431" i="1" s="1"/>
  <c r="U1430" i="1"/>
  <c r="V1430" i="1" s="1"/>
  <c r="U1429" i="1"/>
  <c r="V1429" i="1" s="1"/>
  <c r="U1428" i="1"/>
  <c r="V1428" i="1" s="1"/>
  <c r="U1427" i="1"/>
  <c r="V1427" i="1" s="1"/>
  <c r="U1426" i="1"/>
  <c r="V1426" i="1" s="1"/>
  <c r="U1425" i="1"/>
  <c r="V1425" i="1" s="1"/>
  <c r="U1424" i="1"/>
  <c r="V1424" i="1" s="1"/>
  <c r="U1423" i="1"/>
  <c r="V1423" i="1" s="1"/>
  <c r="U1422" i="1"/>
  <c r="V1422" i="1" s="1"/>
  <c r="U1421" i="1"/>
  <c r="V1421" i="1" s="1"/>
  <c r="U1420" i="1"/>
  <c r="V1420" i="1" s="1"/>
  <c r="U1419" i="1"/>
  <c r="V1419" i="1" s="1"/>
  <c r="U1418" i="1"/>
  <c r="V1418" i="1" s="1"/>
  <c r="U1417" i="1"/>
  <c r="V1417" i="1" s="1"/>
  <c r="U1416" i="1"/>
  <c r="V1416" i="1" s="1"/>
  <c r="U1415" i="1"/>
  <c r="V1415" i="1" s="1"/>
  <c r="U1414" i="1"/>
  <c r="V1414" i="1" s="1"/>
  <c r="U1413" i="1"/>
  <c r="V1413" i="1" s="1"/>
  <c r="U1412" i="1"/>
  <c r="V1412" i="1" s="1"/>
  <c r="U1411" i="1"/>
  <c r="V1411" i="1" s="1"/>
  <c r="U1410" i="1"/>
  <c r="V1410" i="1" s="1"/>
  <c r="U1409" i="1"/>
  <c r="V1409" i="1" s="1"/>
  <c r="U1408" i="1"/>
  <c r="V1408" i="1" s="1"/>
  <c r="U1407" i="1"/>
  <c r="V1407" i="1" s="1"/>
  <c r="U1406" i="1"/>
  <c r="V1406" i="1" s="1"/>
  <c r="U1405" i="1"/>
  <c r="V1405" i="1" s="1"/>
  <c r="U1404" i="1"/>
  <c r="V1404" i="1" s="1"/>
  <c r="U1403" i="1"/>
  <c r="V1403" i="1" s="1"/>
  <c r="U1402" i="1"/>
  <c r="V1402" i="1" s="1"/>
  <c r="U1401" i="1"/>
  <c r="V1401" i="1" s="1"/>
  <c r="U1400" i="1"/>
  <c r="V1400" i="1" s="1"/>
  <c r="U1399" i="1"/>
  <c r="V1399" i="1" s="1"/>
  <c r="U1398" i="1"/>
  <c r="V1398" i="1" s="1"/>
  <c r="U1397" i="1"/>
  <c r="V1397" i="1" s="1"/>
  <c r="U1396" i="1"/>
  <c r="V1396" i="1" s="1"/>
  <c r="U1395" i="1"/>
  <c r="V1395" i="1" s="1"/>
  <c r="U1394" i="1"/>
  <c r="V1394" i="1" s="1"/>
  <c r="U1393" i="1"/>
  <c r="V1393" i="1" s="1"/>
  <c r="U1392" i="1"/>
  <c r="V1392" i="1" s="1"/>
  <c r="U1391" i="1"/>
  <c r="V1391" i="1" s="1"/>
  <c r="U1390" i="1"/>
  <c r="V1390" i="1" s="1"/>
  <c r="U1389" i="1"/>
  <c r="V1389" i="1" s="1"/>
  <c r="U1388" i="1"/>
  <c r="V1388" i="1" s="1"/>
  <c r="U1387" i="1"/>
  <c r="V1387" i="1" s="1"/>
  <c r="U1386" i="1"/>
  <c r="V1386" i="1" s="1"/>
  <c r="U1385" i="1"/>
  <c r="V1385" i="1" s="1"/>
  <c r="U1384" i="1"/>
  <c r="V1384" i="1" s="1"/>
  <c r="U1383" i="1"/>
  <c r="V1383" i="1" s="1"/>
  <c r="U1382" i="1"/>
  <c r="V1382" i="1" s="1"/>
  <c r="U1381" i="1"/>
  <c r="V1381" i="1" s="1"/>
  <c r="U1380" i="1"/>
  <c r="V1380" i="1" s="1"/>
  <c r="U1379" i="1"/>
  <c r="V1379" i="1" s="1"/>
  <c r="U1378" i="1"/>
  <c r="V1378" i="1" s="1"/>
  <c r="U1377" i="1"/>
  <c r="V1377" i="1" s="1"/>
  <c r="U1376" i="1"/>
  <c r="V1376" i="1" s="1"/>
  <c r="U1375" i="1"/>
  <c r="V1375" i="1" s="1"/>
  <c r="U1374" i="1"/>
  <c r="V1374" i="1" s="1"/>
  <c r="U1373" i="1"/>
  <c r="V1373" i="1" s="1"/>
  <c r="U1372" i="1"/>
  <c r="V1372" i="1" s="1"/>
  <c r="U1371" i="1"/>
  <c r="V1371" i="1" s="1"/>
  <c r="U1370" i="1"/>
  <c r="V1370" i="1" s="1"/>
  <c r="U1369" i="1"/>
  <c r="V1369" i="1" s="1"/>
  <c r="U1368" i="1"/>
  <c r="V1368" i="1" s="1"/>
  <c r="U1367" i="1"/>
  <c r="V1367" i="1" s="1"/>
  <c r="U1366" i="1"/>
  <c r="V1366" i="1" s="1"/>
  <c r="U1365" i="1"/>
  <c r="V1365" i="1" s="1"/>
  <c r="U1364" i="1"/>
  <c r="V1364" i="1" s="1"/>
  <c r="U1363" i="1"/>
  <c r="V1363" i="1" s="1"/>
  <c r="U1362" i="1"/>
  <c r="V1362" i="1" s="1"/>
  <c r="U1361" i="1"/>
  <c r="V1361" i="1" s="1"/>
  <c r="U1360" i="1"/>
  <c r="V1360" i="1" s="1"/>
  <c r="U1359" i="1"/>
  <c r="V1359" i="1" s="1"/>
  <c r="U1358" i="1"/>
  <c r="V1358" i="1" s="1"/>
  <c r="U1357" i="1"/>
  <c r="V1357" i="1" s="1"/>
  <c r="U1356" i="1"/>
  <c r="V1356" i="1" s="1"/>
  <c r="U1355" i="1"/>
  <c r="V1355" i="1" s="1"/>
  <c r="U1354" i="1"/>
  <c r="V1354" i="1" s="1"/>
  <c r="U1353" i="1"/>
  <c r="V1353" i="1" s="1"/>
  <c r="U1352" i="1"/>
  <c r="V1352" i="1" s="1"/>
  <c r="U1351" i="1"/>
  <c r="V1351" i="1" s="1"/>
  <c r="U1350" i="1"/>
  <c r="V1350" i="1" s="1"/>
  <c r="U1349" i="1"/>
  <c r="V1349" i="1" s="1"/>
  <c r="U1348" i="1"/>
  <c r="V1348" i="1" s="1"/>
  <c r="U1347" i="1"/>
  <c r="V1347" i="1" s="1"/>
  <c r="U1346" i="1"/>
  <c r="V1346" i="1" s="1"/>
  <c r="U1345" i="1"/>
  <c r="V1345" i="1" s="1"/>
  <c r="U1344" i="1"/>
  <c r="V1344" i="1" s="1"/>
  <c r="U1343" i="1"/>
  <c r="V1343" i="1" s="1"/>
  <c r="U1342" i="1"/>
  <c r="V1342" i="1" s="1"/>
  <c r="U1341" i="1"/>
  <c r="V1341" i="1" s="1"/>
  <c r="U1340" i="1"/>
  <c r="V1340" i="1" s="1"/>
  <c r="U1339" i="1"/>
  <c r="V1339" i="1" s="1"/>
  <c r="U1338" i="1"/>
  <c r="V1338" i="1" s="1"/>
  <c r="U1337" i="1"/>
  <c r="V1337" i="1" s="1"/>
  <c r="U1336" i="1"/>
  <c r="V1336" i="1" s="1"/>
  <c r="U1335" i="1"/>
  <c r="V1335" i="1" s="1"/>
  <c r="U1334" i="1"/>
  <c r="V1334" i="1" s="1"/>
  <c r="U1333" i="1"/>
  <c r="V1333" i="1" s="1"/>
  <c r="U1332" i="1"/>
  <c r="V1332" i="1" s="1"/>
  <c r="U1331" i="1"/>
  <c r="V1331" i="1" s="1"/>
  <c r="U1330" i="1"/>
  <c r="V1330" i="1" s="1"/>
  <c r="U1329" i="1"/>
  <c r="V1329" i="1" s="1"/>
  <c r="U1328" i="1"/>
  <c r="V1328" i="1" s="1"/>
  <c r="U1327" i="1"/>
  <c r="V1327" i="1" s="1"/>
  <c r="U1326" i="1"/>
  <c r="V1326" i="1" s="1"/>
  <c r="U1325" i="1"/>
  <c r="V1325" i="1" s="1"/>
  <c r="U1324" i="1"/>
  <c r="V1324" i="1" s="1"/>
  <c r="U1323" i="1"/>
  <c r="V1323" i="1" s="1"/>
  <c r="U1322" i="1"/>
  <c r="V1322" i="1" s="1"/>
  <c r="U1321" i="1"/>
  <c r="V1321" i="1" s="1"/>
  <c r="U1320" i="1"/>
  <c r="V1320" i="1" s="1"/>
  <c r="U1319" i="1"/>
  <c r="V1319" i="1" s="1"/>
  <c r="U1318" i="1"/>
  <c r="V1318" i="1" s="1"/>
  <c r="U1317" i="1"/>
  <c r="V1317" i="1" s="1"/>
  <c r="U1316" i="1"/>
  <c r="V1316" i="1" s="1"/>
  <c r="U1315" i="1"/>
  <c r="V1315" i="1" s="1"/>
  <c r="U1314" i="1"/>
  <c r="V1314" i="1" s="1"/>
  <c r="U1313" i="1"/>
  <c r="V1313" i="1" s="1"/>
  <c r="U1312" i="1"/>
  <c r="V1312" i="1" s="1"/>
  <c r="U1311" i="1"/>
  <c r="V1311" i="1" s="1"/>
  <c r="U1310" i="1"/>
  <c r="V1310" i="1" s="1"/>
  <c r="U1309" i="1"/>
  <c r="V1309" i="1" s="1"/>
  <c r="U1308" i="1"/>
  <c r="V1308" i="1" s="1"/>
  <c r="U1307" i="1"/>
  <c r="V1307" i="1" s="1"/>
  <c r="U1306" i="1"/>
  <c r="V1306" i="1" s="1"/>
  <c r="U1305" i="1"/>
  <c r="V1305" i="1" s="1"/>
  <c r="U1304" i="1"/>
  <c r="V1304" i="1" s="1"/>
  <c r="U1303" i="1"/>
  <c r="V1303" i="1" s="1"/>
  <c r="U1302" i="1"/>
  <c r="V1302" i="1" s="1"/>
  <c r="U1301" i="1"/>
  <c r="V1301" i="1" s="1"/>
  <c r="U1300" i="1"/>
  <c r="V1300" i="1" s="1"/>
  <c r="U1299" i="1"/>
  <c r="V1299" i="1" s="1"/>
  <c r="U1298" i="1"/>
  <c r="V1298" i="1" s="1"/>
  <c r="U1297" i="1"/>
  <c r="V1297" i="1" s="1"/>
  <c r="U1296" i="1"/>
  <c r="V1296" i="1" s="1"/>
  <c r="U1295" i="1"/>
  <c r="V1295" i="1" s="1"/>
  <c r="U1294" i="1"/>
  <c r="V1294" i="1" s="1"/>
  <c r="U1293" i="1"/>
  <c r="V1293" i="1" s="1"/>
  <c r="U1292" i="1"/>
  <c r="V1292" i="1" s="1"/>
  <c r="U1291" i="1"/>
  <c r="V1291" i="1" s="1"/>
  <c r="U1290" i="1"/>
  <c r="V1290" i="1" s="1"/>
  <c r="U1289" i="1"/>
  <c r="V1289" i="1" s="1"/>
  <c r="U1288" i="1"/>
  <c r="V1288" i="1" s="1"/>
  <c r="U1287" i="1"/>
  <c r="V1287" i="1" s="1"/>
  <c r="U1286" i="1"/>
  <c r="V1286" i="1" s="1"/>
  <c r="U1285" i="1"/>
  <c r="V1285" i="1" s="1"/>
  <c r="U1284" i="1"/>
  <c r="V1284" i="1" s="1"/>
  <c r="U1283" i="1"/>
  <c r="V1283" i="1" s="1"/>
  <c r="U1282" i="1"/>
  <c r="V1282" i="1" s="1"/>
  <c r="U1281" i="1"/>
  <c r="V1281" i="1" s="1"/>
  <c r="U1280" i="1"/>
  <c r="V1280" i="1" s="1"/>
  <c r="U1279" i="1"/>
  <c r="V1279" i="1" s="1"/>
  <c r="U1278" i="1"/>
  <c r="V1278" i="1" s="1"/>
  <c r="U1277" i="1"/>
  <c r="V1277" i="1" s="1"/>
  <c r="U1276" i="1"/>
  <c r="V1276" i="1" s="1"/>
  <c r="U1275" i="1"/>
  <c r="V1275" i="1" s="1"/>
  <c r="U1274" i="1"/>
  <c r="V1274" i="1" s="1"/>
  <c r="U1273" i="1"/>
  <c r="V1273" i="1" s="1"/>
  <c r="U1272" i="1"/>
  <c r="V1272" i="1" s="1"/>
  <c r="U1271" i="1"/>
  <c r="V1271" i="1" s="1"/>
  <c r="U1270" i="1"/>
  <c r="V1270" i="1" s="1"/>
  <c r="U1269" i="1"/>
  <c r="V1269" i="1" s="1"/>
  <c r="U1268" i="1"/>
  <c r="V1268" i="1" s="1"/>
  <c r="U1267" i="1"/>
  <c r="V1267" i="1" s="1"/>
  <c r="U1266" i="1"/>
  <c r="V1266" i="1" s="1"/>
  <c r="U1265" i="1"/>
  <c r="V1265" i="1" s="1"/>
  <c r="U1264" i="1"/>
  <c r="V1264" i="1" s="1"/>
  <c r="U1263" i="1"/>
  <c r="V1263" i="1" s="1"/>
  <c r="U1262" i="1"/>
  <c r="V1262" i="1" s="1"/>
  <c r="U1261" i="1"/>
  <c r="V1261" i="1" s="1"/>
  <c r="U1260" i="1"/>
  <c r="V1260" i="1" s="1"/>
  <c r="U1259" i="1"/>
  <c r="V1259" i="1" s="1"/>
  <c r="U1258" i="1"/>
  <c r="V1258" i="1" s="1"/>
  <c r="U1257" i="1"/>
  <c r="V1257" i="1" s="1"/>
  <c r="U1256" i="1"/>
  <c r="V1256" i="1" s="1"/>
  <c r="U1255" i="1"/>
  <c r="V1255" i="1" s="1"/>
  <c r="U1254" i="1"/>
  <c r="V1254" i="1" s="1"/>
  <c r="U1253" i="1"/>
  <c r="V1253" i="1" s="1"/>
  <c r="U1252" i="1"/>
  <c r="V1252" i="1" s="1"/>
  <c r="U1251" i="1"/>
  <c r="V1251" i="1" s="1"/>
  <c r="U1250" i="1"/>
  <c r="V1250" i="1" s="1"/>
  <c r="U1249" i="1"/>
  <c r="V1249" i="1" s="1"/>
  <c r="U1248" i="1"/>
  <c r="V1248" i="1" s="1"/>
  <c r="U1247" i="1"/>
  <c r="V1247" i="1" s="1"/>
  <c r="U1246" i="1"/>
  <c r="V1246" i="1" s="1"/>
  <c r="U1245" i="1"/>
  <c r="V1245" i="1" s="1"/>
  <c r="U1244" i="1"/>
  <c r="V1244" i="1" s="1"/>
  <c r="U1243" i="1"/>
  <c r="V1243" i="1" s="1"/>
  <c r="U1242" i="1"/>
  <c r="V1242" i="1" s="1"/>
  <c r="U1241" i="1"/>
  <c r="V1241" i="1" s="1"/>
  <c r="U1240" i="1"/>
  <c r="V1240" i="1" s="1"/>
  <c r="U1239" i="1"/>
  <c r="V1239" i="1" s="1"/>
  <c r="U1238" i="1"/>
  <c r="V1238" i="1" s="1"/>
  <c r="U1237" i="1"/>
  <c r="V1237" i="1" s="1"/>
  <c r="U1236" i="1"/>
  <c r="V1236" i="1" s="1"/>
  <c r="U1235" i="1"/>
  <c r="V1235" i="1" s="1"/>
  <c r="U1234" i="1"/>
  <c r="V1234" i="1" s="1"/>
  <c r="U1233" i="1"/>
  <c r="V1233" i="1" s="1"/>
  <c r="U1232" i="1"/>
  <c r="V1232" i="1" s="1"/>
  <c r="U1231" i="1"/>
  <c r="V1231" i="1" s="1"/>
  <c r="U1230" i="1"/>
  <c r="V1230" i="1" s="1"/>
  <c r="U1229" i="1"/>
  <c r="V1229" i="1" s="1"/>
  <c r="U1228" i="1"/>
  <c r="V1228" i="1" s="1"/>
  <c r="U1227" i="1"/>
  <c r="V1227" i="1" s="1"/>
  <c r="U1226" i="1"/>
  <c r="V1226" i="1" s="1"/>
  <c r="U1225" i="1"/>
  <c r="V1225" i="1" s="1"/>
  <c r="U1224" i="1"/>
  <c r="V1224" i="1" s="1"/>
  <c r="U1223" i="1"/>
  <c r="V1223" i="1" s="1"/>
  <c r="U1222" i="1"/>
  <c r="V1222" i="1" s="1"/>
  <c r="U1221" i="1"/>
  <c r="V1221" i="1" s="1"/>
  <c r="U1220" i="1"/>
  <c r="V1220" i="1" s="1"/>
  <c r="U1219" i="1"/>
  <c r="V1219" i="1" s="1"/>
  <c r="U1218" i="1"/>
  <c r="V1218" i="1" s="1"/>
  <c r="U1217" i="1"/>
  <c r="V1217" i="1" s="1"/>
  <c r="U1216" i="1"/>
  <c r="V1216" i="1" s="1"/>
  <c r="U1215" i="1"/>
  <c r="V1215" i="1" s="1"/>
  <c r="U1214" i="1"/>
  <c r="V1214" i="1" s="1"/>
  <c r="U1213" i="1"/>
  <c r="V1213" i="1" s="1"/>
  <c r="U1212" i="1"/>
  <c r="V1212" i="1" s="1"/>
  <c r="U1211" i="1"/>
  <c r="V1211" i="1" s="1"/>
  <c r="U1210" i="1"/>
  <c r="V1210" i="1" s="1"/>
  <c r="U1209" i="1"/>
  <c r="V1209" i="1" s="1"/>
  <c r="U1208" i="1"/>
  <c r="V1208" i="1" s="1"/>
  <c r="U1207" i="1"/>
  <c r="V1207" i="1" s="1"/>
  <c r="U1206" i="1"/>
  <c r="V1206" i="1" s="1"/>
  <c r="U1205" i="1"/>
  <c r="V1205" i="1" s="1"/>
  <c r="U1204" i="1"/>
  <c r="V1204" i="1" s="1"/>
  <c r="U1203" i="1"/>
  <c r="V1203" i="1" s="1"/>
  <c r="U1202" i="1"/>
  <c r="V1202" i="1" s="1"/>
  <c r="U1201" i="1"/>
  <c r="V1201" i="1" s="1"/>
  <c r="U1200" i="1"/>
  <c r="V1200" i="1" s="1"/>
  <c r="U1199" i="1"/>
  <c r="V1199" i="1" s="1"/>
  <c r="U1198" i="1"/>
  <c r="V1198" i="1" s="1"/>
  <c r="U1197" i="1"/>
  <c r="V1197" i="1" s="1"/>
  <c r="U1196" i="1"/>
  <c r="V1196" i="1" s="1"/>
  <c r="U1195" i="1"/>
  <c r="V1195" i="1" s="1"/>
  <c r="U1194" i="1"/>
  <c r="V1194" i="1" s="1"/>
  <c r="U1193" i="1"/>
  <c r="V1193" i="1" s="1"/>
  <c r="U1192" i="1"/>
  <c r="V1192" i="1" s="1"/>
  <c r="U1191" i="1"/>
  <c r="V1191" i="1" s="1"/>
  <c r="U1190" i="1"/>
  <c r="V1190" i="1" s="1"/>
  <c r="U1189" i="1"/>
  <c r="V1189" i="1" s="1"/>
  <c r="U1188" i="1"/>
  <c r="V1188" i="1" s="1"/>
  <c r="U1187" i="1"/>
  <c r="V1187" i="1" s="1"/>
  <c r="U1186" i="1"/>
  <c r="V1186" i="1" s="1"/>
  <c r="U1185" i="1"/>
  <c r="V1185" i="1" s="1"/>
  <c r="U1184" i="1"/>
  <c r="V1184" i="1" s="1"/>
  <c r="U1183" i="1"/>
  <c r="V1183" i="1" s="1"/>
  <c r="U1182" i="1"/>
  <c r="V1182" i="1" s="1"/>
  <c r="U1181" i="1"/>
  <c r="V1181" i="1" s="1"/>
  <c r="U1180" i="1"/>
  <c r="V1180" i="1" s="1"/>
  <c r="U1179" i="1"/>
  <c r="V1179" i="1" s="1"/>
  <c r="U1178" i="1"/>
  <c r="V1178" i="1" s="1"/>
  <c r="U1177" i="1"/>
  <c r="V1177" i="1" s="1"/>
  <c r="U1176" i="1"/>
  <c r="V1176" i="1" s="1"/>
  <c r="U1175" i="1"/>
  <c r="V1175" i="1" s="1"/>
  <c r="U1174" i="1"/>
  <c r="V1174" i="1" s="1"/>
  <c r="U1173" i="1"/>
  <c r="V1173" i="1" s="1"/>
  <c r="U1172" i="1"/>
  <c r="V1172" i="1" s="1"/>
  <c r="U1171" i="1"/>
  <c r="V1171" i="1" s="1"/>
  <c r="U1170" i="1"/>
  <c r="V1170" i="1" s="1"/>
  <c r="U1169" i="1"/>
  <c r="V1169" i="1" s="1"/>
  <c r="U1168" i="1"/>
  <c r="V1168" i="1" s="1"/>
  <c r="U1167" i="1"/>
  <c r="V1167" i="1" s="1"/>
  <c r="U1166" i="1"/>
  <c r="V1166" i="1" s="1"/>
  <c r="U1165" i="1"/>
  <c r="V1165" i="1" s="1"/>
  <c r="U1164" i="1"/>
  <c r="V1164" i="1" s="1"/>
  <c r="U1163" i="1"/>
  <c r="V1163" i="1" s="1"/>
  <c r="U1162" i="1"/>
  <c r="V1162" i="1" s="1"/>
  <c r="U1161" i="1"/>
  <c r="V1161" i="1" s="1"/>
  <c r="U1160" i="1"/>
  <c r="V1160" i="1" s="1"/>
  <c r="U1159" i="1"/>
  <c r="V1159" i="1" s="1"/>
  <c r="U1158" i="1"/>
  <c r="V1158" i="1" s="1"/>
  <c r="U1157" i="1"/>
  <c r="V1157" i="1" s="1"/>
  <c r="U1156" i="1"/>
  <c r="V1156" i="1" s="1"/>
  <c r="U1155" i="1"/>
  <c r="V1155" i="1" s="1"/>
  <c r="U1154" i="1"/>
  <c r="V1154" i="1" s="1"/>
  <c r="U1153" i="1"/>
  <c r="V1153" i="1" s="1"/>
  <c r="U1152" i="1"/>
  <c r="V1152" i="1" s="1"/>
  <c r="U1151" i="1"/>
  <c r="V1151" i="1" s="1"/>
  <c r="U1150" i="1"/>
  <c r="V1150" i="1" s="1"/>
  <c r="U1149" i="1"/>
  <c r="V1149" i="1" s="1"/>
  <c r="U1148" i="1"/>
  <c r="V1148" i="1" s="1"/>
  <c r="U1147" i="1"/>
  <c r="V1147" i="1" s="1"/>
  <c r="U1146" i="1"/>
  <c r="V1146" i="1" s="1"/>
  <c r="U1145" i="1"/>
  <c r="V1145" i="1" s="1"/>
  <c r="U1144" i="1"/>
  <c r="V1144" i="1" s="1"/>
  <c r="U1143" i="1"/>
  <c r="V1143" i="1" s="1"/>
  <c r="U1142" i="1"/>
  <c r="V1142" i="1" s="1"/>
  <c r="U1141" i="1"/>
  <c r="V1141" i="1" s="1"/>
  <c r="U1140" i="1"/>
  <c r="V1140" i="1" s="1"/>
  <c r="U1139" i="1"/>
  <c r="V1139" i="1" s="1"/>
  <c r="U1138" i="1"/>
  <c r="V1138" i="1" s="1"/>
  <c r="U1137" i="1"/>
  <c r="V1137" i="1" s="1"/>
  <c r="U1136" i="1"/>
  <c r="V1136" i="1" s="1"/>
  <c r="U1135" i="1"/>
  <c r="V1135" i="1" s="1"/>
  <c r="U1134" i="1"/>
  <c r="V1134" i="1" s="1"/>
  <c r="U1133" i="1"/>
  <c r="V1133" i="1" s="1"/>
  <c r="U1132" i="1"/>
  <c r="V1132" i="1" s="1"/>
  <c r="U1131" i="1"/>
  <c r="V1131" i="1" s="1"/>
  <c r="U1130" i="1"/>
  <c r="V1130" i="1" s="1"/>
  <c r="U1129" i="1"/>
  <c r="V1129" i="1" s="1"/>
  <c r="U1128" i="1"/>
  <c r="V1128" i="1" s="1"/>
  <c r="U1127" i="1"/>
  <c r="V1127" i="1" s="1"/>
  <c r="U1126" i="1"/>
  <c r="V1126" i="1" s="1"/>
  <c r="U1125" i="1"/>
  <c r="V1125" i="1" s="1"/>
  <c r="U1124" i="1"/>
  <c r="V1124" i="1" s="1"/>
  <c r="U1123" i="1"/>
  <c r="V1123" i="1" s="1"/>
  <c r="U1122" i="1"/>
  <c r="V1122" i="1" s="1"/>
  <c r="U1121" i="1"/>
  <c r="V1121" i="1" s="1"/>
  <c r="U1120" i="1"/>
  <c r="V1120" i="1" s="1"/>
  <c r="U1119" i="1"/>
  <c r="V1119" i="1" s="1"/>
  <c r="U1118" i="1"/>
  <c r="V1118" i="1" s="1"/>
  <c r="U1117" i="1"/>
  <c r="V1117" i="1" s="1"/>
  <c r="U1116" i="1"/>
  <c r="V1116" i="1" s="1"/>
  <c r="U1115" i="1"/>
  <c r="V1115" i="1" s="1"/>
  <c r="U1114" i="1"/>
  <c r="V1114" i="1" s="1"/>
  <c r="U1113" i="1"/>
  <c r="V1113" i="1" s="1"/>
  <c r="U1112" i="1"/>
  <c r="V1112" i="1" s="1"/>
  <c r="U1111" i="1"/>
  <c r="V1111" i="1" s="1"/>
  <c r="U1110" i="1"/>
  <c r="V1110" i="1" s="1"/>
  <c r="U1109" i="1"/>
  <c r="V1109" i="1" s="1"/>
  <c r="U1108" i="1"/>
  <c r="V1108" i="1" s="1"/>
  <c r="U1107" i="1"/>
  <c r="V1107" i="1" s="1"/>
  <c r="U1106" i="1"/>
  <c r="V1106" i="1" s="1"/>
  <c r="U1105" i="1"/>
  <c r="V1105" i="1" s="1"/>
  <c r="U1104" i="1"/>
  <c r="V1104" i="1" s="1"/>
  <c r="U1103" i="1"/>
  <c r="V1103" i="1" s="1"/>
  <c r="U1102" i="1"/>
  <c r="V1102" i="1" s="1"/>
  <c r="U1101" i="1"/>
  <c r="V1101" i="1" s="1"/>
  <c r="U1100" i="1"/>
  <c r="V1100" i="1" s="1"/>
  <c r="U1099" i="1"/>
  <c r="V1099" i="1" s="1"/>
  <c r="U1098" i="1"/>
  <c r="V1098" i="1" s="1"/>
  <c r="U1097" i="1"/>
  <c r="V1097" i="1" s="1"/>
  <c r="U1096" i="1"/>
  <c r="V1096" i="1" s="1"/>
  <c r="U1095" i="1"/>
  <c r="V1095" i="1" s="1"/>
  <c r="U1094" i="1"/>
  <c r="V1094" i="1" s="1"/>
  <c r="U1093" i="1"/>
  <c r="V1093" i="1" s="1"/>
  <c r="U1092" i="1"/>
  <c r="V1092" i="1" s="1"/>
  <c r="U1091" i="1"/>
  <c r="V1091" i="1" s="1"/>
  <c r="U1090" i="1"/>
  <c r="V1090" i="1" s="1"/>
  <c r="U1089" i="1"/>
  <c r="V1089" i="1" s="1"/>
  <c r="U1088" i="1"/>
  <c r="V1088" i="1" s="1"/>
  <c r="U1087" i="1"/>
  <c r="V1087" i="1" s="1"/>
  <c r="U1086" i="1"/>
  <c r="V1086" i="1" s="1"/>
  <c r="U1085" i="1"/>
  <c r="V1085" i="1" s="1"/>
  <c r="U1084" i="1"/>
  <c r="V1084" i="1" s="1"/>
  <c r="U1083" i="1"/>
  <c r="V1083" i="1" s="1"/>
  <c r="U1082" i="1"/>
  <c r="V1082" i="1" s="1"/>
  <c r="U1081" i="1"/>
  <c r="V1081" i="1" s="1"/>
  <c r="U1080" i="1"/>
  <c r="V1080" i="1" s="1"/>
  <c r="U1079" i="1"/>
  <c r="V1079" i="1" s="1"/>
  <c r="U1078" i="1"/>
  <c r="V1078" i="1" s="1"/>
  <c r="U1077" i="1"/>
  <c r="V1077" i="1" s="1"/>
  <c r="U1076" i="1"/>
  <c r="V1076" i="1" s="1"/>
  <c r="U1075" i="1"/>
  <c r="V1075" i="1" s="1"/>
  <c r="U1074" i="1"/>
  <c r="V1074" i="1" s="1"/>
  <c r="U1073" i="1"/>
  <c r="V1073" i="1" s="1"/>
  <c r="U1072" i="1"/>
  <c r="V1072" i="1" s="1"/>
  <c r="U1071" i="1"/>
  <c r="V1071" i="1" s="1"/>
  <c r="U1070" i="1"/>
  <c r="V1070" i="1" s="1"/>
  <c r="U1069" i="1"/>
  <c r="V1069" i="1" s="1"/>
  <c r="U1068" i="1"/>
  <c r="V1068" i="1" s="1"/>
  <c r="U1067" i="1"/>
  <c r="V1067" i="1" s="1"/>
  <c r="U1066" i="1"/>
  <c r="V1066" i="1" s="1"/>
  <c r="U1065" i="1"/>
  <c r="V1065" i="1" s="1"/>
  <c r="U1064" i="1"/>
  <c r="V1064" i="1" s="1"/>
  <c r="U1063" i="1"/>
  <c r="V1063" i="1" s="1"/>
  <c r="U1062" i="1"/>
  <c r="V1062" i="1" s="1"/>
  <c r="U1061" i="1"/>
  <c r="V1061" i="1" s="1"/>
  <c r="U1060" i="1"/>
  <c r="V1060" i="1" s="1"/>
  <c r="U1059" i="1"/>
  <c r="V1059" i="1" s="1"/>
  <c r="U1058" i="1"/>
  <c r="V1058" i="1" s="1"/>
  <c r="U1057" i="1"/>
  <c r="V1057" i="1" s="1"/>
  <c r="U1056" i="1"/>
  <c r="V1056" i="1" s="1"/>
  <c r="U1055" i="1"/>
  <c r="V1055" i="1" s="1"/>
  <c r="U1054" i="1"/>
  <c r="V1054" i="1" s="1"/>
  <c r="U1053" i="1"/>
  <c r="V1053" i="1" s="1"/>
  <c r="U1052" i="1"/>
  <c r="V1052" i="1" s="1"/>
  <c r="U1051" i="1"/>
  <c r="V1051" i="1" s="1"/>
  <c r="U1050" i="1"/>
  <c r="V1050" i="1" s="1"/>
  <c r="U1049" i="1"/>
  <c r="V1049" i="1" s="1"/>
  <c r="U1048" i="1"/>
  <c r="V1048" i="1" s="1"/>
  <c r="U1047" i="1"/>
  <c r="V1047" i="1" s="1"/>
  <c r="U1046" i="1"/>
  <c r="V1046" i="1" s="1"/>
  <c r="U1045" i="1"/>
  <c r="V1045" i="1" s="1"/>
  <c r="U1044" i="1"/>
  <c r="V1044" i="1" s="1"/>
  <c r="U1043" i="1"/>
  <c r="V1043" i="1" s="1"/>
  <c r="U1042" i="1"/>
  <c r="V1042" i="1" s="1"/>
  <c r="U1041" i="1"/>
  <c r="V1041" i="1" s="1"/>
  <c r="U1040" i="1"/>
  <c r="V1040" i="1" s="1"/>
  <c r="U1039" i="1"/>
  <c r="V1039" i="1" s="1"/>
  <c r="U1038" i="1"/>
  <c r="V1038" i="1" s="1"/>
  <c r="U1037" i="1"/>
  <c r="V1037" i="1" s="1"/>
  <c r="U1036" i="1"/>
  <c r="V1036" i="1" s="1"/>
  <c r="U1035" i="1"/>
  <c r="V1035" i="1" s="1"/>
  <c r="U1034" i="1"/>
  <c r="V1034" i="1" s="1"/>
  <c r="U1033" i="1"/>
  <c r="V1033" i="1" s="1"/>
  <c r="U1032" i="1"/>
  <c r="V1032" i="1" s="1"/>
  <c r="U1031" i="1"/>
  <c r="V1031" i="1" s="1"/>
  <c r="U1030" i="1"/>
  <c r="V1030" i="1" s="1"/>
  <c r="U1029" i="1"/>
  <c r="V1029" i="1" s="1"/>
  <c r="U1028" i="1"/>
  <c r="V1028" i="1" s="1"/>
  <c r="U1027" i="1"/>
  <c r="V1027" i="1" s="1"/>
  <c r="U1026" i="1"/>
  <c r="V1026" i="1" s="1"/>
  <c r="U1025" i="1"/>
  <c r="V1025" i="1" s="1"/>
  <c r="U1024" i="1"/>
  <c r="V1024" i="1" s="1"/>
  <c r="U1023" i="1"/>
  <c r="V1023" i="1" s="1"/>
  <c r="U1022" i="1"/>
  <c r="V1022" i="1" s="1"/>
  <c r="U1021" i="1"/>
  <c r="V1021" i="1" s="1"/>
  <c r="U1020" i="1"/>
  <c r="V1020" i="1" s="1"/>
  <c r="U1019" i="1"/>
  <c r="V1019" i="1" s="1"/>
  <c r="U1018" i="1"/>
  <c r="V1018" i="1" s="1"/>
  <c r="U1017" i="1"/>
  <c r="V1017" i="1" s="1"/>
  <c r="U1016" i="1"/>
  <c r="V1016" i="1" s="1"/>
  <c r="U1015" i="1"/>
  <c r="V1015" i="1" s="1"/>
  <c r="U1014" i="1"/>
  <c r="V1014" i="1" s="1"/>
  <c r="U1013" i="1"/>
  <c r="V1013" i="1" s="1"/>
  <c r="U1012" i="1"/>
  <c r="V1012" i="1" s="1"/>
  <c r="U1011" i="1"/>
  <c r="V1011" i="1" s="1"/>
  <c r="U1010" i="1"/>
  <c r="V1010" i="1" s="1"/>
  <c r="U1009" i="1"/>
  <c r="V1009" i="1" s="1"/>
  <c r="U1008" i="1"/>
  <c r="V1008" i="1" s="1"/>
  <c r="U1007" i="1"/>
  <c r="V1007" i="1" s="1"/>
  <c r="U1006" i="1"/>
  <c r="V1006" i="1" s="1"/>
  <c r="U1005" i="1"/>
  <c r="V1005" i="1" s="1"/>
  <c r="U1004" i="1"/>
  <c r="V1004" i="1" s="1"/>
  <c r="U1003" i="1"/>
  <c r="V1003" i="1" s="1"/>
  <c r="U1002" i="1"/>
  <c r="V1002" i="1" s="1"/>
  <c r="U1001" i="1"/>
  <c r="V1001" i="1" s="1"/>
  <c r="U1000" i="1"/>
  <c r="V1000" i="1" s="1"/>
  <c r="U999" i="1"/>
  <c r="V999" i="1" s="1"/>
  <c r="U998" i="1"/>
  <c r="V998" i="1" s="1"/>
  <c r="U997" i="1"/>
  <c r="V997" i="1" s="1"/>
  <c r="U996" i="1"/>
  <c r="V996" i="1" s="1"/>
  <c r="U995" i="1"/>
  <c r="V995" i="1" s="1"/>
  <c r="U994" i="1"/>
  <c r="V994" i="1" s="1"/>
  <c r="U993" i="1"/>
  <c r="V993" i="1" s="1"/>
  <c r="U992" i="1"/>
  <c r="V992" i="1" s="1"/>
  <c r="U991" i="1"/>
  <c r="V991" i="1" s="1"/>
  <c r="U990" i="1"/>
  <c r="V990" i="1" s="1"/>
  <c r="U989" i="1"/>
  <c r="V989" i="1" s="1"/>
  <c r="U988" i="1"/>
  <c r="V988" i="1" s="1"/>
  <c r="U987" i="1"/>
  <c r="V987" i="1" s="1"/>
  <c r="U986" i="1"/>
  <c r="V986" i="1" s="1"/>
  <c r="U985" i="1"/>
  <c r="V985" i="1" s="1"/>
  <c r="U984" i="1"/>
  <c r="V984" i="1" s="1"/>
  <c r="U983" i="1"/>
  <c r="V983" i="1" s="1"/>
  <c r="U982" i="1"/>
  <c r="V982" i="1" s="1"/>
  <c r="U981" i="1"/>
  <c r="V981" i="1" s="1"/>
  <c r="U980" i="1"/>
  <c r="V980" i="1" s="1"/>
  <c r="U979" i="1"/>
  <c r="V979" i="1" s="1"/>
  <c r="U978" i="1"/>
  <c r="V978" i="1" s="1"/>
  <c r="U977" i="1"/>
  <c r="V977" i="1" s="1"/>
  <c r="U976" i="1"/>
  <c r="V976" i="1" s="1"/>
  <c r="U975" i="1"/>
  <c r="V975" i="1" s="1"/>
  <c r="U974" i="1"/>
  <c r="V974" i="1" s="1"/>
  <c r="U973" i="1"/>
  <c r="V973" i="1" s="1"/>
  <c r="U972" i="1"/>
  <c r="V972" i="1" s="1"/>
  <c r="U971" i="1"/>
  <c r="V971" i="1" s="1"/>
  <c r="U970" i="1"/>
  <c r="V970" i="1" s="1"/>
  <c r="U969" i="1"/>
  <c r="V969" i="1" s="1"/>
  <c r="U968" i="1"/>
  <c r="V968" i="1" s="1"/>
  <c r="U967" i="1"/>
  <c r="V967" i="1" s="1"/>
  <c r="U966" i="1"/>
  <c r="V966" i="1" s="1"/>
  <c r="U965" i="1"/>
  <c r="V965" i="1" s="1"/>
  <c r="U964" i="1"/>
  <c r="V964" i="1" s="1"/>
  <c r="U963" i="1"/>
  <c r="V963" i="1" s="1"/>
  <c r="U962" i="1"/>
  <c r="V962" i="1" s="1"/>
  <c r="U961" i="1"/>
  <c r="V961" i="1" s="1"/>
  <c r="U960" i="1"/>
  <c r="V960" i="1" s="1"/>
  <c r="U959" i="1"/>
  <c r="V959" i="1" s="1"/>
  <c r="U958" i="1"/>
  <c r="V958" i="1" s="1"/>
  <c r="U957" i="1"/>
  <c r="V957" i="1" s="1"/>
  <c r="U956" i="1"/>
  <c r="V956" i="1" s="1"/>
  <c r="U955" i="1"/>
  <c r="V955" i="1" s="1"/>
  <c r="U954" i="1"/>
  <c r="V954" i="1" s="1"/>
  <c r="U953" i="1"/>
  <c r="V953" i="1" s="1"/>
  <c r="U952" i="1"/>
  <c r="V952" i="1" s="1"/>
  <c r="U951" i="1"/>
  <c r="V951" i="1" s="1"/>
  <c r="U950" i="1"/>
  <c r="V950" i="1" s="1"/>
  <c r="U949" i="1"/>
  <c r="V949" i="1" s="1"/>
  <c r="U948" i="1"/>
  <c r="V948" i="1" s="1"/>
  <c r="U947" i="1"/>
  <c r="V947" i="1" s="1"/>
  <c r="U946" i="1"/>
  <c r="V946" i="1" s="1"/>
  <c r="U945" i="1"/>
  <c r="V945" i="1" s="1"/>
  <c r="U944" i="1"/>
  <c r="V944" i="1" s="1"/>
  <c r="U943" i="1"/>
  <c r="V943" i="1" s="1"/>
  <c r="U942" i="1"/>
  <c r="V942" i="1" s="1"/>
  <c r="U941" i="1"/>
  <c r="V941" i="1" s="1"/>
  <c r="U940" i="1"/>
  <c r="V940" i="1" s="1"/>
  <c r="U939" i="1"/>
  <c r="V939" i="1" s="1"/>
  <c r="U938" i="1"/>
  <c r="V938" i="1" s="1"/>
  <c r="U937" i="1"/>
  <c r="V937" i="1" s="1"/>
  <c r="U936" i="1"/>
  <c r="V936" i="1" s="1"/>
  <c r="U935" i="1"/>
  <c r="V935" i="1" s="1"/>
  <c r="U934" i="1"/>
  <c r="V934" i="1" s="1"/>
  <c r="U933" i="1"/>
  <c r="V933" i="1" s="1"/>
  <c r="U932" i="1"/>
  <c r="V932" i="1" s="1"/>
  <c r="U931" i="1"/>
  <c r="V931" i="1" s="1"/>
  <c r="U930" i="1"/>
  <c r="V930" i="1" s="1"/>
  <c r="U929" i="1"/>
  <c r="V929" i="1" s="1"/>
  <c r="U928" i="1"/>
  <c r="V928" i="1" s="1"/>
  <c r="U927" i="1"/>
  <c r="V927" i="1" s="1"/>
  <c r="U926" i="1"/>
  <c r="V926" i="1" s="1"/>
  <c r="U925" i="1"/>
  <c r="V925" i="1" s="1"/>
  <c r="U924" i="1"/>
  <c r="V924" i="1" s="1"/>
  <c r="U923" i="1"/>
  <c r="V923" i="1" s="1"/>
  <c r="U922" i="1"/>
  <c r="V922" i="1" s="1"/>
  <c r="U921" i="1"/>
  <c r="V921" i="1" s="1"/>
  <c r="U920" i="1"/>
  <c r="V920" i="1" s="1"/>
  <c r="U919" i="1"/>
  <c r="V919" i="1" s="1"/>
  <c r="U918" i="1"/>
  <c r="V918" i="1" s="1"/>
  <c r="U917" i="1"/>
  <c r="V917" i="1" s="1"/>
  <c r="U916" i="1"/>
  <c r="V916" i="1" s="1"/>
  <c r="U915" i="1"/>
  <c r="V915" i="1" s="1"/>
  <c r="U914" i="1"/>
  <c r="V914" i="1" s="1"/>
  <c r="U913" i="1"/>
  <c r="V913" i="1" s="1"/>
  <c r="U912" i="1"/>
  <c r="V912" i="1" s="1"/>
  <c r="U911" i="1"/>
  <c r="V911" i="1" s="1"/>
  <c r="U910" i="1"/>
  <c r="V910" i="1" s="1"/>
  <c r="U909" i="1"/>
  <c r="V909" i="1" s="1"/>
  <c r="U908" i="1"/>
  <c r="V908" i="1" s="1"/>
  <c r="U907" i="1"/>
  <c r="V907" i="1" s="1"/>
  <c r="U906" i="1"/>
  <c r="V906" i="1" s="1"/>
  <c r="U905" i="1"/>
  <c r="V905" i="1" s="1"/>
  <c r="U904" i="1"/>
  <c r="V904" i="1" s="1"/>
  <c r="U903" i="1"/>
  <c r="V903" i="1" s="1"/>
  <c r="U902" i="1"/>
  <c r="V902" i="1" s="1"/>
  <c r="U901" i="1"/>
  <c r="V901" i="1" s="1"/>
  <c r="U900" i="1"/>
  <c r="V900" i="1" s="1"/>
  <c r="U899" i="1"/>
  <c r="V899" i="1" s="1"/>
  <c r="U898" i="1"/>
  <c r="V898" i="1" s="1"/>
  <c r="U897" i="1"/>
  <c r="V897" i="1" s="1"/>
  <c r="U896" i="1"/>
  <c r="V896" i="1" s="1"/>
  <c r="U895" i="1"/>
  <c r="V895" i="1" s="1"/>
  <c r="U894" i="1"/>
  <c r="V894" i="1" s="1"/>
  <c r="U893" i="1"/>
  <c r="V893" i="1" s="1"/>
  <c r="U892" i="1"/>
  <c r="V892" i="1" s="1"/>
  <c r="U891" i="1"/>
  <c r="V891" i="1" s="1"/>
  <c r="U890" i="1"/>
  <c r="V890" i="1" s="1"/>
  <c r="U889" i="1"/>
  <c r="V889" i="1" s="1"/>
  <c r="U888" i="1"/>
  <c r="V888" i="1" s="1"/>
  <c r="U887" i="1"/>
  <c r="V887" i="1" s="1"/>
  <c r="U886" i="1"/>
  <c r="V886" i="1" s="1"/>
  <c r="U885" i="1"/>
  <c r="V885" i="1" s="1"/>
  <c r="U884" i="1"/>
  <c r="V884" i="1" s="1"/>
  <c r="U883" i="1"/>
  <c r="V883" i="1" s="1"/>
  <c r="U882" i="1"/>
  <c r="V882" i="1" s="1"/>
  <c r="U881" i="1"/>
  <c r="V881" i="1" s="1"/>
  <c r="U880" i="1"/>
  <c r="V880" i="1" s="1"/>
  <c r="U879" i="1"/>
  <c r="V879" i="1" s="1"/>
  <c r="U878" i="1"/>
  <c r="V878" i="1" s="1"/>
  <c r="U877" i="1"/>
  <c r="V877" i="1" s="1"/>
  <c r="U876" i="1"/>
  <c r="V876" i="1" s="1"/>
  <c r="U875" i="1"/>
  <c r="V875" i="1" s="1"/>
  <c r="U874" i="1"/>
  <c r="V874" i="1" s="1"/>
  <c r="U873" i="1"/>
  <c r="V873" i="1" s="1"/>
  <c r="U872" i="1"/>
  <c r="V872" i="1" s="1"/>
  <c r="U871" i="1"/>
  <c r="V871" i="1" s="1"/>
  <c r="U870" i="1"/>
  <c r="V870" i="1" s="1"/>
  <c r="U869" i="1"/>
  <c r="V869" i="1" s="1"/>
  <c r="U868" i="1"/>
  <c r="V868" i="1" s="1"/>
  <c r="U867" i="1"/>
  <c r="V867" i="1" s="1"/>
  <c r="U866" i="1"/>
  <c r="V866" i="1" s="1"/>
  <c r="U865" i="1"/>
  <c r="V865" i="1" s="1"/>
  <c r="U864" i="1"/>
  <c r="V864" i="1" s="1"/>
  <c r="U863" i="1"/>
  <c r="V863" i="1" s="1"/>
  <c r="U862" i="1"/>
  <c r="V862" i="1" s="1"/>
  <c r="U861" i="1"/>
  <c r="V861" i="1" s="1"/>
  <c r="U860" i="1"/>
  <c r="V860" i="1" s="1"/>
  <c r="U859" i="1"/>
  <c r="V859" i="1" s="1"/>
  <c r="U858" i="1"/>
  <c r="V858" i="1" s="1"/>
  <c r="U857" i="1"/>
  <c r="V857" i="1" s="1"/>
  <c r="U856" i="1"/>
  <c r="V856" i="1" s="1"/>
  <c r="U855" i="1"/>
  <c r="V855" i="1" s="1"/>
  <c r="U854" i="1"/>
  <c r="V854" i="1" s="1"/>
  <c r="U853" i="1"/>
  <c r="V853" i="1" s="1"/>
  <c r="U852" i="1"/>
  <c r="V852" i="1" s="1"/>
  <c r="U851" i="1"/>
  <c r="V851" i="1" s="1"/>
  <c r="U850" i="1"/>
  <c r="V850" i="1" s="1"/>
  <c r="U849" i="1"/>
  <c r="V849" i="1" s="1"/>
  <c r="U848" i="1"/>
  <c r="V848" i="1" s="1"/>
  <c r="U847" i="1"/>
  <c r="V847" i="1" s="1"/>
  <c r="U846" i="1"/>
  <c r="V846" i="1" s="1"/>
  <c r="U845" i="1"/>
  <c r="V845" i="1" s="1"/>
  <c r="U844" i="1"/>
  <c r="V844" i="1" s="1"/>
  <c r="U843" i="1"/>
  <c r="V843" i="1" s="1"/>
  <c r="U842" i="1"/>
  <c r="V842" i="1" s="1"/>
  <c r="U841" i="1"/>
  <c r="V841" i="1" s="1"/>
  <c r="U840" i="1"/>
  <c r="V840" i="1" s="1"/>
  <c r="U839" i="1"/>
  <c r="V839" i="1" s="1"/>
  <c r="U838" i="1"/>
  <c r="V838" i="1" s="1"/>
  <c r="U837" i="1"/>
  <c r="V837" i="1" s="1"/>
  <c r="U836" i="1"/>
  <c r="V836" i="1" s="1"/>
  <c r="U835" i="1"/>
  <c r="V835" i="1" s="1"/>
  <c r="U834" i="1"/>
  <c r="V834" i="1" s="1"/>
  <c r="U833" i="1"/>
  <c r="V833" i="1" s="1"/>
  <c r="U832" i="1"/>
  <c r="V832" i="1" s="1"/>
  <c r="U831" i="1"/>
  <c r="V831" i="1" s="1"/>
  <c r="U830" i="1"/>
  <c r="V830" i="1" s="1"/>
  <c r="U829" i="1"/>
  <c r="V829" i="1" s="1"/>
  <c r="U828" i="1"/>
  <c r="V828" i="1" s="1"/>
  <c r="U827" i="1"/>
  <c r="V827" i="1" s="1"/>
  <c r="U826" i="1"/>
  <c r="V826" i="1" s="1"/>
  <c r="U825" i="1"/>
  <c r="V825" i="1" s="1"/>
  <c r="U824" i="1"/>
  <c r="V824" i="1" s="1"/>
  <c r="U823" i="1"/>
  <c r="V823" i="1" s="1"/>
  <c r="U822" i="1"/>
  <c r="V822" i="1" s="1"/>
  <c r="U821" i="1"/>
  <c r="V821" i="1" s="1"/>
  <c r="U820" i="1"/>
  <c r="V820" i="1" s="1"/>
  <c r="U819" i="1"/>
  <c r="V819" i="1" s="1"/>
  <c r="U818" i="1"/>
  <c r="V818" i="1" s="1"/>
  <c r="U817" i="1"/>
  <c r="V817" i="1" s="1"/>
  <c r="U816" i="1"/>
  <c r="V816" i="1" s="1"/>
  <c r="U815" i="1"/>
  <c r="V815" i="1" s="1"/>
  <c r="U814" i="1"/>
  <c r="V814" i="1" s="1"/>
  <c r="U813" i="1"/>
  <c r="V813" i="1" s="1"/>
  <c r="U812" i="1"/>
  <c r="V812" i="1" s="1"/>
  <c r="U811" i="1"/>
  <c r="V811" i="1" s="1"/>
  <c r="U810" i="1"/>
  <c r="V810" i="1" s="1"/>
  <c r="U809" i="1"/>
  <c r="V809" i="1" s="1"/>
  <c r="U808" i="1"/>
  <c r="V808" i="1" s="1"/>
  <c r="U807" i="1"/>
  <c r="V807" i="1" s="1"/>
  <c r="U806" i="1"/>
  <c r="V806" i="1" s="1"/>
  <c r="U805" i="1"/>
  <c r="V805" i="1" s="1"/>
  <c r="U804" i="1"/>
  <c r="V804" i="1" s="1"/>
  <c r="U803" i="1"/>
  <c r="V803" i="1" s="1"/>
  <c r="U802" i="1"/>
  <c r="V802" i="1" s="1"/>
  <c r="U801" i="1"/>
  <c r="V801" i="1" s="1"/>
  <c r="U800" i="1"/>
  <c r="V800" i="1" s="1"/>
  <c r="U799" i="1"/>
  <c r="V799" i="1" s="1"/>
  <c r="U798" i="1"/>
  <c r="V798" i="1" s="1"/>
  <c r="U797" i="1"/>
  <c r="V797" i="1" s="1"/>
  <c r="U796" i="1"/>
  <c r="V796" i="1" s="1"/>
  <c r="U795" i="1"/>
  <c r="V795" i="1" s="1"/>
  <c r="U794" i="1"/>
  <c r="V794" i="1" s="1"/>
  <c r="U793" i="1"/>
  <c r="V793" i="1" s="1"/>
  <c r="U792" i="1"/>
  <c r="V792" i="1" s="1"/>
  <c r="U791" i="1"/>
  <c r="V791" i="1" s="1"/>
  <c r="U790" i="1"/>
  <c r="V790" i="1" s="1"/>
  <c r="U789" i="1"/>
  <c r="V789" i="1" s="1"/>
  <c r="U788" i="1"/>
  <c r="V788" i="1" s="1"/>
  <c r="U787" i="1"/>
  <c r="V787" i="1" s="1"/>
  <c r="U786" i="1"/>
  <c r="V786" i="1" s="1"/>
  <c r="U785" i="1"/>
  <c r="V785" i="1" s="1"/>
  <c r="U784" i="1"/>
  <c r="V784" i="1" s="1"/>
  <c r="U783" i="1"/>
  <c r="V783" i="1" s="1"/>
  <c r="U782" i="1"/>
  <c r="V782" i="1" s="1"/>
  <c r="U781" i="1"/>
  <c r="V781" i="1" s="1"/>
  <c r="U780" i="1"/>
  <c r="V780" i="1" s="1"/>
  <c r="U779" i="1"/>
  <c r="V779" i="1" s="1"/>
  <c r="U778" i="1"/>
  <c r="V778" i="1" s="1"/>
  <c r="U777" i="1"/>
  <c r="V777" i="1" s="1"/>
  <c r="U776" i="1"/>
  <c r="V776" i="1" s="1"/>
  <c r="U775" i="1"/>
  <c r="V775" i="1" s="1"/>
  <c r="U774" i="1"/>
  <c r="V774" i="1" s="1"/>
  <c r="U773" i="1"/>
  <c r="V773" i="1" s="1"/>
  <c r="U772" i="1"/>
  <c r="V772" i="1" s="1"/>
  <c r="U771" i="1"/>
  <c r="V771" i="1" s="1"/>
  <c r="U770" i="1"/>
  <c r="V770" i="1" s="1"/>
  <c r="U769" i="1"/>
  <c r="V769" i="1" s="1"/>
  <c r="U768" i="1"/>
  <c r="V768" i="1" s="1"/>
  <c r="U767" i="1"/>
  <c r="V767" i="1" s="1"/>
  <c r="U766" i="1"/>
  <c r="V766" i="1" s="1"/>
  <c r="U765" i="1"/>
  <c r="V765" i="1" s="1"/>
  <c r="U764" i="1"/>
  <c r="V764" i="1" s="1"/>
  <c r="U763" i="1"/>
  <c r="V763" i="1" s="1"/>
  <c r="U762" i="1"/>
  <c r="V762" i="1" s="1"/>
  <c r="U761" i="1"/>
  <c r="V761" i="1" s="1"/>
  <c r="U760" i="1"/>
  <c r="V760" i="1" s="1"/>
  <c r="U759" i="1"/>
  <c r="V759" i="1" s="1"/>
  <c r="U758" i="1"/>
  <c r="V758" i="1" s="1"/>
  <c r="U757" i="1"/>
  <c r="V757" i="1" s="1"/>
  <c r="U756" i="1"/>
  <c r="V756" i="1" s="1"/>
  <c r="U755" i="1"/>
  <c r="V755" i="1" s="1"/>
  <c r="U754" i="1"/>
  <c r="V754" i="1" s="1"/>
  <c r="U753" i="1"/>
  <c r="V753" i="1" s="1"/>
  <c r="U752" i="1"/>
  <c r="V752" i="1" s="1"/>
  <c r="U751" i="1"/>
  <c r="V751" i="1" s="1"/>
  <c r="U750" i="1"/>
  <c r="V750" i="1" s="1"/>
  <c r="U749" i="1"/>
  <c r="V749" i="1" s="1"/>
  <c r="U748" i="1"/>
  <c r="V748" i="1" s="1"/>
  <c r="U747" i="1"/>
  <c r="V747" i="1" s="1"/>
  <c r="U746" i="1"/>
  <c r="V746" i="1" s="1"/>
  <c r="U745" i="1"/>
  <c r="V745" i="1" s="1"/>
  <c r="U744" i="1"/>
  <c r="V744" i="1" s="1"/>
  <c r="U743" i="1"/>
  <c r="V743" i="1" s="1"/>
  <c r="U742" i="1"/>
  <c r="V742" i="1" s="1"/>
  <c r="U741" i="1"/>
  <c r="V741" i="1" s="1"/>
  <c r="U740" i="1"/>
  <c r="V740" i="1" s="1"/>
  <c r="U739" i="1"/>
  <c r="V739" i="1" s="1"/>
  <c r="U738" i="1"/>
  <c r="V738" i="1" s="1"/>
  <c r="U737" i="1"/>
  <c r="V737" i="1" s="1"/>
  <c r="U736" i="1"/>
  <c r="V736" i="1" s="1"/>
  <c r="U735" i="1"/>
  <c r="V735" i="1" s="1"/>
  <c r="U734" i="1"/>
  <c r="V734" i="1" s="1"/>
  <c r="U733" i="1"/>
  <c r="V733" i="1" s="1"/>
  <c r="U732" i="1"/>
  <c r="V732" i="1" s="1"/>
  <c r="U731" i="1"/>
  <c r="V731" i="1" s="1"/>
  <c r="U730" i="1"/>
  <c r="V730" i="1" s="1"/>
  <c r="U729" i="1"/>
  <c r="V729" i="1" s="1"/>
  <c r="U728" i="1"/>
  <c r="V728" i="1" s="1"/>
  <c r="U727" i="1"/>
  <c r="V727" i="1" s="1"/>
  <c r="U726" i="1"/>
  <c r="V726" i="1" s="1"/>
  <c r="U725" i="1"/>
  <c r="V725" i="1" s="1"/>
  <c r="U724" i="1"/>
  <c r="V724" i="1" s="1"/>
  <c r="U723" i="1"/>
  <c r="V723" i="1" s="1"/>
  <c r="U722" i="1"/>
  <c r="V722" i="1" s="1"/>
  <c r="U721" i="1"/>
  <c r="V721" i="1" s="1"/>
  <c r="U720" i="1"/>
  <c r="V720" i="1" s="1"/>
  <c r="U719" i="1"/>
  <c r="V719" i="1" s="1"/>
  <c r="U718" i="1"/>
  <c r="V718" i="1" s="1"/>
  <c r="U717" i="1"/>
  <c r="V717" i="1" s="1"/>
  <c r="U716" i="1"/>
  <c r="V716" i="1" s="1"/>
  <c r="U715" i="1"/>
  <c r="V715" i="1" s="1"/>
  <c r="U714" i="1"/>
  <c r="V714" i="1" s="1"/>
  <c r="U713" i="1"/>
  <c r="V713" i="1" s="1"/>
  <c r="U712" i="1"/>
  <c r="V712" i="1" s="1"/>
  <c r="U711" i="1"/>
  <c r="V711" i="1" s="1"/>
  <c r="U710" i="1"/>
  <c r="V710" i="1" s="1"/>
  <c r="U709" i="1"/>
  <c r="V709" i="1" s="1"/>
  <c r="U708" i="1"/>
  <c r="V708" i="1" s="1"/>
  <c r="U707" i="1"/>
  <c r="V707" i="1" s="1"/>
  <c r="U706" i="1"/>
  <c r="V706" i="1" s="1"/>
  <c r="U705" i="1"/>
  <c r="V705" i="1" s="1"/>
  <c r="U704" i="1"/>
  <c r="V704" i="1" s="1"/>
  <c r="U703" i="1"/>
  <c r="V703" i="1" s="1"/>
  <c r="U702" i="1"/>
  <c r="V702" i="1" s="1"/>
  <c r="U701" i="1"/>
  <c r="V701" i="1" s="1"/>
  <c r="U700" i="1"/>
  <c r="V700" i="1" s="1"/>
  <c r="U699" i="1"/>
  <c r="V699" i="1" s="1"/>
  <c r="U698" i="1"/>
  <c r="V698" i="1" s="1"/>
  <c r="U697" i="1"/>
  <c r="V697" i="1" s="1"/>
  <c r="U696" i="1"/>
  <c r="V696" i="1" s="1"/>
  <c r="U695" i="1"/>
  <c r="V695" i="1" s="1"/>
  <c r="U694" i="1"/>
  <c r="V694" i="1" s="1"/>
  <c r="U693" i="1"/>
  <c r="V693" i="1" s="1"/>
  <c r="U692" i="1"/>
  <c r="V692" i="1" s="1"/>
  <c r="U691" i="1"/>
  <c r="V691" i="1" s="1"/>
  <c r="U690" i="1"/>
  <c r="V690" i="1" s="1"/>
  <c r="U689" i="1"/>
  <c r="V689" i="1" s="1"/>
  <c r="U688" i="1"/>
  <c r="V688" i="1" s="1"/>
  <c r="U687" i="1"/>
  <c r="V687" i="1" s="1"/>
  <c r="U686" i="1"/>
  <c r="V686" i="1" s="1"/>
  <c r="U685" i="1"/>
  <c r="V685" i="1" s="1"/>
  <c r="U684" i="1"/>
  <c r="V684" i="1" s="1"/>
  <c r="U683" i="1"/>
  <c r="V683" i="1" s="1"/>
  <c r="U682" i="1"/>
  <c r="V682" i="1" s="1"/>
  <c r="U681" i="1"/>
  <c r="V681" i="1" s="1"/>
  <c r="U680" i="1"/>
  <c r="V680" i="1" s="1"/>
  <c r="U679" i="1"/>
  <c r="V679" i="1" s="1"/>
  <c r="U678" i="1"/>
  <c r="V678" i="1" s="1"/>
  <c r="U677" i="1"/>
  <c r="V677" i="1" s="1"/>
  <c r="U676" i="1"/>
  <c r="V676" i="1" s="1"/>
  <c r="U675" i="1"/>
  <c r="V675" i="1" s="1"/>
  <c r="U674" i="1"/>
  <c r="V674" i="1" s="1"/>
  <c r="U673" i="1"/>
  <c r="V673" i="1" s="1"/>
  <c r="U672" i="1"/>
  <c r="V672" i="1" s="1"/>
  <c r="U671" i="1"/>
  <c r="V671" i="1" s="1"/>
  <c r="U670" i="1"/>
  <c r="V670" i="1" s="1"/>
  <c r="U669" i="1"/>
  <c r="V669" i="1" s="1"/>
  <c r="U668" i="1"/>
  <c r="V668" i="1" s="1"/>
  <c r="U667" i="1"/>
  <c r="V667" i="1" s="1"/>
  <c r="U666" i="1"/>
  <c r="V666" i="1" s="1"/>
  <c r="U665" i="1"/>
  <c r="V665" i="1" s="1"/>
  <c r="U664" i="1"/>
  <c r="V664" i="1" s="1"/>
  <c r="U663" i="1"/>
  <c r="V663" i="1" s="1"/>
  <c r="U662" i="1"/>
  <c r="V662" i="1" s="1"/>
  <c r="U661" i="1"/>
  <c r="V661" i="1" s="1"/>
  <c r="U660" i="1"/>
  <c r="V660" i="1" s="1"/>
  <c r="U659" i="1"/>
  <c r="V659" i="1" s="1"/>
  <c r="U658" i="1"/>
  <c r="V658" i="1" s="1"/>
  <c r="U657" i="1"/>
  <c r="V657" i="1" s="1"/>
  <c r="U656" i="1"/>
  <c r="V656" i="1" s="1"/>
  <c r="U655" i="1"/>
  <c r="V655" i="1" s="1"/>
  <c r="U654" i="1"/>
  <c r="V654" i="1" s="1"/>
  <c r="U653" i="1"/>
  <c r="V653" i="1" s="1"/>
  <c r="U652" i="1"/>
  <c r="V652" i="1" s="1"/>
  <c r="U651" i="1"/>
  <c r="V651" i="1" s="1"/>
  <c r="U650" i="1"/>
  <c r="V650" i="1" s="1"/>
  <c r="U649" i="1"/>
  <c r="V649" i="1" s="1"/>
  <c r="U648" i="1"/>
  <c r="V648" i="1" s="1"/>
  <c r="U647" i="1"/>
  <c r="V647" i="1" s="1"/>
  <c r="U646" i="1"/>
  <c r="V646" i="1" s="1"/>
  <c r="U645" i="1"/>
  <c r="V645" i="1" s="1"/>
  <c r="U644" i="1"/>
  <c r="V644" i="1" s="1"/>
  <c r="U643" i="1"/>
  <c r="V643" i="1" s="1"/>
  <c r="U642" i="1"/>
  <c r="V642" i="1" s="1"/>
  <c r="U641" i="1"/>
  <c r="V641" i="1" s="1"/>
  <c r="U640" i="1"/>
  <c r="V640" i="1" s="1"/>
  <c r="U639" i="1"/>
  <c r="V639" i="1" s="1"/>
  <c r="U638" i="1"/>
  <c r="V638" i="1" s="1"/>
  <c r="U637" i="1"/>
  <c r="V637" i="1" s="1"/>
  <c r="U636" i="1"/>
  <c r="V636" i="1" s="1"/>
  <c r="U635" i="1"/>
  <c r="V635" i="1" s="1"/>
  <c r="U634" i="1"/>
  <c r="V634" i="1" s="1"/>
  <c r="U633" i="1"/>
  <c r="V633" i="1" s="1"/>
  <c r="U632" i="1"/>
  <c r="V632" i="1" s="1"/>
  <c r="U631" i="1"/>
  <c r="V631" i="1" s="1"/>
  <c r="U630" i="1"/>
  <c r="V630" i="1" s="1"/>
  <c r="U629" i="1"/>
  <c r="V629" i="1" s="1"/>
  <c r="U628" i="1"/>
  <c r="V628" i="1" s="1"/>
  <c r="U627" i="1"/>
  <c r="V627" i="1" s="1"/>
  <c r="U626" i="1"/>
  <c r="V626" i="1" s="1"/>
  <c r="U625" i="1"/>
  <c r="V625" i="1" s="1"/>
  <c r="U624" i="1"/>
  <c r="V624" i="1" s="1"/>
  <c r="U623" i="1"/>
  <c r="V623" i="1" s="1"/>
  <c r="U622" i="1"/>
  <c r="V622" i="1" s="1"/>
  <c r="U621" i="1"/>
  <c r="V621" i="1" s="1"/>
  <c r="U620" i="1"/>
  <c r="V620" i="1" s="1"/>
  <c r="U619" i="1"/>
  <c r="V619" i="1" s="1"/>
  <c r="U618" i="1"/>
  <c r="V618" i="1" s="1"/>
  <c r="U617" i="1"/>
  <c r="V617" i="1" s="1"/>
  <c r="U616" i="1"/>
  <c r="V616" i="1" s="1"/>
  <c r="U615" i="1"/>
  <c r="V615" i="1" s="1"/>
  <c r="U614" i="1"/>
  <c r="V614" i="1" s="1"/>
  <c r="U613" i="1"/>
  <c r="V613" i="1" s="1"/>
  <c r="U612" i="1"/>
  <c r="V612" i="1" s="1"/>
  <c r="U611" i="1"/>
  <c r="V611" i="1" s="1"/>
  <c r="U610" i="1"/>
  <c r="V610" i="1" s="1"/>
  <c r="U609" i="1"/>
  <c r="V609" i="1" s="1"/>
  <c r="U608" i="1"/>
  <c r="V608" i="1" s="1"/>
  <c r="U607" i="1"/>
  <c r="V607" i="1" s="1"/>
  <c r="U606" i="1"/>
  <c r="V606" i="1" s="1"/>
  <c r="U605" i="1"/>
  <c r="V605" i="1" s="1"/>
  <c r="U604" i="1"/>
  <c r="V604" i="1" s="1"/>
  <c r="U603" i="1"/>
  <c r="V603" i="1" s="1"/>
  <c r="U602" i="1"/>
  <c r="V602" i="1" s="1"/>
  <c r="U601" i="1"/>
  <c r="V601" i="1" s="1"/>
  <c r="U600" i="1"/>
  <c r="V600" i="1" s="1"/>
  <c r="U599" i="1"/>
  <c r="V599" i="1" s="1"/>
  <c r="U598" i="1"/>
  <c r="V598" i="1" s="1"/>
  <c r="U597" i="1"/>
  <c r="V597" i="1" s="1"/>
  <c r="U596" i="1"/>
  <c r="V596" i="1" s="1"/>
  <c r="U595" i="1"/>
  <c r="V595" i="1" s="1"/>
  <c r="U594" i="1"/>
  <c r="V594" i="1" s="1"/>
  <c r="U593" i="1"/>
  <c r="V593" i="1" s="1"/>
  <c r="U592" i="1"/>
  <c r="V592" i="1" s="1"/>
  <c r="U591" i="1"/>
  <c r="V591" i="1" s="1"/>
  <c r="U590" i="1"/>
  <c r="V590" i="1" s="1"/>
  <c r="U589" i="1"/>
  <c r="V589" i="1" s="1"/>
  <c r="U588" i="1"/>
  <c r="V588" i="1" s="1"/>
  <c r="U587" i="1"/>
  <c r="V587" i="1" s="1"/>
  <c r="U586" i="1"/>
  <c r="V586" i="1" s="1"/>
  <c r="U585" i="1"/>
  <c r="V585" i="1" s="1"/>
  <c r="U584" i="1"/>
  <c r="V584" i="1" s="1"/>
  <c r="U583" i="1"/>
  <c r="V583" i="1" s="1"/>
  <c r="U582" i="1"/>
  <c r="V582" i="1" s="1"/>
  <c r="U581" i="1"/>
  <c r="V581" i="1" s="1"/>
  <c r="U580" i="1"/>
  <c r="V580" i="1" s="1"/>
  <c r="U579" i="1"/>
  <c r="V579" i="1" s="1"/>
  <c r="U578" i="1"/>
  <c r="V578" i="1" s="1"/>
  <c r="U577" i="1"/>
  <c r="V577" i="1" s="1"/>
  <c r="U576" i="1"/>
  <c r="V576" i="1" s="1"/>
  <c r="U575" i="1"/>
  <c r="V575" i="1" s="1"/>
  <c r="U574" i="1"/>
  <c r="V574" i="1" s="1"/>
  <c r="U573" i="1"/>
  <c r="V573" i="1" s="1"/>
  <c r="U572" i="1"/>
  <c r="V572" i="1" s="1"/>
  <c r="U571" i="1"/>
  <c r="V571" i="1" s="1"/>
  <c r="U570" i="1"/>
  <c r="V570" i="1" s="1"/>
  <c r="U569" i="1"/>
  <c r="V569" i="1" s="1"/>
  <c r="U568" i="1"/>
  <c r="V568" i="1" s="1"/>
  <c r="U567" i="1"/>
  <c r="V567" i="1" s="1"/>
  <c r="U566" i="1"/>
  <c r="V566" i="1" s="1"/>
  <c r="U565" i="1"/>
  <c r="V565" i="1" s="1"/>
  <c r="U564" i="1"/>
  <c r="V564" i="1" s="1"/>
  <c r="U563" i="1"/>
  <c r="V563" i="1" s="1"/>
  <c r="U562" i="1"/>
  <c r="V562" i="1" s="1"/>
  <c r="U561" i="1"/>
  <c r="V561" i="1" s="1"/>
  <c r="U560" i="1"/>
  <c r="V560" i="1" s="1"/>
  <c r="U559" i="1"/>
  <c r="V559" i="1" s="1"/>
  <c r="U558" i="1"/>
  <c r="V558" i="1" s="1"/>
  <c r="U557" i="1"/>
  <c r="V557" i="1" s="1"/>
  <c r="U556" i="1"/>
  <c r="V556" i="1" s="1"/>
  <c r="U555" i="1"/>
  <c r="V555" i="1" s="1"/>
  <c r="U554" i="1"/>
  <c r="V554" i="1" s="1"/>
  <c r="U553" i="1"/>
  <c r="V553" i="1" s="1"/>
  <c r="U552" i="1"/>
  <c r="V552" i="1" s="1"/>
  <c r="U551" i="1"/>
  <c r="V551" i="1" s="1"/>
  <c r="U550" i="1"/>
  <c r="V550" i="1" s="1"/>
  <c r="U549" i="1"/>
  <c r="V549" i="1" s="1"/>
  <c r="U548" i="1"/>
  <c r="V548" i="1" s="1"/>
  <c r="U547" i="1"/>
  <c r="V547" i="1" s="1"/>
  <c r="U546" i="1"/>
  <c r="V546" i="1" s="1"/>
  <c r="U545" i="1"/>
  <c r="V545" i="1" s="1"/>
  <c r="U544" i="1"/>
  <c r="V544" i="1" s="1"/>
  <c r="U543" i="1"/>
  <c r="V543" i="1" s="1"/>
  <c r="U542" i="1"/>
  <c r="V542" i="1" s="1"/>
  <c r="U541" i="1"/>
  <c r="V541" i="1" s="1"/>
  <c r="U540" i="1"/>
  <c r="V540" i="1" s="1"/>
  <c r="U539" i="1"/>
  <c r="V539" i="1" s="1"/>
  <c r="U538" i="1"/>
  <c r="V538" i="1" s="1"/>
  <c r="U537" i="1"/>
  <c r="V537" i="1" s="1"/>
  <c r="U536" i="1"/>
  <c r="V536" i="1" s="1"/>
  <c r="U535" i="1"/>
  <c r="V535" i="1" s="1"/>
  <c r="U534" i="1"/>
  <c r="V534" i="1" s="1"/>
  <c r="U533" i="1"/>
  <c r="V533" i="1" s="1"/>
  <c r="U532" i="1"/>
  <c r="V532" i="1" s="1"/>
  <c r="U531" i="1"/>
  <c r="V531" i="1" s="1"/>
  <c r="U530" i="1"/>
  <c r="V530" i="1" s="1"/>
  <c r="U529" i="1"/>
  <c r="V529" i="1" s="1"/>
  <c r="U528" i="1"/>
  <c r="V528" i="1" s="1"/>
  <c r="U527" i="1"/>
  <c r="V527" i="1" s="1"/>
  <c r="U526" i="1"/>
  <c r="V526" i="1" s="1"/>
  <c r="U525" i="1"/>
  <c r="V525" i="1" s="1"/>
  <c r="U524" i="1"/>
  <c r="V524" i="1" s="1"/>
  <c r="U523" i="1"/>
  <c r="V523" i="1" s="1"/>
  <c r="U522" i="1"/>
  <c r="V522" i="1" s="1"/>
  <c r="U521" i="1"/>
  <c r="V521" i="1" s="1"/>
  <c r="U520" i="1"/>
  <c r="V520" i="1" s="1"/>
  <c r="U519" i="1"/>
  <c r="V519" i="1" s="1"/>
  <c r="U518" i="1"/>
  <c r="V518" i="1" s="1"/>
  <c r="U517" i="1"/>
  <c r="V517" i="1" s="1"/>
  <c r="U516" i="1"/>
  <c r="V516" i="1" s="1"/>
  <c r="U515" i="1"/>
  <c r="V515" i="1" s="1"/>
  <c r="U514" i="1"/>
  <c r="V514" i="1" s="1"/>
  <c r="U513" i="1"/>
  <c r="V513" i="1" s="1"/>
  <c r="U512" i="1"/>
  <c r="V512" i="1" s="1"/>
  <c r="U511" i="1"/>
  <c r="V511" i="1" s="1"/>
  <c r="U510" i="1"/>
  <c r="V510" i="1" s="1"/>
  <c r="U509" i="1"/>
  <c r="V509" i="1" s="1"/>
  <c r="U508" i="1"/>
  <c r="V508" i="1" s="1"/>
  <c r="U507" i="1"/>
  <c r="V507" i="1" s="1"/>
  <c r="U506" i="1"/>
  <c r="V506" i="1" s="1"/>
  <c r="U505" i="1"/>
  <c r="V505" i="1" s="1"/>
  <c r="U504" i="1"/>
  <c r="V504" i="1" s="1"/>
  <c r="U503" i="1"/>
  <c r="V503" i="1" s="1"/>
  <c r="U502" i="1"/>
  <c r="V502" i="1" s="1"/>
  <c r="U501" i="1"/>
  <c r="V501" i="1" s="1"/>
  <c r="U500" i="1"/>
  <c r="V500" i="1" s="1"/>
  <c r="U499" i="1"/>
  <c r="V499" i="1" s="1"/>
  <c r="U498" i="1"/>
  <c r="V498" i="1" s="1"/>
  <c r="U497" i="1"/>
  <c r="V497" i="1" s="1"/>
  <c r="U496" i="1"/>
  <c r="V496" i="1" s="1"/>
  <c r="U495" i="1"/>
  <c r="V495" i="1" s="1"/>
  <c r="U494" i="1"/>
  <c r="V494" i="1" s="1"/>
  <c r="U493" i="1"/>
  <c r="V493" i="1" s="1"/>
  <c r="U492" i="1"/>
  <c r="V492" i="1" s="1"/>
  <c r="U491" i="1"/>
  <c r="V491" i="1" s="1"/>
  <c r="U490" i="1"/>
  <c r="V490" i="1" s="1"/>
  <c r="U489" i="1"/>
  <c r="V489" i="1" s="1"/>
  <c r="U488" i="1"/>
  <c r="V488" i="1" s="1"/>
  <c r="U487" i="1"/>
  <c r="V487" i="1" s="1"/>
  <c r="U486" i="1"/>
  <c r="V486" i="1" s="1"/>
  <c r="U485" i="1"/>
  <c r="V485" i="1" s="1"/>
  <c r="U484" i="1"/>
  <c r="V484" i="1" s="1"/>
  <c r="U483" i="1"/>
  <c r="V483" i="1" s="1"/>
  <c r="U482" i="1"/>
  <c r="V482" i="1" s="1"/>
  <c r="U481" i="1"/>
  <c r="V481" i="1" s="1"/>
  <c r="U480" i="1"/>
  <c r="V480" i="1" s="1"/>
  <c r="U479" i="1"/>
  <c r="V479" i="1" s="1"/>
  <c r="U478" i="1"/>
  <c r="V478" i="1" s="1"/>
  <c r="U477" i="1"/>
  <c r="V477" i="1" s="1"/>
  <c r="U476" i="1"/>
  <c r="V476" i="1" s="1"/>
  <c r="U475" i="1"/>
  <c r="V475" i="1" s="1"/>
  <c r="U474" i="1"/>
  <c r="V474" i="1" s="1"/>
  <c r="U473" i="1"/>
  <c r="V473" i="1" s="1"/>
  <c r="U472" i="1"/>
  <c r="V472" i="1" s="1"/>
  <c r="U471" i="1"/>
  <c r="V471" i="1" s="1"/>
  <c r="U470" i="1"/>
  <c r="V470" i="1" s="1"/>
  <c r="U469" i="1"/>
  <c r="V469" i="1" s="1"/>
  <c r="U468" i="1"/>
  <c r="V468" i="1" s="1"/>
  <c r="U467" i="1"/>
  <c r="V467" i="1" s="1"/>
  <c r="U466" i="1"/>
  <c r="V466" i="1" s="1"/>
  <c r="U465" i="1"/>
  <c r="V465" i="1" s="1"/>
  <c r="U464" i="1"/>
  <c r="V464" i="1" s="1"/>
  <c r="U463" i="1"/>
  <c r="V463" i="1" s="1"/>
  <c r="U462" i="1"/>
  <c r="V462" i="1" s="1"/>
  <c r="U461" i="1"/>
  <c r="V461" i="1" s="1"/>
  <c r="U460" i="1"/>
  <c r="V460" i="1" s="1"/>
  <c r="U459" i="1"/>
  <c r="V459" i="1" s="1"/>
  <c r="U458" i="1"/>
  <c r="V458" i="1" s="1"/>
  <c r="U457" i="1"/>
  <c r="V457" i="1" s="1"/>
  <c r="U456" i="1"/>
  <c r="V456" i="1" s="1"/>
  <c r="U455" i="1"/>
  <c r="V455" i="1" s="1"/>
  <c r="U454" i="1"/>
  <c r="V454" i="1" s="1"/>
  <c r="U453" i="1"/>
  <c r="V453" i="1" s="1"/>
  <c r="U452" i="1"/>
  <c r="V452" i="1" s="1"/>
  <c r="U451" i="1"/>
  <c r="V451" i="1" s="1"/>
  <c r="U450" i="1"/>
  <c r="V450" i="1" s="1"/>
  <c r="U449" i="1"/>
  <c r="V449" i="1" s="1"/>
  <c r="U448" i="1"/>
  <c r="V448" i="1" s="1"/>
  <c r="U447" i="1"/>
  <c r="V447" i="1" s="1"/>
  <c r="U446" i="1"/>
  <c r="V446" i="1" s="1"/>
  <c r="U445" i="1"/>
  <c r="V445" i="1" s="1"/>
  <c r="U444" i="1"/>
  <c r="V444" i="1" s="1"/>
  <c r="U443" i="1"/>
  <c r="V443" i="1" s="1"/>
  <c r="U442" i="1"/>
  <c r="V442" i="1" s="1"/>
  <c r="U441" i="1"/>
  <c r="V441" i="1" s="1"/>
  <c r="U440" i="1"/>
  <c r="V440" i="1" s="1"/>
  <c r="U439" i="1"/>
  <c r="V439" i="1" s="1"/>
  <c r="U438" i="1"/>
  <c r="V438" i="1" s="1"/>
  <c r="U437" i="1"/>
  <c r="V437" i="1" s="1"/>
  <c r="U436" i="1"/>
  <c r="V436" i="1" s="1"/>
  <c r="U435" i="1"/>
  <c r="V435" i="1" s="1"/>
  <c r="U434" i="1"/>
  <c r="V434" i="1" s="1"/>
  <c r="U433" i="1"/>
  <c r="V433" i="1" s="1"/>
  <c r="U432" i="1"/>
  <c r="V432" i="1" s="1"/>
  <c r="U431" i="1"/>
  <c r="V431" i="1" s="1"/>
  <c r="U430" i="1"/>
  <c r="V430" i="1" s="1"/>
  <c r="U429" i="1"/>
  <c r="V429" i="1" s="1"/>
  <c r="U428" i="1"/>
  <c r="V428" i="1" s="1"/>
  <c r="U427" i="1"/>
  <c r="V427" i="1" s="1"/>
  <c r="U426" i="1"/>
  <c r="V426" i="1" s="1"/>
  <c r="U425" i="1"/>
  <c r="V425" i="1" s="1"/>
  <c r="U424" i="1"/>
  <c r="V424" i="1" s="1"/>
  <c r="U423" i="1"/>
  <c r="V423" i="1" s="1"/>
  <c r="U422" i="1"/>
  <c r="V422" i="1" s="1"/>
  <c r="U421" i="1"/>
  <c r="V421" i="1" s="1"/>
  <c r="U420" i="1"/>
  <c r="V420" i="1" s="1"/>
  <c r="U419" i="1"/>
  <c r="V419" i="1" s="1"/>
  <c r="U418" i="1"/>
  <c r="V418" i="1" s="1"/>
  <c r="U417" i="1"/>
  <c r="V417" i="1" s="1"/>
  <c r="U416" i="1"/>
  <c r="V416" i="1" s="1"/>
  <c r="U415" i="1"/>
  <c r="V415" i="1" s="1"/>
  <c r="U414" i="1"/>
  <c r="V414" i="1" s="1"/>
  <c r="U413" i="1"/>
  <c r="V413" i="1" s="1"/>
  <c r="U412" i="1"/>
  <c r="V412" i="1" s="1"/>
  <c r="U411" i="1"/>
  <c r="V411" i="1" s="1"/>
  <c r="U410" i="1"/>
  <c r="V410" i="1" s="1"/>
  <c r="U409" i="1"/>
  <c r="V409" i="1" s="1"/>
  <c r="U408" i="1"/>
  <c r="V408" i="1" s="1"/>
  <c r="U407" i="1"/>
  <c r="V407" i="1" s="1"/>
  <c r="U406" i="1"/>
  <c r="V406" i="1" s="1"/>
  <c r="U405" i="1"/>
  <c r="V405" i="1" s="1"/>
  <c r="U404" i="1"/>
  <c r="V404" i="1" s="1"/>
  <c r="U403" i="1"/>
  <c r="V403" i="1" s="1"/>
  <c r="U402" i="1"/>
  <c r="V402" i="1" s="1"/>
  <c r="U401" i="1"/>
  <c r="V401" i="1" s="1"/>
  <c r="U400" i="1"/>
  <c r="V400" i="1" s="1"/>
  <c r="U399" i="1"/>
  <c r="V399" i="1" s="1"/>
  <c r="U398" i="1"/>
  <c r="V398" i="1" s="1"/>
  <c r="U397" i="1"/>
  <c r="V397" i="1" s="1"/>
  <c r="U396" i="1"/>
  <c r="V396" i="1" s="1"/>
  <c r="U395" i="1"/>
  <c r="V395" i="1" s="1"/>
  <c r="U394" i="1"/>
  <c r="V394" i="1" s="1"/>
  <c r="U393" i="1"/>
  <c r="V393" i="1" s="1"/>
  <c r="U392" i="1"/>
  <c r="V392" i="1" s="1"/>
  <c r="U391" i="1"/>
  <c r="V391" i="1" s="1"/>
  <c r="U390" i="1"/>
  <c r="V390" i="1" s="1"/>
  <c r="U389" i="1"/>
  <c r="V389" i="1" s="1"/>
  <c r="U388" i="1"/>
  <c r="V388" i="1" s="1"/>
  <c r="U387" i="1"/>
  <c r="V387" i="1" s="1"/>
  <c r="U386" i="1"/>
  <c r="V386" i="1" s="1"/>
  <c r="U385" i="1"/>
  <c r="V385" i="1" s="1"/>
  <c r="U384" i="1"/>
  <c r="V384" i="1" s="1"/>
  <c r="U383" i="1"/>
  <c r="V383" i="1" s="1"/>
  <c r="U382" i="1"/>
  <c r="V382" i="1" s="1"/>
  <c r="U381" i="1"/>
  <c r="V381" i="1" s="1"/>
  <c r="U380" i="1"/>
  <c r="V380" i="1" s="1"/>
  <c r="U379" i="1"/>
  <c r="V379" i="1" s="1"/>
  <c r="U378" i="1"/>
  <c r="V378" i="1" s="1"/>
  <c r="U377" i="1"/>
  <c r="V377" i="1" s="1"/>
  <c r="U376" i="1"/>
  <c r="V376" i="1" s="1"/>
  <c r="U375" i="1"/>
  <c r="V375" i="1" s="1"/>
  <c r="U374" i="1"/>
  <c r="V374" i="1" s="1"/>
  <c r="U373" i="1"/>
  <c r="V373" i="1" s="1"/>
  <c r="U372" i="1"/>
  <c r="V372" i="1" s="1"/>
  <c r="U371" i="1"/>
  <c r="V371" i="1" s="1"/>
  <c r="U370" i="1"/>
  <c r="V370" i="1" s="1"/>
  <c r="U369" i="1"/>
  <c r="V369" i="1" s="1"/>
  <c r="U368" i="1"/>
  <c r="V368" i="1" s="1"/>
  <c r="U367" i="1"/>
  <c r="V367" i="1" s="1"/>
  <c r="U366" i="1"/>
  <c r="V366" i="1" s="1"/>
  <c r="U365" i="1"/>
  <c r="V365" i="1" s="1"/>
  <c r="U364" i="1"/>
  <c r="V364" i="1" s="1"/>
  <c r="U363" i="1"/>
  <c r="V363" i="1" s="1"/>
  <c r="U362" i="1"/>
  <c r="V362" i="1" s="1"/>
  <c r="U361" i="1"/>
  <c r="V361" i="1" s="1"/>
  <c r="U360" i="1"/>
  <c r="V360" i="1" s="1"/>
  <c r="U359" i="1"/>
  <c r="V359" i="1" s="1"/>
  <c r="U358" i="1"/>
  <c r="V358" i="1" s="1"/>
  <c r="U357" i="1"/>
  <c r="V357" i="1" s="1"/>
  <c r="U356" i="1"/>
  <c r="V356" i="1" s="1"/>
  <c r="U355" i="1"/>
  <c r="V355" i="1" s="1"/>
  <c r="U354" i="1"/>
  <c r="V354" i="1" s="1"/>
  <c r="U353" i="1"/>
  <c r="V353" i="1" s="1"/>
  <c r="U352" i="1"/>
  <c r="V352" i="1" s="1"/>
  <c r="U351" i="1"/>
  <c r="V351" i="1" s="1"/>
  <c r="U350" i="1"/>
  <c r="V350" i="1" s="1"/>
  <c r="U349" i="1"/>
  <c r="V349" i="1" s="1"/>
  <c r="U348" i="1"/>
  <c r="V348" i="1" s="1"/>
  <c r="U347" i="1"/>
  <c r="V347" i="1" s="1"/>
  <c r="U346" i="1"/>
  <c r="V346" i="1" s="1"/>
  <c r="U345" i="1"/>
  <c r="V345" i="1" s="1"/>
  <c r="U344" i="1"/>
  <c r="V344" i="1" s="1"/>
  <c r="U343" i="1"/>
  <c r="V343" i="1" s="1"/>
  <c r="U342" i="1"/>
  <c r="V342" i="1" s="1"/>
  <c r="U341" i="1"/>
  <c r="V341" i="1" s="1"/>
  <c r="U340" i="1"/>
  <c r="V340" i="1" s="1"/>
  <c r="U339" i="1"/>
  <c r="V339" i="1" s="1"/>
  <c r="U338" i="1"/>
  <c r="V338" i="1" s="1"/>
  <c r="U337" i="1"/>
  <c r="V337" i="1" s="1"/>
  <c r="U336" i="1"/>
  <c r="V336" i="1" s="1"/>
  <c r="U335" i="1"/>
  <c r="V335" i="1" s="1"/>
  <c r="U334" i="1"/>
  <c r="V334" i="1" s="1"/>
  <c r="U333" i="1"/>
  <c r="V333" i="1" s="1"/>
  <c r="U332" i="1"/>
  <c r="V332" i="1" s="1"/>
  <c r="U331" i="1"/>
  <c r="V331" i="1" s="1"/>
  <c r="U330" i="1"/>
  <c r="V330" i="1" s="1"/>
  <c r="U329" i="1"/>
  <c r="V329" i="1" s="1"/>
  <c r="U328" i="1"/>
  <c r="V328" i="1" s="1"/>
  <c r="U327" i="1"/>
  <c r="V327" i="1" s="1"/>
  <c r="U326" i="1"/>
  <c r="V326" i="1" s="1"/>
  <c r="U325" i="1"/>
  <c r="V325" i="1" s="1"/>
  <c r="U324" i="1"/>
  <c r="V324" i="1" s="1"/>
  <c r="U323" i="1"/>
  <c r="V323" i="1" s="1"/>
  <c r="U322" i="1"/>
  <c r="V322" i="1" s="1"/>
  <c r="U321" i="1"/>
  <c r="V321" i="1" s="1"/>
  <c r="U320" i="1"/>
  <c r="V320" i="1" s="1"/>
  <c r="U319" i="1"/>
  <c r="V319" i="1" s="1"/>
  <c r="U318" i="1"/>
  <c r="V318" i="1" s="1"/>
  <c r="U317" i="1"/>
  <c r="V317" i="1" s="1"/>
  <c r="U316" i="1"/>
  <c r="V316" i="1" s="1"/>
  <c r="U315" i="1"/>
  <c r="V315" i="1" s="1"/>
  <c r="U314" i="1"/>
  <c r="V314" i="1" s="1"/>
  <c r="U313" i="1"/>
  <c r="V313" i="1" s="1"/>
  <c r="U312" i="1"/>
  <c r="V312" i="1" s="1"/>
  <c r="U311" i="1"/>
  <c r="V311" i="1" s="1"/>
  <c r="U310" i="1"/>
  <c r="V310" i="1" s="1"/>
  <c r="U309" i="1"/>
  <c r="V309" i="1" s="1"/>
  <c r="U308" i="1"/>
  <c r="V308" i="1" s="1"/>
  <c r="U307" i="1"/>
  <c r="V307" i="1" s="1"/>
  <c r="U306" i="1"/>
  <c r="V306" i="1" s="1"/>
  <c r="U305" i="1"/>
  <c r="V305" i="1" s="1"/>
  <c r="U304" i="1"/>
  <c r="V304" i="1" s="1"/>
  <c r="U303" i="1"/>
  <c r="V303" i="1" s="1"/>
  <c r="U302" i="1"/>
  <c r="V302" i="1" s="1"/>
  <c r="U301" i="1"/>
  <c r="V301" i="1" s="1"/>
  <c r="U300" i="1"/>
  <c r="V300" i="1" s="1"/>
  <c r="U299" i="1"/>
  <c r="V299" i="1" s="1"/>
  <c r="U298" i="1"/>
  <c r="V298" i="1" s="1"/>
  <c r="U297" i="1"/>
  <c r="V297" i="1" s="1"/>
  <c r="U296" i="1"/>
  <c r="V296" i="1" s="1"/>
  <c r="U295" i="1"/>
  <c r="V295" i="1" s="1"/>
  <c r="U294" i="1"/>
  <c r="V294" i="1" s="1"/>
  <c r="U293" i="1"/>
  <c r="V293" i="1" s="1"/>
  <c r="U292" i="1"/>
  <c r="V292" i="1" s="1"/>
  <c r="U291" i="1"/>
  <c r="V291" i="1" s="1"/>
  <c r="U290" i="1"/>
  <c r="V290" i="1" s="1"/>
  <c r="U289" i="1"/>
  <c r="V289" i="1" s="1"/>
  <c r="U288" i="1"/>
  <c r="V288" i="1" s="1"/>
  <c r="U287" i="1"/>
  <c r="V287" i="1" s="1"/>
  <c r="U286" i="1"/>
  <c r="V286" i="1" s="1"/>
  <c r="U285" i="1"/>
  <c r="V285" i="1" s="1"/>
  <c r="U284" i="1"/>
  <c r="V284" i="1" s="1"/>
  <c r="U283" i="1"/>
  <c r="V283" i="1" s="1"/>
  <c r="U282" i="1"/>
  <c r="V282" i="1" s="1"/>
  <c r="U281" i="1"/>
  <c r="V281" i="1" s="1"/>
  <c r="U280" i="1"/>
  <c r="V280" i="1" s="1"/>
  <c r="U279" i="1"/>
  <c r="V279" i="1" s="1"/>
  <c r="U278" i="1"/>
  <c r="V278" i="1" s="1"/>
  <c r="U277" i="1"/>
  <c r="V277" i="1" s="1"/>
  <c r="U276" i="1"/>
  <c r="V276" i="1" s="1"/>
  <c r="U275" i="1"/>
  <c r="V275" i="1" s="1"/>
  <c r="U274" i="1"/>
  <c r="V274" i="1" s="1"/>
  <c r="U273" i="1"/>
  <c r="V273" i="1" s="1"/>
  <c r="U272" i="1"/>
  <c r="V272" i="1" s="1"/>
  <c r="U271" i="1"/>
  <c r="V271" i="1" s="1"/>
  <c r="U270" i="1"/>
  <c r="V270" i="1" s="1"/>
  <c r="U269" i="1"/>
  <c r="V269" i="1" s="1"/>
  <c r="U268" i="1"/>
  <c r="V268" i="1" s="1"/>
  <c r="U267" i="1"/>
  <c r="V267" i="1" s="1"/>
  <c r="U266" i="1"/>
  <c r="V266" i="1" s="1"/>
  <c r="U265" i="1"/>
  <c r="V265" i="1" s="1"/>
  <c r="U264" i="1"/>
  <c r="V264" i="1" s="1"/>
  <c r="U263" i="1"/>
  <c r="V263" i="1" s="1"/>
  <c r="U262" i="1"/>
  <c r="V262" i="1" s="1"/>
  <c r="U261" i="1"/>
  <c r="V261" i="1" s="1"/>
  <c r="U260" i="1"/>
  <c r="V260" i="1" s="1"/>
  <c r="U259" i="1"/>
  <c r="V259" i="1" s="1"/>
  <c r="U258" i="1"/>
  <c r="V258" i="1" s="1"/>
  <c r="U257" i="1"/>
  <c r="V257" i="1" s="1"/>
  <c r="U256" i="1"/>
  <c r="V256" i="1" s="1"/>
  <c r="U255" i="1"/>
  <c r="V255" i="1" s="1"/>
  <c r="U254" i="1"/>
  <c r="V254" i="1" s="1"/>
  <c r="U253" i="1"/>
  <c r="V253" i="1" s="1"/>
  <c r="U252" i="1"/>
  <c r="V252" i="1" s="1"/>
  <c r="U251" i="1"/>
  <c r="V251" i="1" s="1"/>
  <c r="U250" i="1"/>
  <c r="V250" i="1" s="1"/>
  <c r="U249" i="1"/>
  <c r="V249" i="1" s="1"/>
  <c r="U248" i="1"/>
  <c r="V248" i="1" s="1"/>
  <c r="U247" i="1"/>
  <c r="V247" i="1" s="1"/>
  <c r="U246" i="1"/>
  <c r="V246" i="1" s="1"/>
  <c r="U245" i="1"/>
  <c r="V245" i="1" s="1"/>
  <c r="U244" i="1"/>
  <c r="V244" i="1" s="1"/>
  <c r="U243" i="1"/>
  <c r="V243" i="1" s="1"/>
  <c r="U242" i="1"/>
  <c r="V242" i="1" s="1"/>
  <c r="U241" i="1"/>
  <c r="V241" i="1" s="1"/>
  <c r="U240" i="1"/>
  <c r="V240" i="1" s="1"/>
  <c r="U239" i="1"/>
  <c r="V239" i="1" s="1"/>
  <c r="U238" i="1"/>
  <c r="V238" i="1" s="1"/>
  <c r="U237" i="1"/>
  <c r="V237" i="1" s="1"/>
  <c r="U236" i="1"/>
  <c r="V236" i="1" s="1"/>
  <c r="U235" i="1"/>
  <c r="V235" i="1" s="1"/>
  <c r="U234" i="1"/>
  <c r="V234" i="1" s="1"/>
  <c r="U233" i="1"/>
  <c r="V233" i="1" s="1"/>
  <c r="U232" i="1"/>
  <c r="V232" i="1" s="1"/>
  <c r="U231" i="1"/>
  <c r="V231" i="1" s="1"/>
  <c r="U230" i="1"/>
  <c r="V230" i="1" s="1"/>
  <c r="U229" i="1"/>
  <c r="V229" i="1" s="1"/>
  <c r="U228" i="1"/>
  <c r="V228" i="1" s="1"/>
  <c r="U227" i="1"/>
  <c r="V227" i="1" s="1"/>
  <c r="U226" i="1"/>
  <c r="V226" i="1" s="1"/>
  <c r="U225" i="1"/>
  <c r="V225" i="1" s="1"/>
  <c r="U224" i="1"/>
  <c r="V224" i="1" s="1"/>
  <c r="U223" i="1"/>
  <c r="V223" i="1" s="1"/>
  <c r="U222" i="1"/>
  <c r="V222" i="1" s="1"/>
  <c r="U221" i="1"/>
  <c r="V221" i="1" s="1"/>
  <c r="U220" i="1"/>
  <c r="V220" i="1" s="1"/>
  <c r="U219" i="1"/>
  <c r="V219" i="1" s="1"/>
  <c r="U218" i="1"/>
  <c r="V218" i="1" s="1"/>
  <c r="U217" i="1"/>
  <c r="V217" i="1" s="1"/>
  <c r="U216" i="1"/>
  <c r="V216" i="1" s="1"/>
  <c r="U215" i="1"/>
  <c r="V215" i="1" s="1"/>
  <c r="U214" i="1"/>
  <c r="V214" i="1" s="1"/>
  <c r="U213" i="1"/>
  <c r="V213" i="1" s="1"/>
  <c r="U212" i="1"/>
  <c r="V212" i="1" s="1"/>
  <c r="U211" i="1"/>
  <c r="V211" i="1" s="1"/>
  <c r="U210" i="1"/>
  <c r="V210" i="1" s="1"/>
  <c r="U209" i="1"/>
  <c r="V209" i="1" s="1"/>
  <c r="U208" i="1"/>
  <c r="V208" i="1" s="1"/>
  <c r="U207" i="1"/>
  <c r="V207" i="1" s="1"/>
  <c r="U206" i="1"/>
  <c r="V206" i="1" s="1"/>
  <c r="U205" i="1"/>
  <c r="V205" i="1" s="1"/>
  <c r="U204" i="1"/>
  <c r="V204" i="1" s="1"/>
  <c r="U203" i="1"/>
  <c r="V203" i="1" s="1"/>
  <c r="U202" i="1"/>
  <c r="V202" i="1" s="1"/>
  <c r="U201" i="1"/>
  <c r="V201" i="1" s="1"/>
  <c r="U200" i="1"/>
  <c r="V200" i="1" s="1"/>
  <c r="U199" i="1"/>
  <c r="V199" i="1" s="1"/>
  <c r="U198" i="1"/>
  <c r="V198" i="1" s="1"/>
  <c r="U197" i="1"/>
  <c r="V197" i="1" s="1"/>
  <c r="U196" i="1"/>
  <c r="V196" i="1" s="1"/>
  <c r="U195" i="1"/>
  <c r="V195" i="1" s="1"/>
  <c r="U194" i="1"/>
  <c r="V194" i="1" s="1"/>
  <c r="U193" i="1"/>
  <c r="V193" i="1" s="1"/>
  <c r="U192" i="1"/>
  <c r="V192" i="1" s="1"/>
  <c r="U191" i="1"/>
  <c r="V191" i="1" s="1"/>
  <c r="U190" i="1"/>
  <c r="V190" i="1" s="1"/>
  <c r="U189" i="1"/>
  <c r="V189" i="1" s="1"/>
  <c r="U188" i="1"/>
  <c r="V188" i="1" s="1"/>
  <c r="U187" i="1"/>
  <c r="V187" i="1" s="1"/>
  <c r="U186" i="1"/>
  <c r="V186" i="1" s="1"/>
  <c r="U185" i="1"/>
  <c r="V185" i="1" s="1"/>
  <c r="U184" i="1"/>
  <c r="V184" i="1" s="1"/>
  <c r="U183" i="1"/>
  <c r="V183" i="1" s="1"/>
  <c r="U182" i="1"/>
  <c r="V182" i="1" s="1"/>
  <c r="U181" i="1"/>
  <c r="V181" i="1" s="1"/>
  <c r="U180" i="1"/>
  <c r="V180" i="1" s="1"/>
  <c r="U179" i="1"/>
  <c r="V179" i="1" s="1"/>
  <c r="U178" i="1"/>
  <c r="V178" i="1" s="1"/>
  <c r="U177" i="1"/>
  <c r="V177" i="1" s="1"/>
  <c r="U176" i="1"/>
  <c r="V176" i="1" s="1"/>
  <c r="U175" i="1"/>
  <c r="V175" i="1" s="1"/>
  <c r="U174" i="1"/>
  <c r="V174" i="1" s="1"/>
  <c r="U173" i="1"/>
  <c r="V173" i="1" s="1"/>
  <c r="U172" i="1"/>
  <c r="V172" i="1" s="1"/>
  <c r="U171" i="1"/>
  <c r="V171" i="1" s="1"/>
  <c r="U170" i="1"/>
  <c r="V170" i="1" s="1"/>
  <c r="U169" i="1"/>
  <c r="V169" i="1" s="1"/>
  <c r="U168" i="1"/>
  <c r="V168" i="1" s="1"/>
  <c r="U167" i="1"/>
  <c r="V167" i="1" s="1"/>
  <c r="U166" i="1"/>
  <c r="V166" i="1" s="1"/>
  <c r="U165" i="1"/>
  <c r="V165" i="1" s="1"/>
  <c r="U164" i="1"/>
  <c r="V164" i="1" s="1"/>
  <c r="U163" i="1"/>
  <c r="V163" i="1" s="1"/>
  <c r="U162" i="1"/>
  <c r="V162" i="1" s="1"/>
  <c r="U161" i="1"/>
  <c r="V161" i="1" s="1"/>
  <c r="U160" i="1"/>
  <c r="V160" i="1" s="1"/>
  <c r="U159" i="1"/>
  <c r="V159" i="1" s="1"/>
  <c r="U158" i="1"/>
  <c r="V158" i="1" s="1"/>
  <c r="U157" i="1"/>
  <c r="V157" i="1" s="1"/>
  <c r="U156" i="1"/>
  <c r="V156" i="1" s="1"/>
  <c r="U155" i="1"/>
  <c r="V155" i="1" s="1"/>
  <c r="U154" i="1"/>
  <c r="V154" i="1" s="1"/>
  <c r="U153" i="1"/>
  <c r="V153" i="1" s="1"/>
  <c r="U152" i="1"/>
  <c r="V152" i="1" s="1"/>
  <c r="U151" i="1"/>
  <c r="V151" i="1" s="1"/>
  <c r="U150" i="1"/>
  <c r="V150" i="1" s="1"/>
  <c r="U149" i="1"/>
  <c r="V149" i="1" s="1"/>
  <c r="U148" i="1"/>
  <c r="V148" i="1" s="1"/>
  <c r="U147" i="1"/>
  <c r="V147" i="1" s="1"/>
  <c r="U146" i="1"/>
  <c r="V146" i="1" s="1"/>
  <c r="U145" i="1"/>
  <c r="V145" i="1" s="1"/>
  <c r="U144" i="1"/>
  <c r="V144" i="1" s="1"/>
  <c r="U143" i="1"/>
  <c r="V143" i="1" s="1"/>
  <c r="U142" i="1"/>
  <c r="V142" i="1" s="1"/>
  <c r="U141" i="1"/>
  <c r="V141" i="1" s="1"/>
  <c r="U140" i="1"/>
  <c r="V140" i="1" s="1"/>
  <c r="U139" i="1"/>
  <c r="V139" i="1" s="1"/>
  <c r="U138" i="1"/>
  <c r="V138" i="1" s="1"/>
  <c r="U137" i="1"/>
  <c r="V137" i="1" s="1"/>
  <c r="U136" i="1"/>
  <c r="V136" i="1" s="1"/>
  <c r="U135" i="1"/>
  <c r="V135" i="1" s="1"/>
  <c r="U134" i="1"/>
  <c r="V134" i="1" s="1"/>
  <c r="U133" i="1"/>
  <c r="V133" i="1" s="1"/>
  <c r="U132" i="1"/>
  <c r="V132" i="1" s="1"/>
  <c r="U131" i="1"/>
  <c r="V131" i="1" s="1"/>
  <c r="U130" i="1"/>
  <c r="V130" i="1" s="1"/>
  <c r="U129" i="1"/>
  <c r="V129" i="1" s="1"/>
  <c r="U128" i="1"/>
  <c r="V128" i="1" s="1"/>
  <c r="U127" i="1"/>
  <c r="V127" i="1" s="1"/>
  <c r="U126" i="1"/>
  <c r="V126" i="1" s="1"/>
  <c r="U125" i="1"/>
  <c r="V125" i="1" s="1"/>
  <c r="U124" i="1"/>
  <c r="V124" i="1" s="1"/>
  <c r="U123" i="1"/>
  <c r="V123" i="1" s="1"/>
  <c r="U122" i="1"/>
  <c r="V122" i="1" s="1"/>
  <c r="U121" i="1"/>
  <c r="V121" i="1" s="1"/>
  <c r="U120" i="1"/>
  <c r="V120" i="1" s="1"/>
  <c r="U119" i="1"/>
  <c r="V119" i="1" s="1"/>
  <c r="U118" i="1"/>
  <c r="V118" i="1" s="1"/>
  <c r="U117" i="1"/>
  <c r="V117" i="1" s="1"/>
  <c r="U116" i="1"/>
  <c r="V116" i="1" s="1"/>
  <c r="U115" i="1"/>
  <c r="V115" i="1" s="1"/>
  <c r="U114" i="1"/>
  <c r="V114" i="1" s="1"/>
  <c r="U113" i="1"/>
  <c r="V113" i="1" s="1"/>
  <c r="U112" i="1"/>
  <c r="V112" i="1" s="1"/>
  <c r="U111" i="1"/>
  <c r="V111" i="1" s="1"/>
  <c r="U110" i="1"/>
  <c r="V110" i="1" s="1"/>
  <c r="U109" i="1"/>
  <c r="V109" i="1" s="1"/>
  <c r="U108" i="1"/>
  <c r="V108" i="1" s="1"/>
  <c r="U107" i="1"/>
  <c r="V107" i="1" s="1"/>
  <c r="U106" i="1"/>
  <c r="V106" i="1" s="1"/>
  <c r="U105" i="1"/>
  <c r="V105" i="1" s="1"/>
  <c r="U104" i="1"/>
  <c r="V104" i="1" s="1"/>
  <c r="U103" i="1"/>
  <c r="V103" i="1" s="1"/>
  <c r="U102" i="1"/>
  <c r="V102" i="1" s="1"/>
  <c r="U101" i="1"/>
  <c r="V101" i="1" s="1"/>
  <c r="U100" i="1"/>
  <c r="V100" i="1" s="1"/>
  <c r="U99" i="1"/>
  <c r="V99" i="1" s="1"/>
  <c r="U98" i="1"/>
  <c r="V98" i="1" s="1"/>
  <c r="U97" i="1"/>
  <c r="V97" i="1" s="1"/>
  <c r="U96" i="1"/>
  <c r="V96" i="1" s="1"/>
  <c r="U95" i="1"/>
  <c r="V95" i="1" s="1"/>
  <c r="U94" i="1"/>
  <c r="V94" i="1" s="1"/>
  <c r="U93" i="1"/>
  <c r="V93" i="1" s="1"/>
  <c r="U92" i="1"/>
  <c r="V92" i="1" s="1"/>
  <c r="U91" i="1"/>
  <c r="V91" i="1" s="1"/>
  <c r="U90" i="1"/>
  <c r="V90" i="1" s="1"/>
  <c r="U89" i="1"/>
  <c r="V89" i="1" s="1"/>
  <c r="U88" i="1"/>
  <c r="V88" i="1" s="1"/>
  <c r="U87" i="1"/>
  <c r="V87" i="1" s="1"/>
  <c r="U86" i="1"/>
  <c r="V86" i="1" s="1"/>
  <c r="U85" i="1"/>
  <c r="V85" i="1" s="1"/>
  <c r="U84" i="1"/>
  <c r="V84" i="1" s="1"/>
  <c r="U83" i="1"/>
  <c r="V83" i="1" s="1"/>
  <c r="U82" i="1"/>
  <c r="V82" i="1" s="1"/>
  <c r="U81" i="1"/>
  <c r="V81" i="1" s="1"/>
  <c r="U80" i="1"/>
  <c r="V80" i="1" s="1"/>
  <c r="U79" i="1"/>
  <c r="V79" i="1" s="1"/>
  <c r="U78" i="1"/>
  <c r="V78" i="1" s="1"/>
  <c r="U77" i="1"/>
  <c r="V77" i="1" s="1"/>
  <c r="U76" i="1"/>
  <c r="V76" i="1" s="1"/>
  <c r="U75" i="1"/>
  <c r="V75" i="1" s="1"/>
  <c r="U74" i="1"/>
  <c r="V74" i="1" s="1"/>
  <c r="U73" i="1"/>
  <c r="V73" i="1" s="1"/>
  <c r="U72" i="1"/>
  <c r="V72" i="1" s="1"/>
  <c r="U71" i="1"/>
  <c r="V71" i="1" s="1"/>
  <c r="U70" i="1"/>
  <c r="V70" i="1" s="1"/>
  <c r="U69" i="1"/>
  <c r="V69" i="1" s="1"/>
  <c r="U68" i="1"/>
  <c r="V68" i="1" s="1"/>
  <c r="U67" i="1"/>
  <c r="V67" i="1" s="1"/>
  <c r="U66" i="1"/>
  <c r="V66" i="1" s="1"/>
  <c r="U65" i="1"/>
  <c r="V65" i="1" s="1"/>
  <c r="U64" i="1"/>
  <c r="V64" i="1" s="1"/>
  <c r="U63" i="1"/>
  <c r="V63" i="1" s="1"/>
  <c r="U62" i="1"/>
  <c r="V62" i="1" s="1"/>
  <c r="U61" i="1"/>
  <c r="V61" i="1" s="1"/>
  <c r="U60" i="1"/>
  <c r="V60" i="1" s="1"/>
  <c r="U59" i="1"/>
  <c r="V59" i="1" s="1"/>
  <c r="U58" i="1"/>
  <c r="V58" i="1" s="1"/>
  <c r="U57" i="1"/>
  <c r="V57" i="1" s="1"/>
  <c r="U56" i="1"/>
  <c r="V56" i="1" s="1"/>
  <c r="U55" i="1"/>
  <c r="V55" i="1" s="1"/>
  <c r="U54" i="1"/>
  <c r="V54" i="1" s="1"/>
  <c r="U53" i="1"/>
  <c r="V53" i="1" s="1"/>
  <c r="U52" i="1"/>
  <c r="V52" i="1" s="1"/>
  <c r="U51" i="1"/>
  <c r="V51" i="1" s="1"/>
  <c r="U50" i="1"/>
  <c r="V50" i="1" s="1"/>
  <c r="U49" i="1"/>
  <c r="V49" i="1" s="1"/>
  <c r="U48" i="1"/>
  <c r="V48" i="1" s="1"/>
  <c r="U47" i="1"/>
  <c r="V47" i="1" s="1"/>
  <c r="U46" i="1"/>
  <c r="V46" i="1" s="1"/>
  <c r="U45" i="1"/>
  <c r="V45" i="1" s="1"/>
  <c r="U44" i="1"/>
  <c r="V44" i="1" s="1"/>
  <c r="U43" i="1"/>
  <c r="V43" i="1" s="1"/>
  <c r="U42" i="1"/>
  <c r="V42" i="1" s="1"/>
  <c r="U41" i="1"/>
  <c r="V41" i="1" s="1"/>
  <c r="U40" i="1"/>
  <c r="V40" i="1" s="1"/>
  <c r="U39" i="1"/>
  <c r="V39" i="1" s="1"/>
  <c r="U38" i="1"/>
  <c r="V38" i="1" s="1"/>
  <c r="U37" i="1"/>
  <c r="V37" i="1" s="1"/>
  <c r="U36" i="1"/>
  <c r="V36" i="1" s="1"/>
  <c r="U35" i="1"/>
  <c r="V35" i="1" s="1"/>
  <c r="U34" i="1"/>
  <c r="V34" i="1" s="1"/>
  <c r="U33" i="1"/>
  <c r="V33" i="1" s="1"/>
  <c r="U32" i="1"/>
  <c r="V32" i="1" s="1"/>
  <c r="U31" i="1"/>
  <c r="V31" i="1" s="1"/>
  <c r="U30" i="1"/>
  <c r="V30" i="1" s="1"/>
  <c r="U29" i="1"/>
  <c r="V29" i="1" s="1"/>
  <c r="U28" i="1"/>
  <c r="V28" i="1" s="1"/>
  <c r="U27" i="1"/>
  <c r="V27" i="1" s="1"/>
  <c r="U26" i="1"/>
  <c r="V26" i="1" s="1"/>
  <c r="U25" i="1"/>
  <c r="V25" i="1" s="1"/>
  <c r="U24" i="1"/>
  <c r="V24" i="1" s="1"/>
  <c r="U23" i="1"/>
  <c r="V23" i="1" s="1"/>
  <c r="U22" i="1"/>
  <c r="V22" i="1" s="1"/>
  <c r="U21" i="1"/>
  <c r="V21" i="1" s="1"/>
  <c r="U20" i="1"/>
  <c r="V20" i="1" s="1"/>
  <c r="U19" i="1"/>
  <c r="V19" i="1" s="1"/>
  <c r="U18" i="1"/>
  <c r="V18" i="1" s="1"/>
  <c r="U17" i="1"/>
  <c r="V17" i="1" s="1"/>
  <c r="U16" i="1"/>
  <c r="V16" i="1" s="1"/>
  <c r="U15" i="1"/>
  <c r="V15" i="1" s="1"/>
  <c r="U14" i="1"/>
  <c r="V14" i="1" s="1"/>
  <c r="U13" i="1"/>
  <c r="V13" i="1" s="1"/>
  <c r="U12" i="1"/>
  <c r="V12" i="1" s="1"/>
  <c r="U11" i="1"/>
  <c r="V11" i="1" s="1"/>
  <c r="U10" i="1"/>
  <c r="V10" i="1" s="1"/>
  <c r="U9" i="1"/>
  <c r="V9" i="1" s="1"/>
  <c r="U8" i="1"/>
  <c r="V8" i="1" s="1"/>
  <c r="U7" i="1"/>
  <c r="V7" i="1" s="1"/>
  <c r="U6" i="1"/>
  <c r="V6" i="1" s="1"/>
  <c r="U5" i="1"/>
  <c r="V5" i="1" s="1"/>
  <c r="U4" i="1"/>
  <c r="V4" i="1" s="1"/>
  <c r="U3" i="1"/>
  <c r="V3" i="1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2577" i="1"/>
  <c r="S2962" i="1"/>
  <c r="S1462" i="1"/>
  <c r="S494" i="1"/>
  <c r="S226" i="1"/>
  <c r="S2952" i="1"/>
  <c r="S197" i="1"/>
  <c r="S165" i="1"/>
  <c r="S233" i="1"/>
  <c r="S3127" i="1"/>
  <c r="S225" i="1"/>
  <c r="S3063" i="1"/>
  <c r="S2392" i="1"/>
  <c r="S1232" i="1"/>
  <c r="S180" i="1"/>
  <c r="S2644" i="1"/>
  <c r="S688" i="1"/>
  <c r="S2351" i="1"/>
  <c r="S3887" i="1"/>
  <c r="S235" i="1"/>
  <c r="S1698" i="1"/>
  <c r="S1863" i="1"/>
  <c r="S1450" i="1"/>
  <c r="S142" i="1"/>
  <c r="S1984" i="1"/>
  <c r="S2515" i="1"/>
  <c r="S2365" i="1"/>
  <c r="S238" i="1"/>
  <c r="S3638" i="1"/>
  <c r="S2878" i="1"/>
  <c r="S1998" i="1"/>
  <c r="S1447" i="1"/>
  <c r="S1700" i="1"/>
  <c r="S2399" i="1"/>
  <c r="S2380" i="1"/>
  <c r="S584" i="1"/>
  <c r="S3630" i="1"/>
  <c r="S708" i="1"/>
  <c r="S3129" i="1"/>
  <c r="S913" i="1"/>
  <c r="S2513" i="1"/>
  <c r="S2563" i="1"/>
  <c r="S2522" i="1"/>
  <c r="S464" i="1"/>
  <c r="S2782" i="1"/>
  <c r="S639" i="1"/>
  <c r="S174" i="1"/>
  <c r="S613" i="1"/>
  <c r="S2960" i="1"/>
  <c r="S4100" i="1"/>
  <c r="S3116" i="1"/>
  <c r="S625" i="1"/>
  <c r="S135" i="1"/>
  <c r="S604" i="1"/>
  <c r="S139" i="1"/>
  <c r="S3059" i="1"/>
  <c r="S2947" i="1"/>
  <c r="S223" i="1"/>
  <c r="S1418" i="1"/>
  <c r="S2896" i="1"/>
  <c r="S2352" i="1"/>
  <c r="S564" i="1"/>
  <c r="S1236" i="1"/>
  <c r="S2402" i="1"/>
  <c r="S210" i="1"/>
  <c r="S489" i="1"/>
  <c r="S554" i="1"/>
  <c r="S2509" i="1"/>
  <c r="S1133" i="1"/>
  <c r="S2566" i="1"/>
  <c r="S1060" i="1"/>
  <c r="S1434" i="1"/>
  <c r="S1461" i="1"/>
  <c r="S2506" i="1"/>
  <c r="S2568" i="1"/>
  <c r="S2397" i="1"/>
  <c r="S3877" i="1"/>
  <c r="S2574" i="1"/>
  <c r="S2890" i="1"/>
  <c r="S495" i="1"/>
  <c r="S3884" i="1"/>
  <c r="S2388" i="1"/>
  <c r="S2381" i="1"/>
  <c r="S2688" i="1"/>
  <c r="S3950" i="1"/>
  <c r="S1571" i="1"/>
  <c r="S229" i="1"/>
  <c r="S2359" i="1"/>
  <c r="S240" i="1"/>
  <c r="S211" i="1"/>
  <c r="S3147" i="1"/>
  <c r="S1149" i="1"/>
  <c r="S1153" i="1"/>
  <c r="S3956" i="1"/>
  <c r="S567" i="1"/>
  <c r="S1239" i="1"/>
  <c r="S1455" i="1"/>
  <c r="S3058" i="1"/>
  <c r="S1122" i="1"/>
  <c r="S3645" i="1"/>
  <c r="S2371" i="1"/>
  <c r="S627" i="1"/>
  <c r="S2518" i="1"/>
  <c r="S4073" i="1"/>
  <c r="S1556" i="1"/>
  <c r="S3938" i="1"/>
  <c r="S929" i="1"/>
  <c r="S131" i="1"/>
  <c r="S4031" i="1"/>
  <c r="S3743" i="1"/>
  <c r="S459" i="1"/>
  <c r="S2565" i="1"/>
  <c r="S2510" i="1"/>
  <c r="S453" i="1"/>
  <c r="S2428" i="1"/>
  <c r="S634" i="1"/>
  <c r="S2773" i="1"/>
  <c r="S1163" i="1"/>
  <c r="S3955" i="1"/>
  <c r="S772" i="1"/>
  <c r="S167" i="1"/>
  <c r="S908" i="1"/>
  <c r="S3885" i="1"/>
  <c r="S2579" i="1"/>
  <c r="S3792" i="1"/>
  <c r="S1820" i="1"/>
  <c r="S2143" i="1"/>
  <c r="S2689" i="1"/>
  <c r="S2956" i="1"/>
  <c r="S3874" i="1"/>
  <c r="S2406" i="1"/>
  <c r="S3881" i="1"/>
  <c r="S1599" i="1"/>
  <c r="S2412" i="1"/>
  <c r="S1454" i="1"/>
  <c r="S512" i="1"/>
  <c r="S612" i="1"/>
  <c r="S1427" i="1"/>
  <c r="S2401" i="1"/>
  <c r="S1445" i="1"/>
  <c r="S208" i="1"/>
  <c r="S490" i="1"/>
  <c r="S1051" i="1"/>
  <c r="S3196" i="1"/>
  <c r="S1334" i="1"/>
  <c r="S1431" i="1"/>
  <c r="S2578" i="1"/>
  <c r="S3888" i="1"/>
  <c r="S3886" i="1"/>
  <c r="S4099" i="1"/>
  <c r="S480" i="1"/>
  <c r="S1166" i="1"/>
  <c r="S2505" i="1"/>
  <c r="S1871" i="1"/>
  <c r="S2586" i="1"/>
  <c r="S2576" i="1"/>
  <c r="S237" i="1"/>
  <c r="S3932" i="1"/>
  <c r="S2756" i="1"/>
  <c r="S493" i="1"/>
  <c r="S2358" i="1"/>
  <c r="S201" i="1"/>
  <c r="S2595" i="1"/>
  <c r="S616" i="1"/>
  <c r="S1731" i="1"/>
  <c r="S2441" i="1"/>
  <c r="S2377" i="1"/>
  <c r="S1058" i="1"/>
  <c r="S1059" i="1"/>
  <c r="S2961" i="1"/>
  <c r="S2901" i="1"/>
  <c r="S1109" i="1"/>
  <c r="S2435" i="1"/>
  <c r="S3965" i="1"/>
  <c r="S569" i="1"/>
  <c r="S614" i="1"/>
  <c r="S1735" i="1"/>
  <c r="S503" i="1"/>
  <c r="S1489" i="1"/>
  <c r="S4089" i="1"/>
  <c r="S2855" i="1"/>
  <c r="S1146" i="1"/>
  <c r="S1174" i="1"/>
  <c r="S587" i="1"/>
  <c r="S3084" i="1"/>
  <c r="S4016" i="1"/>
  <c r="S1451" i="1"/>
  <c r="S4056" i="1"/>
  <c r="S1815" i="1"/>
  <c r="S1880" i="1"/>
  <c r="S2439" i="1"/>
  <c r="S230" i="1"/>
  <c r="S2414" i="1"/>
  <c r="S2848" i="1"/>
  <c r="S2575" i="1"/>
  <c r="S3806" i="1"/>
  <c r="S3933" i="1"/>
  <c r="S2774" i="1"/>
  <c r="S557" i="1"/>
  <c r="S549" i="1"/>
  <c r="S470" i="1"/>
  <c r="S520" i="1"/>
  <c r="S439" i="1"/>
  <c r="S497" i="1"/>
  <c r="S149" i="1"/>
  <c r="S928" i="1"/>
  <c r="S4025" i="1"/>
  <c r="S2507" i="1"/>
  <c r="S1710" i="1"/>
  <c r="S1161" i="1"/>
  <c r="S429" i="1"/>
  <c r="S1158" i="1"/>
  <c r="S903" i="1"/>
  <c r="S1999" i="1"/>
  <c r="S1555" i="1"/>
  <c r="S471" i="1"/>
  <c r="S1179" i="1"/>
  <c r="S1459" i="1"/>
  <c r="S176" i="1"/>
  <c r="S1684" i="1"/>
  <c r="S2580" i="1"/>
  <c r="S204" i="1"/>
  <c r="S3865" i="1"/>
  <c r="S2745" i="1"/>
  <c r="S2883" i="1"/>
  <c r="S145" i="1"/>
  <c r="S3875" i="1"/>
  <c r="S1708" i="1"/>
  <c r="S922" i="1"/>
  <c r="S2344" i="1"/>
  <c r="S3958" i="1"/>
  <c r="S1165" i="1"/>
  <c r="S1723" i="1"/>
  <c r="S766" i="1"/>
  <c r="S4033" i="1"/>
  <c r="S2736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2817" i="1"/>
  <c r="S1289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858" i="1"/>
  <c r="S3364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464" i="1"/>
  <c r="S3601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607" i="1"/>
  <c r="S3397" i="1"/>
  <c r="S39" i="1"/>
  <c r="S1358" i="1"/>
  <c r="S2457" i="1"/>
  <c r="S2043" i="1"/>
  <c r="S391" i="1"/>
  <c r="S2458" i="1"/>
  <c r="S2172" i="1"/>
  <c r="S787" i="1"/>
  <c r="S3539" i="1"/>
  <c r="S2467" i="1"/>
  <c r="S2266" i="1"/>
  <c r="S3510" i="1"/>
  <c r="S3009" i="1"/>
  <c r="S1539" i="1"/>
  <c r="S825" i="1"/>
  <c r="S747" i="1"/>
  <c r="S301" i="1"/>
  <c r="S2035" i="1"/>
  <c r="S274" i="1"/>
  <c r="S2991" i="1"/>
  <c r="S289" i="1"/>
  <c r="S1533" i="1"/>
  <c r="S2315" i="1"/>
  <c r="S3308" i="1"/>
  <c r="S3257" i="1"/>
  <c r="S3593" i="1"/>
  <c r="S1681" i="1"/>
  <c r="S2975" i="1"/>
  <c r="S3656" i="1"/>
  <c r="S1655" i="1"/>
  <c r="S1527" i="1"/>
  <c r="S359" i="1"/>
  <c r="S66" i="1"/>
  <c r="S1362" i="1"/>
  <c r="S2293" i="1"/>
  <c r="S2447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2641" i="1"/>
  <c r="S3267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28" i="1"/>
  <c r="S348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3538" i="1"/>
  <c r="S78" i="1"/>
  <c r="S3611" i="1"/>
  <c r="S2237" i="1"/>
  <c r="S3454" i="1"/>
  <c r="S2183" i="1"/>
  <c r="S3829" i="1"/>
  <c r="S272" i="1"/>
  <c r="S2075" i="1"/>
  <c r="S802" i="1"/>
  <c r="S3452" i="1"/>
  <c r="S2207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93" i="1"/>
  <c r="S1218" i="1"/>
  <c r="S268" i="1"/>
  <c r="S1391" i="1"/>
  <c r="S840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822" i="1"/>
  <c r="S3028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677" i="1"/>
  <c r="S3425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411" i="1"/>
  <c r="S1923" i="1"/>
  <c r="S2102" i="1"/>
  <c r="S1389" i="1"/>
  <c r="S1894" i="1"/>
  <c r="S329" i="1"/>
  <c r="S3706" i="1"/>
  <c r="S2041" i="1"/>
  <c r="S3302" i="1"/>
  <c r="S1354" i="1"/>
  <c r="S2822" i="1"/>
  <c r="S2104" i="1"/>
  <c r="S3613" i="1"/>
  <c r="S1541" i="1"/>
  <c r="S2474" i="1"/>
  <c r="S1886" i="1"/>
  <c r="S1192" i="1"/>
  <c r="S1302" i="1"/>
  <c r="S1197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901" i="1"/>
  <c r="S2939" i="1"/>
  <c r="S1621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731" i="1"/>
  <c r="S376" i="1"/>
  <c r="S3567" i="1"/>
  <c r="S36" i="1"/>
  <c r="S853" i="1"/>
  <c r="S531" i="1"/>
  <c r="S2053" i="1"/>
  <c r="S307" i="1"/>
  <c r="S3608" i="1"/>
  <c r="S1305" i="1"/>
  <c r="S1356" i="1"/>
  <c r="S1036" i="1"/>
  <c r="S3602" i="1"/>
  <c r="S3431" i="1"/>
  <c r="S3347" i="1"/>
  <c r="S3415" i="1"/>
  <c r="S3579" i="1"/>
  <c r="S2819" i="1"/>
  <c r="S3273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2473" i="1"/>
  <c r="S3533" i="1"/>
  <c r="S2938" i="1"/>
  <c r="S3044" i="1"/>
  <c r="S3270" i="1"/>
  <c r="S755" i="1"/>
  <c r="S3693" i="1"/>
  <c r="S2805" i="1"/>
  <c r="S3481" i="1"/>
  <c r="S3254" i="1"/>
  <c r="S3138" i="1"/>
  <c r="S3489" i="1"/>
  <c r="S104" i="1"/>
  <c r="S2631" i="1"/>
  <c r="S2815" i="1"/>
  <c r="S2497" i="1"/>
  <c r="S3492" i="1"/>
  <c r="S3591" i="1"/>
  <c r="S2480" i="1"/>
  <c r="S353" i="1"/>
  <c r="S3244" i="1"/>
  <c r="S816" i="1"/>
  <c r="S3594" i="1"/>
  <c r="S72" i="1"/>
  <c r="S3034" i="1"/>
  <c r="S70" i="1"/>
  <c r="S3164" i="1"/>
  <c r="S3468" i="1"/>
  <c r="S3727" i="1"/>
  <c r="S1932" i="1"/>
  <c r="S81" i="1"/>
  <c r="S2175" i="1"/>
  <c r="S1965" i="1"/>
  <c r="S2069" i="1"/>
  <c r="S1669" i="1"/>
  <c r="S414" i="1"/>
  <c r="S650" i="1"/>
  <c r="S3038" i="1"/>
  <c r="S3589" i="1"/>
  <c r="S1368" i="1"/>
  <c r="S3357" i="1"/>
  <c r="S3214" i="1"/>
  <c r="S3535" i="1"/>
  <c r="S3461" i="1"/>
  <c r="S2030" i="1"/>
  <c r="S390" i="1"/>
  <c r="S1401" i="1"/>
  <c r="S2534" i="1"/>
  <c r="S1943" i="1"/>
  <c r="S2178" i="1"/>
  <c r="S3694" i="1"/>
  <c r="S2809" i="1"/>
  <c r="S733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637" i="1"/>
  <c r="S1359" i="1"/>
  <c r="S1650" i="1"/>
  <c r="S2297" i="1"/>
  <c r="S1844" i="1"/>
  <c r="S335" i="1"/>
  <c r="S400" i="1"/>
  <c r="S2024" i="1"/>
  <c r="S1472" i="1"/>
  <c r="S1613" i="1"/>
  <c r="S2671" i="1"/>
  <c r="S2019" i="1"/>
  <c r="S1291" i="1"/>
  <c r="S342" i="1"/>
  <c r="S1347" i="1"/>
  <c r="S2494" i="1"/>
  <c r="S3229" i="1"/>
  <c r="S2928" i="1"/>
  <c r="S1525" i="1"/>
  <c r="S3618" i="1"/>
  <c r="S3224" i="1"/>
  <c r="S1645" i="1"/>
  <c r="S3498" i="1"/>
  <c r="S3460" i="1"/>
  <c r="S3170" i="1"/>
  <c r="S364" i="1"/>
  <c r="S1386" i="1"/>
  <c r="S1845" i="1"/>
  <c r="S2825" i="1"/>
  <c r="S1374" i="1"/>
  <c r="S1301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3406" i="1"/>
  <c r="S1296" i="1"/>
  <c r="S2964" i="1"/>
  <c r="S839" i="1"/>
  <c r="S3470" i="1"/>
  <c r="S3812" i="1"/>
  <c r="S2987" i="1"/>
  <c r="S3283" i="1"/>
  <c r="S2170" i="1"/>
  <c r="S2492" i="1"/>
  <c r="S2287" i="1"/>
  <c r="S3708" i="1"/>
  <c r="S3021" i="1"/>
  <c r="S3702" i="1"/>
  <c r="S3292" i="1"/>
  <c r="S3490" i="1"/>
  <c r="S1623" i="1"/>
  <c r="S2048" i="1"/>
  <c r="S2320" i="1"/>
  <c r="S1849" i="1"/>
  <c r="S1933" i="1"/>
  <c r="S525" i="1"/>
  <c r="S283" i="1"/>
  <c r="S2096" i="1"/>
  <c r="S1475" i="1"/>
  <c r="S539" i="1"/>
  <c r="S13" i="1"/>
  <c r="S3007" i="1"/>
  <c r="S735" i="1"/>
  <c r="S2093" i="1"/>
  <c r="S842" i="1"/>
  <c r="S2091" i="1"/>
  <c r="S847" i="1"/>
  <c r="S2033" i="1"/>
  <c r="S2197" i="1"/>
  <c r="S1528" i="1"/>
  <c r="S2829" i="1"/>
  <c r="S2840" i="1"/>
  <c r="S1247" i="1"/>
  <c r="S2029" i="1"/>
  <c r="S418" i="1"/>
  <c r="S2051" i="1"/>
  <c r="S2719" i="1"/>
  <c r="S293" i="1"/>
  <c r="S1757" i="1"/>
  <c r="S2169" i="1"/>
  <c r="S377" i="1"/>
  <c r="S106" i="1"/>
  <c r="S2784" i="1"/>
  <c r="S3692" i="1"/>
  <c r="S3625" i="1"/>
  <c r="S3782" i="1"/>
  <c r="S3756" i="1"/>
  <c r="S93" i="1"/>
  <c r="S47" i="1"/>
  <c r="S2718" i="1"/>
  <c r="S2289" i="1"/>
  <c r="S1656" i="1"/>
  <c r="S851" i="1"/>
  <c r="S2549" i="1"/>
  <c r="S3011" i="1"/>
  <c r="S3182" i="1"/>
  <c r="S3213" i="1"/>
  <c r="S2193" i="1"/>
  <c r="S2789" i="1"/>
  <c r="S3541" i="1"/>
  <c r="S2276" i="1"/>
  <c r="S3418" i="1"/>
  <c r="S1667" i="1"/>
  <c r="S3349" i="1"/>
  <c r="S3211" i="1"/>
  <c r="S2486" i="1"/>
  <c r="S3818" i="1"/>
  <c r="S3828" i="1"/>
  <c r="S824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2469" i="1"/>
  <c r="S25" i="1"/>
  <c r="S3597" i="1"/>
  <c r="S753" i="1"/>
  <c r="S1746" i="1"/>
  <c r="S2559" i="1"/>
  <c r="S1680" i="1"/>
  <c r="S3515" i="1"/>
  <c r="S3296" i="1"/>
  <c r="S1611" i="1"/>
  <c r="S369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629" i="1"/>
  <c r="S1248" i="1"/>
  <c r="S1854" i="1"/>
  <c r="S256" i="1"/>
  <c r="S2826" i="1"/>
  <c r="S3529" i="1"/>
  <c r="S3389" i="1"/>
  <c r="S3278" i="1"/>
  <c r="S338" i="1"/>
  <c r="S3331" i="1"/>
  <c r="S3769" i="1"/>
  <c r="S3835" i="1"/>
  <c r="S1270" i="1"/>
  <c r="S2801" i="1"/>
  <c r="S841" i="1"/>
  <c r="S354" i="1"/>
  <c r="S1938" i="1"/>
  <c r="S2716" i="1"/>
  <c r="S1887" i="1"/>
  <c r="S3189" i="1"/>
  <c r="S3657" i="1"/>
  <c r="S357" i="1"/>
  <c r="S69" i="1"/>
  <c r="S2465" i="1"/>
  <c r="S54" i="1"/>
  <c r="S3301" i="1"/>
  <c r="S3169" i="1"/>
  <c r="S1379" i="1"/>
  <c r="S381" i="1"/>
  <c r="S3315" i="1"/>
  <c r="S3219" i="1"/>
  <c r="S3023" i="1"/>
  <c r="S2538" i="1"/>
  <c r="S1759" i="1"/>
  <c r="S1940" i="1"/>
  <c r="S3305" i="1"/>
  <c r="S1825" i="1"/>
  <c r="S1361" i="1"/>
  <c r="S2163" i="1"/>
  <c r="S2009" i="1"/>
  <c r="S530" i="1"/>
  <c r="S1924" i="1"/>
  <c r="S2265" i="1"/>
  <c r="S2090" i="1"/>
  <c r="S2079" i="1"/>
  <c r="S2798" i="1"/>
  <c r="S3586" i="1"/>
  <c r="S2453" i="1"/>
  <c r="S77" i="1"/>
  <c r="S3479" i="1"/>
  <c r="S1678" i="1"/>
  <c r="S3243" i="1"/>
  <c r="S3667" i="1"/>
  <c r="S818" i="1"/>
  <c r="S1469" i="1"/>
  <c r="S91" i="1"/>
  <c r="S2092" i="1"/>
  <c r="S1208" i="1"/>
  <c r="S3786" i="1"/>
  <c r="S2806" i="1"/>
  <c r="S3174" i="1"/>
  <c r="S2064" i="1"/>
  <c r="S1981" i="1"/>
  <c r="S1024" i="1"/>
  <c r="S800" i="1"/>
  <c r="S3178" i="1"/>
  <c r="S352" i="1"/>
  <c r="S1272" i="1"/>
  <c r="S2834" i="1"/>
  <c r="S1760" i="1"/>
  <c r="S98" i="1"/>
  <c r="S524" i="1"/>
  <c r="S2633" i="1"/>
  <c r="S2083" i="1"/>
  <c r="S2618" i="1"/>
  <c r="S1896" i="1"/>
  <c r="S2785" i="1"/>
  <c r="S3391" i="1"/>
  <c r="S3549" i="1"/>
  <c r="S737" i="1"/>
  <c r="S1926" i="1"/>
  <c r="S379" i="1"/>
  <c r="S2214" i="1"/>
  <c r="S3572" i="1"/>
  <c r="S3281" i="1"/>
  <c r="S285" i="1"/>
  <c r="S1369" i="1"/>
  <c r="S3486" i="1"/>
  <c r="S373" i="1"/>
  <c r="S789" i="1"/>
  <c r="S3181" i="1"/>
  <c r="S1617" i="1"/>
  <c r="S1747" i="1"/>
  <c r="S3713" i="1"/>
  <c r="S3293" i="1"/>
  <c r="S528" i="1"/>
  <c r="S2625" i="1"/>
  <c r="S3160" i="1"/>
  <c r="S2969" i="1"/>
  <c r="S3582" i="1"/>
  <c r="S1399" i="1"/>
  <c r="S2198" i="1"/>
  <c r="S318" i="1"/>
  <c r="S246" i="1"/>
  <c r="S2485" i="1"/>
  <c r="S2471" i="1"/>
  <c r="S1262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3477" i="1"/>
  <c r="S2502" i="1"/>
  <c r="S2085" i="1"/>
  <c r="S2814" i="1"/>
  <c r="S2103" i="1"/>
  <c r="S3016" i="1"/>
  <c r="S120" i="1"/>
  <c r="S2540" i="1"/>
  <c r="S334" i="1"/>
  <c r="S2017" i="1"/>
  <c r="S3754" i="1"/>
  <c r="S3621" i="1"/>
  <c r="S1622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327" i="1"/>
  <c r="S3838" i="1"/>
  <c r="S652" i="1"/>
  <c r="S1038" i="1"/>
  <c r="S3240" i="1"/>
  <c r="S402" i="1"/>
  <c r="S2708" i="1"/>
  <c r="S1476" i="1"/>
  <c r="S2164" i="1"/>
  <c r="S3172" i="1"/>
  <c r="S3265" i="1"/>
  <c r="S1225" i="1"/>
  <c r="S386" i="1"/>
  <c r="S3287" i="1"/>
  <c r="S2808" i="1"/>
  <c r="S3399" i="1"/>
  <c r="S3437" i="1"/>
  <c r="S2628" i="1"/>
  <c r="S1311" i="1"/>
  <c r="S3683" i="1"/>
  <c r="S396" i="1"/>
  <c r="S1397" i="1"/>
  <c r="S314" i="1"/>
  <c r="S1513" i="1"/>
  <c r="S797" i="1"/>
  <c r="S380" i="1"/>
  <c r="S1031" i="1"/>
  <c r="S29" i="1"/>
  <c r="S3385" i="1"/>
  <c r="S2548" i="1"/>
  <c r="S754" i="1"/>
  <c r="S1360" i="1"/>
  <c r="S1679" i="1"/>
  <c r="S1381" i="1"/>
  <c r="S349" i="1"/>
  <c r="S803" i="1"/>
  <c r="S2841" i="1"/>
  <c r="S2212" i="1"/>
  <c r="S1223" i="1"/>
  <c r="S1508" i="1"/>
  <c r="S270" i="1"/>
  <c r="S309" i="1"/>
  <c r="S1479" i="1"/>
  <c r="S2561" i="1"/>
  <c r="S3248" i="1"/>
  <c r="S3724" i="1"/>
  <c r="S1889" i="1"/>
  <c r="S3165" i="1"/>
  <c r="S2466" i="1"/>
  <c r="S267" i="1"/>
  <c r="S748" i="1"/>
  <c r="S363" i="1"/>
  <c r="S3400" i="1"/>
  <c r="S3570" i="1"/>
  <c r="S3663" i="1"/>
  <c r="S3788" i="1"/>
  <c r="S71" i="1"/>
  <c r="S1282" i="1"/>
  <c r="S3685" i="1"/>
  <c r="S1743" i="1"/>
  <c r="S1647" i="1"/>
  <c r="S1281" i="1"/>
  <c r="S1510" i="1"/>
  <c r="S3659" i="1"/>
  <c r="S3253" i="1"/>
  <c r="S2084" i="1"/>
  <c r="S2074" i="1"/>
  <c r="S744" i="1"/>
  <c r="S1283" i="1"/>
  <c r="S2464" i="1"/>
  <c r="S1370" i="1"/>
  <c r="S1941" i="1"/>
  <c r="S2669" i="1"/>
  <c r="S2833" i="1"/>
  <c r="S2535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1393" i="1"/>
  <c r="S1648" i="1"/>
  <c r="S3339" i="1"/>
  <c r="S3774" i="1"/>
  <c r="S2460" i="1"/>
  <c r="S366" i="1"/>
  <c r="S371" i="1"/>
  <c r="S340" i="1"/>
  <c r="S3600" i="1"/>
  <c r="S3681" i="1"/>
  <c r="S2608" i="1"/>
  <c r="S3520" i="1"/>
  <c r="S40" i="1"/>
  <c r="S3824" i="1"/>
  <c r="S3045" i="1"/>
  <c r="S2807" i="1"/>
  <c r="S1614" i="1"/>
  <c r="S3516" i="1"/>
  <c r="S2539" i="1"/>
  <c r="S3348" i="1"/>
  <c r="S1294" i="1"/>
  <c r="S3317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3814" i="1"/>
  <c r="S2205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3690" i="1"/>
  <c r="S3704" i="1"/>
  <c r="S2982" i="1"/>
  <c r="S1404" i="1"/>
  <c r="S288" i="1"/>
  <c r="S23" i="1"/>
  <c r="S1686" i="1"/>
  <c r="S1392" i="1"/>
  <c r="S1364" i="1"/>
  <c r="S3424" i="1"/>
  <c r="S1193" i="1"/>
  <c r="S3836" i="1"/>
  <c r="S3183" i="1"/>
  <c r="S2967" i="1"/>
  <c r="S3185" i="1"/>
  <c r="S300" i="1"/>
  <c r="S1842" i="1"/>
  <c r="S2560" i="1"/>
  <c r="S2721" i="1"/>
  <c r="S3173" i="1"/>
  <c r="S26" i="1"/>
  <c r="S3569" i="1"/>
  <c r="S3037" i="1"/>
  <c r="S821" i="1"/>
  <c r="S1744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585" i="1"/>
  <c r="S3412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3448" i="1"/>
  <c r="S2812" i="1"/>
  <c r="S3775" i="1"/>
  <c r="S3428" i="1"/>
  <c r="S2223" i="1"/>
  <c r="S341" i="1"/>
  <c r="S397" i="1"/>
  <c r="S3826" i="1"/>
  <c r="S3135" i="1"/>
  <c r="S3321" i="1"/>
  <c r="S1665" i="1"/>
  <c r="S3699" i="1"/>
  <c r="S2936" i="1"/>
  <c r="S2451" i="1"/>
  <c r="S1755" i="1"/>
  <c r="S50" i="1"/>
  <c r="S2063" i="1"/>
  <c r="S324" i="1"/>
  <c r="S1505" i="1"/>
  <c r="S2443" i="1"/>
  <c r="S1468" i="1"/>
  <c r="S2314" i="1"/>
  <c r="S3231" i="1"/>
  <c r="S832" i="1"/>
  <c r="S3449" i="1"/>
  <c r="S532" i="1"/>
  <c r="S2838" i="1"/>
  <c r="S1191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2450" i="1"/>
  <c r="S3042" i="1"/>
  <c r="S3696" i="1"/>
  <c r="S2607" i="1"/>
  <c r="S107" i="1"/>
  <c r="S3323" i="1"/>
  <c r="S2291" i="1"/>
  <c r="S742" i="1"/>
  <c r="S3275" i="1"/>
  <c r="S1033" i="1"/>
  <c r="S263" i="1"/>
  <c r="S1850" i="1"/>
  <c r="S2557" i="1"/>
  <c r="S2110" i="1"/>
  <c r="S1398" i="1"/>
  <c r="S58" i="1"/>
  <c r="S2294" i="1"/>
  <c r="S3819" i="1"/>
  <c r="S82" i="1"/>
  <c r="S2530" i="1"/>
  <c r="S2942" i="1"/>
  <c r="S2470" i="1"/>
  <c r="S2250" i="1"/>
  <c r="S3186" i="1"/>
  <c r="S2182" i="1"/>
  <c r="S3409" i="1"/>
  <c r="S1383" i="1"/>
  <c r="S1373" i="1"/>
  <c r="S649" i="1"/>
  <c r="S2108" i="1"/>
  <c r="S2543" i="1"/>
  <c r="S830" i="1"/>
  <c r="S817" i="1"/>
  <c r="S1934" i="1"/>
  <c r="S3497" i="1"/>
  <c r="S2965" i="1"/>
  <c r="S1523" i="1"/>
  <c r="S401" i="1"/>
  <c r="S3617" i="1"/>
  <c r="S2664" i="1"/>
  <c r="S3166" i="1"/>
  <c r="S2308" i="1"/>
  <c r="S740" i="1"/>
  <c r="S1188" i="1"/>
  <c r="S257" i="1"/>
  <c r="S259" i="1"/>
  <c r="S343" i="1"/>
  <c r="S3778" i="1"/>
  <c r="S2490" i="1"/>
  <c r="S3032" i="1"/>
  <c r="S292" i="1"/>
  <c r="S3309" i="1"/>
  <c r="S2311" i="1"/>
  <c r="S3051" i="1"/>
  <c r="S375" i="1"/>
  <c r="S398" i="1"/>
  <c r="S2309" i="1"/>
  <c r="S351" i="1"/>
  <c r="S333" i="1"/>
  <c r="S1891" i="1"/>
  <c r="S17" i="1"/>
  <c r="S1761" i="1"/>
  <c r="S322" i="1"/>
  <c r="S3376" i="1"/>
  <c r="S3421" i="1"/>
  <c r="S2111" i="1"/>
  <c r="S2831" i="1"/>
  <c r="S2113" i="1"/>
  <c r="S2554" i="1"/>
  <c r="S8" i="1"/>
  <c r="S1516" i="1"/>
  <c r="S88" i="1"/>
  <c r="S3821" i="1"/>
  <c r="S262" i="1"/>
  <c r="S3511" i="1"/>
  <c r="S20" i="1"/>
  <c r="S2334" i="1"/>
  <c r="S3502" i="1"/>
  <c r="S3259" i="1"/>
  <c r="S3555" i="1"/>
  <c r="S3332" i="1"/>
  <c r="S99" i="1"/>
  <c r="S100" i="1"/>
  <c r="S3361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3527" i="1"/>
  <c r="S3052" i="1"/>
  <c r="S2933" i="1"/>
  <c r="S3825" i="1"/>
  <c r="S2970" i="1"/>
  <c r="S1274" i="1"/>
  <c r="S2972" i="1"/>
  <c r="S1211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3395" i="1"/>
  <c r="S2225" i="1"/>
  <c r="S2342" i="1"/>
  <c r="S2728" i="1"/>
  <c r="S3687" i="1"/>
  <c r="S2218" i="1"/>
  <c r="S2642" i="1"/>
  <c r="S2500" i="1"/>
  <c r="S252" i="1"/>
  <c r="S310" i="1"/>
  <c r="S730" i="1"/>
  <c r="S751" i="1"/>
  <c r="S3436" i="1"/>
  <c r="S1893" i="1"/>
  <c r="S2558" i="1"/>
  <c r="S3501" i="1"/>
  <c r="S2988" i="1"/>
  <c r="S331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3751" i="1"/>
  <c r="S4" i="1"/>
  <c r="S1640" i="1"/>
  <c r="S3543" i="1"/>
  <c r="S812" i="1"/>
  <c r="S2536" i="1"/>
  <c r="S3388" i="1"/>
  <c r="S807" i="1"/>
  <c r="S854" i="1"/>
  <c r="S2997" i="1"/>
  <c r="S1749" i="1"/>
  <c r="S1186" i="1"/>
  <c r="S1659" i="1"/>
  <c r="S3626" i="1"/>
  <c r="S3251" i="1"/>
  <c r="S2115" i="1"/>
  <c r="S361" i="1"/>
  <c r="S291" i="1"/>
  <c r="S1885" i="1"/>
  <c r="S3552" i="1"/>
  <c r="S2821" i="1"/>
  <c r="S3285" i="1"/>
  <c r="S3568" i="1"/>
  <c r="S315" i="1"/>
  <c r="S383" i="1"/>
  <c r="S2477" i="1"/>
  <c r="S1649" i="1"/>
  <c r="S2116" i="1"/>
  <c r="S2787" i="1"/>
  <c r="S273" i="1"/>
  <c r="S861" i="1"/>
  <c r="S3834" i="1"/>
  <c r="S3545" i="1"/>
  <c r="S536" i="1"/>
  <c r="S1300" i="1"/>
  <c r="S523" i="1"/>
  <c r="S286" i="1"/>
  <c r="S3370" i="1"/>
  <c r="S89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603" i="1"/>
  <c r="S3341" i="1"/>
  <c r="S3398" i="1"/>
  <c r="S844" i="1"/>
  <c r="S3247" i="1"/>
  <c r="S2733" i="1"/>
  <c r="S2797" i="1"/>
  <c r="S2531" i="1"/>
  <c r="S1261" i="1"/>
  <c r="S2606" i="1"/>
  <c r="S3440" i="1"/>
  <c r="S1618" i="1"/>
  <c r="S1209" i="1"/>
  <c r="S3228" i="1"/>
  <c r="S48" i="1"/>
  <c r="S312" i="1"/>
  <c r="S1189" i="1"/>
  <c r="S370" i="1"/>
  <c r="S2313" i="1"/>
  <c r="S313" i="1"/>
  <c r="S2292" i="1"/>
  <c r="S1352" i="1"/>
  <c r="S2318" i="1"/>
  <c r="S3665" i="1"/>
  <c r="S96" i="1"/>
  <c r="S3478" i="1"/>
  <c r="S2319" i="1"/>
  <c r="S3653" i="1"/>
  <c r="S831" i="1"/>
  <c r="S1837" i="1"/>
  <c r="S3651" i="1"/>
  <c r="S782" i="1"/>
  <c r="S813" i="1"/>
  <c r="S3151" i="1"/>
  <c r="S2842" i="1"/>
  <c r="S3367" i="1"/>
  <c r="S1895" i="1"/>
  <c r="S114" i="1"/>
  <c r="S1003" i="1"/>
  <c r="S3781" i="1"/>
  <c r="S367" i="1"/>
  <c r="S1195" i="1"/>
  <c r="S356" i="1"/>
  <c r="S399" i="1"/>
  <c r="S3371" i="1"/>
  <c r="S5" i="1"/>
  <c r="S793" i="1"/>
  <c r="S1473" i="1"/>
  <c r="S403" i="1"/>
  <c r="S1639" i="1"/>
  <c r="S3390" i="1"/>
  <c r="S1246" i="1"/>
  <c r="S2463" i="1"/>
  <c r="S811" i="1"/>
  <c r="S2537" i="1"/>
  <c r="S1222" i="1"/>
  <c r="S3507" i="1"/>
  <c r="S3401" i="1"/>
  <c r="S756" i="1"/>
  <c r="S2705" i="1"/>
  <c r="S2999" i="1"/>
  <c r="S247" i="1"/>
  <c r="S1372" i="1"/>
  <c r="S1631" i="1"/>
  <c r="S3381" i="1"/>
  <c r="S330" i="1"/>
  <c r="S3426" i="1"/>
  <c r="S2720" i="1"/>
  <c r="S1507" i="1"/>
  <c r="S2544" i="1"/>
  <c r="S3413" i="1"/>
  <c r="S1638" i="1"/>
  <c r="S2089" i="1"/>
  <c r="S3750" i="1"/>
  <c r="S3561" i="1"/>
  <c r="S3670" i="1"/>
  <c r="S3374" i="1"/>
  <c r="S3416" i="1"/>
  <c r="S1275" i="1"/>
  <c r="S3210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2742" i="1"/>
  <c r="S829" i="1"/>
  <c r="S1929" i="1"/>
  <c r="S2827" i="1"/>
  <c r="S116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025" i="1"/>
  <c r="S1833" i="1"/>
  <c r="S3282" i="1"/>
  <c r="S3467" i="1"/>
  <c r="S3266" i="1"/>
  <c r="S350" i="1"/>
  <c r="S3175" i="1"/>
  <c r="S2049" i="1"/>
  <c r="S3360" i="1"/>
  <c r="S2176" i="1"/>
  <c r="S3427" i="1"/>
  <c r="S1206" i="1"/>
  <c r="S3246" i="1"/>
  <c r="S60" i="1"/>
  <c r="S3679" i="1"/>
  <c r="S2663" i="1"/>
  <c r="S1753" i="1"/>
  <c r="S2941" i="1"/>
  <c r="S1035" i="1"/>
  <c r="S3297" i="1"/>
  <c r="S1687" i="1"/>
  <c r="S90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627" i="1"/>
  <c r="S3517" i="1"/>
  <c r="S323" i="1"/>
  <c r="S3768" i="1"/>
  <c r="S3284" i="1"/>
  <c r="S2799" i="1"/>
  <c r="S1664" i="1"/>
  <c r="S1670" i="1"/>
  <c r="S2166" i="1"/>
  <c r="S1540" i="1"/>
  <c r="S3018" i="1"/>
  <c r="S1672" i="1"/>
  <c r="S2317" i="1"/>
  <c r="S3443" i="1"/>
  <c r="S3599" i="1"/>
  <c r="S1219" i="1"/>
  <c r="S2270" i="1"/>
  <c r="S245" i="1"/>
  <c r="S752" i="1"/>
  <c r="S1405" i="1"/>
  <c r="S3717" i="1"/>
  <c r="S3726" i="1"/>
  <c r="S1663" i="1"/>
  <c r="S85" i="1"/>
  <c r="S2076" i="1"/>
  <c r="S786" i="1"/>
  <c r="S3680" i="1"/>
  <c r="S537" i="1"/>
  <c r="S2790" i="1"/>
  <c r="S2793" i="1"/>
  <c r="S2095" i="1"/>
  <c r="S109" i="1"/>
  <c r="S1899" i="1"/>
  <c r="S1205" i="1"/>
  <c r="S2927" i="1"/>
  <c r="S1203" i="1"/>
  <c r="S3500" i="1"/>
  <c r="S2332" i="1"/>
  <c r="S3392" i="1"/>
  <c r="S2811" i="1"/>
  <c r="S3563" i="1"/>
  <c r="S1470" i="1"/>
  <c r="S3227" i="1"/>
  <c r="S1395" i="1"/>
  <c r="S3716" i="1"/>
  <c r="S3230" i="1"/>
  <c r="S3760" i="1"/>
  <c r="S3466" i="1"/>
  <c r="S746" i="1"/>
  <c r="S2459" i="1"/>
  <c r="S1345" i="1"/>
  <c r="S3548" i="1"/>
  <c r="S2337" i="1"/>
  <c r="S743" i="1"/>
  <c r="S3383" i="1"/>
  <c r="S2461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1039" i="1"/>
  <c r="S3839" i="1"/>
  <c r="S522" i="1"/>
  <c r="S3220" i="1"/>
  <c r="S3269" i="1"/>
  <c r="S35" i="1"/>
  <c r="S346" i="1"/>
  <c r="S1888" i="1"/>
  <c r="S2931" i="1"/>
  <c r="S2984" i="1"/>
  <c r="S3474" i="1"/>
  <c r="S3725" i="1"/>
  <c r="S3661" i="1"/>
  <c r="S3226" i="1"/>
  <c r="S345" i="1"/>
  <c r="S3307" i="1"/>
  <c r="S3551" i="1"/>
  <c r="S760" i="1"/>
  <c r="S3528" i="1"/>
  <c r="S2976" i="1"/>
  <c r="S2616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3553" i="1"/>
  <c r="S2804" i="1"/>
  <c r="S332" i="1"/>
  <c r="S3628" i="1"/>
  <c r="S3255" i="1"/>
  <c r="S3158" i="1"/>
  <c r="S1253" i="1"/>
  <c r="S1273" i="1"/>
  <c r="S1269" i="1"/>
  <c r="S3288" i="1"/>
  <c r="S3784" i="1"/>
  <c r="S1843" i="1"/>
  <c r="S3300" i="1"/>
  <c r="S2640" i="1"/>
  <c r="S1624" i="1"/>
  <c r="S302" i="1"/>
  <c r="S1897" i="1"/>
  <c r="S2098" i="1"/>
  <c r="S3326" i="1"/>
  <c r="S3272" i="1"/>
  <c r="S3344" i="1"/>
  <c r="S835" i="1"/>
  <c r="S1287" i="1"/>
  <c r="S1634" i="1"/>
  <c r="S2711" i="1"/>
  <c r="S2210" i="1"/>
  <c r="S3286" i="1"/>
  <c r="S2526" i="1"/>
  <c r="S326" i="1"/>
  <c r="S3526" i="1"/>
  <c r="S3252" i="1"/>
  <c r="S409" i="1"/>
  <c r="S2452" i="1"/>
  <c r="S3674" i="1"/>
  <c r="S3162" i="1"/>
  <c r="S1832" i="1"/>
  <c r="S1852" i="1"/>
  <c r="S3324" i="1"/>
  <c r="S294" i="1"/>
  <c r="S1615" i="1"/>
  <c r="S2221" i="1"/>
  <c r="S3715" i="1"/>
  <c r="S3508" i="1"/>
  <c r="S3271" i="1"/>
  <c r="S2605" i="1"/>
  <c r="S828" i="1"/>
  <c r="S1504" i="1"/>
  <c r="S3346" i="1"/>
  <c r="S410" i="1"/>
  <c r="S3688" i="1"/>
  <c r="S3664" i="1"/>
  <c r="S1683" i="1"/>
  <c r="S3365" i="1"/>
  <c r="S1846" i="1"/>
  <c r="S3358" i="1"/>
  <c r="S1643" i="1"/>
  <c r="S728" i="1"/>
  <c r="S2800" i="1"/>
  <c r="S2981" i="1"/>
  <c r="S295" i="1"/>
  <c r="S3362" i="1"/>
  <c r="S2940" i="1"/>
  <c r="S3328" i="1"/>
  <c r="S362" i="1"/>
  <c r="S42" i="1"/>
  <c r="S3521" i="1"/>
  <c r="S798" i="1"/>
  <c r="S804" i="1"/>
  <c r="S365" i="1"/>
  <c r="S250" i="1"/>
  <c r="S3577" i="1"/>
  <c r="S3276" i="1"/>
  <c r="S843" i="1"/>
  <c r="S1201" i="1"/>
  <c r="S368" i="1"/>
  <c r="S2310" i="1"/>
  <c r="S32" i="1"/>
  <c r="S2094" i="1"/>
  <c r="S1353" i="1"/>
  <c r="S3256" i="1"/>
  <c r="S2302" i="1"/>
  <c r="S3329" i="1"/>
  <c r="S1610" i="1"/>
  <c r="S1263" i="1"/>
  <c r="S1858" i="1"/>
  <c r="S3841" i="1"/>
  <c r="S3811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05" i="1"/>
  <c r="S3010" i="1"/>
  <c r="S3530" i="1"/>
  <c r="S3423" i="1"/>
  <c r="S2340" i="1"/>
  <c r="S2222" i="1"/>
  <c r="S3176" i="1"/>
  <c r="S3758" i="1"/>
  <c r="S1213" i="1"/>
  <c r="S3353" i="1"/>
  <c r="S1625" i="1"/>
  <c r="S3379" i="1"/>
  <c r="S413" i="1"/>
  <c r="S1512" i="1"/>
  <c r="S2055" i="1"/>
  <c r="S3762" i="1"/>
  <c r="S2615" i="1"/>
  <c r="S2496" i="1"/>
  <c r="S1608" i="1"/>
  <c r="S3359" i="1"/>
  <c r="S1286" i="1"/>
  <c r="S3620" i="1"/>
  <c r="S1828" i="1"/>
  <c r="S3476" i="1"/>
  <c r="S3322" i="1"/>
  <c r="S3469" i="1"/>
  <c r="S3439" i="1"/>
  <c r="S3152" i="1"/>
  <c r="S3159" i="1"/>
  <c r="S56" i="1"/>
  <c r="S3815" i="1"/>
  <c r="S16" i="1"/>
  <c r="S838" i="1"/>
  <c r="S1630" i="1"/>
  <c r="S2932" i="1"/>
  <c r="S2118" i="1"/>
  <c r="S394" i="1"/>
  <c r="S1884" i="1"/>
  <c r="S2937" i="1"/>
  <c r="S3184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701" i="1"/>
  <c r="S3616" i="1"/>
  <c r="S3723" i="1"/>
  <c r="S3250" i="1"/>
  <c r="S2462" i="1"/>
  <c r="S3239" i="1"/>
  <c r="S3729" i="1"/>
  <c r="S3522" i="1"/>
  <c r="S1653" i="1"/>
  <c r="S2121" i="1"/>
  <c r="S3719" i="1"/>
  <c r="S3384" i="1"/>
  <c r="S255" i="1"/>
  <c r="S2713" i="1"/>
  <c r="S3456" i="1"/>
  <c r="S3020" i="1"/>
  <c r="S2966" i="1"/>
  <c r="S2306" i="1"/>
  <c r="S2088" i="1"/>
  <c r="S1607" i="1"/>
  <c r="S1531" i="1"/>
  <c r="S1673" i="1"/>
  <c r="S3503" i="1"/>
  <c r="S3660" i="1"/>
  <c r="S19" i="1"/>
  <c r="S1654" i="1"/>
  <c r="S1829" i="1"/>
  <c r="S3457" i="1"/>
  <c r="S541" i="1"/>
  <c r="S299" i="1"/>
  <c r="S420" i="1"/>
  <c r="S1949" i="1"/>
  <c r="S393" i="1"/>
  <c r="S834" i="1"/>
  <c r="S3487" i="1"/>
  <c r="S2299" i="1"/>
  <c r="S3238" i="1"/>
  <c r="S1651" i="1"/>
  <c r="S3022" i="1"/>
  <c r="S3242" i="1"/>
  <c r="S661" i="1"/>
  <c r="S3512" i="1"/>
  <c r="S653" i="1"/>
  <c r="S3590" i="1"/>
  <c r="S3566" i="1"/>
  <c r="S3040" i="1"/>
  <c r="S1636" i="1"/>
  <c r="S3655" i="1"/>
  <c r="S12" i="1"/>
  <c r="S108" i="1"/>
  <c r="S119" i="1"/>
  <c r="S3571" i="1"/>
  <c r="S1268" i="1"/>
  <c r="S654" i="1"/>
  <c r="S304" i="1"/>
  <c r="S3558" i="1"/>
  <c r="S3263" i="1"/>
  <c r="S1290" i="1"/>
  <c r="S3752" i="1"/>
  <c r="S794" i="1"/>
  <c r="S421" i="1"/>
  <c r="S827" i="1"/>
  <c r="S1745" i="1"/>
  <c r="S3402" i="1"/>
  <c r="S3547" i="1"/>
  <c r="S92" i="1"/>
  <c r="S3153" i="1"/>
  <c r="S2533" i="1"/>
  <c r="S3236" i="1"/>
  <c r="S3650" i="1"/>
  <c r="S2830" i="1"/>
  <c r="S344" i="1"/>
  <c r="S2986" i="1"/>
  <c r="S3217" i="1"/>
  <c r="S2112" i="1"/>
  <c r="S30" i="1"/>
  <c r="S727" i="1"/>
  <c r="S1658" i="1"/>
  <c r="S1851" i="1"/>
  <c r="S3703" i="1"/>
  <c r="S2100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3777" i="1"/>
  <c r="S3375" i="1"/>
  <c r="S750" i="1"/>
  <c r="S2541" i="1"/>
  <c r="S419" i="1"/>
  <c r="S34" i="1"/>
  <c r="S3689" i="1"/>
  <c r="S2810" i="1"/>
  <c r="S18" i="1"/>
  <c r="S3831" i="1"/>
  <c r="S535" i="1"/>
  <c r="S22" i="1"/>
  <c r="S388" i="1"/>
  <c r="S1604" i="1"/>
  <c r="S1830" i="1"/>
  <c r="S2973" i="1"/>
  <c r="S1840" i="1"/>
  <c r="S61" i="1"/>
  <c r="S3697" i="1"/>
  <c r="S2977" i="1"/>
  <c r="S2248" i="1"/>
  <c r="S2179" i="1"/>
  <c r="S3215" i="1"/>
  <c r="S3221" i="1"/>
  <c r="S2290" i="1"/>
  <c r="S2484" i="1"/>
  <c r="S2562" i="1"/>
  <c r="S3624" i="1"/>
  <c r="S3318" i="1"/>
  <c r="S1853" i="1"/>
  <c r="S3312" i="1"/>
  <c r="S3299" i="1"/>
  <c r="S2288" i="1"/>
  <c r="S1826" i="1"/>
  <c r="S3592" i="1"/>
  <c r="S2489" i="1"/>
  <c r="S3218" i="1"/>
  <c r="S3604" i="1"/>
  <c r="S10" i="1"/>
  <c r="S749" i="1"/>
  <c r="S3314" i="1"/>
  <c r="S3559" i="1"/>
  <c r="S1605" i="1"/>
  <c r="S801" i="1"/>
  <c r="S3580" i="1"/>
  <c r="S84" i="1"/>
  <c r="S3378" i="1"/>
  <c r="S3386" i="1"/>
  <c r="S1028" i="1"/>
  <c r="S2476" i="1"/>
  <c r="S3817" i="1"/>
  <c r="S3419" i="1"/>
  <c r="S849" i="1"/>
  <c r="S33" i="1"/>
  <c r="S3578" i="1"/>
  <c r="S2171" i="1"/>
  <c r="S3417" i="1"/>
  <c r="S1365" i="1"/>
  <c r="S3338" i="1"/>
  <c r="S3662" i="1"/>
  <c r="S3444" i="1"/>
  <c r="S1824" i="1"/>
  <c r="S855" i="1"/>
  <c r="S2925" i="1"/>
  <c r="S850" i="1"/>
  <c r="S2114" i="1"/>
  <c r="S3496" i="1"/>
  <c r="S3652" i="1"/>
  <c r="S3002" i="1"/>
  <c r="S141" i="1"/>
  <c r="S86" i="1"/>
  <c r="S3574" i="1"/>
  <c r="S3763" i="1"/>
  <c r="S2924" i="1"/>
  <c r="S3581" i="1"/>
  <c r="S3394" i="1"/>
  <c r="S52" i="1"/>
  <c r="S784" i="1"/>
  <c r="S3554" i="1"/>
  <c r="S3610" i="1"/>
  <c r="S2839" i="1"/>
  <c r="S75" i="1"/>
  <c r="S3514" i="1"/>
  <c r="S3810" i="1"/>
  <c r="S3506" i="1"/>
  <c r="S2930" i="1"/>
  <c r="S2823" i="1"/>
  <c r="S2174" i="1"/>
  <c r="S1847" i="1"/>
  <c r="S3187" i="1"/>
  <c r="S2990" i="1"/>
  <c r="S392" i="1"/>
  <c r="S3771" i="1"/>
  <c r="S1644" i="1"/>
  <c r="S3668" i="1"/>
  <c r="S859" i="1"/>
  <c r="S3615" i="1"/>
  <c r="S3524" i="1"/>
  <c r="S3429" i="1"/>
  <c r="S3495" i="1"/>
  <c r="S3583" i="1"/>
  <c r="S3033" i="1"/>
  <c r="S3766" i="1"/>
  <c r="S1641" i="1"/>
  <c r="S43" i="1"/>
  <c r="S3772" i="1"/>
  <c r="S3387" i="1"/>
  <c r="S2209" i="1"/>
  <c r="S3629" i="1"/>
  <c r="S2475" i="1"/>
  <c r="S3433" i="1"/>
  <c r="S3405" i="1"/>
  <c r="S2482" i="1"/>
  <c r="S46" i="1"/>
  <c r="S3447" i="1"/>
  <c r="S3557" i="1"/>
  <c r="S1691" i="1"/>
  <c r="S3289" i="1"/>
  <c r="S3518" i="1"/>
  <c r="S3776" i="1"/>
  <c r="S2468" i="1"/>
  <c r="S1304" i="1"/>
  <c r="S3546" i="1"/>
  <c r="S2097" i="1"/>
  <c r="S3532" i="1"/>
  <c r="S3377" i="1"/>
  <c r="S2832" i="1"/>
  <c r="S3414" i="1"/>
  <c r="S1859" i="1"/>
  <c r="S2099" i="1"/>
  <c r="S3343" i="1"/>
  <c r="S103" i="1"/>
  <c r="S533" i="1"/>
  <c r="S3519" i="1"/>
  <c r="S810" i="1"/>
  <c r="S3676" i="1"/>
  <c r="S3475" i="1"/>
  <c r="S102" i="1"/>
  <c r="S296" i="1"/>
  <c r="S2524" i="1"/>
  <c r="S3830" i="1"/>
  <c r="S3765" i="1"/>
  <c r="S806" i="1"/>
  <c r="S2824" i="1"/>
  <c r="S2498" i="1"/>
  <c r="S3334" i="1"/>
  <c r="S2532" i="1"/>
  <c r="S2992" i="1"/>
  <c r="S1635" i="1"/>
  <c r="S2637" i="1"/>
  <c r="S527" i="1"/>
  <c r="S51" i="1"/>
  <c r="S823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879" i="1"/>
  <c r="S179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4041" i="1"/>
  <c r="S168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1776" i="1"/>
  <c r="S972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771" i="1"/>
  <c r="S1572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3989" i="1"/>
  <c r="S4003" i="1"/>
  <c r="S4054" i="1"/>
  <c r="S4046" i="1"/>
  <c r="S3913" i="1"/>
  <c r="S901" i="1"/>
  <c r="S4037" i="1"/>
  <c r="S556" i="1"/>
  <c r="S2913" i="1"/>
  <c r="S4096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1551" i="1"/>
  <c r="S600" i="1"/>
  <c r="S713" i="1"/>
  <c r="S1728" i="1"/>
  <c r="S979" i="1"/>
  <c r="S2884" i="1"/>
  <c r="S2645" i="1"/>
  <c r="S1693" i="1"/>
  <c r="S182" i="1"/>
  <c r="S2674" i="1"/>
  <c r="S3900" i="1"/>
  <c r="S481" i="1"/>
  <c r="S2887" i="1"/>
  <c r="S3893" i="1"/>
  <c r="S3960" i="1"/>
  <c r="S3987" i="1"/>
  <c r="S1313" i="1"/>
  <c r="S2863" i="1"/>
  <c r="S3976" i="1"/>
  <c r="S1433" i="1"/>
  <c r="S2847" i="1"/>
  <c r="S4042" i="1"/>
  <c r="S1689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241" i="1"/>
  <c r="S3205" i="1"/>
  <c r="S3961" i="1"/>
  <c r="S876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739" i="1"/>
  <c r="S1568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3634" i="1"/>
  <c r="S3993" i="1"/>
  <c r="S3984" i="1"/>
  <c r="S181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4032" i="1"/>
  <c r="S189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2872" i="1"/>
  <c r="S3872" i="1"/>
  <c r="S716" i="1"/>
  <c r="S982" i="1"/>
  <c r="S677" i="1"/>
  <c r="S2422" i="1"/>
  <c r="S968" i="1"/>
  <c r="S2361" i="1"/>
  <c r="S934" i="1"/>
  <c r="S1134" i="1"/>
  <c r="S2770" i="1"/>
  <c r="S3967" i="1"/>
  <c r="S2776" i="1"/>
  <c r="S1090" i="1"/>
  <c r="S1911" i="1"/>
  <c r="S3071" i="1"/>
  <c r="S1245" i="1"/>
  <c r="S1095" i="1"/>
  <c r="S2914" i="1"/>
  <c r="S127" i="1"/>
  <c r="S4018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224" i="1"/>
  <c r="S1578" i="1"/>
  <c r="S2140" i="1"/>
  <c r="S4093" i="1"/>
  <c r="S988" i="1"/>
  <c r="S3869" i="1"/>
  <c r="S1093" i="1"/>
  <c r="S2002" i="1"/>
  <c r="S635" i="1"/>
  <c r="S692" i="1"/>
  <c r="S3191" i="1"/>
  <c r="S3940" i="1"/>
  <c r="S2597" i="1"/>
  <c r="S4040" i="1"/>
  <c r="S3925" i="1"/>
  <c r="S3103" i="1"/>
  <c r="S950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1737" i="1"/>
  <c r="S3936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2761" i="1"/>
  <c r="S1713" i="1"/>
  <c r="S1457" i="1"/>
  <c r="S2647" i="1"/>
  <c r="S3148" i="1"/>
  <c r="S199" i="1"/>
  <c r="S2758" i="1"/>
  <c r="S2126" i="1"/>
  <c r="S2772" i="1"/>
  <c r="S1872" i="1"/>
  <c r="S718" i="1"/>
  <c r="S1727" i="1"/>
  <c r="S1152" i="1"/>
  <c r="S4005" i="1"/>
  <c r="S669" i="1"/>
  <c r="S3747" i="1"/>
  <c r="S3927" i="1"/>
  <c r="S2125" i="1"/>
  <c r="S4105" i="1"/>
  <c r="S3732" i="1"/>
  <c r="S895" i="1"/>
  <c r="S391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890" i="1"/>
  <c r="S141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156" i="1"/>
  <c r="S1725" i="1"/>
  <c r="S177" i="1"/>
  <c r="S1138" i="1"/>
  <c r="S2672" i="1"/>
  <c r="S3986" i="1"/>
  <c r="S1076" i="1"/>
  <c r="S3966" i="1"/>
  <c r="S987" i="1"/>
  <c r="S1775" i="1"/>
  <c r="S483" i="1"/>
  <c r="S2706" i="1"/>
  <c r="S3649" i="1"/>
  <c r="S4010" i="1"/>
  <c r="S935" i="1"/>
  <c r="S1176" i="1"/>
  <c r="S1008" i="1"/>
  <c r="S917" i="1"/>
  <c r="S1319" i="1"/>
  <c r="S2144" i="1"/>
  <c r="S1154" i="1"/>
  <c r="S624" i="1"/>
  <c r="S2599" i="1"/>
  <c r="S1170" i="1"/>
  <c r="S957" i="1"/>
  <c r="S2698" i="1"/>
  <c r="S430" i="1"/>
  <c r="S1722" i="1"/>
  <c r="S705" i="1"/>
  <c r="S128" i="1"/>
  <c r="S3642" i="1"/>
  <c r="S187" i="1"/>
  <c r="S2846" i="1"/>
  <c r="S2876" i="1"/>
  <c r="S2141" i="1"/>
  <c r="S873" i="1"/>
  <c r="S3994" i="1"/>
  <c r="S3922" i="1"/>
  <c r="S3902" i="1"/>
  <c r="S3141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2888" i="1"/>
  <c r="S2133" i="1"/>
  <c r="S3883" i="1"/>
  <c r="S3897" i="1"/>
  <c r="S1137" i="1"/>
  <c r="S446" i="1"/>
  <c r="S2906" i="1"/>
  <c r="S3863" i="1"/>
  <c r="S1415" i="1"/>
  <c r="S436" i="1"/>
  <c r="S1574" i="1"/>
  <c r="S193" i="1"/>
  <c r="S4027" i="1"/>
  <c r="S3879" i="1"/>
  <c r="S1792" i="1"/>
  <c r="S1106" i="1"/>
  <c r="S1870" i="1"/>
  <c r="S2858" i="1"/>
  <c r="S1711" i="1"/>
  <c r="S3648" i="1"/>
  <c r="S4091" i="1"/>
  <c r="S3114" i="1"/>
  <c r="S4088" i="1"/>
  <c r="S763" i="1"/>
  <c r="S2873" i="1"/>
  <c r="S1560" i="1"/>
  <c r="S2897" i="1"/>
  <c r="S500" i="1"/>
  <c r="S2899" i="1"/>
  <c r="S1414" i="1"/>
  <c r="S670" i="1"/>
  <c r="S1430" i="1"/>
  <c r="S1077" i="1"/>
  <c r="S865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544" i="1"/>
  <c r="S1559" i="1"/>
  <c r="S1185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1812" i="1"/>
  <c r="S774" i="1"/>
  <c r="S3139" i="1"/>
  <c r="S516" i="1"/>
  <c r="S594" i="1"/>
  <c r="S502" i="1"/>
  <c r="S1340" i="1"/>
  <c r="S450" i="1"/>
  <c r="S2374" i="1"/>
  <c r="S3791" i="1"/>
  <c r="S3948" i="1"/>
  <c r="S893" i="1"/>
  <c r="S172" i="1"/>
  <c r="S911" i="1"/>
  <c r="S3964" i="1"/>
  <c r="S4092" i="1"/>
  <c r="S905" i="1"/>
  <c r="S509" i="1"/>
  <c r="S1987" i="1"/>
  <c r="S2324" i="1"/>
  <c r="S140" i="1"/>
  <c r="S4113" i="1"/>
  <c r="S1020" i="1"/>
  <c r="S3912" i="1"/>
  <c r="S2416" i="1"/>
  <c r="S662" i="1"/>
  <c r="S907" i="1"/>
  <c r="S1242" i="1"/>
  <c r="S3061" i="1"/>
  <c r="S619" i="1"/>
  <c r="S513" i="1"/>
  <c r="S2777" i="1"/>
  <c r="S3117" i="1"/>
  <c r="S2345" i="1"/>
  <c r="S1440" i="1"/>
  <c r="S882" i="1"/>
  <c r="S1808" i="1"/>
  <c r="S1110" i="1"/>
  <c r="S1177" i="1"/>
  <c r="S1458" i="1"/>
  <c r="S475" i="1"/>
  <c r="S4062" i="1"/>
  <c r="S1018" i="1"/>
  <c r="S900" i="1"/>
  <c r="S1237" i="1"/>
  <c r="S234" i="1"/>
  <c r="S2910" i="1"/>
  <c r="S2893" i="1"/>
  <c r="S1422" i="1"/>
  <c r="S2661" i="1"/>
  <c r="S551" i="1"/>
  <c r="S1771" i="1"/>
  <c r="S1067" i="1"/>
  <c r="S3848" i="1"/>
  <c r="S1903" i="1"/>
  <c r="S702" i="1"/>
  <c r="S156" i="1"/>
  <c r="S3873" i="1"/>
  <c r="S927" i="1"/>
  <c r="S1017" i="1"/>
  <c r="S781" i="1"/>
  <c r="S4097" i="1"/>
  <c r="S2158" i="1"/>
  <c r="S1047" i="1"/>
  <c r="S607" i="1"/>
  <c r="S1081" i="1"/>
  <c r="S977" i="1"/>
  <c r="S2503" i="1"/>
  <c r="S4060" i="1"/>
  <c r="S3857" i="1"/>
  <c r="S2951" i="1"/>
  <c r="S2384" i="1"/>
  <c r="S1567" i="1"/>
  <c r="S1102" i="1"/>
  <c r="S3069" i="1"/>
  <c r="S558" i="1"/>
  <c r="S4061" i="1"/>
  <c r="S947" i="1"/>
  <c r="S1575" i="1"/>
  <c r="S4064" i="1"/>
  <c r="S3087" i="1"/>
  <c r="S897" i="1"/>
  <c r="S2589" i="1"/>
  <c r="S1327" i="1"/>
  <c r="S1120" i="1"/>
  <c r="S432" i="1"/>
  <c r="S4095" i="1"/>
  <c r="S1490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4049" i="1"/>
  <c r="S925" i="1"/>
  <c r="S2953" i="1"/>
  <c r="S3644" i="1"/>
  <c r="S3990" i="1"/>
  <c r="S2781" i="1"/>
  <c r="S2134" i="1"/>
  <c r="S3847" i="1"/>
  <c r="S2880" i="1"/>
  <c r="S1483" i="1"/>
  <c r="S1821" i="1"/>
  <c r="S975" i="1"/>
  <c r="S2646" i="1"/>
  <c r="S4109" i="1"/>
  <c r="S867" i="1"/>
  <c r="S1818" i="1"/>
  <c r="S423" i="1"/>
  <c r="S2150" i="1"/>
  <c r="S4084" i="1"/>
  <c r="S3860" i="1"/>
  <c r="S3744" i="1"/>
  <c r="S2768" i="1"/>
  <c r="S220" i="1"/>
  <c r="S602" i="1"/>
  <c r="S1780" i="1"/>
  <c r="S4110" i="1"/>
  <c r="S959" i="1"/>
  <c r="S978" i="1"/>
  <c r="S948" i="1"/>
  <c r="S1500" i="1"/>
  <c r="S2854" i="1"/>
  <c r="S2653" i="1"/>
  <c r="S130" i="1"/>
  <c r="S2959" i="1"/>
  <c r="S4004" i="1"/>
  <c r="S2411" i="1"/>
  <c r="S3981" i="1"/>
  <c r="S2383" i="1"/>
  <c r="S3921" i="1"/>
  <c r="S505" i="1"/>
  <c r="S3889" i="1"/>
  <c r="S2861" i="1"/>
  <c r="S2516" i="1"/>
  <c r="S1801" i="1"/>
  <c r="S2593" i="1"/>
  <c r="S2136" i="1"/>
  <c r="S1910" i="1"/>
  <c r="S958" i="1"/>
  <c r="S2146" i="1"/>
  <c r="S777" i="1"/>
  <c r="S1592" i="1"/>
  <c r="S1129" i="1"/>
  <c r="S3797" i="1"/>
  <c r="S1715" i="1"/>
  <c r="S1406" i="1"/>
  <c r="S3144" i="1"/>
  <c r="S1169" i="1"/>
  <c r="S998" i="1"/>
  <c r="S1105" i="1"/>
  <c r="S1917" i="1"/>
  <c r="S2135" i="1"/>
  <c r="S2866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1075" i="1"/>
  <c r="S1795" i="1"/>
  <c r="S4007" i="1"/>
  <c r="S428" i="1"/>
  <c r="S1915" i="1"/>
  <c r="S970" i="1"/>
  <c r="S1323" i="1"/>
  <c r="S4015" i="1"/>
  <c r="S880" i="1"/>
  <c r="S999" i="1"/>
  <c r="S721" i="1"/>
  <c r="S875" i="1"/>
  <c r="S2390" i="1"/>
  <c r="S4026" i="1"/>
  <c r="S3203" i="1"/>
  <c r="S3901" i="1"/>
  <c r="S2426" i="1"/>
  <c r="S1419" i="1"/>
  <c r="S2387" i="1"/>
  <c r="S546" i="1"/>
  <c r="S1904" i="1"/>
  <c r="S3866" i="1"/>
  <c r="S967" i="1"/>
  <c r="S3094" i="1"/>
  <c r="S504" i="1"/>
  <c r="S939" i="1"/>
  <c r="S2686" i="1"/>
  <c r="S1328" i="1"/>
  <c r="S1316" i="1"/>
  <c r="S2766" i="1"/>
  <c r="S1443" i="1"/>
  <c r="S200" i="1"/>
  <c r="S4101" i="1"/>
  <c r="S2751" i="1"/>
  <c r="S965" i="1"/>
  <c r="S424" i="1"/>
  <c r="S2750" i="1"/>
  <c r="S986" i="1"/>
  <c r="S1874" i="1"/>
  <c r="S697" i="1"/>
  <c r="S4075" i="1"/>
  <c r="S2511" i="1"/>
  <c r="S1094" i="1"/>
  <c r="S2892" i="1"/>
  <c r="S4019" i="1"/>
  <c r="S623" i="1"/>
  <c r="S1920" i="1"/>
  <c r="S1705" i="1"/>
  <c r="S472" i="1"/>
  <c r="S3194" i="1"/>
  <c r="S2851" i="1"/>
  <c r="S2843" i="1"/>
  <c r="S586" i="1"/>
  <c r="S2643" i="1"/>
  <c r="S1055" i="1"/>
  <c r="S886" i="1"/>
  <c r="S3929" i="1"/>
  <c r="S3749" i="1"/>
  <c r="S4070" i="1"/>
  <c r="S1991" i="1"/>
  <c r="S1062" i="1"/>
  <c r="S3796" i="1"/>
  <c r="S2567" i="1"/>
  <c r="S2946" i="1"/>
  <c r="S570" i="1"/>
  <c r="S622" i="1"/>
  <c r="S2601" i="1"/>
  <c r="S707" i="1"/>
  <c r="S610" i="1"/>
  <c r="S3973" i="1"/>
  <c r="S3142" i="1"/>
  <c r="S663" i="1"/>
  <c r="S151" i="1"/>
  <c r="S559" i="1"/>
  <c r="S1231" i="1"/>
  <c r="S3943" i="1"/>
  <c r="S2868" i="1"/>
  <c r="S2871" i="1"/>
  <c r="S2654" i="1"/>
  <c r="S2650" i="1"/>
  <c r="S1721" i="1"/>
  <c r="S706" i="1"/>
  <c r="S2682" i="1"/>
  <c r="S228" i="1"/>
  <c r="S1456" i="1"/>
  <c r="S914" i="1"/>
  <c r="S685" i="1"/>
  <c r="S775" i="1"/>
  <c r="S2769" i="1"/>
  <c r="S2162" i="1"/>
  <c r="S2572" i="1"/>
  <c r="S3081" i="1"/>
  <c r="S1581" i="1"/>
  <c r="S955" i="1"/>
  <c r="S2415" i="1"/>
  <c r="S3903" i="1"/>
  <c r="S4023" i="1"/>
  <c r="S4021" i="1"/>
  <c r="S456" i="1"/>
  <c r="S1085" i="1"/>
  <c r="S1331" i="1"/>
  <c r="S874" i="1"/>
  <c r="S2152" i="1"/>
  <c r="S2156" i="1"/>
  <c r="S2903" i="1"/>
  <c r="S2386" i="1"/>
  <c r="S3131" i="1"/>
  <c r="S571" i="1"/>
  <c r="S883" i="1"/>
  <c r="S2695" i="1"/>
  <c r="S1234" i="1"/>
  <c r="S510" i="1"/>
  <c r="S966" i="1"/>
  <c r="S715" i="1"/>
  <c r="S452" i="1"/>
  <c r="S2905" i="1"/>
  <c r="S1438" i="1"/>
  <c r="S2764" i="1"/>
  <c r="S425" i="1"/>
  <c r="S2001" i="1"/>
  <c r="S468" i="1"/>
  <c r="S1157" i="1"/>
  <c r="S1494" i="1"/>
  <c r="S2564" i="1"/>
  <c r="S720" i="1"/>
  <c r="S1738" i="1"/>
  <c r="S2161" i="1"/>
  <c r="S2763" i="1"/>
  <c r="S2328" i="1"/>
  <c r="S222" i="1"/>
  <c r="S155" i="1"/>
  <c r="S2403" i="1"/>
  <c r="S576" i="1"/>
  <c r="S2694" i="1"/>
  <c r="S1485" i="1"/>
  <c r="S2702" i="1"/>
  <c r="S779" i="1"/>
  <c r="S2432" i="1"/>
  <c r="S552" i="1"/>
  <c r="S1072" i="1"/>
  <c r="S2149" i="1"/>
  <c r="S2357" i="1"/>
  <c r="S2683" i="1"/>
  <c r="S458" i="1"/>
  <c r="S2389" i="1"/>
  <c r="S1712" i="1"/>
  <c r="S4067" i="1"/>
  <c r="S1563" i="1"/>
  <c r="S499" i="1"/>
  <c r="S3738" i="1"/>
  <c r="S2759" i="1"/>
  <c r="S3123" i="1"/>
  <c r="S1135" i="1"/>
  <c r="S3790" i="1"/>
  <c r="S1573" i="1"/>
  <c r="S611" i="1"/>
  <c r="S3952" i="1"/>
  <c r="S1155" i="1"/>
  <c r="S3089" i="1"/>
  <c r="S1314" i="1"/>
  <c r="S2413" i="1"/>
  <c r="S919" i="1"/>
  <c r="S2508" i="1"/>
  <c r="S3968" i="1"/>
  <c r="S2582" i="1"/>
  <c r="S2652" i="1"/>
  <c r="S1726" i="1"/>
  <c r="S148" i="1"/>
  <c r="S2353" i="1"/>
  <c r="S2123" i="1"/>
  <c r="S1084" i="1"/>
  <c r="S588" i="1"/>
  <c r="S976" i="1"/>
  <c r="S2417" i="1"/>
  <c r="S543" i="1"/>
  <c r="S3868" i="1"/>
  <c r="S1579" i="1"/>
  <c r="S1244" i="1"/>
  <c r="S166" i="1"/>
  <c r="S693" i="1"/>
  <c r="S1877" i="1"/>
  <c r="S1918" i="1"/>
  <c r="S1112" i="1"/>
  <c r="S1322" i="1"/>
  <c r="S1583" i="1"/>
  <c r="S2585" i="1"/>
  <c r="S1115" i="1"/>
  <c r="S1128" i="1"/>
  <c r="S1409" i="1"/>
  <c r="S1101" i="1"/>
  <c r="S2895" i="1"/>
  <c r="S1791" i="1"/>
  <c r="S2570" i="1"/>
  <c r="S921" i="1"/>
  <c r="S1868" i="1"/>
  <c r="S555" i="1"/>
  <c r="S2437" i="1"/>
  <c r="S1150" i="1"/>
  <c r="S3079" i="1"/>
  <c r="S2697" i="1"/>
  <c r="S1126" i="1"/>
  <c r="S994" i="1"/>
  <c r="S1160" i="1"/>
  <c r="S1875" i="1"/>
  <c r="S1111" i="1"/>
  <c r="S1545" i="1"/>
  <c r="S422" i="1"/>
  <c r="S2743" i="1"/>
  <c r="S507" i="1"/>
  <c r="S2404" i="1"/>
  <c r="S2864" i="1"/>
  <c r="S577" i="1"/>
  <c r="S597" i="1"/>
  <c r="S573" i="1"/>
  <c r="S902" i="1"/>
  <c r="S3963" i="1"/>
  <c r="S4043" i="1"/>
  <c r="S1407" i="1"/>
  <c r="S1990" i="1"/>
  <c r="S192" i="1"/>
  <c r="S1145" i="1"/>
  <c r="S2886" i="1"/>
  <c r="S711" i="1"/>
  <c r="S780" i="1"/>
  <c r="S4074" i="1"/>
  <c r="S1865" i="1"/>
  <c r="S1740" i="1"/>
  <c r="S3055" i="1"/>
  <c r="S232" i="1"/>
  <c r="S1172" i="1"/>
  <c r="S664" i="1"/>
  <c r="S696" i="1"/>
  <c r="S575" i="1"/>
  <c r="S2124" i="1"/>
  <c r="S2350" i="1"/>
  <c r="S1013" i="1"/>
  <c r="S2382" i="1"/>
  <c r="S563" i="1"/>
  <c r="S3200" i="1"/>
  <c r="S1688" i="1"/>
  <c r="S940" i="1"/>
  <c r="S1140" i="1"/>
  <c r="S665" i="1"/>
  <c r="S864" i="1"/>
  <c r="S3097" i="1"/>
  <c r="S3917" i="1"/>
  <c r="S4086" i="1"/>
  <c r="S144" i="1"/>
  <c r="S2779" i="1"/>
  <c r="S1561" i="1"/>
  <c r="S239" i="1"/>
  <c r="S2440" i="1"/>
  <c r="S1425" i="1"/>
  <c r="S2681" i="1"/>
  <c r="S2372" i="1"/>
  <c r="S2700" i="1"/>
  <c r="S545" i="1"/>
  <c r="S872" i="1"/>
  <c r="S3120" i="1"/>
  <c r="S719" i="1"/>
  <c r="S1324" i="1"/>
  <c r="S906" i="1"/>
  <c r="S3928" i="1"/>
  <c r="S904" i="1"/>
  <c r="S462" i="1"/>
  <c r="S1042" i="1"/>
  <c r="S491" i="1"/>
  <c r="S3919" i="1"/>
  <c r="S4087" i="1"/>
  <c r="S1909" i="1"/>
  <c r="S3794" i="1"/>
  <c r="S3085" i="1"/>
  <c r="S1597" i="1"/>
  <c r="S125" i="1"/>
  <c r="S3105" i="1"/>
  <c r="S1010" i="1"/>
  <c r="S159" i="1"/>
  <c r="S599" i="1"/>
  <c r="S2569" i="1"/>
  <c r="S2153" i="1"/>
  <c r="S2881" i="1"/>
  <c r="S2771" i="1"/>
  <c r="S1501" i="1"/>
  <c r="S4009" i="1"/>
  <c r="S3996" i="1"/>
  <c r="S3947" i="1"/>
  <c r="S3088" i="1"/>
  <c r="S2370" i="1"/>
  <c r="S2573" i="1"/>
  <c r="S2685" i="1"/>
  <c r="S1488" i="1"/>
  <c r="S1121" i="1"/>
  <c r="S1413" i="1"/>
  <c r="S2765" i="1"/>
  <c r="S217" i="1"/>
  <c r="S973" i="1"/>
  <c r="S3911" i="1"/>
  <c r="S1717" i="1"/>
  <c r="S1132" i="1"/>
  <c r="S1125" i="1"/>
  <c r="S3942" i="1"/>
  <c r="S714" i="1"/>
  <c r="S1720" i="1"/>
  <c r="S3083" i="1"/>
  <c r="S4044" i="1"/>
  <c r="S675" i="1"/>
  <c r="S2132" i="1"/>
  <c r="S4006" i="1"/>
  <c r="S2424" i="1"/>
  <c r="S1416" i="1"/>
  <c r="S4115" i="1"/>
  <c r="S638" i="1"/>
  <c r="S1420" i="1"/>
  <c r="S2442" i="1"/>
  <c r="S2398" i="1"/>
  <c r="S511" i="1"/>
  <c r="S579" i="1"/>
  <c r="S608" i="1"/>
  <c r="S3870" i="1"/>
  <c r="S3854" i="1"/>
  <c r="S2410" i="1"/>
  <c r="S2850" i="1"/>
  <c r="S1344" i="1"/>
  <c r="S3920" i="1"/>
  <c r="S1703" i="1"/>
  <c r="S3090" i="1"/>
  <c r="S1012" i="1"/>
  <c r="S2775" i="1"/>
  <c r="S2391" i="1"/>
  <c r="S486" i="1"/>
  <c r="S631" i="1"/>
  <c r="S1171" i="1"/>
  <c r="S1907" i="1"/>
  <c r="S572" i="1"/>
  <c r="S4081" i="1"/>
  <c r="S2588" i="1"/>
  <c r="S2889" i="1"/>
  <c r="S1116" i="1"/>
  <c r="S2130" i="1"/>
  <c r="S4068" i="1"/>
  <c r="S2154" i="1"/>
  <c r="S2587" i="1"/>
  <c r="S2594" i="1"/>
  <c r="S1107" i="1"/>
  <c r="S496" i="1"/>
  <c r="S3062" i="1"/>
  <c r="S2955" i="1"/>
  <c r="S1070" i="1"/>
  <c r="S1151" i="1"/>
  <c r="S3054" i="1"/>
  <c r="S2512" i="1"/>
  <c r="S2690" i="1"/>
  <c r="S2581" i="1"/>
  <c r="S514" i="1"/>
  <c r="S1994" i="1"/>
  <c r="S1117" i="1"/>
  <c r="S2436" i="1"/>
  <c r="S1600" i="1"/>
  <c r="S4002" i="1"/>
  <c r="S1408" i="1"/>
  <c r="S2393" i="1"/>
  <c r="S1147" i="1"/>
  <c r="S508" i="1"/>
  <c r="S196" i="1"/>
  <c r="S1881" i="1"/>
  <c r="S3080" i="1"/>
  <c r="S765" i="1"/>
  <c r="S2142" i="1"/>
  <c r="S870" i="1"/>
  <c r="S684" i="1"/>
  <c r="S1131" i="1"/>
  <c r="S596" i="1"/>
  <c r="S992" i="1"/>
  <c r="S1424" i="1"/>
  <c r="S2346" i="1"/>
  <c r="S1741" i="1"/>
  <c r="S3647" i="1"/>
  <c r="S1130" i="1"/>
  <c r="S3119" i="1"/>
  <c r="S2948" i="1"/>
  <c r="S3941" i="1"/>
  <c r="S442" i="1"/>
  <c r="S1484" i="1"/>
  <c r="S1566" i="1"/>
  <c r="S445" i="1"/>
  <c r="S484" i="1"/>
  <c r="S1437" i="1"/>
  <c r="S1173" i="1"/>
  <c r="S1906" i="1"/>
  <c r="S1423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2909" i="1"/>
  <c r="S4051" i="1"/>
  <c r="S150" i="1"/>
  <c r="S2504" i="1"/>
  <c r="S1585" i="1"/>
  <c r="S1813" i="1"/>
  <c r="S3972" i="1"/>
  <c r="S2356" i="1"/>
  <c r="S3070" i="1"/>
  <c r="S457" i="1"/>
  <c r="S191" i="1"/>
  <c r="S1074" i="1"/>
  <c r="S4052" i="1"/>
  <c r="S3808" i="1"/>
  <c r="S2348" i="1"/>
  <c r="S461" i="1"/>
  <c r="S1141" i="1"/>
  <c r="S601" i="1"/>
  <c r="S593" i="1"/>
  <c r="S2396" i="1"/>
  <c r="S3198" i="1"/>
  <c r="S2138" i="1"/>
  <c r="S1164" i="1"/>
  <c r="S153" i="1"/>
  <c r="S3880" i="1"/>
  <c r="S2693" i="1"/>
  <c r="S3110" i="1"/>
  <c r="S2656" i="1"/>
  <c r="S1049" i="1"/>
  <c r="S1988" i="1"/>
  <c r="S1696" i="1"/>
  <c r="S3121" i="1"/>
  <c r="S1869" i="1"/>
  <c r="S2128" i="1"/>
  <c r="S2395" i="1"/>
  <c r="S1099" i="1"/>
  <c r="S2376" i="1"/>
  <c r="S2521" i="1"/>
  <c r="S1103" i="1"/>
  <c r="S3861" i="1"/>
  <c r="S1113" i="1"/>
  <c r="S683" i="1"/>
  <c r="S4114" i="1"/>
  <c r="S2362" i="1"/>
  <c r="S3067" i="1"/>
  <c r="S3112" i="1"/>
  <c r="S215" i="1"/>
  <c r="S2865" i="1"/>
  <c r="S1092" i="1"/>
  <c r="S2438" i="1"/>
  <c r="S1118" i="1"/>
  <c r="S2877" i="1"/>
  <c r="S1724" i="1"/>
  <c r="S582" i="1"/>
  <c r="S1729" i="1"/>
  <c r="S1547" i="1"/>
  <c r="S123" i="1"/>
  <c r="S3632" i="1"/>
  <c r="S1543" i="1"/>
  <c r="S3134" i="1"/>
  <c r="S476" i="1"/>
  <c r="S3906" i="1"/>
  <c r="S598" i="1"/>
  <c r="S676" i="1"/>
  <c r="S2427" i="1"/>
  <c r="S455" i="1"/>
  <c r="S773" i="1"/>
  <c r="S3855" i="1"/>
  <c r="S2418" i="1"/>
  <c r="S3959" i="1"/>
  <c r="S3096" i="1"/>
  <c r="S1175" i="1"/>
  <c r="S1913" i="1"/>
  <c r="S3075" i="1"/>
  <c r="S1736" i="1"/>
  <c r="S561" i="1"/>
  <c r="S4047" i="1"/>
  <c r="S568" i="1"/>
  <c r="S636" i="1"/>
  <c r="S2148" i="1"/>
  <c r="S3858" i="1"/>
  <c r="S2915" i="1"/>
  <c r="S2420" i="1"/>
  <c r="S2687" i="1"/>
  <c r="S629" i="1"/>
  <c r="S3082" i="1"/>
  <c r="S4094" i="1"/>
  <c r="S1083" i="1"/>
  <c r="S984" i="1"/>
  <c r="S2423" i="1"/>
  <c r="S1412" i="1"/>
  <c r="S3074" i="1"/>
  <c r="S3060" i="1"/>
  <c r="S449" i="1"/>
  <c r="S2904" i="1"/>
  <c r="S1876" i="1"/>
  <c r="S214" i="1"/>
  <c r="S1449" i="1"/>
  <c r="S4017" i="1"/>
  <c r="S2434" i="1"/>
  <c r="S122" i="1"/>
  <c r="S2680" i="1"/>
  <c r="S1595" i="1"/>
  <c r="S3864" i="1"/>
  <c r="S591" i="1"/>
  <c r="S1589" i="1"/>
  <c r="S2425" i="1"/>
  <c r="S983" i="1"/>
  <c r="S427" i="1"/>
  <c r="S562" i="1"/>
  <c r="S1123" i="1"/>
  <c r="S580" i="1"/>
  <c r="S585" i="1"/>
  <c r="S2911" i="1"/>
  <c r="S1453" i="1"/>
  <c r="S2591" i="1"/>
  <c r="S163" i="1"/>
  <c r="S169" i="1"/>
  <c r="S3122" i="1"/>
  <c r="S2155" i="1"/>
  <c r="S488" i="1"/>
  <c r="S640" i="1"/>
  <c r="S3934" i="1"/>
  <c r="S216" i="1"/>
  <c r="S637" i="1"/>
  <c r="S1183" i="1"/>
  <c r="S154" i="1"/>
  <c r="S1442" i="1"/>
  <c r="S3914" i="1"/>
  <c r="S542" i="1"/>
  <c r="S1499" i="1"/>
  <c r="S4008" i="1"/>
  <c r="S1180" i="1"/>
  <c r="S1704" i="1"/>
  <c r="S3995" i="1"/>
  <c r="S157" i="1"/>
  <c r="S2375" i="1"/>
  <c r="S1178" i="1"/>
  <c r="S566" i="1"/>
  <c r="S3057" i="1"/>
  <c r="S2950" i="1"/>
  <c r="S3798" i="1"/>
  <c r="S3641" i="1"/>
  <c r="S1136" i="1"/>
  <c r="S2916" i="1"/>
  <c r="S2943" i="1"/>
  <c r="S668" i="1"/>
  <c r="S1867" i="1"/>
  <c r="S2696" i="1"/>
  <c r="S2912" i="1"/>
  <c r="S447" i="1"/>
  <c r="S3126" i="1"/>
  <c r="S2430" i="1"/>
  <c r="S2691" i="1"/>
  <c r="S437" i="1"/>
  <c r="S2429" i="1"/>
  <c r="S3202" i="1"/>
  <c r="S173" i="1"/>
  <c r="S2433" i="1"/>
  <c r="S3807" i="1"/>
  <c r="S161" i="1"/>
  <c r="S194" i="1"/>
  <c r="S498" i="1"/>
  <c r="S1318" i="1"/>
  <c r="S578" i="1"/>
  <c r="S2596" i="1"/>
  <c r="S2584" i="1"/>
  <c r="S1452" i="1"/>
  <c r="S698" i="1"/>
  <c r="S3953" i="1"/>
  <c r="S544" i="1"/>
  <c r="S3631" i="1"/>
  <c r="S641" i="1"/>
  <c r="S621" i="1"/>
  <c r="S2701" i="1"/>
  <c r="S1549" i="1"/>
  <c r="S1594" i="1"/>
  <c r="S1043" i="1"/>
  <c r="S1879" i="1"/>
  <c r="S1073" i="1"/>
  <c r="S2366" i="1"/>
  <c r="S3140" i="1"/>
  <c r="S2363" i="1"/>
  <c r="S227" i="1"/>
  <c r="S4080" i="1"/>
  <c r="S609" i="1"/>
  <c r="S4102" i="1"/>
  <c r="S1878" i="1"/>
  <c r="S3056" i="1"/>
  <c r="S4045" i="1"/>
  <c r="S620" i="1"/>
  <c r="S443" i="1"/>
  <c r="S583" i="1"/>
  <c r="S441" i="1"/>
  <c r="S1601" i="1"/>
  <c r="S4053" i="1"/>
  <c r="S1053" i="1"/>
  <c r="S4111" i="1"/>
  <c r="S3206" i="1"/>
  <c r="S931" i="1"/>
  <c r="S1143" i="1"/>
  <c r="S617" i="1"/>
  <c r="S1590" i="1"/>
  <c r="S4063" i="1"/>
  <c r="S1086" i="1"/>
  <c r="S463" i="1"/>
  <c r="S4014" i="1"/>
  <c r="S4103" i="1"/>
  <c r="S132" i="1"/>
  <c r="S3876" i="1"/>
  <c r="S3977" i="1"/>
  <c r="S3145" i="1"/>
  <c r="S4078" i="1"/>
  <c r="S560" i="1"/>
  <c r="S1557" i="1"/>
  <c r="S949" i="1"/>
  <c r="S1448" i="1"/>
  <c r="S3894" i="1"/>
  <c r="S1733" i="1"/>
  <c r="S492" i="1"/>
  <c r="S889" i="1"/>
  <c r="S1546" i="1"/>
  <c r="S2367" i="1"/>
  <c r="S2419" i="1"/>
  <c r="S195" i="1"/>
  <c r="S2860" i="1"/>
  <c r="S1065" i="1"/>
  <c r="S1428" i="1"/>
  <c r="S438" i="1"/>
  <c r="S184" i="1"/>
  <c r="S2355" i="1"/>
  <c r="S1061" i="1"/>
  <c r="S1089" i="1"/>
  <c r="S175" i="1"/>
  <c r="S2514" i="1"/>
  <c r="S3746" i="1"/>
  <c r="S2845" i="1"/>
  <c r="S1586" i="1"/>
  <c r="S133" i="1"/>
  <c r="S712" i="1"/>
  <c r="S3944" i="1"/>
  <c r="S1591" i="1"/>
  <c r="S938" i="1"/>
  <c r="S1498" i="1"/>
  <c r="S3793" i="1"/>
  <c r="S916" i="1"/>
  <c r="S178" i="1"/>
  <c r="S1768" i="1"/>
  <c r="S1588" i="1"/>
  <c r="S190" i="1"/>
  <c r="S3735" i="1"/>
  <c r="S3905" i="1"/>
  <c r="S479" i="1"/>
  <c r="S2844" i="1"/>
  <c r="S606" i="1"/>
  <c r="S2360" i="1"/>
  <c r="S1444" i="1"/>
  <c r="S1342" i="1"/>
  <c r="S1582" i="1"/>
  <c r="S2752" i="1"/>
  <c r="S477" i="1"/>
  <c r="S2354" i="1"/>
  <c r="S2373" i="1"/>
  <c r="S2151" i="1"/>
  <c r="S1707" i="1"/>
  <c r="S1995" i="1"/>
  <c r="S3918" i="1"/>
  <c r="S2849" i="1"/>
  <c r="S1229" i="1"/>
  <c r="S1497" i="1"/>
  <c r="S1486" i="1"/>
  <c r="S762" i="1"/>
  <c r="S3745" i="1"/>
  <c r="S1495" i="1"/>
  <c r="S1052" i="1"/>
  <c r="S1056" i="1"/>
  <c r="S910" i="1"/>
  <c r="S1241" i="1"/>
  <c r="S2379" i="1"/>
  <c r="S574" i="1"/>
  <c r="S1335" i="1"/>
  <c r="S770" i="1"/>
  <c r="S1238" i="1"/>
  <c r="S2867" i="1"/>
  <c r="S909" i="1"/>
  <c r="S3999" i="1"/>
  <c r="S4082" i="1"/>
  <c r="S1127" i="1"/>
  <c r="S1732" i="1"/>
  <c r="S3643" i="1"/>
  <c r="S231" i="1"/>
  <c r="S3804" i="1"/>
  <c r="S1817" i="1"/>
  <c r="S2347" i="1"/>
  <c r="S3923" i="1"/>
  <c r="S1742" i="1"/>
  <c r="S899" i="1"/>
  <c r="S138" i="1"/>
  <c r="S2592" i="1"/>
  <c r="S2874" i="1"/>
  <c r="S435" i="1"/>
  <c r="S2421" i="1"/>
  <c r="S2945" i="1"/>
  <c r="S1048" i="1"/>
  <c r="S3991" i="1"/>
  <c r="S1996" i="1"/>
  <c r="S1124" i="1"/>
  <c r="S2753" i="1"/>
  <c r="S918" i="1"/>
  <c r="S764" i="1"/>
  <c r="S1057" i="1"/>
  <c r="S1553" i="1"/>
  <c r="S4028" i="1"/>
  <c r="S2400" i="1"/>
  <c r="S1411" i="1"/>
  <c r="S768" i="1"/>
  <c r="S1734" i="1"/>
  <c r="S1063" i="1"/>
  <c r="S3192" i="1"/>
  <c r="S126" i="1"/>
  <c r="S2767" i="1"/>
  <c r="S1144" i="1"/>
  <c r="S1564" i="1"/>
  <c r="S2394" i="1"/>
  <c r="S1054" i="1"/>
  <c r="S2853" i="1"/>
  <c r="S1446" i="1"/>
  <c r="S630" i="1"/>
  <c r="S1233" i="1"/>
  <c r="S431" i="1"/>
  <c r="S990" i="1"/>
  <c r="S1460" i="1"/>
  <c r="S618" i="1"/>
  <c r="S2520" i="1"/>
  <c r="S518" i="1"/>
  <c r="S3946" i="1"/>
  <c r="S1491" i="1"/>
  <c r="S3208" i="1"/>
  <c r="S626" i="1"/>
  <c r="S1714" i="1"/>
  <c r="S1142" i="1"/>
  <c r="S136" i="1"/>
  <c r="S877" i="1"/>
  <c r="S160" i="1"/>
  <c r="S188" i="1"/>
  <c r="S2343" i="1"/>
  <c r="S162" i="1"/>
  <c r="S2762" i="1"/>
  <c r="S124" i="1"/>
  <c r="E6" i="39" l="1"/>
  <c r="E2" i="39"/>
  <c r="H2" i="39" s="1"/>
  <c r="E10" i="39"/>
  <c r="E7" i="39"/>
  <c r="F7" i="39" s="1"/>
  <c r="E13" i="39"/>
  <c r="F13" i="39" s="1"/>
  <c r="E12" i="39"/>
  <c r="H12" i="39" s="1"/>
  <c r="E11" i="39"/>
  <c r="G11" i="39" s="1"/>
  <c r="E8" i="39"/>
  <c r="G8" i="39" s="1"/>
  <c r="F6" i="39"/>
  <c r="F5" i="39"/>
  <c r="E4" i="39"/>
  <c r="G4" i="39" s="1"/>
  <c r="E3" i="39"/>
  <c r="H3" i="39" s="1"/>
  <c r="F2" i="39"/>
  <c r="F10" i="39"/>
  <c r="G10" i="39"/>
  <c r="H9" i="39"/>
  <c r="F9" i="39"/>
  <c r="G9" i="39"/>
  <c r="H10" i="39"/>
  <c r="M2" i="1"/>
  <c r="N3" i="1"/>
  <c r="M3" i="1"/>
  <c r="M7" i="1"/>
  <c r="N7" i="1"/>
  <c r="M11" i="1"/>
  <c r="N11" i="1"/>
  <c r="M15" i="1"/>
  <c r="N15" i="1"/>
  <c r="M19" i="1"/>
  <c r="N19" i="1"/>
  <c r="M23" i="1"/>
  <c r="N23" i="1"/>
  <c r="M27" i="1"/>
  <c r="N27" i="1"/>
  <c r="M31" i="1"/>
  <c r="N31" i="1"/>
  <c r="M35" i="1"/>
  <c r="N35" i="1"/>
  <c r="M39" i="1"/>
  <c r="N39" i="1"/>
  <c r="M43" i="1"/>
  <c r="N43" i="1"/>
  <c r="M47" i="1"/>
  <c r="N47" i="1"/>
  <c r="M51" i="1"/>
  <c r="N51" i="1"/>
  <c r="M55" i="1"/>
  <c r="N55" i="1"/>
  <c r="M59" i="1"/>
  <c r="N59" i="1"/>
  <c r="M63" i="1"/>
  <c r="N63" i="1"/>
  <c r="M67" i="1"/>
  <c r="N67" i="1"/>
  <c r="M71" i="1"/>
  <c r="N71" i="1"/>
  <c r="M75" i="1"/>
  <c r="N75" i="1"/>
  <c r="M79" i="1"/>
  <c r="N79" i="1"/>
  <c r="M83" i="1"/>
  <c r="N83" i="1"/>
  <c r="M87" i="1"/>
  <c r="N87" i="1"/>
  <c r="M91" i="1"/>
  <c r="N91" i="1"/>
  <c r="M95" i="1"/>
  <c r="N95" i="1"/>
  <c r="M99" i="1"/>
  <c r="N99" i="1"/>
  <c r="M103" i="1"/>
  <c r="N103" i="1"/>
  <c r="M107" i="1"/>
  <c r="N107" i="1"/>
  <c r="M111" i="1"/>
  <c r="N111" i="1"/>
  <c r="M115" i="1"/>
  <c r="N115" i="1"/>
  <c r="M119" i="1"/>
  <c r="N119" i="1"/>
  <c r="M123" i="1"/>
  <c r="N123" i="1"/>
  <c r="M127" i="1"/>
  <c r="N127" i="1"/>
  <c r="M131" i="1"/>
  <c r="N131" i="1"/>
  <c r="M135" i="1"/>
  <c r="N135" i="1"/>
  <c r="M139" i="1"/>
  <c r="N139" i="1"/>
  <c r="M143" i="1"/>
  <c r="N143" i="1"/>
  <c r="M147" i="1"/>
  <c r="N147" i="1"/>
  <c r="M151" i="1"/>
  <c r="N151" i="1"/>
  <c r="M155" i="1"/>
  <c r="N155" i="1"/>
  <c r="M159" i="1"/>
  <c r="N159" i="1"/>
  <c r="M163" i="1"/>
  <c r="N163" i="1"/>
  <c r="M167" i="1"/>
  <c r="N167" i="1"/>
  <c r="M171" i="1"/>
  <c r="N171" i="1"/>
  <c r="M175" i="1"/>
  <c r="N175" i="1"/>
  <c r="M179" i="1"/>
  <c r="N179" i="1"/>
  <c r="M183" i="1"/>
  <c r="N183" i="1"/>
  <c r="M187" i="1"/>
  <c r="N187" i="1"/>
  <c r="M191" i="1"/>
  <c r="N191" i="1"/>
  <c r="M195" i="1"/>
  <c r="N195" i="1"/>
  <c r="M199" i="1"/>
  <c r="N199" i="1"/>
  <c r="M203" i="1"/>
  <c r="N203" i="1"/>
  <c r="M207" i="1"/>
  <c r="N207" i="1"/>
  <c r="M211" i="1"/>
  <c r="N211" i="1"/>
  <c r="M215" i="1"/>
  <c r="N215" i="1"/>
  <c r="M219" i="1"/>
  <c r="N219" i="1"/>
  <c r="M223" i="1"/>
  <c r="N223" i="1"/>
  <c r="M227" i="1"/>
  <c r="N227" i="1"/>
  <c r="M231" i="1"/>
  <c r="N231" i="1"/>
  <c r="M235" i="1"/>
  <c r="N235" i="1"/>
  <c r="M239" i="1"/>
  <c r="N239" i="1"/>
  <c r="M243" i="1"/>
  <c r="N243" i="1"/>
  <c r="M247" i="1"/>
  <c r="N247" i="1"/>
  <c r="M251" i="1"/>
  <c r="N251" i="1"/>
  <c r="M255" i="1"/>
  <c r="N255" i="1"/>
  <c r="M259" i="1"/>
  <c r="N259" i="1"/>
  <c r="M263" i="1"/>
  <c r="N263" i="1"/>
  <c r="M267" i="1"/>
  <c r="N267" i="1"/>
  <c r="M271" i="1"/>
  <c r="N271" i="1"/>
  <c r="M275" i="1"/>
  <c r="N275" i="1"/>
  <c r="M279" i="1"/>
  <c r="N279" i="1"/>
  <c r="M283" i="1"/>
  <c r="N283" i="1"/>
  <c r="M287" i="1"/>
  <c r="N287" i="1"/>
  <c r="M291" i="1"/>
  <c r="N291" i="1"/>
  <c r="M295" i="1"/>
  <c r="N295" i="1"/>
  <c r="M299" i="1"/>
  <c r="N299" i="1"/>
  <c r="M303" i="1"/>
  <c r="N303" i="1"/>
  <c r="M307" i="1"/>
  <c r="N307" i="1"/>
  <c r="M311" i="1"/>
  <c r="N311" i="1"/>
  <c r="M315" i="1"/>
  <c r="N315" i="1"/>
  <c r="M319" i="1"/>
  <c r="N319" i="1"/>
  <c r="M323" i="1"/>
  <c r="N323" i="1"/>
  <c r="M327" i="1"/>
  <c r="N327" i="1"/>
  <c r="M331" i="1"/>
  <c r="N331" i="1"/>
  <c r="M335" i="1"/>
  <c r="N335" i="1"/>
  <c r="M339" i="1"/>
  <c r="N339" i="1"/>
  <c r="M343" i="1"/>
  <c r="N343" i="1"/>
  <c r="M347" i="1"/>
  <c r="N347" i="1"/>
  <c r="M351" i="1"/>
  <c r="N351" i="1"/>
  <c r="M355" i="1"/>
  <c r="N355" i="1"/>
  <c r="M359" i="1"/>
  <c r="N359" i="1"/>
  <c r="M363" i="1"/>
  <c r="N363" i="1"/>
  <c r="M367" i="1"/>
  <c r="N367" i="1"/>
  <c r="M371" i="1"/>
  <c r="N371" i="1"/>
  <c r="M375" i="1"/>
  <c r="N375" i="1"/>
  <c r="M379" i="1"/>
  <c r="N379" i="1"/>
  <c r="M383" i="1"/>
  <c r="N383" i="1"/>
  <c r="M387" i="1"/>
  <c r="N387" i="1"/>
  <c r="M391" i="1"/>
  <c r="N391" i="1"/>
  <c r="M395" i="1"/>
  <c r="N395" i="1"/>
  <c r="M399" i="1"/>
  <c r="N399" i="1"/>
  <c r="M403" i="1"/>
  <c r="N403" i="1"/>
  <c r="M407" i="1"/>
  <c r="N407" i="1"/>
  <c r="M411" i="1"/>
  <c r="N411" i="1"/>
  <c r="M415" i="1"/>
  <c r="N415" i="1"/>
  <c r="M419" i="1"/>
  <c r="N419" i="1"/>
  <c r="M423" i="1"/>
  <c r="N423" i="1"/>
  <c r="M427" i="1"/>
  <c r="N427" i="1"/>
  <c r="M431" i="1"/>
  <c r="N431" i="1"/>
  <c r="M435" i="1"/>
  <c r="N435" i="1"/>
  <c r="M439" i="1"/>
  <c r="N439" i="1"/>
  <c r="M443" i="1"/>
  <c r="N443" i="1"/>
  <c r="M447" i="1"/>
  <c r="N447" i="1"/>
  <c r="M451" i="1"/>
  <c r="N451" i="1"/>
  <c r="M455" i="1"/>
  <c r="N455" i="1"/>
  <c r="M459" i="1"/>
  <c r="N459" i="1"/>
  <c r="M463" i="1"/>
  <c r="N463" i="1"/>
  <c r="M467" i="1"/>
  <c r="N467" i="1"/>
  <c r="M471" i="1"/>
  <c r="N471" i="1"/>
  <c r="M475" i="1"/>
  <c r="N475" i="1"/>
  <c r="M479" i="1"/>
  <c r="N479" i="1"/>
  <c r="M483" i="1"/>
  <c r="N483" i="1"/>
  <c r="M487" i="1"/>
  <c r="N487" i="1"/>
  <c r="M491" i="1"/>
  <c r="N491" i="1"/>
  <c r="M495" i="1"/>
  <c r="N495" i="1"/>
  <c r="M499" i="1"/>
  <c r="N499" i="1"/>
  <c r="M503" i="1"/>
  <c r="N503" i="1"/>
  <c r="M507" i="1"/>
  <c r="N507" i="1"/>
  <c r="M511" i="1"/>
  <c r="N511" i="1"/>
  <c r="M515" i="1"/>
  <c r="N515" i="1"/>
  <c r="M519" i="1"/>
  <c r="N519" i="1"/>
  <c r="M523" i="1"/>
  <c r="N523" i="1"/>
  <c r="M527" i="1"/>
  <c r="N527" i="1"/>
  <c r="M531" i="1"/>
  <c r="N531" i="1"/>
  <c r="M535" i="1"/>
  <c r="N535" i="1"/>
  <c r="M539" i="1"/>
  <c r="N539" i="1"/>
  <c r="M543" i="1"/>
  <c r="N543" i="1"/>
  <c r="M547" i="1"/>
  <c r="N547" i="1"/>
  <c r="M551" i="1"/>
  <c r="N551" i="1"/>
  <c r="M555" i="1"/>
  <c r="N555" i="1"/>
  <c r="M559" i="1"/>
  <c r="N559" i="1"/>
  <c r="M563" i="1"/>
  <c r="N563" i="1"/>
  <c r="M567" i="1"/>
  <c r="N567" i="1"/>
  <c r="M571" i="1"/>
  <c r="N571" i="1"/>
  <c r="M575" i="1"/>
  <c r="N575" i="1"/>
  <c r="M579" i="1"/>
  <c r="N579" i="1"/>
  <c r="M583" i="1"/>
  <c r="N583" i="1"/>
  <c r="M587" i="1"/>
  <c r="N587" i="1"/>
  <c r="M591" i="1"/>
  <c r="N591" i="1"/>
  <c r="M595" i="1"/>
  <c r="N595" i="1"/>
  <c r="M599" i="1"/>
  <c r="N599" i="1"/>
  <c r="M603" i="1"/>
  <c r="N603" i="1"/>
  <c r="M607" i="1"/>
  <c r="N607" i="1"/>
  <c r="M611" i="1"/>
  <c r="N611" i="1"/>
  <c r="M615" i="1"/>
  <c r="N615" i="1"/>
  <c r="M619" i="1"/>
  <c r="N619" i="1"/>
  <c r="M623" i="1"/>
  <c r="N623" i="1"/>
  <c r="M627" i="1"/>
  <c r="N627" i="1"/>
  <c r="M631" i="1"/>
  <c r="N631" i="1"/>
  <c r="M635" i="1"/>
  <c r="N635" i="1"/>
  <c r="M639" i="1"/>
  <c r="N639" i="1"/>
  <c r="M643" i="1"/>
  <c r="N643" i="1"/>
  <c r="M647" i="1"/>
  <c r="N647" i="1"/>
  <c r="M651" i="1"/>
  <c r="N651" i="1"/>
  <c r="M655" i="1"/>
  <c r="N655" i="1"/>
  <c r="M659" i="1"/>
  <c r="N659" i="1"/>
  <c r="M663" i="1"/>
  <c r="N663" i="1"/>
  <c r="M667" i="1"/>
  <c r="N667" i="1"/>
  <c r="M671" i="1"/>
  <c r="N671" i="1"/>
  <c r="M675" i="1"/>
  <c r="N675" i="1"/>
  <c r="M679" i="1"/>
  <c r="N679" i="1"/>
  <c r="M683" i="1"/>
  <c r="N683" i="1"/>
  <c r="M687" i="1"/>
  <c r="N687" i="1"/>
  <c r="N4" i="1"/>
  <c r="M4" i="1"/>
  <c r="M8" i="1"/>
  <c r="N8" i="1"/>
  <c r="M12" i="1"/>
  <c r="N12" i="1"/>
  <c r="M16" i="1"/>
  <c r="N16" i="1"/>
  <c r="M20" i="1"/>
  <c r="N20" i="1"/>
  <c r="M24" i="1"/>
  <c r="N24" i="1"/>
  <c r="M28" i="1"/>
  <c r="N28" i="1"/>
  <c r="M32" i="1"/>
  <c r="N32" i="1"/>
  <c r="M36" i="1"/>
  <c r="N36" i="1"/>
  <c r="M40" i="1"/>
  <c r="N40" i="1"/>
  <c r="M44" i="1"/>
  <c r="N44" i="1"/>
  <c r="M48" i="1"/>
  <c r="N48" i="1"/>
  <c r="M52" i="1"/>
  <c r="N52" i="1"/>
  <c r="M56" i="1"/>
  <c r="N56" i="1"/>
  <c r="M60" i="1"/>
  <c r="N60" i="1"/>
  <c r="M64" i="1"/>
  <c r="N64" i="1"/>
  <c r="M68" i="1"/>
  <c r="N68" i="1"/>
  <c r="M72" i="1"/>
  <c r="N72" i="1"/>
  <c r="M76" i="1"/>
  <c r="N76" i="1"/>
  <c r="M80" i="1"/>
  <c r="N80" i="1"/>
  <c r="M84" i="1"/>
  <c r="N84" i="1"/>
  <c r="M88" i="1"/>
  <c r="N88" i="1"/>
  <c r="M92" i="1"/>
  <c r="N92" i="1"/>
  <c r="M96" i="1"/>
  <c r="N96" i="1"/>
  <c r="M100" i="1"/>
  <c r="N100" i="1"/>
  <c r="M104" i="1"/>
  <c r="N104" i="1"/>
  <c r="M108" i="1"/>
  <c r="N108" i="1"/>
  <c r="M112" i="1"/>
  <c r="N112" i="1"/>
  <c r="M116" i="1"/>
  <c r="N116" i="1"/>
  <c r="M120" i="1"/>
  <c r="N120" i="1"/>
  <c r="M124" i="1"/>
  <c r="N124" i="1"/>
  <c r="M128" i="1"/>
  <c r="N128" i="1"/>
  <c r="M132" i="1"/>
  <c r="N132" i="1"/>
  <c r="M136" i="1"/>
  <c r="N136" i="1"/>
  <c r="M140" i="1"/>
  <c r="N140" i="1"/>
  <c r="M144" i="1"/>
  <c r="N144" i="1"/>
  <c r="M148" i="1"/>
  <c r="N148" i="1"/>
  <c r="M152" i="1"/>
  <c r="N152" i="1"/>
  <c r="M156" i="1"/>
  <c r="N156" i="1"/>
  <c r="M160" i="1"/>
  <c r="N160" i="1"/>
  <c r="M164" i="1"/>
  <c r="N164" i="1"/>
  <c r="M168" i="1"/>
  <c r="N168" i="1"/>
  <c r="M172" i="1"/>
  <c r="N172" i="1"/>
  <c r="M176" i="1"/>
  <c r="N176" i="1"/>
  <c r="M180" i="1"/>
  <c r="N180" i="1"/>
  <c r="M184" i="1"/>
  <c r="N184" i="1"/>
  <c r="M188" i="1"/>
  <c r="N188" i="1"/>
  <c r="M192" i="1"/>
  <c r="N192" i="1"/>
  <c r="M196" i="1"/>
  <c r="N196" i="1"/>
  <c r="M200" i="1"/>
  <c r="N200" i="1"/>
  <c r="M204" i="1"/>
  <c r="N204" i="1"/>
  <c r="M208" i="1"/>
  <c r="N208" i="1"/>
  <c r="M212" i="1"/>
  <c r="N212" i="1"/>
  <c r="M216" i="1"/>
  <c r="N216" i="1"/>
  <c r="M220" i="1"/>
  <c r="N220" i="1"/>
  <c r="M224" i="1"/>
  <c r="N224" i="1"/>
  <c r="M228" i="1"/>
  <c r="N228" i="1"/>
  <c r="M232" i="1"/>
  <c r="N232" i="1"/>
  <c r="M236" i="1"/>
  <c r="N236" i="1"/>
  <c r="M240" i="1"/>
  <c r="N240" i="1"/>
  <c r="M244" i="1"/>
  <c r="N244" i="1"/>
  <c r="M248" i="1"/>
  <c r="N248" i="1"/>
  <c r="M252" i="1"/>
  <c r="N252" i="1"/>
  <c r="M256" i="1"/>
  <c r="N256" i="1"/>
  <c r="M260" i="1"/>
  <c r="N260" i="1"/>
  <c r="M264" i="1"/>
  <c r="N264" i="1"/>
  <c r="M268" i="1"/>
  <c r="N268" i="1"/>
  <c r="M272" i="1"/>
  <c r="N272" i="1"/>
  <c r="M276" i="1"/>
  <c r="N276" i="1"/>
  <c r="M280" i="1"/>
  <c r="N280" i="1"/>
  <c r="M284" i="1"/>
  <c r="N284" i="1"/>
  <c r="M288" i="1"/>
  <c r="N288" i="1"/>
  <c r="M292" i="1"/>
  <c r="N292" i="1"/>
  <c r="M296" i="1"/>
  <c r="N296" i="1"/>
  <c r="M300" i="1"/>
  <c r="N300" i="1"/>
  <c r="M304" i="1"/>
  <c r="N304" i="1"/>
  <c r="M308" i="1"/>
  <c r="N308" i="1"/>
  <c r="M312" i="1"/>
  <c r="N312" i="1"/>
  <c r="M316" i="1"/>
  <c r="N316" i="1"/>
  <c r="M320" i="1"/>
  <c r="N320" i="1"/>
  <c r="M324" i="1"/>
  <c r="N324" i="1"/>
  <c r="M328" i="1"/>
  <c r="N328" i="1"/>
  <c r="M332" i="1"/>
  <c r="N332" i="1"/>
  <c r="M336" i="1"/>
  <c r="N336" i="1"/>
  <c r="M340" i="1"/>
  <c r="N340" i="1"/>
  <c r="M344" i="1"/>
  <c r="N344" i="1"/>
  <c r="M348" i="1"/>
  <c r="N348" i="1"/>
  <c r="M352" i="1"/>
  <c r="N352" i="1"/>
  <c r="M356" i="1"/>
  <c r="N356" i="1"/>
  <c r="M360" i="1"/>
  <c r="N360" i="1"/>
  <c r="M364" i="1"/>
  <c r="N364" i="1"/>
  <c r="M368" i="1"/>
  <c r="N368" i="1"/>
  <c r="M372" i="1"/>
  <c r="N372" i="1"/>
  <c r="M376" i="1"/>
  <c r="N376" i="1"/>
  <c r="M380" i="1"/>
  <c r="N380" i="1"/>
  <c r="M384" i="1"/>
  <c r="N384" i="1"/>
  <c r="M388" i="1"/>
  <c r="N388" i="1"/>
  <c r="M392" i="1"/>
  <c r="N392" i="1"/>
  <c r="M396" i="1"/>
  <c r="N396" i="1"/>
  <c r="M400" i="1"/>
  <c r="N400" i="1"/>
  <c r="M404" i="1"/>
  <c r="N404" i="1"/>
  <c r="M408" i="1"/>
  <c r="N408" i="1"/>
  <c r="M412" i="1"/>
  <c r="N412" i="1"/>
  <c r="M416" i="1"/>
  <c r="N416" i="1"/>
  <c r="M420" i="1"/>
  <c r="N420" i="1"/>
  <c r="M424" i="1"/>
  <c r="N424" i="1"/>
  <c r="M428" i="1"/>
  <c r="N428" i="1"/>
  <c r="M432" i="1"/>
  <c r="N432" i="1"/>
  <c r="M436" i="1"/>
  <c r="N436" i="1"/>
  <c r="M440" i="1"/>
  <c r="N440" i="1"/>
  <c r="M444" i="1"/>
  <c r="N444" i="1"/>
  <c r="M448" i="1"/>
  <c r="N448" i="1"/>
  <c r="M452" i="1"/>
  <c r="N452" i="1"/>
  <c r="M456" i="1"/>
  <c r="N456" i="1"/>
  <c r="M460" i="1"/>
  <c r="N460" i="1"/>
  <c r="M464" i="1"/>
  <c r="N464" i="1"/>
  <c r="M468" i="1"/>
  <c r="N468" i="1"/>
  <c r="M472" i="1"/>
  <c r="N472" i="1"/>
  <c r="M476" i="1"/>
  <c r="N476" i="1"/>
  <c r="M480" i="1"/>
  <c r="N480" i="1"/>
  <c r="M484" i="1"/>
  <c r="N484" i="1"/>
  <c r="M488" i="1"/>
  <c r="N488" i="1"/>
  <c r="M492" i="1"/>
  <c r="N492" i="1"/>
  <c r="M496" i="1"/>
  <c r="N496" i="1"/>
  <c r="M500" i="1"/>
  <c r="N500" i="1"/>
  <c r="M504" i="1"/>
  <c r="N504" i="1"/>
  <c r="M508" i="1"/>
  <c r="N508" i="1"/>
  <c r="M512" i="1"/>
  <c r="N512" i="1"/>
  <c r="M516" i="1"/>
  <c r="N516" i="1"/>
  <c r="M520" i="1"/>
  <c r="N520" i="1"/>
  <c r="M524" i="1"/>
  <c r="N524" i="1"/>
  <c r="M528" i="1"/>
  <c r="N528" i="1"/>
  <c r="M532" i="1"/>
  <c r="N532" i="1"/>
  <c r="M536" i="1"/>
  <c r="N536" i="1"/>
  <c r="M540" i="1"/>
  <c r="N540" i="1"/>
  <c r="M544" i="1"/>
  <c r="N544" i="1"/>
  <c r="M548" i="1"/>
  <c r="N548" i="1"/>
  <c r="M552" i="1"/>
  <c r="N552" i="1"/>
  <c r="M556" i="1"/>
  <c r="N556" i="1"/>
  <c r="M560" i="1"/>
  <c r="N560" i="1"/>
  <c r="M564" i="1"/>
  <c r="N564" i="1"/>
  <c r="M568" i="1"/>
  <c r="N568" i="1"/>
  <c r="M572" i="1"/>
  <c r="N572" i="1"/>
  <c r="M576" i="1"/>
  <c r="N576" i="1"/>
  <c r="M580" i="1"/>
  <c r="N580" i="1"/>
  <c r="M584" i="1"/>
  <c r="N584" i="1"/>
  <c r="M588" i="1"/>
  <c r="N588" i="1"/>
  <c r="M592" i="1"/>
  <c r="N592" i="1"/>
  <c r="M596" i="1"/>
  <c r="N596" i="1"/>
  <c r="M600" i="1"/>
  <c r="N600" i="1"/>
  <c r="M604" i="1"/>
  <c r="N604" i="1"/>
  <c r="M608" i="1"/>
  <c r="N608" i="1"/>
  <c r="M612" i="1"/>
  <c r="N612" i="1"/>
  <c r="M616" i="1"/>
  <c r="N616" i="1"/>
  <c r="M620" i="1"/>
  <c r="N620" i="1"/>
  <c r="M624" i="1"/>
  <c r="N624" i="1"/>
  <c r="N5" i="1"/>
  <c r="M5" i="1"/>
  <c r="M9" i="1"/>
  <c r="N9" i="1"/>
  <c r="M13" i="1"/>
  <c r="N13" i="1"/>
  <c r="N17" i="1"/>
  <c r="M17" i="1"/>
  <c r="M21" i="1"/>
  <c r="N21" i="1"/>
  <c r="M25" i="1"/>
  <c r="N25" i="1"/>
  <c r="M29" i="1"/>
  <c r="N29" i="1"/>
  <c r="N33" i="1"/>
  <c r="M33" i="1"/>
  <c r="N37" i="1"/>
  <c r="M37" i="1"/>
  <c r="M41" i="1"/>
  <c r="N41" i="1"/>
  <c r="M45" i="1"/>
  <c r="N45" i="1"/>
  <c r="N49" i="1"/>
  <c r="M49" i="1"/>
  <c r="M53" i="1"/>
  <c r="N53" i="1"/>
  <c r="M57" i="1"/>
  <c r="N57" i="1"/>
  <c r="M61" i="1"/>
  <c r="N61" i="1"/>
  <c r="N65" i="1"/>
  <c r="M65" i="1"/>
  <c r="N69" i="1"/>
  <c r="M69" i="1"/>
  <c r="M73" i="1"/>
  <c r="N73" i="1"/>
  <c r="M77" i="1"/>
  <c r="N77" i="1"/>
  <c r="N81" i="1"/>
  <c r="M81" i="1"/>
  <c r="M85" i="1"/>
  <c r="N85" i="1"/>
  <c r="M89" i="1"/>
  <c r="N89" i="1"/>
  <c r="M93" i="1"/>
  <c r="N93" i="1"/>
  <c r="N97" i="1"/>
  <c r="M97" i="1"/>
  <c r="N101" i="1"/>
  <c r="M101" i="1"/>
  <c r="M105" i="1"/>
  <c r="N105" i="1"/>
  <c r="M109" i="1"/>
  <c r="N109" i="1"/>
  <c r="N113" i="1"/>
  <c r="M113" i="1"/>
  <c r="M117" i="1"/>
  <c r="N117" i="1"/>
  <c r="M121" i="1"/>
  <c r="N121" i="1"/>
  <c r="M125" i="1"/>
  <c r="N125" i="1"/>
  <c r="N129" i="1"/>
  <c r="M129" i="1"/>
  <c r="N133" i="1"/>
  <c r="M133" i="1"/>
  <c r="M137" i="1"/>
  <c r="N137" i="1"/>
  <c r="M141" i="1"/>
  <c r="N141" i="1"/>
  <c r="N145" i="1"/>
  <c r="M145" i="1"/>
  <c r="M149" i="1"/>
  <c r="N149" i="1"/>
  <c r="M153" i="1"/>
  <c r="N153" i="1"/>
  <c r="M157" i="1"/>
  <c r="N157" i="1"/>
  <c r="N161" i="1"/>
  <c r="M161" i="1"/>
  <c r="N165" i="1"/>
  <c r="M165" i="1"/>
  <c r="M169" i="1"/>
  <c r="N169" i="1"/>
  <c r="M173" i="1"/>
  <c r="N173" i="1"/>
  <c r="N177" i="1"/>
  <c r="M177" i="1"/>
  <c r="M181" i="1"/>
  <c r="N181" i="1"/>
  <c r="M185" i="1"/>
  <c r="N185" i="1"/>
  <c r="M189" i="1"/>
  <c r="N189" i="1"/>
  <c r="N193" i="1"/>
  <c r="M193" i="1"/>
  <c r="N197" i="1"/>
  <c r="M197" i="1"/>
  <c r="M201" i="1"/>
  <c r="N201" i="1"/>
  <c r="N205" i="1"/>
  <c r="M205" i="1"/>
  <c r="N209" i="1"/>
  <c r="M209" i="1"/>
  <c r="N213" i="1"/>
  <c r="M213" i="1"/>
  <c r="N217" i="1"/>
  <c r="M217" i="1"/>
  <c r="N221" i="1"/>
  <c r="M221" i="1"/>
  <c r="N225" i="1"/>
  <c r="M225" i="1"/>
  <c r="N229" i="1"/>
  <c r="M229" i="1"/>
  <c r="N233" i="1"/>
  <c r="M233" i="1"/>
  <c r="N237" i="1"/>
  <c r="M237" i="1"/>
  <c r="N241" i="1"/>
  <c r="M241" i="1"/>
  <c r="N245" i="1"/>
  <c r="M245" i="1"/>
  <c r="N249" i="1"/>
  <c r="M249" i="1"/>
  <c r="N253" i="1"/>
  <c r="M253" i="1"/>
  <c r="N257" i="1"/>
  <c r="M257" i="1"/>
  <c r="N261" i="1"/>
  <c r="M261" i="1"/>
  <c r="N265" i="1"/>
  <c r="M265" i="1"/>
  <c r="N269" i="1"/>
  <c r="M269" i="1"/>
  <c r="N273" i="1"/>
  <c r="M273" i="1"/>
  <c r="N277" i="1"/>
  <c r="M277" i="1"/>
  <c r="N281" i="1"/>
  <c r="M281" i="1"/>
  <c r="N285" i="1"/>
  <c r="M285" i="1"/>
  <c r="N289" i="1"/>
  <c r="M289" i="1"/>
  <c r="N293" i="1"/>
  <c r="M293" i="1"/>
  <c r="N297" i="1"/>
  <c r="M297" i="1"/>
  <c r="N301" i="1"/>
  <c r="M301" i="1"/>
  <c r="N305" i="1"/>
  <c r="M305" i="1"/>
  <c r="N309" i="1"/>
  <c r="M309" i="1"/>
  <c r="N313" i="1"/>
  <c r="M313" i="1"/>
  <c r="N317" i="1"/>
  <c r="M317" i="1"/>
  <c r="N321" i="1"/>
  <c r="M321" i="1"/>
  <c r="N325" i="1"/>
  <c r="M325" i="1"/>
  <c r="N329" i="1"/>
  <c r="M329" i="1"/>
  <c r="N333" i="1"/>
  <c r="M333" i="1"/>
  <c r="N337" i="1"/>
  <c r="M337" i="1"/>
  <c r="N341" i="1"/>
  <c r="M341" i="1"/>
  <c r="N345" i="1"/>
  <c r="M345" i="1"/>
  <c r="N349" i="1"/>
  <c r="M349" i="1"/>
  <c r="N353" i="1"/>
  <c r="M353" i="1"/>
  <c r="N357" i="1"/>
  <c r="M357" i="1"/>
  <c r="N361" i="1"/>
  <c r="M361" i="1"/>
  <c r="N365" i="1"/>
  <c r="M365" i="1"/>
  <c r="N369" i="1"/>
  <c r="M369" i="1"/>
  <c r="N373" i="1"/>
  <c r="M373" i="1"/>
  <c r="N377" i="1"/>
  <c r="M377" i="1"/>
  <c r="N381" i="1"/>
  <c r="M381" i="1"/>
  <c r="N385" i="1"/>
  <c r="M385" i="1"/>
  <c r="N389" i="1"/>
  <c r="M389" i="1"/>
  <c r="N393" i="1"/>
  <c r="M393" i="1"/>
  <c r="N397" i="1"/>
  <c r="M397" i="1"/>
  <c r="N401" i="1"/>
  <c r="M401" i="1"/>
  <c r="N405" i="1"/>
  <c r="M405" i="1"/>
  <c r="N409" i="1"/>
  <c r="M409" i="1"/>
  <c r="N413" i="1"/>
  <c r="M413" i="1"/>
  <c r="N417" i="1"/>
  <c r="M417" i="1"/>
  <c r="N421" i="1"/>
  <c r="M421" i="1"/>
  <c r="N425" i="1"/>
  <c r="M425" i="1"/>
  <c r="N429" i="1"/>
  <c r="M429" i="1"/>
  <c r="N433" i="1"/>
  <c r="M433" i="1"/>
  <c r="N437" i="1"/>
  <c r="M437" i="1"/>
  <c r="N441" i="1"/>
  <c r="M441" i="1"/>
  <c r="N445" i="1"/>
  <c r="M445" i="1"/>
  <c r="N449" i="1"/>
  <c r="M449" i="1"/>
  <c r="N453" i="1"/>
  <c r="M453" i="1"/>
  <c r="N457" i="1"/>
  <c r="M457" i="1"/>
  <c r="N461" i="1"/>
  <c r="M461" i="1"/>
  <c r="N465" i="1"/>
  <c r="M465" i="1"/>
  <c r="N469" i="1"/>
  <c r="M469" i="1"/>
  <c r="N473" i="1"/>
  <c r="M473" i="1"/>
  <c r="N477" i="1"/>
  <c r="M477" i="1"/>
  <c r="N481" i="1"/>
  <c r="M481" i="1"/>
  <c r="N485" i="1"/>
  <c r="M485" i="1"/>
  <c r="N489" i="1"/>
  <c r="M489" i="1"/>
  <c r="N493" i="1"/>
  <c r="M493" i="1"/>
  <c r="N497" i="1"/>
  <c r="M497" i="1"/>
  <c r="N501" i="1"/>
  <c r="M501" i="1"/>
  <c r="N505" i="1"/>
  <c r="M505" i="1"/>
  <c r="N509" i="1"/>
  <c r="M509" i="1"/>
  <c r="N513" i="1"/>
  <c r="M513" i="1"/>
  <c r="N517" i="1"/>
  <c r="M517" i="1"/>
  <c r="N521" i="1"/>
  <c r="M521" i="1"/>
  <c r="N525" i="1"/>
  <c r="M525" i="1"/>
  <c r="N529" i="1"/>
  <c r="M529" i="1"/>
  <c r="N533" i="1"/>
  <c r="M533" i="1"/>
  <c r="N537" i="1"/>
  <c r="M537" i="1"/>
  <c r="N541" i="1"/>
  <c r="M541" i="1"/>
  <c r="N545" i="1"/>
  <c r="M545" i="1"/>
  <c r="N549" i="1"/>
  <c r="M549" i="1"/>
  <c r="N553" i="1"/>
  <c r="M553" i="1"/>
  <c r="N557" i="1"/>
  <c r="M557" i="1"/>
  <c r="N561" i="1"/>
  <c r="M561" i="1"/>
  <c r="N565" i="1"/>
  <c r="M565" i="1"/>
  <c r="N569" i="1"/>
  <c r="M569" i="1"/>
  <c r="N573" i="1"/>
  <c r="M573" i="1"/>
  <c r="N577" i="1"/>
  <c r="M577" i="1"/>
  <c r="N581" i="1"/>
  <c r="M581" i="1"/>
  <c r="N585" i="1"/>
  <c r="M585" i="1"/>
  <c r="N589" i="1"/>
  <c r="M589" i="1"/>
  <c r="N593" i="1"/>
  <c r="M593" i="1"/>
  <c r="N597" i="1"/>
  <c r="M597" i="1"/>
  <c r="N601" i="1"/>
  <c r="M601" i="1"/>
  <c r="N605" i="1"/>
  <c r="M605" i="1"/>
  <c r="N609" i="1"/>
  <c r="M609" i="1"/>
  <c r="N613" i="1"/>
  <c r="M613" i="1"/>
  <c r="N617" i="1"/>
  <c r="M617" i="1"/>
  <c r="N621" i="1"/>
  <c r="M621" i="1"/>
  <c r="N625" i="1"/>
  <c r="M625" i="1"/>
  <c r="N629" i="1"/>
  <c r="M629" i="1"/>
  <c r="N633" i="1"/>
  <c r="M633" i="1"/>
  <c r="N637" i="1"/>
  <c r="M637" i="1"/>
  <c r="N641" i="1"/>
  <c r="M641" i="1"/>
  <c r="N645" i="1"/>
  <c r="M645" i="1"/>
  <c r="N649" i="1"/>
  <c r="M649" i="1"/>
  <c r="N653" i="1"/>
  <c r="M653" i="1"/>
  <c r="N657" i="1"/>
  <c r="M657" i="1"/>
  <c r="N661" i="1"/>
  <c r="M661" i="1"/>
  <c r="N665" i="1"/>
  <c r="M665" i="1"/>
  <c r="N669" i="1"/>
  <c r="M669" i="1"/>
  <c r="N673" i="1"/>
  <c r="M673" i="1"/>
  <c r="N677" i="1"/>
  <c r="M677" i="1"/>
  <c r="N681" i="1"/>
  <c r="M681" i="1"/>
  <c r="N685" i="1"/>
  <c r="M685" i="1"/>
  <c r="N689" i="1"/>
  <c r="M689" i="1"/>
  <c r="N693" i="1"/>
  <c r="M693" i="1"/>
  <c r="N697" i="1"/>
  <c r="M697" i="1"/>
  <c r="N701" i="1"/>
  <c r="M701" i="1"/>
  <c r="N705" i="1"/>
  <c r="M705" i="1"/>
  <c r="N709" i="1"/>
  <c r="M709" i="1"/>
  <c r="N713" i="1"/>
  <c r="M713" i="1"/>
  <c r="N717" i="1"/>
  <c r="M717" i="1"/>
  <c r="M6" i="1"/>
  <c r="N6" i="1"/>
  <c r="M10" i="1"/>
  <c r="N10" i="1"/>
  <c r="M14" i="1"/>
  <c r="N14" i="1"/>
  <c r="M18" i="1"/>
  <c r="N18" i="1"/>
  <c r="M22" i="1"/>
  <c r="N22" i="1"/>
  <c r="M26" i="1"/>
  <c r="N26" i="1"/>
  <c r="M30" i="1"/>
  <c r="N30" i="1"/>
  <c r="M34" i="1"/>
  <c r="N34" i="1"/>
  <c r="M38" i="1"/>
  <c r="N38" i="1"/>
  <c r="M42" i="1"/>
  <c r="N42" i="1"/>
  <c r="M46" i="1"/>
  <c r="N46" i="1"/>
  <c r="M50" i="1"/>
  <c r="N50" i="1"/>
  <c r="M54" i="1"/>
  <c r="N54" i="1"/>
  <c r="M58" i="1"/>
  <c r="N58" i="1"/>
  <c r="M62" i="1"/>
  <c r="N62" i="1"/>
  <c r="M66" i="1"/>
  <c r="N66" i="1"/>
  <c r="M70" i="1"/>
  <c r="N70" i="1"/>
  <c r="M74" i="1"/>
  <c r="N74" i="1"/>
  <c r="M78" i="1"/>
  <c r="N78" i="1"/>
  <c r="M82" i="1"/>
  <c r="N82" i="1"/>
  <c r="M86" i="1"/>
  <c r="N86" i="1"/>
  <c r="M90" i="1"/>
  <c r="N90" i="1"/>
  <c r="M94" i="1"/>
  <c r="N94" i="1"/>
  <c r="M98" i="1"/>
  <c r="N98" i="1"/>
  <c r="M102" i="1"/>
  <c r="N102" i="1"/>
  <c r="M106" i="1"/>
  <c r="N106" i="1"/>
  <c r="M110" i="1"/>
  <c r="N110" i="1"/>
  <c r="M114" i="1"/>
  <c r="N114" i="1"/>
  <c r="M118" i="1"/>
  <c r="N118" i="1"/>
  <c r="M122" i="1"/>
  <c r="N122" i="1"/>
  <c r="M126" i="1"/>
  <c r="N126" i="1"/>
  <c r="M130" i="1"/>
  <c r="N130" i="1"/>
  <c r="M134" i="1"/>
  <c r="N134" i="1"/>
  <c r="M138" i="1"/>
  <c r="N138" i="1"/>
  <c r="M142" i="1"/>
  <c r="N142" i="1"/>
  <c r="M146" i="1"/>
  <c r="N146" i="1"/>
  <c r="M150" i="1"/>
  <c r="N150" i="1"/>
  <c r="M154" i="1"/>
  <c r="N154" i="1"/>
  <c r="M158" i="1"/>
  <c r="N158" i="1"/>
  <c r="M162" i="1"/>
  <c r="N162" i="1"/>
  <c r="M166" i="1"/>
  <c r="N166" i="1"/>
  <c r="M170" i="1"/>
  <c r="N170" i="1"/>
  <c r="M174" i="1"/>
  <c r="N174" i="1"/>
  <c r="M178" i="1"/>
  <c r="N178" i="1"/>
  <c r="M182" i="1"/>
  <c r="N182" i="1"/>
  <c r="M186" i="1"/>
  <c r="N186" i="1"/>
  <c r="M190" i="1"/>
  <c r="N190" i="1"/>
  <c r="M194" i="1"/>
  <c r="N194" i="1"/>
  <c r="M198" i="1"/>
  <c r="N198" i="1"/>
  <c r="M202" i="1"/>
  <c r="N202" i="1"/>
  <c r="M206" i="1"/>
  <c r="N206" i="1"/>
  <c r="M210" i="1"/>
  <c r="N210" i="1"/>
  <c r="M214" i="1"/>
  <c r="N214" i="1"/>
  <c r="M218" i="1"/>
  <c r="N218" i="1"/>
  <c r="M222" i="1"/>
  <c r="N222" i="1"/>
  <c r="M226" i="1"/>
  <c r="N226" i="1"/>
  <c r="M230" i="1"/>
  <c r="N230" i="1"/>
  <c r="M234" i="1"/>
  <c r="N234" i="1"/>
  <c r="M238" i="1"/>
  <c r="N238" i="1"/>
  <c r="M242" i="1"/>
  <c r="N242" i="1"/>
  <c r="M246" i="1"/>
  <c r="N246" i="1"/>
  <c r="M250" i="1"/>
  <c r="N250" i="1"/>
  <c r="M254" i="1"/>
  <c r="N254" i="1"/>
  <c r="M258" i="1"/>
  <c r="N258" i="1"/>
  <c r="M262" i="1"/>
  <c r="N262" i="1"/>
  <c r="M266" i="1"/>
  <c r="N266" i="1"/>
  <c r="M270" i="1"/>
  <c r="N270" i="1"/>
  <c r="M274" i="1"/>
  <c r="N274" i="1"/>
  <c r="M278" i="1"/>
  <c r="N278" i="1"/>
  <c r="M282" i="1"/>
  <c r="N282" i="1"/>
  <c r="M286" i="1"/>
  <c r="N286" i="1"/>
  <c r="M290" i="1"/>
  <c r="N290" i="1"/>
  <c r="M294" i="1"/>
  <c r="N294" i="1"/>
  <c r="M298" i="1"/>
  <c r="N298" i="1"/>
  <c r="M302" i="1"/>
  <c r="N302" i="1"/>
  <c r="M306" i="1"/>
  <c r="N306" i="1"/>
  <c r="M310" i="1"/>
  <c r="N310" i="1"/>
  <c r="M314" i="1"/>
  <c r="N314" i="1"/>
  <c r="M318" i="1"/>
  <c r="N318" i="1"/>
  <c r="M322" i="1"/>
  <c r="N322" i="1"/>
  <c r="M326" i="1"/>
  <c r="N326" i="1"/>
  <c r="M330" i="1"/>
  <c r="N330" i="1"/>
  <c r="M334" i="1"/>
  <c r="N334" i="1"/>
  <c r="M338" i="1"/>
  <c r="N338" i="1"/>
  <c r="M342" i="1"/>
  <c r="N342" i="1"/>
  <c r="M346" i="1"/>
  <c r="N346" i="1"/>
  <c r="M350" i="1"/>
  <c r="N350" i="1"/>
  <c r="M354" i="1"/>
  <c r="N354" i="1"/>
  <c r="M358" i="1"/>
  <c r="N358" i="1"/>
  <c r="M362" i="1"/>
  <c r="N362" i="1"/>
  <c r="M366" i="1"/>
  <c r="N366" i="1"/>
  <c r="M370" i="1"/>
  <c r="N370" i="1"/>
  <c r="M374" i="1"/>
  <c r="N374" i="1"/>
  <c r="M378" i="1"/>
  <c r="N378" i="1"/>
  <c r="M382" i="1"/>
  <c r="N382" i="1"/>
  <c r="M386" i="1"/>
  <c r="N386" i="1"/>
  <c r="M390" i="1"/>
  <c r="N390" i="1"/>
  <c r="M394" i="1"/>
  <c r="N394" i="1"/>
  <c r="M398" i="1"/>
  <c r="N398" i="1"/>
  <c r="M402" i="1"/>
  <c r="N402" i="1"/>
  <c r="M406" i="1"/>
  <c r="N406" i="1"/>
  <c r="M410" i="1"/>
  <c r="N410" i="1"/>
  <c r="M414" i="1"/>
  <c r="N414" i="1"/>
  <c r="M418" i="1"/>
  <c r="N418" i="1"/>
  <c r="M422" i="1"/>
  <c r="N422" i="1"/>
  <c r="M426" i="1"/>
  <c r="N426" i="1"/>
  <c r="M430" i="1"/>
  <c r="N430" i="1"/>
  <c r="M434" i="1"/>
  <c r="N434" i="1"/>
  <c r="M438" i="1"/>
  <c r="N438" i="1"/>
  <c r="M442" i="1"/>
  <c r="N442" i="1"/>
  <c r="M446" i="1"/>
  <c r="N446" i="1"/>
  <c r="M450" i="1"/>
  <c r="N450" i="1"/>
  <c r="M454" i="1"/>
  <c r="N454" i="1"/>
  <c r="M458" i="1"/>
  <c r="N458" i="1"/>
  <c r="M462" i="1"/>
  <c r="N462" i="1"/>
  <c r="M466" i="1"/>
  <c r="N466" i="1"/>
  <c r="M470" i="1"/>
  <c r="N470" i="1"/>
  <c r="M474" i="1"/>
  <c r="N474" i="1"/>
  <c r="M478" i="1"/>
  <c r="N478" i="1"/>
  <c r="M482" i="1"/>
  <c r="N482" i="1"/>
  <c r="M486" i="1"/>
  <c r="N486" i="1"/>
  <c r="M490" i="1"/>
  <c r="N490" i="1"/>
  <c r="M494" i="1"/>
  <c r="N494" i="1"/>
  <c r="M498" i="1"/>
  <c r="N498" i="1"/>
  <c r="M502" i="1"/>
  <c r="N502" i="1"/>
  <c r="M506" i="1"/>
  <c r="N506" i="1"/>
  <c r="M510" i="1"/>
  <c r="N510" i="1"/>
  <c r="M514" i="1"/>
  <c r="N514" i="1"/>
  <c r="M518" i="1"/>
  <c r="N518" i="1"/>
  <c r="M522" i="1"/>
  <c r="N522" i="1"/>
  <c r="M526" i="1"/>
  <c r="N526" i="1"/>
  <c r="M530" i="1"/>
  <c r="N530" i="1"/>
  <c r="M534" i="1"/>
  <c r="N534" i="1"/>
  <c r="M538" i="1"/>
  <c r="N538" i="1"/>
  <c r="M542" i="1"/>
  <c r="N542" i="1"/>
  <c r="M546" i="1"/>
  <c r="N546" i="1"/>
  <c r="M550" i="1"/>
  <c r="N550" i="1"/>
  <c r="M554" i="1"/>
  <c r="N554" i="1"/>
  <c r="M558" i="1"/>
  <c r="N558" i="1"/>
  <c r="M562" i="1"/>
  <c r="N562" i="1"/>
  <c r="M566" i="1"/>
  <c r="N566" i="1"/>
  <c r="M570" i="1"/>
  <c r="N570" i="1"/>
  <c r="M574" i="1"/>
  <c r="N574" i="1"/>
  <c r="M578" i="1"/>
  <c r="N578" i="1"/>
  <c r="M582" i="1"/>
  <c r="N582" i="1"/>
  <c r="M586" i="1"/>
  <c r="N586" i="1"/>
  <c r="M590" i="1"/>
  <c r="N590" i="1"/>
  <c r="M594" i="1"/>
  <c r="N594" i="1"/>
  <c r="M598" i="1"/>
  <c r="N598" i="1"/>
  <c r="M602" i="1"/>
  <c r="N602" i="1"/>
  <c r="M606" i="1"/>
  <c r="N606" i="1"/>
  <c r="M610" i="1"/>
  <c r="N610" i="1"/>
  <c r="M614" i="1"/>
  <c r="N614" i="1"/>
  <c r="M618" i="1"/>
  <c r="N618" i="1"/>
  <c r="M622" i="1"/>
  <c r="N622" i="1"/>
  <c r="M626" i="1"/>
  <c r="N626" i="1"/>
  <c r="M630" i="1"/>
  <c r="N630" i="1"/>
  <c r="M634" i="1"/>
  <c r="N634" i="1"/>
  <c r="M638" i="1"/>
  <c r="N638" i="1"/>
  <c r="N729" i="1"/>
  <c r="M729" i="1"/>
  <c r="N733" i="1"/>
  <c r="M733" i="1"/>
  <c r="M737" i="1"/>
  <c r="N737" i="1"/>
  <c r="M741" i="1"/>
  <c r="N741" i="1"/>
  <c r="M745" i="1"/>
  <c r="N745" i="1"/>
  <c r="M749" i="1"/>
  <c r="N749" i="1"/>
  <c r="M753" i="1"/>
  <c r="N753" i="1"/>
  <c r="M757" i="1"/>
  <c r="N757" i="1"/>
  <c r="M761" i="1"/>
  <c r="N761" i="1"/>
  <c r="M765" i="1"/>
  <c r="N765" i="1"/>
  <c r="M769" i="1"/>
  <c r="N769" i="1"/>
  <c r="M773" i="1"/>
  <c r="N773" i="1"/>
  <c r="M777" i="1"/>
  <c r="N777" i="1"/>
  <c r="M781" i="1"/>
  <c r="N781" i="1"/>
  <c r="M785" i="1"/>
  <c r="N785" i="1"/>
  <c r="M789" i="1"/>
  <c r="N789" i="1"/>
  <c r="M793" i="1"/>
  <c r="N793" i="1"/>
  <c r="M797" i="1"/>
  <c r="N797" i="1"/>
  <c r="M801" i="1"/>
  <c r="N801" i="1"/>
  <c r="M805" i="1"/>
  <c r="N805" i="1"/>
  <c r="M809" i="1"/>
  <c r="N809" i="1"/>
  <c r="M813" i="1"/>
  <c r="N813" i="1"/>
  <c r="M817" i="1"/>
  <c r="N817" i="1"/>
  <c r="M821" i="1"/>
  <c r="N821" i="1"/>
  <c r="M825" i="1"/>
  <c r="N825" i="1"/>
  <c r="M829" i="1"/>
  <c r="N829" i="1"/>
  <c r="M833" i="1"/>
  <c r="N833" i="1"/>
  <c r="M837" i="1"/>
  <c r="N837" i="1"/>
  <c r="M841" i="1"/>
  <c r="N841" i="1"/>
  <c r="M845" i="1"/>
  <c r="N845" i="1"/>
  <c r="M849" i="1"/>
  <c r="N849" i="1"/>
  <c r="M853" i="1"/>
  <c r="N853" i="1"/>
  <c r="M857" i="1"/>
  <c r="N857" i="1"/>
  <c r="M861" i="1"/>
  <c r="N861" i="1"/>
  <c r="M865" i="1"/>
  <c r="N865" i="1"/>
  <c r="M869" i="1"/>
  <c r="N869" i="1"/>
  <c r="M873" i="1"/>
  <c r="N873" i="1"/>
  <c r="M877" i="1"/>
  <c r="N877" i="1"/>
  <c r="M881" i="1"/>
  <c r="N881" i="1"/>
  <c r="M885" i="1"/>
  <c r="N885" i="1"/>
  <c r="M889" i="1"/>
  <c r="N889" i="1"/>
  <c r="M893" i="1"/>
  <c r="N893" i="1"/>
  <c r="M897" i="1"/>
  <c r="N897" i="1"/>
  <c r="M901" i="1"/>
  <c r="N901" i="1"/>
  <c r="M905" i="1"/>
  <c r="N905" i="1"/>
  <c r="M909" i="1"/>
  <c r="N909" i="1"/>
  <c r="M913" i="1"/>
  <c r="N913" i="1"/>
  <c r="M917" i="1"/>
  <c r="N917" i="1"/>
  <c r="M921" i="1"/>
  <c r="N921" i="1"/>
  <c r="M925" i="1"/>
  <c r="N925" i="1"/>
  <c r="M929" i="1"/>
  <c r="N929" i="1"/>
  <c r="M933" i="1"/>
  <c r="N933" i="1"/>
  <c r="M937" i="1"/>
  <c r="N937" i="1"/>
  <c r="M941" i="1"/>
  <c r="N941" i="1"/>
  <c r="M945" i="1"/>
  <c r="N945" i="1"/>
  <c r="M949" i="1"/>
  <c r="N949" i="1"/>
  <c r="M953" i="1"/>
  <c r="N953" i="1"/>
  <c r="M957" i="1"/>
  <c r="N957" i="1"/>
  <c r="M961" i="1"/>
  <c r="N961" i="1"/>
  <c r="M965" i="1"/>
  <c r="N965" i="1"/>
  <c r="M969" i="1"/>
  <c r="N969" i="1"/>
  <c r="M973" i="1"/>
  <c r="N973" i="1"/>
  <c r="M977" i="1"/>
  <c r="N977" i="1"/>
  <c r="M981" i="1"/>
  <c r="N981" i="1"/>
  <c r="M985" i="1"/>
  <c r="N985" i="1"/>
  <c r="M989" i="1"/>
  <c r="N989" i="1"/>
  <c r="M993" i="1"/>
  <c r="N993" i="1"/>
  <c r="M997" i="1"/>
  <c r="N997" i="1"/>
  <c r="M1001" i="1"/>
  <c r="N1001" i="1"/>
  <c r="M1005" i="1"/>
  <c r="N1005" i="1"/>
  <c r="M1009" i="1"/>
  <c r="N1009" i="1"/>
  <c r="M1013" i="1"/>
  <c r="N1013" i="1"/>
  <c r="M1017" i="1"/>
  <c r="N1017" i="1"/>
  <c r="M1021" i="1"/>
  <c r="N1021" i="1"/>
  <c r="M1025" i="1"/>
  <c r="N1025" i="1"/>
  <c r="M1029" i="1"/>
  <c r="N1029" i="1"/>
  <c r="M1033" i="1"/>
  <c r="N1033" i="1"/>
  <c r="M1037" i="1"/>
  <c r="N1037" i="1"/>
  <c r="M1041" i="1"/>
  <c r="N1041" i="1"/>
  <c r="M1045" i="1"/>
  <c r="N1045" i="1"/>
  <c r="M1049" i="1"/>
  <c r="N1049" i="1"/>
  <c r="M1053" i="1"/>
  <c r="N1053" i="1"/>
  <c r="M1057" i="1"/>
  <c r="N1057" i="1"/>
  <c r="M1061" i="1"/>
  <c r="N1061" i="1"/>
  <c r="M1065" i="1"/>
  <c r="N1065" i="1"/>
  <c r="M1069" i="1"/>
  <c r="N1069" i="1"/>
  <c r="M1073" i="1"/>
  <c r="N1073" i="1"/>
  <c r="M1077" i="1"/>
  <c r="N1077" i="1"/>
  <c r="M1081" i="1"/>
  <c r="N1081" i="1"/>
  <c r="M1085" i="1"/>
  <c r="N1085" i="1"/>
  <c r="M1089" i="1"/>
  <c r="N1089" i="1"/>
  <c r="M1093" i="1"/>
  <c r="N1093" i="1"/>
  <c r="M1097" i="1"/>
  <c r="N1097" i="1"/>
  <c r="M1101" i="1"/>
  <c r="N1101" i="1"/>
  <c r="M1105" i="1"/>
  <c r="N1105" i="1"/>
  <c r="M1109" i="1"/>
  <c r="N1109" i="1"/>
  <c r="M1113" i="1"/>
  <c r="N1113" i="1"/>
  <c r="M1117" i="1"/>
  <c r="N1117" i="1"/>
  <c r="M1121" i="1"/>
  <c r="N1121" i="1"/>
  <c r="M1125" i="1"/>
  <c r="N1125" i="1"/>
  <c r="M1129" i="1"/>
  <c r="N1129" i="1"/>
  <c r="M1133" i="1"/>
  <c r="N1133" i="1"/>
  <c r="M1137" i="1"/>
  <c r="N1137" i="1"/>
  <c r="M1141" i="1"/>
  <c r="N1141" i="1"/>
  <c r="M1145" i="1"/>
  <c r="N1145" i="1"/>
  <c r="M1149" i="1"/>
  <c r="N1149" i="1"/>
  <c r="M1153" i="1"/>
  <c r="N1153" i="1"/>
  <c r="M1157" i="1"/>
  <c r="N1157" i="1"/>
  <c r="M1161" i="1"/>
  <c r="N1161" i="1"/>
  <c r="M1165" i="1"/>
  <c r="N1165" i="1"/>
  <c r="M1169" i="1"/>
  <c r="N1169" i="1"/>
  <c r="M1173" i="1"/>
  <c r="N1173" i="1"/>
  <c r="M1177" i="1"/>
  <c r="N1177" i="1"/>
  <c r="M1181" i="1"/>
  <c r="N1181" i="1"/>
  <c r="M1185" i="1"/>
  <c r="N1185" i="1"/>
  <c r="M1189" i="1"/>
  <c r="N1189" i="1"/>
  <c r="M1193" i="1"/>
  <c r="N1193" i="1"/>
  <c r="M1197" i="1"/>
  <c r="N1197" i="1"/>
  <c r="M1201" i="1"/>
  <c r="N1201" i="1"/>
  <c r="M1205" i="1"/>
  <c r="N1205" i="1"/>
  <c r="M1209" i="1"/>
  <c r="N1209" i="1"/>
  <c r="M1213" i="1"/>
  <c r="N1213" i="1"/>
  <c r="M1217" i="1"/>
  <c r="N1217" i="1"/>
  <c r="M1221" i="1"/>
  <c r="N1221" i="1"/>
  <c r="M1225" i="1"/>
  <c r="N1225" i="1"/>
  <c r="M1229" i="1"/>
  <c r="N1229" i="1"/>
  <c r="M1233" i="1"/>
  <c r="N1233" i="1"/>
  <c r="M1237" i="1"/>
  <c r="N1237" i="1"/>
  <c r="M1241" i="1"/>
  <c r="N1241" i="1"/>
  <c r="M1245" i="1"/>
  <c r="N1245" i="1"/>
  <c r="M1249" i="1"/>
  <c r="N1249" i="1"/>
  <c r="M1253" i="1"/>
  <c r="N1253" i="1"/>
  <c r="M1257" i="1"/>
  <c r="N1257" i="1"/>
  <c r="M1261" i="1"/>
  <c r="N1261" i="1"/>
  <c r="M1265" i="1"/>
  <c r="N1265" i="1"/>
  <c r="M1269" i="1"/>
  <c r="N1269" i="1"/>
  <c r="M1273" i="1"/>
  <c r="N1273" i="1"/>
  <c r="M1277" i="1"/>
  <c r="N1277" i="1"/>
  <c r="M1281" i="1"/>
  <c r="N1281" i="1"/>
  <c r="M1285" i="1"/>
  <c r="N1285" i="1"/>
  <c r="M1289" i="1"/>
  <c r="N1289" i="1"/>
  <c r="M1293" i="1"/>
  <c r="N1293" i="1"/>
  <c r="M1297" i="1"/>
  <c r="N1297" i="1"/>
  <c r="M1301" i="1"/>
  <c r="N1301" i="1"/>
  <c r="M1305" i="1"/>
  <c r="N1305" i="1"/>
  <c r="M1309" i="1"/>
  <c r="N1309" i="1"/>
  <c r="M1313" i="1"/>
  <c r="N1313" i="1"/>
  <c r="M1317" i="1"/>
  <c r="N1317" i="1"/>
  <c r="M1321" i="1"/>
  <c r="N1321" i="1"/>
  <c r="M1325" i="1"/>
  <c r="N1325" i="1"/>
  <c r="M1329" i="1"/>
  <c r="N1329" i="1"/>
  <c r="M1333" i="1"/>
  <c r="N1333" i="1"/>
  <c r="M1337" i="1"/>
  <c r="N1337" i="1"/>
  <c r="M1341" i="1"/>
  <c r="N1341" i="1"/>
  <c r="M1345" i="1"/>
  <c r="N1345" i="1"/>
  <c r="M1349" i="1"/>
  <c r="N1349" i="1"/>
  <c r="M1353" i="1"/>
  <c r="N1353" i="1"/>
  <c r="M1357" i="1"/>
  <c r="N1357" i="1"/>
  <c r="M1361" i="1"/>
  <c r="N1361" i="1"/>
  <c r="M1365" i="1"/>
  <c r="N1365" i="1"/>
  <c r="M1369" i="1"/>
  <c r="N1369" i="1"/>
  <c r="M1373" i="1"/>
  <c r="N1373" i="1"/>
  <c r="M1377" i="1"/>
  <c r="N1377" i="1"/>
  <c r="M1381" i="1"/>
  <c r="N1381" i="1"/>
  <c r="M1385" i="1"/>
  <c r="N1385" i="1"/>
  <c r="M1389" i="1"/>
  <c r="N1389" i="1"/>
  <c r="M1393" i="1"/>
  <c r="N1393" i="1"/>
  <c r="M1397" i="1"/>
  <c r="N1397" i="1"/>
  <c r="M1401" i="1"/>
  <c r="N1401" i="1"/>
  <c r="M1405" i="1"/>
  <c r="N1405" i="1"/>
  <c r="M1409" i="1"/>
  <c r="N1409" i="1"/>
  <c r="M1413" i="1"/>
  <c r="N1413" i="1"/>
  <c r="M1417" i="1"/>
  <c r="N1417" i="1"/>
  <c r="M1421" i="1"/>
  <c r="N1421" i="1"/>
  <c r="M1425" i="1"/>
  <c r="N1425" i="1"/>
  <c r="M1429" i="1"/>
  <c r="N1429" i="1"/>
  <c r="M1433" i="1"/>
  <c r="N1433" i="1"/>
  <c r="M1437" i="1"/>
  <c r="N1437" i="1"/>
  <c r="M1441" i="1"/>
  <c r="N1441" i="1"/>
  <c r="M1445" i="1"/>
  <c r="N1445" i="1"/>
  <c r="M1449" i="1"/>
  <c r="N1449" i="1"/>
  <c r="M1453" i="1"/>
  <c r="N1453" i="1"/>
  <c r="M1457" i="1"/>
  <c r="N1457" i="1"/>
  <c r="M1461" i="1"/>
  <c r="N1461" i="1"/>
  <c r="M1465" i="1"/>
  <c r="N1465" i="1"/>
  <c r="M1469" i="1"/>
  <c r="N1469" i="1"/>
  <c r="M1473" i="1"/>
  <c r="N1473" i="1"/>
  <c r="M1477" i="1"/>
  <c r="N1477" i="1"/>
  <c r="M1481" i="1"/>
  <c r="N1481" i="1"/>
  <c r="M1485" i="1"/>
  <c r="N1485" i="1"/>
  <c r="M1489" i="1"/>
  <c r="N1489" i="1"/>
  <c r="M1493" i="1"/>
  <c r="N1493" i="1"/>
  <c r="M1497" i="1"/>
  <c r="N1497" i="1"/>
  <c r="M1501" i="1"/>
  <c r="N1501" i="1"/>
  <c r="M1505" i="1"/>
  <c r="N1505" i="1"/>
  <c r="M1509" i="1"/>
  <c r="N1509" i="1"/>
  <c r="M1513" i="1"/>
  <c r="N1513" i="1"/>
  <c r="M1517" i="1"/>
  <c r="N1517" i="1"/>
  <c r="M1521" i="1"/>
  <c r="N1521" i="1"/>
  <c r="M1525" i="1"/>
  <c r="N1525" i="1"/>
  <c r="M1529" i="1"/>
  <c r="N1529" i="1"/>
  <c r="M1533" i="1"/>
  <c r="N1533" i="1"/>
  <c r="M1537" i="1"/>
  <c r="N1537" i="1"/>
  <c r="M1541" i="1"/>
  <c r="N1541" i="1"/>
  <c r="M1545" i="1"/>
  <c r="N1545" i="1"/>
  <c r="M1549" i="1"/>
  <c r="N1549" i="1"/>
  <c r="M1553" i="1"/>
  <c r="N1553" i="1"/>
  <c r="M1557" i="1"/>
  <c r="N1557" i="1"/>
  <c r="M1561" i="1"/>
  <c r="N1561" i="1"/>
  <c r="M1565" i="1"/>
  <c r="N1565" i="1"/>
  <c r="M1569" i="1"/>
  <c r="N1569" i="1"/>
  <c r="M1573" i="1"/>
  <c r="N1573" i="1"/>
  <c r="M1577" i="1"/>
  <c r="N1577" i="1"/>
  <c r="M1581" i="1"/>
  <c r="N1581" i="1"/>
  <c r="M1585" i="1"/>
  <c r="N1585" i="1"/>
  <c r="M1589" i="1"/>
  <c r="N1589" i="1"/>
  <c r="M1593" i="1"/>
  <c r="N1593" i="1"/>
  <c r="M1597" i="1"/>
  <c r="N1597" i="1"/>
  <c r="M1601" i="1"/>
  <c r="N1601" i="1"/>
  <c r="M1605" i="1"/>
  <c r="N1605" i="1"/>
  <c r="M1609" i="1"/>
  <c r="N1609" i="1"/>
  <c r="M1613" i="1"/>
  <c r="N1613" i="1"/>
  <c r="M1617" i="1"/>
  <c r="N1617" i="1"/>
  <c r="M1621" i="1"/>
  <c r="N1621" i="1"/>
  <c r="M1625" i="1"/>
  <c r="N1625" i="1"/>
  <c r="M1629" i="1"/>
  <c r="N1629" i="1"/>
  <c r="M1633" i="1"/>
  <c r="N1633" i="1"/>
  <c r="M1637" i="1"/>
  <c r="N1637" i="1"/>
  <c r="M1641" i="1"/>
  <c r="N1641" i="1"/>
  <c r="M1645" i="1"/>
  <c r="N1645" i="1"/>
  <c r="M1649" i="1"/>
  <c r="N1649" i="1"/>
  <c r="M1653" i="1"/>
  <c r="N1653" i="1"/>
  <c r="M1657" i="1"/>
  <c r="N1657" i="1"/>
  <c r="M1661" i="1"/>
  <c r="N1661" i="1"/>
  <c r="M1665" i="1"/>
  <c r="N1665" i="1"/>
  <c r="M1669" i="1"/>
  <c r="N1669" i="1"/>
  <c r="M1673" i="1"/>
  <c r="N1673" i="1"/>
  <c r="M1677" i="1"/>
  <c r="N1677" i="1"/>
  <c r="M1681" i="1"/>
  <c r="N1681" i="1"/>
  <c r="M1685" i="1"/>
  <c r="N1685" i="1"/>
  <c r="M1689" i="1"/>
  <c r="N1689" i="1"/>
  <c r="M1693" i="1"/>
  <c r="N1693" i="1"/>
  <c r="M1697" i="1"/>
  <c r="N1697" i="1"/>
  <c r="M1701" i="1"/>
  <c r="N1701" i="1"/>
  <c r="M1705" i="1"/>
  <c r="N1705" i="1"/>
  <c r="M1709" i="1"/>
  <c r="N1709" i="1"/>
  <c r="M1713" i="1"/>
  <c r="N1713" i="1"/>
  <c r="M1717" i="1"/>
  <c r="N1717" i="1"/>
  <c r="M1721" i="1"/>
  <c r="N1721" i="1"/>
  <c r="M1725" i="1"/>
  <c r="N1725" i="1"/>
  <c r="M1729" i="1"/>
  <c r="N1729" i="1"/>
  <c r="M1733" i="1"/>
  <c r="N1733" i="1"/>
  <c r="M1737" i="1"/>
  <c r="N1737" i="1"/>
  <c r="M1741" i="1"/>
  <c r="N1741" i="1"/>
  <c r="M1745" i="1"/>
  <c r="N1745" i="1"/>
  <c r="M1749" i="1"/>
  <c r="N1749" i="1"/>
  <c r="M1753" i="1"/>
  <c r="N1753" i="1"/>
  <c r="M1757" i="1"/>
  <c r="N1757" i="1"/>
  <c r="M1761" i="1"/>
  <c r="N1761" i="1"/>
  <c r="M1765" i="1"/>
  <c r="N1765" i="1"/>
  <c r="M1769" i="1"/>
  <c r="N1769" i="1"/>
  <c r="M1773" i="1"/>
  <c r="N1773" i="1"/>
  <c r="M1777" i="1"/>
  <c r="N1777" i="1"/>
  <c r="M1781" i="1"/>
  <c r="N1781" i="1"/>
  <c r="M1785" i="1"/>
  <c r="N1785" i="1"/>
  <c r="M1789" i="1"/>
  <c r="N1789" i="1"/>
  <c r="M1793" i="1"/>
  <c r="N1793" i="1"/>
  <c r="M1797" i="1"/>
  <c r="N1797" i="1"/>
  <c r="M1801" i="1"/>
  <c r="N1801" i="1"/>
  <c r="M1805" i="1"/>
  <c r="N1805" i="1"/>
  <c r="M1809" i="1"/>
  <c r="N1809" i="1"/>
  <c r="M1813" i="1"/>
  <c r="N1813" i="1"/>
  <c r="M1817" i="1"/>
  <c r="N1817" i="1"/>
  <c r="M1821" i="1"/>
  <c r="N1821" i="1"/>
  <c r="M1825" i="1"/>
  <c r="N1825" i="1"/>
  <c r="M1833" i="1"/>
  <c r="N1833" i="1"/>
  <c r="M1837" i="1"/>
  <c r="N1837" i="1"/>
  <c r="M1841" i="1"/>
  <c r="N1841" i="1"/>
  <c r="M1845" i="1"/>
  <c r="N1845" i="1"/>
  <c r="M1849" i="1"/>
  <c r="N1849" i="1"/>
  <c r="M1853" i="1"/>
  <c r="N1853" i="1"/>
  <c r="M1857" i="1"/>
  <c r="N1857" i="1"/>
  <c r="M1861" i="1"/>
  <c r="N1861" i="1"/>
  <c r="M1865" i="1"/>
  <c r="N1865" i="1"/>
  <c r="M1869" i="1"/>
  <c r="N1869" i="1"/>
  <c r="M1873" i="1"/>
  <c r="N1873" i="1"/>
  <c r="M1877" i="1"/>
  <c r="N1877" i="1"/>
  <c r="M1881" i="1"/>
  <c r="N1881" i="1"/>
  <c r="M1885" i="1"/>
  <c r="N1885" i="1"/>
  <c r="M1889" i="1"/>
  <c r="N1889" i="1"/>
  <c r="N1893" i="1"/>
  <c r="M1893" i="1"/>
  <c r="M1897" i="1"/>
  <c r="N1897" i="1"/>
  <c r="M1901" i="1"/>
  <c r="N1901" i="1"/>
  <c r="M1905" i="1"/>
  <c r="N1905" i="1"/>
  <c r="M1909" i="1"/>
  <c r="N1909" i="1"/>
  <c r="M1913" i="1"/>
  <c r="N1913" i="1"/>
  <c r="M1917" i="1"/>
  <c r="N1917" i="1"/>
  <c r="M1921" i="1"/>
  <c r="N1921" i="1"/>
  <c r="M1925" i="1"/>
  <c r="N1925" i="1"/>
  <c r="M1929" i="1"/>
  <c r="N1929" i="1"/>
  <c r="M1933" i="1"/>
  <c r="N1933" i="1"/>
  <c r="M1937" i="1"/>
  <c r="N1937" i="1"/>
  <c r="M1941" i="1"/>
  <c r="N1941" i="1"/>
  <c r="M1949" i="1"/>
  <c r="N1949" i="1"/>
  <c r="M1953" i="1"/>
  <c r="N1953" i="1"/>
  <c r="M1957" i="1"/>
  <c r="N1957" i="1"/>
  <c r="M1961" i="1"/>
  <c r="N1961" i="1"/>
  <c r="M1965" i="1"/>
  <c r="N1965" i="1"/>
  <c r="M1969" i="1"/>
  <c r="N1969" i="1"/>
  <c r="M1973" i="1"/>
  <c r="N1973" i="1"/>
  <c r="M1981" i="1"/>
  <c r="N1981" i="1"/>
  <c r="M1985" i="1"/>
  <c r="N1985" i="1"/>
  <c r="M1989" i="1"/>
  <c r="N1989" i="1"/>
  <c r="M1993" i="1"/>
  <c r="N1993" i="1"/>
  <c r="M1997" i="1"/>
  <c r="N1997" i="1"/>
  <c r="M2001" i="1"/>
  <c r="N2001" i="1"/>
  <c r="M2005" i="1"/>
  <c r="N2005" i="1"/>
  <c r="N2009" i="1"/>
  <c r="M2009" i="1"/>
  <c r="M2013" i="1"/>
  <c r="N2013" i="1"/>
  <c r="M2017" i="1"/>
  <c r="N2017" i="1"/>
  <c r="M2021" i="1"/>
  <c r="N2021" i="1"/>
  <c r="M2025" i="1"/>
  <c r="N2025" i="1"/>
  <c r="M2029" i="1"/>
  <c r="N2029" i="1"/>
  <c r="M2033" i="1"/>
  <c r="N2033" i="1"/>
  <c r="M2037" i="1"/>
  <c r="N2037" i="1"/>
  <c r="N2041" i="1"/>
  <c r="M2041" i="1"/>
  <c r="M2045" i="1"/>
  <c r="N2045" i="1"/>
  <c r="M2049" i="1"/>
  <c r="N2049" i="1"/>
  <c r="M2053" i="1"/>
  <c r="N2053" i="1"/>
  <c r="M2057" i="1"/>
  <c r="N2057" i="1"/>
  <c r="M2061" i="1"/>
  <c r="N2061" i="1"/>
  <c r="M2065" i="1"/>
  <c r="N2065" i="1"/>
  <c r="M2069" i="1"/>
  <c r="N2069" i="1"/>
  <c r="M2073" i="1"/>
  <c r="N2073" i="1"/>
  <c r="M2077" i="1"/>
  <c r="N2077" i="1"/>
  <c r="M2081" i="1"/>
  <c r="N2081" i="1"/>
  <c r="M2089" i="1"/>
  <c r="N2089" i="1"/>
  <c r="M2093" i="1"/>
  <c r="N2093" i="1"/>
  <c r="M2097" i="1"/>
  <c r="N2097" i="1"/>
  <c r="M2101" i="1"/>
  <c r="N2101" i="1"/>
  <c r="M2105" i="1"/>
  <c r="N2105" i="1"/>
  <c r="M2109" i="1"/>
  <c r="N2109" i="1"/>
  <c r="M2113" i="1"/>
  <c r="N2113" i="1"/>
  <c r="M2117" i="1"/>
  <c r="N2117" i="1"/>
  <c r="M2121" i="1"/>
  <c r="N2121" i="1"/>
  <c r="M2125" i="1"/>
  <c r="N2125" i="1"/>
  <c r="M2129" i="1"/>
  <c r="N2129" i="1"/>
  <c r="M2133" i="1"/>
  <c r="N2133" i="1"/>
  <c r="M2137" i="1"/>
  <c r="N2137" i="1"/>
  <c r="M2141" i="1"/>
  <c r="N2141" i="1"/>
  <c r="M2145" i="1"/>
  <c r="N2145" i="1"/>
  <c r="M2153" i="1"/>
  <c r="N2153" i="1"/>
  <c r="M2157" i="1"/>
  <c r="N2157" i="1"/>
  <c r="M2161" i="1"/>
  <c r="N2161" i="1"/>
  <c r="M2165" i="1"/>
  <c r="N2165" i="1"/>
  <c r="M2169" i="1"/>
  <c r="N2169" i="1"/>
  <c r="M2173" i="1"/>
  <c r="N2173" i="1"/>
  <c r="M2177" i="1"/>
  <c r="N2177" i="1"/>
  <c r="M2181" i="1"/>
  <c r="N2181" i="1"/>
  <c r="M2185" i="1"/>
  <c r="N2185" i="1"/>
  <c r="M2189" i="1"/>
  <c r="N2189" i="1"/>
  <c r="M2193" i="1"/>
  <c r="N2193" i="1"/>
  <c r="M2197" i="1"/>
  <c r="N2197" i="1"/>
  <c r="M2201" i="1"/>
  <c r="N2201" i="1"/>
  <c r="M2205" i="1"/>
  <c r="N2205" i="1"/>
  <c r="M2209" i="1"/>
  <c r="N2209" i="1"/>
  <c r="N2213" i="1"/>
  <c r="M2213" i="1"/>
  <c r="M2217" i="1"/>
  <c r="N2217" i="1"/>
  <c r="M2221" i="1"/>
  <c r="N2221" i="1"/>
  <c r="M2225" i="1"/>
  <c r="N2225" i="1"/>
  <c r="M2229" i="1"/>
  <c r="N2229" i="1"/>
  <c r="M2233" i="1"/>
  <c r="N2233" i="1"/>
  <c r="M2237" i="1"/>
  <c r="N2237" i="1"/>
  <c r="M2241" i="1"/>
  <c r="N2241" i="1"/>
  <c r="M2245" i="1"/>
  <c r="N2245" i="1"/>
  <c r="M2249" i="1"/>
  <c r="N2249" i="1"/>
  <c r="M2253" i="1"/>
  <c r="N2253" i="1"/>
  <c r="M2257" i="1"/>
  <c r="N2257" i="1"/>
  <c r="M2261" i="1"/>
  <c r="N2261" i="1"/>
  <c r="M2265" i="1"/>
  <c r="N2265" i="1"/>
  <c r="M2269" i="1"/>
  <c r="N2269" i="1"/>
  <c r="M2273" i="1"/>
  <c r="N2273" i="1"/>
  <c r="N2277" i="1"/>
  <c r="M2277" i="1"/>
  <c r="M2281" i="1"/>
  <c r="N2281" i="1"/>
  <c r="M2285" i="1"/>
  <c r="N2285" i="1"/>
  <c r="M2289" i="1"/>
  <c r="N2289" i="1"/>
  <c r="M2293" i="1"/>
  <c r="N2293" i="1"/>
  <c r="M2297" i="1"/>
  <c r="N2297" i="1"/>
  <c r="M2301" i="1"/>
  <c r="N2301" i="1"/>
  <c r="M2305" i="1"/>
  <c r="N2305" i="1"/>
  <c r="M2309" i="1"/>
  <c r="N2309" i="1"/>
  <c r="M2313" i="1"/>
  <c r="N2313" i="1"/>
  <c r="M2317" i="1"/>
  <c r="N2317" i="1"/>
  <c r="M2321" i="1"/>
  <c r="N2321" i="1"/>
  <c r="M2325" i="1"/>
  <c r="N2325" i="1"/>
  <c r="M2329" i="1"/>
  <c r="N2329" i="1"/>
  <c r="M2333" i="1"/>
  <c r="N2333" i="1"/>
  <c r="M2337" i="1"/>
  <c r="N2337" i="1"/>
  <c r="M2345" i="1"/>
  <c r="N2345" i="1"/>
  <c r="M2349" i="1"/>
  <c r="N2349" i="1"/>
  <c r="M2353" i="1"/>
  <c r="N2353" i="1"/>
  <c r="M2357" i="1"/>
  <c r="N2357" i="1"/>
  <c r="M2361" i="1"/>
  <c r="N2361" i="1"/>
  <c r="M2365" i="1"/>
  <c r="N2365" i="1"/>
  <c r="M2369" i="1"/>
  <c r="N2369" i="1"/>
  <c r="M2373" i="1"/>
  <c r="N2373" i="1"/>
  <c r="M2377" i="1"/>
  <c r="N2377" i="1"/>
  <c r="M2381" i="1"/>
  <c r="N2381" i="1"/>
  <c r="M2385" i="1"/>
  <c r="N2385" i="1"/>
  <c r="M2389" i="1"/>
  <c r="N2389" i="1"/>
  <c r="M2393" i="1"/>
  <c r="N2393" i="1"/>
  <c r="M2397" i="1"/>
  <c r="N2397" i="1"/>
  <c r="M2401" i="1"/>
  <c r="N2401" i="1"/>
  <c r="M2405" i="1"/>
  <c r="N2405" i="1"/>
  <c r="M2409" i="1"/>
  <c r="N2409" i="1"/>
  <c r="M2413" i="1"/>
  <c r="N2413" i="1"/>
  <c r="M2417" i="1"/>
  <c r="N2417" i="1"/>
  <c r="M2421" i="1"/>
  <c r="N2421" i="1"/>
  <c r="M2425" i="1"/>
  <c r="N2425" i="1"/>
  <c r="M2429" i="1"/>
  <c r="N2429" i="1"/>
  <c r="M2433" i="1"/>
  <c r="N2433" i="1"/>
  <c r="M2437" i="1"/>
  <c r="N2437" i="1"/>
  <c r="M2441" i="1"/>
  <c r="N2441" i="1"/>
  <c r="M2445" i="1"/>
  <c r="N2445" i="1"/>
  <c r="M2449" i="1"/>
  <c r="N2449" i="1"/>
  <c r="M2453" i="1"/>
  <c r="N2453" i="1"/>
  <c r="M2457" i="1"/>
  <c r="N2457" i="1"/>
  <c r="M2461" i="1"/>
  <c r="N2461" i="1"/>
  <c r="M2465" i="1"/>
  <c r="N2465" i="1"/>
  <c r="M2469" i="1"/>
  <c r="N2469" i="1"/>
  <c r="M2473" i="1"/>
  <c r="N2473" i="1"/>
  <c r="M2477" i="1"/>
  <c r="N2477" i="1"/>
  <c r="M2481" i="1"/>
  <c r="N2481" i="1"/>
  <c r="M2485" i="1"/>
  <c r="N2485" i="1"/>
  <c r="M2489" i="1"/>
  <c r="N2489" i="1"/>
  <c r="M2493" i="1"/>
  <c r="N2493" i="1"/>
  <c r="M2497" i="1"/>
  <c r="N2497" i="1"/>
  <c r="M2501" i="1"/>
  <c r="N2501" i="1"/>
  <c r="M2505" i="1"/>
  <c r="N2505" i="1"/>
  <c r="M2509" i="1"/>
  <c r="N2509" i="1"/>
  <c r="M2513" i="1"/>
  <c r="N2513" i="1"/>
  <c r="M2517" i="1"/>
  <c r="N2517" i="1"/>
  <c r="M2521" i="1"/>
  <c r="N2521" i="1"/>
  <c r="M2525" i="1"/>
  <c r="N2525" i="1"/>
  <c r="M2529" i="1"/>
  <c r="N2529" i="1"/>
  <c r="M2533" i="1"/>
  <c r="N2533" i="1"/>
  <c r="M2537" i="1"/>
  <c r="N2537" i="1"/>
  <c r="M2541" i="1"/>
  <c r="N2541" i="1"/>
  <c r="M2545" i="1"/>
  <c r="N2545" i="1"/>
  <c r="M2549" i="1"/>
  <c r="N2549" i="1"/>
  <c r="M2553" i="1"/>
  <c r="N2553" i="1"/>
  <c r="M2557" i="1"/>
  <c r="N2557" i="1"/>
  <c r="M2561" i="1"/>
  <c r="N2561" i="1"/>
  <c r="M2565" i="1"/>
  <c r="N2565" i="1"/>
  <c r="M2569" i="1"/>
  <c r="N2569" i="1"/>
  <c r="M2573" i="1"/>
  <c r="N2573" i="1"/>
  <c r="M2577" i="1"/>
  <c r="N2577" i="1"/>
  <c r="M2581" i="1"/>
  <c r="N2581" i="1"/>
  <c r="M2585" i="1"/>
  <c r="N2585" i="1"/>
  <c r="M2589" i="1"/>
  <c r="N2589" i="1"/>
  <c r="M2593" i="1"/>
  <c r="N2593" i="1"/>
  <c r="M2597" i="1"/>
  <c r="N2597" i="1"/>
  <c r="M2601" i="1"/>
  <c r="N2601" i="1"/>
  <c r="M2605" i="1"/>
  <c r="N2605" i="1"/>
  <c r="M2609" i="1"/>
  <c r="N2609" i="1"/>
  <c r="M2613" i="1"/>
  <c r="N2613" i="1"/>
  <c r="M2617" i="1"/>
  <c r="N2617" i="1"/>
  <c r="M2621" i="1"/>
  <c r="N2621" i="1"/>
  <c r="M2625" i="1"/>
  <c r="N2625" i="1"/>
  <c r="M2629" i="1"/>
  <c r="N2629" i="1"/>
  <c r="M2633" i="1"/>
  <c r="N2633" i="1"/>
  <c r="M2637" i="1"/>
  <c r="N2637" i="1"/>
  <c r="M2641" i="1"/>
  <c r="N2641" i="1"/>
  <c r="M2645" i="1"/>
  <c r="N2645" i="1"/>
  <c r="M2649" i="1"/>
  <c r="N2649" i="1"/>
  <c r="M2653" i="1"/>
  <c r="N2653" i="1"/>
  <c r="M2657" i="1"/>
  <c r="N2657" i="1"/>
  <c r="M2661" i="1"/>
  <c r="N2661" i="1"/>
  <c r="M2665" i="1"/>
  <c r="N2665" i="1"/>
  <c r="M2669" i="1"/>
  <c r="N2669" i="1"/>
  <c r="M2673" i="1"/>
  <c r="N2673" i="1"/>
  <c r="M2677" i="1"/>
  <c r="N2677" i="1"/>
  <c r="M2681" i="1"/>
  <c r="N2681" i="1"/>
  <c r="M2685" i="1"/>
  <c r="N2685" i="1"/>
  <c r="M2689" i="1"/>
  <c r="N2689" i="1"/>
  <c r="M2693" i="1"/>
  <c r="N2693" i="1"/>
  <c r="M2697" i="1"/>
  <c r="N2697" i="1"/>
  <c r="M2701" i="1"/>
  <c r="N2701" i="1"/>
  <c r="M2705" i="1"/>
  <c r="N2705" i="1"/>
  <c r="M2709" i="1"/>
  <c r="N2709" i="1"/>
  <c r="M2713" i="1"/>
  <c r="N2713" i="1"/>
  <c r="M2717" i="1"/>
  <c r="N2717" i="1"/>
  <c r="M2721" i="1"/>
  <c r="N2721" i="1"/>
  <c r="M2725" i="1"/>
  <c r="N2725" i="1"/>
  <c r="M2729" i="1"/>
  <c r="N2729" i="1"/>
  <c r="M2733" i="1"/>
  <c r="N2733" i="1"/>
  <c r="M2737" i="1"/>
  <c r="N2737" i="1"/>
  <c r="M2741" i="1"/>
  <c r="N2741" i="1"/>
  <c r="M2745" i="1"/>
  <c r="N2745" i="1"/>
  <c r="M2749" i="1"/>
  <c r="N2749" i="1"/>
  <c r="M2753" i="1"/>
  <c r="N2753" i="1"/>
  <c r="M2757" i="1"/>
  <c r="N2757" i="1"/>
  <c r="M2761" i="1"/>
  <c r="N2761" i="1"/>
  <c r="M2765" i="1"/>
  <c r="N2765" i="1"/>
  <c r="M2769" i="1"/>
  <c r="N2769" i="1"/>
  <c r="M2773" i="1"/>
  <c r="N2773" i="1"/>
  <c r="M2777" i="1"/>
  <c r="N2777" i="1"/>
  <c r="M2781" i="1"/>
  <c r="N2781" i="1"/>
  <c r="M2785" i="1"/>
  <c r="N2785" i="1"/>
  <c r="M2789" i="1"/>
  <c r="N2789" i="1"/>
  <c r="M2793" i="1"/>
  <c r="N2793" i="1"/>
  <c r="M2797" i="1"/>
  <c r="N2797" i="1"/>
  <c r="M2801" i="1"/>
  <c r="N2801" i="1"/>
  <c r="M2805" i="1"/>
  <c r="N2805" i="1"/>
  <c r="M2809" i="1"/>
  <c r="N2809" i="1"/>
  <c r="M2813" i="1"/>
  <c r="N2813" i="1"/>
  <c r="M2817" i="1"/>
  <c r="N2817" i="1"/>
  <c r="M2821" i="1"/>
  <c r="N2821" i="1"/>
  <c r="M2825" i="1"/>
  <c r="N2825" i="1"/>
  <c r="M2829" i="1"/>
  <c r="N2829" i="1"/>
  <c r="M2833" i="1"/>
  <c r="N2833" i="1"/>
  <c r="M2837" i="1"/>
  <c r="N2837" i="1"/>
  <c r="M2841" i="1"/>
  <c r="N2841" i="1"/>
  <c r="M2845" i="1"/>
  <c r="N2845" i="1"/>
  <c r="M2849" i="1"/>
  <c r="N2849" i="1"/>
  <c r="M2853" i="1"/>
  <c r="N2853" i="1"/>
  <c r="M2857" i="1"/>
  <c r="N2857" i="1"/>
  <c r="M2861" i="1"/>
  <c r="N2861" i="1"/>
  <c r="M2865" i="1"/>
  <c r="N2865" i="1"/>
  <c r="M2869" i="1"/>
  <c r="N2869" i="1"/>
  <c r="M2873" i="1"/>
  <c r="N2873" i="1"/>
  <c r="M2877" i="1"/>
  <c r="N2877" i="1"/>
  <c r="M2881" i="1"/>
  <c r="N2881" i="1"/>
  <c r="M2885" i="1"/>
  <c r="N2885" i="1"/>
  <c r="M2889" i="1"/>
  <c r="N2889" i="1"/>
  <c r="M2893" i="1"/>
  <c r="N2893" i="1"/>
  <c r="M2897" i="1"/>
  <c r="N2897" i="1"/>
  <c r="M2901" i="1"/>
  <c r="N2901" i="1"/>
  <c r="M2905" i="1"/>
  <c r="N2905" i="1"/>
  <c r="M2909" i="1"/>
  <c r="N2909" i="1"/>
  <c r="M2913" i="1"/>
  <c r="N2913" i="1"/>
  <c r="M2917" i="1"/>
  <c r="N2917" i="1"/>
  <c r="M2921" i="1"/>
  <c r="N2921" i="1"/>
  <c r="M2925" i="1"/>
  <c r="N2925" i="1"/>
  <c r="M2929" i="1"/>
  <c r="N2929" i="1"/>
  <c r="M2933" i="1"/>
  <c r="N2933" i="1"/>
  <c r="M2937" i="1"/>
  <c r="N2937" i="1"/>
  <c r="M2941" i="1"/>
  <c r="N2941" i="1"/>
  <c r="M2945" i="1"/>
  <c r="N2945" i="1"/>
  <c r="M2949" i="1"/>
  <c r="N2949" i="1"/>
  <c r="M2953" i="1"/>
  <c r="N2953" i="1"/>
  <c r="M2957" i="1"/>
  <c r="N2957" i="1"/>
  <c r="M2961" i="1"/>
  <c r="N2961" i="1"/>
  <c r="M2965" i="1"/>
  <c r="N2965" i="1"/>
  <c r="M2969" i="1"/>
  <c r="N2969" i="1"/>
  <c r="M2973" i="1"/>
  <c r="N2973" i="1"/>
  <c r="M2977" i="1"/>
  <c r="N2977" i="1"/>
  <c r="M2981" i="1"/>
  <c r="N2981" i="1"/>
  <c r="M2985" i="1"/>
  <c r="N2985" i="1"/>
  <c r="M2989" i="1"/>
  <c r="N2989" i="1"/>
  <c r="M2993" i="1"/>
  <c r="N2993" i="1"/>
  <c r="M2997" i="1"/>
  <c r="N2997" i="1"/>
  <c r="M3001" i="1"/>
  <c r="N3001" i="1"/>
  <c r="M3005" i="1"/>
  <c r="N3005" i="1"/>
  <c r="M3009" i="1"/>
  <c r="N3009" i="1"/>
  <c r="M3013" i="1"/>
  <c r="N3013" i="1"/>
  <c r="M3017" i="1"/>
  <c r="N3017" i="1"/>
  <c r="M3021" i="1"/>
  <c r="N3021" i="1"/>
  <c r="M3025" i="1"/>
  <c r="N3025" i="1"/>
  <c r="M3029" i="1"/>
  <c r="N3029" i="1"/>
  <c r="M3033" i="1"/>
  <c r="N3033" i="1"/>
  <c r="M3037" i="1"/>
  <c r="N3037" i="1"/>
  <c r="M3041" i="1"/>
  <c r="N3041" i="1"/>
  <c r="M3045" i="1"/>
  <c r="N3045" i="1"/>
  <c r="M3049" i="1"/>
  <c r="N3049" i="1"/>
  <c r="M3053" i="1"/>
  <c r="N3053" i="1"/>
  <c r="M3057" i="1"/>
  <c r="N3057" i="1"/>
  <c r="M3061" i="1"/>
  <c r="N3061" i="1"/>
  <c r="M3065" i="1"/>
  <c r="N3065" i="1"/>
  <c r="M3069" i="1"/>
  <c r="N3069" i="1"/>
  <c r="M3073" i="1"/>
  <c r="N3073" i="1"/>
  <c r="M3077" i="1"/>
  <c r="N3077" i="1"/>
  <c r="M3081" i="1"/>
  <c r="N3081" i="1"/>
  <c r="M3085" i="1"/>
  <c r="N3085" i="1"/>
  <c r="M3089" i="1"/>
  <c r="N3089" i="1"/>
  <c r="M3093" i="1"/>
  <c r="N3093" i="1"/>
  <c r="M3097" i="1"/>
  <c r="N3097" i="1"/>
  <c r="M3101" i="1"/>
  <c r="N3101" i="1"/>
  <c r="M3105" i="1"/>
  <c r="N3105" i="1"/>
  <c r="M3109" i="1"/>
  <c r="N3109" i="1"/>
  <c r="M3113" i="1"/>
  <c r="N3113" i="1"/>
  <c r="M3117" i="1"/>
  <c r="N3117" i="1"/>
  <c r="M3121" i="1"/>
  <c r="N3121" i="1"/>
  <c r="M3125" i="1"/>
  <c r="N3125" i="1"/>
  <c r="M3129" i="1"/>
  <c r="N3129" i="1"/>
  <c r="M3133" i="1"/>
  <c r="N3133" i="1"/>
  <c r="M3137" i="1"/>
  <c r="N3137" i="1"/>
  <c r="M3141" i="1"/>
  <c r="N3141" i="1"/>
  <c r="M3145" i="1"/>
  <c r="N3145" i="1"/>
  <c r="M3149" i="1"/>
  <c r="N3149" i="1"/>
  <c r="M3153" i="1"/>
  <c r="N3153" i="1"/>
  <c r="M3157" i="1"/>
  <c r="N3157" i="1"/>
  <c r="M3161" i="1"/>
  <c r="N3161" i="1"/>
  <c r="M3165" i="1"/>
  <c r="N3165" i="1"/>
  <c r="M3169" i="1"/>
  <c r="N3169" i="1"/>
  <c r="M3173" i="1"/>
  <c r="N3173" i="1"/>
  <c r="M3177" i="1"/>
  <c r="N3177" i="1"/>
  <c r="M3181" i="1"/>
  <c r="N3181" i="1"/>
  <c r="M3185" i="1"/>
  <c r="N3185" i="1"/>
  <c r="M3189" i="1"/>
  <c r="N3189" i="1"/>
  <c r="M3193" i="1"/>
  <c r="N3193" i="1"/>
  <c r="M3197" i="1"/>
  <c r="N3197" i="1"/>
  <c r="M3201" i="1"/>
  <c r="N3201" i="1"/>
  <c r="M3205" i="1"/>
  <c r="N3205" i="1"/>
  <c r="M3209" i="1"/>
  <c r="N3209" i="1"/>
  <c r="M3213" i="1"/>
  <c r="N3213" i="1"/>
  <c r="M3217" i="1"/>
  <c r="N3217" i="1"/>
  <c r="M3221" i="1"/>
  <c r="N3221" i="1"/>
  <c r="M3225" i="1"/>
  <c r="N3225" i="1"/>
  <c r="M3229" i="1"/>
  <c r="N3229" i="1"/>
  <c r="M3233" i="1"/>
  <c r="N3233" i="1"/>
  <c r="M3237" i="1"/>
  <c r="N3237" i="1"/>
  <c r="M3241" i="1"/>
  <c r="N3241" i="1"/>
  <c r="M3245" i="1"/>
  <c r="N3245" i="1"/>
  <c r="M3249" i="1"/>
  <c r="N3249" i="1"/>
  <c r="M3253" i="1"/>
  <c r="N3253" i="1"/>
  <c r="M3257" i="1"/>
  <c r="N3257" i="1"/>
  <c r="M3261" i="1"/>
  <c r="N3261" i="1"/>
  <c r="M3265" i="1"/>
  <c r="N3265" i="1"/>
  <c r="M3269" i="1"/>
  <c r="N3269" i="1"/>
  <c r="M3273" i="1"/>
  <c r="N3273" i="1"/>
  <c r="M3277" i="1"/>
  <c r="N3277" i="1"/>
  <c r="M3281" i="1"/>
  <c r="N3281" i="1"/>
  <c r="M3285" i="1"/>
  <c r="N3285" i="1"/>
  <c r="M3289" i="1"/>
  <c r="N3289" i="1"/>
  <c r="M3293" i="1"/>
  <c r="N3293" i="1"/>
  <c r="M3297" i="1"/>
  <c r="N3297" i="1"/>
  <c r="M3301" i="1"/>
  <c r="N3301" i="1"/>
  <c r="M3305" i="1"/>
  <c r="N3305" i="1"/>
  <c r="M3309" i="1"/>
  <c r="N3309" i="1"/>
  <c r="M3313" i="1"/>
  <c r="N3313" i="1"/>
  <c r="M3317" i="1"/>
  <c r="N3317" i="1"/>
  <c r="M3321" i="1"/>
  <c r="N3321" i="1"/>
  <c r="M3325" i="1"/>
  <c r="N3325" i="1"/>
  <c r="M3329" i="1"/>
  <c r="N3329" i="1"/>
  <c r="M3333" i="1"/>
  <c r="N3333" i="1"/>
  <c r="M3337" i="1"/>
  <c r="N3337" i="1"/>
  <c r="M3341" i="1"/>
  <c r="N3341" i="1"/>
  <c r="M3345" i="1"/>
  <c r="N3345" i="1"/>
  <c r="M3349" i="1"/>
  <c r="N3349" i="1"/>
  <c r="M3353" i="1"/>
  <c r="N3353" i="1"/>
  <c r="M3357" i="1"/>
  <c r="N3357" i="1"/>
  <c r="M3361" i="1"/>
  <c r="N3361" i="1"/>
  <c r="M3365" i="1"/>
  <c r="N3365" i="1"/>
  <c r="M3369" i="1"/>
  <c r="N3369" i="1"/>
  <c r="M3373" i="1"/>
  <c r="N3373" i="1"/>
  <c r="M3377" i="1"/>
  <c r="N3377" i="1"/>
  <c r="M3381" i="1"/>
  <c r="N3381" i="1"/>
  <c r="M3385" i="1"/>
  <c r="N3385" i="1"/>
  <c r="M3389" i="1"/>
  <c r="N3389" i="1"/>
  <c r="M3393" i="1"/>
  <c r="N3393" i="1"/>
  <c r="M3397" i="1"/>
  <c r="N3397" i="1"/>
  <c r="M3401" i="1"/>
  <c r="N3401" i="1"/>
  <c r="M3405" i="1"/>
  <c r="N3405" i="1"/>
  <c r="M3409" i="1"/>
  <c r="N3409" i="1"/>
  <c r="M3413" i="1"/>
  <c r="N3413" i="1"/>
  <c r="M3417" i="1"/>
  <c r="N3417" i="1"/>
  <c r="M3421" i="1"/>
  <c r="N3421" i="1"/>
  <c r="M3425" i="1"/>
  <c r="N3425" i="1"/>
  <c r="M3429" i="1"/>
  <c r="N3429" i="1"/>
  <c r="M3433" i="1"/>
  <c r="N3433" i="1"/>
  <c r="M3437" i="1"/>
  <c r="N3437" i="1"/>
  <c r="M3441" i="1"/>
  <c r="N3441" i="1"/>
  <c r="M3445" i="1"/>
  <c r="N3445" i="1"/>
  <c r="M3449" i="1"/>
  <c r="N3449" i="1"/>
  <c r="M3453" i="1"/>
  <c r="N3453" i="1"/>
  <c r="M3457" i="1"/>
  <c r="N3457" i="1"/>
  <c r="M3461" i="1"/>
  <c r="N3461" i="1"/>
  <c r="M3465" i="1"/>
  <c r="N3465" i="1"/>
  <c r="M3469" i="1"/>
  <c r="N3469" i="1"/>
  <c r="M3473" i="1"/>
  <c r="N3473" i="1"/>
  <c r="M3477" i="1"/>
  <c r="N3477" i="1"/>
  <c r="M3481" i="1"/>
  <c r="N3481" i="1"/>
  <c r="M3485" i="1"/>
  <c r="N3485" i="1"/>
  <c r="M3489" i="1"/>
  <c r="N3489" i="1"/>
  <c r="M3493" i="1"/>
  <c r="N3493" i="1"/>
  <c r="M3497" i="1"/>
  <c r="N3497" i="1"/>
  <c r="M3501" i="1"/>
  <c r="N3501" i="1"/>
  <c r="M3505" i="1"/>
  <c r="N3505" i="1"/>
  <c r="M3509" i="1"/>
  <c r="N3509" i="1"/>
  <c r="M3513" i="1"/>
  <c r="N3513" i="1"/>
  <c r="M3517" i="1"/>
  <c r="N3517" i="1"/>
  <c r="M3521" i="1"/>
  <c r="N3521" i="1"/>
  <c r="M3525" i="1"/>
  <c r="N3525" i="1"/>
  <c r="M3529" i="1"/>
  <c r="N3529" i="1"/>
  <c r="M3533" i="1"/>
  <c r="N3533" i="1"/>
  <c r="M3537" i="1"/>
  <c r="N3537" i="1"/>
  <c r="M3541" i="1"/>
  <c r="N3541" i="1"/>
  <c r="M3545" i="1"/>
  <c r="N3545" i="1"/>
  <c r="M3549" i="1"/>
  <c r="N3549" i="1"/>
  <c r="M3553" i="1"/>
  <c r="N3553" i="1"/>
  <c r="M3557" i="1"/>
  <c r="N3557" i="1"/>
  <c r="M3561" i="1"/>
  <c r="N3561" i="1"/>
  <c r="M3565" i="1"/>
  <c r="N3565" i="1"/>
  <c r="M3569" i="1"/>
  <c r="N3569" i="1"/>
  <c r="M3573" i="1"/>
  <c r="N3573" i="1"/>
  <c r="M3577" i="1"/>
  <c r="N3577" i="1"/>
  <c r="M3581" i="1"/>
  <c r="N3581" i="1"/>
  <c r="M3585" i="1"/>
  <c r="N3585" i="1"/>
  <c r="M3589" i="1"/>
  <c r="N3589" i="1"/>
  <c r="M3593" i="1"/>
  <c r="N3593" i="1"/>
  <c r="M3597" i="1"/>
  <c r="N3597" i="1"/>
  <c r="M3601" i="1"/>
  <c r="N3601" i="1"/>
  <c r="M3605" i="1"/>
  <c r="N3605" i="1"/>
  <c r="M3609" i="1"/>
  <c r="N3609" i="1"/>
  <c r="M3613" i="1"/>
  <c r="N3613" i="1"/>
  <c r="M3617" i="1"/>
  <c r="N3617" i="1"/>
  <c r="M3621" i="1"/>
  <c r="N3621" i="1"/>
  <c r="M3625" i="1"/>
  <c r="N3625" i="1"/>
  <c r="M3629" i="1"/>
  <c r="N3629" i="1"/>
  <c r="M3633" i="1"/>
  <c r="N3633" i="1"/>
  <c r="M3637" i="1"/>
  <c r="N3637" i="1"/>
  <c r="M3641" i="1"/>
  <c r="N3641" i="1"/>
  <c r="M3645" i="1"/>
  <c r="N3645" i="1"/>
  <c r="M3649" i="1"/>
  <c r="N3649" i="1"/>
  <c r="M3653" i="1"/>
  <c r="N3653" i="1"/>
  <c r="M3657" i="1"/>
  <c r="N3657" i="1"/>
  <c r="M3661" i="1"/>
  <c r="N3661" i="1"/>
  <c r="M3665" i="1"/>
  <c r="N3665" i="1"/>
  <c r="M3669" i="1"/>
  <c r="N3669" i="1"/>
  <c r="M3673" i="1"/>
  <c r="N3673" i="1"/>
  <c r="M3677" i="1"/>
  <c r="N3677" i="1"/>
  <c r="M3681" i="1"/>
  <c r="N3681" i="1"/>
  <c r="M3685" i="1"/>
  <c r="N3685" i="1"/>
  <c r="M3689" i="1"/>
  <c r="N3689" i="1"/>
  <c r="M3693" i="1"/>
  <c r="N3693" i="1"/>
  <c r="M3697" i="1"/>
  <c r="N3697" i="1"/>
  <c r="M3701" i="1"/>
  <c r="N3701" i="1"/>
  <c r="M3705" i="1"/>
  <c r="N3705" i="1"/>
  <c r="M3709" i="1"/>
  <c r="N3709" i="1"/>
  <c r="M3713" i="1"/>
  <c r="N3713" i="1"/>
  <c r="M3717" i="1"/>
  <c r="N3717" i="1"/>
  <c r="M3721" i="1"/>
  <c r="N3721" i="1"/>
  <c r="M3725" i="1"/>
  <c r="N3725" i="1"/>
  <c r="M3729" i="1"/>
  <c r="N3729" i="1"/>
  <c r="M3733" i="1"/>
  <c r="N3733" i="1"/>
  <c r="M3737" i="1"/>
  <c r="N3737" i="1"/>
  <c r="M3741" i="1"/>
  <c r="N3741" i="1"/>
  <c r="M3745" i="1"/>
  <c r="N3745" i="1"/>
  <c r="M3749" i="1"/>
  <c r="N3749" i="1"/>
  <c r="M3753" i="1"/>
  <c r="N3753" i="1"/>
  <c r="M3757" i="1"/>
  <c r="N3757" i="1"/>
  <c r="M3761" i="1"/>
  <c r="N3761" i="1"/>
  <c r="M3765" i="1"/>
  <c r="N3765" i="1"/>
  <c r="M3769" i="1"/>
  <c r="N3769" i="1"/>
  <c r="M3773" i="1"/>
  <c r="N3773" i="1"/>
  <c r="M3777" i="1"/>
  <c r="N3777" i="1"/>
  <c r="M3781" i="1"/>
  <c r="N3781" i="1"/>
  <c r="M3785" i="1"/>
  <c r="N3785" i="1"/>
  <c r="M3789" i="1"/>
  <c r="N3789" i="1"/>
  <c r="M3793" i="1"/>
  <c r="N3793" i="1"/>
  <c r="M3797" i="1"/>
  <c r="N3797" i="1"/>
  <c r="M3801" i="1"/>
  <c r="N3801" i="1"/>
  <c r="M3805" i="1"/>
  <c r="N3805" i="1"/>
  <c r="M3809" i="1"/>
  <c r="N3809" i="1"/>
  <c r="M3813" i="1"/>
  <c r="N3813" i="1"/>
  <c r="M3817" i="1"/>
  <c r="N3817" i="1"/>
  <c r="M3821" i="1"/>
  <c r="N3821" i="1"/>
  <c r="M3825" i="1"/>
  <c r="N3825" i="1"/>
  <c r="M3829" i="1"/>
  <c r="N3829" i="1"/>
  <c r="M3833" i="1"/>
  <c r="N3833" i="1"/>
  <c r="M3837" i="1"/>
  <c r="N3837" i="1"/>
  <c r="M3841" i="1"/>
  <c r="N3841" i="1"/>
  <c r="M3845" i="1"/>
  <c r="N3845" i="1"/>
  <c r="M3849" i="1"/>
  <c r="N3849" i="1"/>
  <c r="M3853" i="1"/>
  <c r="N3853" i="1"/>
  <c r="M3857" i="1"/>
  <c r="N3857" i="1"/>
  <c r="M3861" i="1"/>
  <c r="N3861" i="1"/>
  <c r="M3865" i="1"/>
  <c r="N3865" i="1"/>
  <c r="M3869" i="1"/>
  <c r="N3869" i="1"/>
  <c r="M3873" i="1"/>
  <c r="N3873" i="1"/>
  <c r="M3877" i="1"/>
  <c r="N3877" i="1"/>
  <c r="M3881" i="1"/>
  <c r="N3881" i="1"/>
  <c r="M3885" i="1"/>
  <c r="N3885" i="1"/>
  <c r="M3889" i="1"/>
  <c r="N3889" i="1"/>
  <c r="M3893" i="1"/>
  <c r="N3893" i="1"/>
  <c r="M3897" i="1"/>
  <c r="N3897" i="1"/>
  <c r="M3901" i="1"/>
  <c r="N3901" i="1"/>
  <c r="M3905" i="1"/>
  <c r="N3905" i="1"/>
  <c r="M3909" i="1"/>
  <c r="N3909" i="1"/>
  <c r="M3913" i="1"/>
  <c r="N3913" i="1"/>
  <c r="M3917" i="1"/>
  <c r="N3917" i="1"/>
  <c r="M3921" i="1"/>
  <c r="N3921" i="1"/>
  <c r="M3925" i="1"/>
  <c r="N3925" i="1"/>
  <c r="M3929" i="1"/>
  <c r="N3929" i="1"/>
  <c r="M3933" i="1"/>
  <c r="N3933" i="1"/>
  <c r="M3937" i="1"/>
  <c r="N3937" i="1"/>
  <c r="M3941" i="1"/>
  <c r="N3941" i="1"/>
  <c r="M3945" i="1"/>
  <c r="N3945" i="1"/>
  <c r="M3949" i="1"/>
  <c r="N3949" i="1"/>
  <c r="M3953" i="1"/>
  <c r="N3953" i="1"/>
  <c r="M3957" i="1"/>
  <c r="N3957" i="1"/>
  <c r="M3961" i="1"/>
  <c r="N3961" i="1"/>
  <c r="M3965" i="1"/>
  <c r="N3965" i="1"/>
  <c r="M3969" i="1"/>
  <c r="N3969" i="1"/>
  <c r="M3973" i="1"/>
  <c r="N3973" i="1"/>
  <c r="M3977" i="1"/>
  <c r="N3977" i="1"/>
  <c r="M3981" i="1"/>
  <c r="N3981" i="1"/>
  <c r="M3985" i="1"/>
  <c r="N3985" i="1"/>
  <c r="M3989" i="1"/>
  <c r="N3989" i="1"/>
  <c r="M3993" i="1"/>
  <c r="N3993" i="1"/>
  <c r="M3997" i="1"/>
  <c r="N3997" i="1"/>
  <c r="M4001" i="1"/>
  <c r="N4001" i="1"/>
  <c r="M4005" i="1"/>
  <c r="N4005" i="1"/>
  <c r="M4009" i="1"/>
  <c r="N4009" i="1"/>
  <c r="M4013" i="1"/>
  <c r="N4013" i="1"/>
  <c r="M4017" i="1"/>
  <c r="N4017" i="1"/>
  <c r="M4021" i="1"/>
  <c r="N4021" i="1"/>
  <c r="M4025" i="1"/>
  <c r="N4025" i="1"/>
  <c r="M4029" i="1"/>
  <c r="N4029" i="1"/>
  <c r="M4033" i="1"/>
  <c r="N4033" i="1"/>
  <c r="M4037" i="1"/>
  <c r="N4037" i="1"/>
  <c r="M4041" i="1"/>
  <c r="N4041" i="1"/>
  <c r="M4045" i="1"/>
  <c r="N4045" i="1"/>
  <c r="M4049" i="1"/>
  <c r="N4049" i="1"/>
  <c r="M4053" i="1"/>
  <c r="N4053" i="1"/>
  <c r="M4057" i="1"/>
  <c r="N4057" i="1"/>
  <c r="M4061" i="1"/>
  <c r="N4061" i="1"/>
  <c r="M4065" i="1"/>
  <c r="N4065" i="1"/>
  <c r="M4069" i="1"/>
  <c r="N4069" i="1"/>
  <c r="M4073" i="1"/>
  <c r="N4073" i="1"/>
  <c r="M4077" i="1"/>
  <c r="N4077" i="1"/>
  <c r="M4081" i="1"/>
  <c r="N4081" i="1"/>
  <c r="M4085" i="1"/>
  <c r="N4085" i="1"/>
  <c r="M4089" i="1"/>
  <c r="N4089" i="1"/>
  <c r="M4093" i="1"/>
  <c r="N4093" i="1"/>
  <c r="M4097" i="1"/>
  <c r="N4097" i="1"/>
  <c r="M4101" i="1"/>
  <c r="N4101" i="1"/>
  <c r="M4105" i="1"/>
  <c r="N4105" i="1"/>
  <c r="M4109" i="1"/>
  <c r="N4109" i="1"/>
  <c r="M4113" i="1"/>
  <c r="N4113" i="1"/>
  <c r="M1829" i="1"/>
  <c r="M2085" i="1"/>
  <c r="M642" i="1"/>
  <c r="N642" i="1"/>
  <c r="M646" i="1"/>
  <c r="N646" i="1"/>
  <c r="M650" i="1"/>
  <c r="N650" i="1"/>
  <c r="M654" i="1"/>
  <c r="N654" i="1"/>
  <c r="M658" i="1"/>
  <c r="N658" i="1"/>
  <c r="M662" i="1"/>
  <c r="N662" i="1"/>
  <c r="M666" i="1"/>
  <c r="N666" i="1"/>
  <c r="M670" i="1"/>
  <c r="N670" i="1"/>
  <c r="M674" i="1"/>
  <c r="N674" i="1"/>
  <c r="M678" i="1"/>
  <c r="N678" i="1"/>
  <c r="M682" i="1"/>
  <c r="N682" i="1"/>
  <c r="M686" i="1"/>
  <c r="N686" i="1"/>
  <c r="M690" i="1"/>
  <c r="N690" i="1"/>
  <c r="M694" i="1"/>
  <c r="N694" i="1"/>
  <c r="M698" i="1"/>
  <c r="N698" i="1"/>
  <c r="M702" i="1"/>
  <c r="N702" i="1"/>
  <c r="M706" i="1"/>
  <c r="N706" i="1"/>
  <c r="M710" i="1"/>
  <c r="N710" i="1"/>
  <c r="M714" i="1"/>
  <c r="N714" i="1"/>
  <c r="M718" i="1"/>
  <c r="N718" i="1"/>
  <c r="M722" i="1"/>
  <c r="N722" i="1"/>
  <c r="M726" i="1"/>
  <c r="N726" i="1"/>
  <c r="M730" i="1"/>
  <c r="N730" i="1"/>
  <c r="M734" i="1"/>
  <c r="N734" i="1"/>
  <c r="M738" i="1"/>
  <c r="N738" i="1"/>
  <c r="M742" i="1"/>
  <c r="N742" i="1"/>
  <c r="M746" i="1"/>
  <c r="N746" i="1"/>
  <c r="M750" i="1"/>
  <c r="N750" i="1"/>
  <c r="M754" i="1"/>
  <c r="N754" i="1"/>
  <c r="M758" i="1"/>
  <c r="N758" i="1"/>
  <c r="M762" i="1"/>
  <c r="N762" i="1"/>
  <c r="M766" i="1"/>
  <c r="N766" i="1"/>
  <c r="M770" i="1"/>
  <c r="N770" i="1"/>
  <c r="M774" i="1"/>
  <c r="N774" i="1"/>
  <c r="M778" i="1"/>
  <c r="N778" i="1"/>
  <c r="M782" i="1"/>
  <c r="N782" i="1"/>
  <c r="M786" i="1"/>
  <c r="N786" i="1"/>
  <c r="M790" i="1"/>
  <c r="N790" i="1"/>
  <c r="M794" i="1"/>
  <c r="N794" i="1"/>
  <c r="M798" i="1"/>
  <c r="N798" i="1"/>
  <c r="M802" i="1"/>
  <c r="N802" i="1"/>
  <c r="M806" i="1"/>
  <c r="N806" i="1"/>
  <c r="M810" i="1"/>
  <c r="N810" i="1"/>
  <c r="M814" i="1"/>
  <c r="N814" i="1"/>
  <c r="M818" i="1"/>
  <c r="N818" i="1"/>
  <c r="M822" i="1"/>
  <c r="N822" i="1"/>
  <c r="M826" i="1"/>
  <c r="N826" i="1"/>
  <c r="M830" i="1"/>
  <c r="N830" i="1"/>
  <c r="M834" i="1"/>
  <c r="N834" i="1"/>
  <c r="M838" i="1"/>
  <c r="N838" i="1"/>
  <c r="M842" i="1"/>
  <c r="N842" i="1"/>
  <c r="M846" i="1"/>
  <c r="N846" i="1"/>
  <c r="M850" i="1"/>
  <c r="N850" i="1"/>
  <c r="M854" i="1"/>
  <c r="N854" i="1"/>
  <c r="M858" i="1"/>
  <c r="N858" i="1"/>
  <c r="M862" i="1"/>
  <c r="N862" i="1"/>
  <c r="M866" i="1"/>
  <c r="N866" i="1"/>
  <c r="M870" i="1"/>
  <c r="N870" i="1"/>
  <c r="M874" i="1"/>
  <c r="N874" i="1"/>
  <c r="M878" i="1"/>
  <c r="N878" i="1"/>
  <c r="M882" i="1"/>
  <c r="N882" i="1"/>
  <c r="M886" i="1"/>
  <c r="N886" i="1"/>
  <c r="M890" i="1"/>
  <c r="N890" i="1"/>
  <c r="M894" i="1"/>
  <c r="N894" i="1"/>
  <c r="M898" i="1"/>
  <c r="N898" i="1"/>
  <c r="M902" i="1"/>
  <c r="N902" i="1"/>
  <c r="M906" i="1"/>
  <c r="N906" i="1"/>
  <c r="M910" i="1"/>
  <c r="N910" i="1"/>
  <c r="M914" i="1"/>
  <c r="N914" i="1"/>
  <c r="M918" i="1"/>
  <c r="N918" i="1"/>
  <c r="M922" i="1"/>
  <c r="N922" i="1"/>
  <c r="M926" i="1"/>
  <c r="N926" i="1"/>
  <c r="M930" i="1"/>
  <c r="N930" i="1"/>
  <c r="M934" i="1"/>
  <c r="N934" i="1"/>
  <c r="M938" i="1"/>
  <c r="N938" i="1"/>
  <c r="M942" i="1"/>
  <c r="N942" i="1"/>
  <c r="M946" i="1"/>
  <c r="N946" i="1"/>
  <c r="M950" i="1"/>
  <c r="N950" i="1"/>
  <c r="M954" i="1"/>
  <c r="N954" i="1"/>
  <c r="M958" i="1"/>
  <c r="N958" i="1"/>
  <c r="M962" i="1"/>
  <c r="N962" i="1"/>
  <c r="M966" i="1"/>
  <c r="N966" i="1"/>
  <c r="M970" i="1"/>
  <c r="N970" i="1"/>
  <c r="M974" i="1"/>
  <c r="N974" i="1"/>
  <c r="M978" i="1"/>
  <c r="N978" i="1"/>
  <c r="M982" i="1"/>
  <c r="N982" i="1"/>
  <c r="M986" i="1"/>
  <c r="N986" i="1"/>
  <c r="M990" i="1"/>
  <c r="N990" i="1"/>
  <c r="M994" i="1"/>
  <c r="N994" i="1"/>
  <c r="M998" i="1"/>
  <c r="N998" i="1"/>
  <c r="M1002" i="1"/>
  <c r="N1002" i="1"/>
  <c r="M1006" i="1"/>
  <c r="N1006" i="1"/>
  <c r="M1010" i="1"/>
  <c r="N1010" i="1"/>
  <c r="M1014" i="1"/>
  <c r="N1014" i="1"/>
  <c r="M1018" i="1"/>
  <c r="N1018" i="1"/>
  <c r="M1022" i="1"/>
  <c r="N1022" i="1"/>
  <c r="M1026" i="1"/>
  <c r="N1026" i="1"/>
  <c r="M1030" i="1"/>
  <c r="N1030" i="1"/>
  <c r="M1034" i="1"/>
  <c r="N1034" i="1"/>
  <c r="M1038" i="1"/>
  <c r="N1038" i="1"/>
  <c r="M1042" i="1"/>
  <c r="N1042" i="1"/>
  <c r="M1046" i="1"/>
  <c r="N1046" i="1"/>
  <c r="M1050" i="1"/>
  <c r="N1050" i="1"/>
  <c r="M1054" i="1"/>
  <c r="N1054" i="1"/>
  <c r="M1058" i="1"/>
  <c r="N1058" i="1"/>
  <c r="M1062" i="1"/>
  <c r="N1062" i="1"/>
  <c r="M1066" i="1"/>
  <c r="N1066" i="1"/>
  <c r="M1070" i="1"/>
  <c r="N1070" i="1"/>
  <c r="M1074" i="1"/>
  <c r="N1074" i="1"/>
  <c r="M1078" i="1"/>
  <c r="N1078" i="1"/>
  <c r="M1082" i="1"/>
  <c r="N1082" i="1"/>
  <c r="M1086" i="1"/>
  <c r="N1086" i="1"/>
  <c r="M1090" i="1"/>
  <c r="N1090" i="1"/>
  <c r="M1094" i="1"/>
  <c r="N1094" i="1"/>
  <c r="M1098" i="1"/>
  <c r="N1098" i="1"/>
  <c r="M1102" i="1"/>
  <c r="N1102" i="1"/>
  <c r="M1106" i="1"/>
  <c r="N1106" i="1"/>
  <c r="M1110" i="1"/>
  <c r="N1110" i="1"/>
  <c r="M1114" i="1"/>
  <c r="N1114" i="1"/>
  <c r="M1118" i="1"/>
  <c r="N1118" i="1"/>
  <c r="M1122" i="1"/>
  <c r="N1122" i="1"/>
  <c r="M1126" i="1"/>
  <c r="N1126" i="1"/>
  <c r="M1130" i="1"/>
  <c r="N1130" i="1"/>
  <c r="M1134" i="1"/>
  <c r="N1134" i="1"/>
  <c r="M1138" i="1"/>
  <c r="N1138" i="1"/>
  <c r="M1142" i="1"/>
  <c r="N1142" i="1"/>
  <c r="M1146" i="1"/>
  <c r="N1146" i="1"/>
  <c r="M1150" i="1"/>
  <c r="N1150" i="1"/>
  <c r="M1154" i="1"/>
  <c r="N1154" i="1"/>
  <c r="M1158" i="1"/>
  <c r="N1158" i="1"/>
  <c r="M1162" i="1"/>
  <c r="N1162" i="1"/>
  <c r="M1166" i="1"/>
  <c r="N1166" i="1"/>
  <c r="M1170" i="1"/>
  <c r="N1170" i="1"/>
  <c r="M1174" i="1"/>
  <c r="N1174" i="1"/>
  <c r="M1178" i="1"/>
  <c r="N1178" i="1"/>
  <c r="M1182" i="1"/>
  <c r="N1182" i="1"/>
  <c r="M1186" i="1"/>
  <c r="N1186" i="1"/>
  <c r="M1190" i="1"/>
  <c r="N1190" i="1"/>
  <c r="M1194" i="1"/>
  <c r="N1194" i="1"/>
  <c r="M1198" i="1"/>
  <c r="N1198" i="1"/>
  <c r="M1202" i="1"/>
  <c r="N1202" i="1"/>
  <c r="M1206" i="1"/>
  <c r="N1206" i="1"/>
  <c r="M1210" i="1"/>
  <c r="N1210" i="1"/>
  <c r="M1214" i="1"/>
  <c r="N1214" i="1"/>
  <c r="M1218" i="1"/>
  <c r="N1218" i="1"/>
  <c r="M1222" i="1"/>
  <c r="N1222" i="1"/>
  <c r="M1226" i="1"/>
  <c r="N1226" i="1"/>
  <c r="M1230" i="1"/>
  <c r="N1230" i="1"/>
  <c r="M1234" i="1"/>
  <c r="N1234" i="1"/>
  <c r="M1238" i="1"/>
  <c r="N1238" i="1"/>
  <c r="M1242" i="1"/>
  <c r="N1242" i="1"/>
  <c r="M1246" i="1"/>
  <c r="N1246" i="1"/>
  <c r="M1250" i="1"/>
  <c r="N1250" i="1"/>
  <c r="M1254" i="1"/>
  <c r="N1254" i="1"/>
  <c r="M1258" i="1"/>
  <c r="N1258" i="1"/>
  <c r="M1262" i="1"/>
  <c r="N1262" i="1"/>
  <c r="M1266" i="1"/>
  <c r="N1266" i="1"/>
  <c r="M1270" i="1"/>
  <c r="N1270" i="1"/>
  <c r="M1274" i="1"/>
  <c r="N1274" i="1"/>
  <c r="M1278" i="1"/>
  <c r="N1278" i="1"/>
  <c r="M1282" i="1"/>
  <c r="N1282" i="1"/>
  <c r="M1286" i="1"/>
  <c r="N1286" i="1"/>
  <c r="M1290" i="1"/>
  <c r="N1290" i="1"/>
  <c r="M1294" i="1"/>
  <c r="N1294" i="1"/>
  <c r="M1298" i="1"/>
  <c r="N1298" i="1"/>
  <c r="M1302" i="1"/>
  <c r="N1302" i="1"/>
  <c r="M1306" i="1"/>
  <c r="N1306" i="1"/>
  <c r="M1310" i="1"/>
  <c r="N1310" i="1"/>
  <c r="M1314" i="1"/>
  <c r="N1314" i="1"/>
  <c r="M1318" i="1"/>
  <c r="N1318" i="1"/>
  <c r="M1322" i="1"/>
  <c r="N1322" i="1"/>
  <c r="M1326" i="1"/>
  <c r="N1326" i="1"/>
  <c r="M1330" i="1"/>
  <c r="N1330" i="1"/>
  <c r="M1334" i="1"/>
  <c r="N1334" i="1"/>
  <c r="M1338" i="1"/>
  <c r="N1338" i="1"/>
  <c r="M1342" i="1"/>
  <c r="N1342" i="1"/>
  <c r="M1346" i="1"/>
  <c r="N1346" i="1"/>
  <c r="M1350" i="1"/>
  <c r="N1350" i="1"/>
  <c r="M1354" i="1"/>
  <c r="N1354" i="1"/>
  <c r="M1358" i="1"/>
  <c r="N1358" i="1"/>
  <c r="M1362" i="1"/>
  <c r="N1362" i="1"/>
  <c r="M1366" i="1"/>
  <c r="N1366" i="1"/>
  <c r="M1370" i="1"/>
  <c r="N1370" i="1"/>
  <c r="M1374" i="1"/>
  <c r="N1374" i="1"/>
  <c r="M1378" i="1"/>
  <c r="N1378" i="1"/>
  <c r="M1382" i="1"/>
  <c r="N1382" i="1"/>
  <c r="M1386" i="1"/>
  <c r="N1386" i="1"/>
  <c r="M1390" i="1"/>
  <c r="N1390" i="1"/>
  <c r="M1394" i="1"/>
  <c r="N1394" i="1"/>
  <c r="M1398" i="1"/>
  <c r="N1398" i="1"/>
  <c r="M1402" i="1"/>
  <c r="N1402" i="1"/>
  <c r="M1406" i="1"/>
  <c r="N1406" i="1"/>
  <c r="M1410" i="1"/>
  <c r="N1410" i="1"/>
  <c r="M1414" i="1"/>
  <c r="N1414" i="1"/>
  <c r="M1418" i="1"/>
  <c r="N1418" i="1"/>
  <c r="M1422" i="1"/>
  <c r="N1422" i="1"/>
  <c r="M1426" i="1"/>
  <c r="N1426" i="1"/>
  <c r="M1430" i="1"/>
  <c r="N1430" i="1"/>
  <c r="M1434" i="1"/>
  <c r="N1434" i="1"/>
  <c r="M1438" i="1"/>
  <c r="N1438" i="1"/>
  <c r="M1442" i="1"/>
  <c r="N1442" i="1"/>
  <c r="M1446" i="1"/>
  <c r="N1446" i="1"/>
  <c r="M1450" i="1"/>
  <c r="N1450" i="1"/>
  <c r="M1454" i="1"/>
  <c r="N1454" i="1"/>
  <c r="M1458" i="1"/>
  <c r="N1458" i="1"/>
  <c r="M1462" i="1"/>
  <c r="N1462" i="1"/>
  <c r="M1466" i="1"/>
  <c r="N1466" i="1"/>
  <c r="M1470" i="1"/>
  <c r="N1470" i="1"/>
  <c r="M1474" i="1"/>
  <c r="N1474" i="1"/>
  <c r="M1478" i="1"/>
  <c r="N1478" i="1"/>
  <c r="M1482" i="1"/>
  <c r="N1482" i="1"/>
  <c r="M1486" i="1"/>
  <c r="N1486" i="1"/>
  <c r="M1490" i="1"/>
  <c r="N1490" i="1"/>
  <c r="M1494" i="1"/>
  <c r="N1494" i="1"/>
  <c r="M1498" i="1"/>
  <c r="N1498" i="1"/>
  <c r="M1502" i="1"/>
  <c r="N1502" i="1"/>
  <c r="M1506" i="1"/>
  <c r="N1506" i="1"/>
  <c r="M1510" i="1"/>
  <c r="N1510" i="1"/>
  <c r="M1514" i="1"/>
  <c r="N1514" i="1"/>
  <c r="M1518" i="1"/>
  <c r="N1518" i="1"/>
  <c r="M1522" i="1"/>
  <c r="N1522" i="1"/>
  <c r="M1526" i="1"/>
  <c r="N1526" i="1"/>
  <c r="M1530" i="1"/>
  <c r="N1530" i="1"/>
  <c r="M1534" i="1"/>
  <c r="N1534" i="1"/>
  <c r="M1538" i="1"/>
  <c r="N1538" i="1"/>
  <c r="M1542" i="1"/>
  <c r="N1542" i="1"/>
  <c r="M1546" i="1"/>
  <c r="N1546" i="1"/>
  <c r="M1550" i="1"/>
  <c r="N1550" i="1"/>
  <c r="M1554" i="1"/>
  <c r="N1554" i="1"/>
  <c r="M1558" i="1"/>
  <c r="N1558" i="1"/>
  <c r="M1562" i="1"/>
  <c r="N1562" i="1"/>
  <c r="M1566" i="1"/>
  <c r="N1566" i="1"/>
  <c r="M1570" i="1"/>
  <c r="N1570" i="1"/>
  <c r="M1574" i="1"/>
  <c r="N1574" i="1"/>
  <c r="M1578" i="1"/>
  <c r="N1578" i="1"/>
  <c r="M1582" i="1"/>
  <c r="N1582" i="1"/>
  <c r="M1586" i="1"/>
  <c r="N1586" i="1"/>
  <c r="M1590" i="1"/>
  <c r="N1590" i="1"/>
  <c r="M1594" i="1"/>
  <c r="N1594" i="1"/>
  <c r="M1598" i="1"/>
  <c r="N1598" i="1"/>
  <c r="M1602" i="1"/>
  <c r="N1602" i="1"/>
  <c r="M1606" i="1"/>
  <c r="N1606" i="1"/>
  <c r="M1610" i="1"/>
  <c r="N1610" i="1"/>
  <c r="M1614" i="1"/>
  <c r="N1614" i="1"/>
  <c r="M1618" i="1"/>
  <c r="N1618" i="1"/>
  <c r="M1622" i="1"/>
  <c r="N1622" i="1"/>
  <c r="M1626" i="1"/>
  <c r="N1626" i="1"/>
  <c r="M1630" i="1"/>
  <c r="N1630" i="1"/>
  <c r="M1634" i="1"/>
  <c r="N1634" i="1"/>
  <c r="M1638" i="1"/>
  <c r="N1638" i="1"/>
  <c r="M1642" i="1"/>
  <c r="N1642" i="1"/>
  <c r="M1646" i="1"/>
  <c r="N1646" i="1"/>
  <c r="M1650" i="1"/>
  <c r="N1650" i="1"/>
  <c r="M1654" i="1"/>
  <c r="N1654" i="1"/>
  <c r="M1658" i="1"/>
  <c r="N1658" i="1"/>
  <c r="M1662" i="1"/>
  <c r="N1662" i="1"/>
  <c r="M1666" i="1"/>
  <c r="N1666" i="1"/>
  <c r="M1670" i="1"/>
  <c r="N1670" i="1"/>
  <c r="M1674" i="1"/>
  <c r="N1674" i="1"/>
  <c r="M1678" i="1"/>
  <c r="N1678" i="1"/>
  <c r="M1682" i="1"/>
  <c r="N1682" i="1"/>
  <c r="M1686" i="1"/>
  <c r="N1686" i="1"/>
  <c r="M1690" i="1"/>
  <c r="N1690" i="1"/>
  <c r="M1694" i="1"/>
  <c r="N1694" i="1"/>
  <c r="M1698" i="1"/>
  <c r="N1698" i="1"/>
  <c r="M1702" i="1"/>
  <c r="N1702" i="1"/>
  <c r="M1706" i="1"/>
  <c r="N1706" i="1"/>
  <c r="M1710" i="1"/>
  <c r="N1710" i="1"/>
  <c r="M1714" i="1"/>
  <c r="N1714" i="1"/>
  <c r="M1718" i="1"/>
  <c r="N1718" i="1"/>
  <c r="M1722" i="1"/>
  <c r="N1722" i="1"/>
  <c r="M1726" i="1"/>
  <c r="N1726" i="1"/>
  <c r="M1730" i="1"/>
  <c r="N1730" i="1"/>
  <c r="M1734" i="1"/>
  <c r="N1734" i="1"/>
  <c r="M1738" i="1"/>
  <c r="N1738" i="1"/>
  <c r="M1742" i="1"/>
  <c r="N1742" i="1"/>
  <c r="M1746" i="1"/>
  <c r="N1746" i="1"/>
  <c r="M1750" i="1"/>
  <c r="N1750" i="1"/>
  <c r="M1754" i="1"/>
  <c r="N1754" i="1"/>
  <c r="M1758" i="1"/>
  <c r="N1758" i="1"/>
  <c r="M1762" i="1"/>
  <c r="N1762" i="1"/>
  <c r="M1766" i="1"/>
  <c r="N1766" i="1"/>
  <c r="M1770" i="1"/>
  <c r="N1770" i="1"/>
  <c r="M1774" i="1"/>
  <c r="N1774" i="1"/>
  <c r="M1778" i="1"/>
  <c r="N1778" i="1"/>
  <c r="M1782" i="1"/>
  <c r="N1782" i="1"/>
  <c r="M1786" i="1"/>
  <c r="N1786" i="1"/>
  <c r="M1790" i="1"/>
  <c r="N1790" i="1"/>
  <c r="M1794" i="1"/>
  <c r="N1794" i="1"/>
  <c r="M1798" i="1"/>
  <c r="N1798" i="1"/>
  <c r="M1802" i="1"/>
  <c r="N1802" i="1"/>
  <c r="M1806" i="1"/>
  <c r="N1806" i="1"/>
  <c r="M1810" i="1"/>
  <c r="N1810" i="1"/>
  <c r="M1814" i="1"/>
  <c r="N1814" i="1"/>
  <c r="M1818" i="1"/>
  <c r="N1818" i="1"/>
  <c r="M1822" i="1"/>
  <c r="N1822" i="1"/>
  <c r="M1826" i="1"/>
  <c r="N1826" i="1"/>
  <c r="M1830" i="1"/>
  <c r="N1830" i="1"/>
  <c r="M1834" i="1"/>
  <c r="N1834" i="1"/>
  <c r="M1838" i="1"/>
  <c r="N1838" i="1"/>
  <c r="M1842" i="1"/>
  <c r="N1842" i="1"/>
  <c r="M1846" i="1"/>
  <c r="N1846" i="1"/>
  <c r="M1850" i="1"/>
  <c r="N1850" i="1"/>
  <c r="M1854" i="1"/>
  <c r="N1854" i="1"/>
  <c r="M1858" i="1"/>
  <c r="N1858" i="1"/>
  <c r="M1862" i="1"/>
  <c r="N1862" i="1"/>
  <c r="M1866" i="1"/>
  <c r="N1866" i="1"/>
  <c r="M1870" i="1"/>
  <c r="N1870" i="1"/>
  <c r="M1874" i="1"/>
  <c r="N1874" i="1"/>
  <c r="M1878" i="1"/>
  <c r="N1878" i="1"/>
  <c r="M1882" i="1"/>
  <c r="N1882" i="1"/>
  <c r="M1886" i="1"/>
  <c r="N1886" i="1"/>
  <c r="M1890" i="1"/>
  <c r="N1890" i="1"/>
  <c r="M1894" i="1"/>
  <c r="N1894" i="1"/>
  <c r="M1898" i="1"/>
  <c r="N1898" i="1"/>
  <c r="M1902" i="1"/>
  <c r="N1902" i="1"/>
  <c r="M1906" i="1"/>
  <c r="N1906" i="1"/>
  <c r="M1910" i="1"/>
  <c r="N1910" i="1"/>
  <c r="M1914" i="1"/>
  <c r="N1914" i="1"/>
  <c r="M1918" i="1"/>
  <c r="N1918" i="1"/>
  <c r="M1922" i="1"/>
  <c r="N1922" i="1"/>
  <c r="M1926" i="1"/>
  <c r="N1926" i="1"/>
  <c r="M1930" i="1"/>
  <c r="N1930" i="1"/>
  <c r="M1934" i="1"/>
  <c r="N1934" i="1"/>
  <c r="M1938" i="1"/>
  <c r="N1938" i="1"/>
  <c r="M1942" i="1"/>
  <c r="N1942" i="1"/>
  <c r="M1946" i="1"/>
  <c r="N1946" i="1"/>
  <c r="M1950" i="1"/>
  <c r="N1950" i="1"/>
  <c r="M1954" i="1"/>
  <c r="N1954" i="1"/>
  <c r="M1958" i="1"/>
  <c r="N1958" i="1"/>
  <c r="M1962" i="1"/>
  <c r="N1962" i="1"/>
  <c r="M1966" i="1"/>
  <c r="N1966" i="1"/>
  <c r="M1970" i="1"/>
  <c r="N1970" i="1"/>
  <c r="M1974" i="1"/>
  <c r="N1974" i="1"/>
  <c r="M1978" i="1"/>
  <c r="N1978" i="1"/>
  <c r="M1982" i="1"/>
  <c r="N1982" i="1"/>
  <c r="M1986" i="1"/>
  <c r="N1986" i="1"/>
  <c r="M1990" i="1"/>
  <c r="N1990" i="1"/>
  <c r="M1994" i="1"/>
  <c r="N1994" i="1"/>
  <c r="M1998" i="1"/>
  <c r="N1998" i="1"/>
  <c r="M2002" i="1"/>
  <c r="N2002" i="1"/>
  <c r="M2006" i="1"/>
  <c r="N2006" i="1"/>
  <c r="M2010" i="1"/>
  <c r="N2010" i="1"/>
  <c r="M2014" i="1"/>
  <c r="N2014" i="1"/>
  <c r="M2018" i="1"/>
  <c r="N2018" i="1"/>
  <c r="M2022" i="1"/>
  <c r="N2022" i="1"/>
  <c r="M2026" i="1"/>
  <c r="N2026" i="1"/>
  <c r="M2030" i="1"/>
  <c r="N2030" i="1"/>
  <c r="M2034" i="1"/>
  <c r="N2034" i="1"/>
  <c r="M2038" i="1"/>
  <c r="N2038" i="1"/>
  <c r="M2042" i="1"/>
  <c r="N2042" i="1"/>
  <c r="M2046" i="1"/>
  <c r="N2046" i="1"/>
  <c r="M2050" i="1"/>
  <c r="N2050" i="1"/>
  <c r="M2054" i="1"/>
  <c r="N2054" i="1"/>
  <c r="M2058" i="1"/>
  <c r="N2058" i="1"/>
  <c r="M2062" i="1"/>
  <c r="N2062" i="1"/>
  <c r="M2066" i="1"/>
  <c r="N2066" i="1"/>
  <c r="M2070" i="1"/>
  <c r="N2070" i="1"/>
  <c r="M2074" i="1"/>
  <c r="N2074" i="1"/>
  <c r="M2078" i="1"/>
  <c r="N2078" i="1"/>
  <c r="M2082" i="1"/>
  <c r="N2082" i="1"/>
  <c r="M2086" i="1"/>
  <c r="N2086" i="1"/>
  <c r="M2090" i="1"/>
  <c r="N2090" i="1"/>
  <c r="M2094" i="1"/>
  <c r="N2094" i="1"/>
  <c r="M2098" i="1"/>
  <c r="N2098" i="1"/>
  <c r="M2102" i="1"/>
  <c r="N2102" i="1"/>
  <c r="M2106" i="1"/>
  <c r="N2106" i="1"/>
  <c r="M2110" i="1"/>
  <c r="N2110" i="1"/>
  <c r="M2114" i="1"/>
  <c r="N2114" i="1"/>
  <c r="M2118" i="1"/>
  <c r="N2118" i="1"/>
  <c r="M2122" i="1"/>
  <c r="N2122" i="1"/>
  <c r="M2126" i="1"/>
  <c r="N2126" i="1"/>
  <c r="M2130" i="1"/>
  <c r="N2130" i="1"/>
  <c r="M2134" i="1"/>
  <c r="N2134" i="1"/>
  <c r="M2138" i="1"/>
  <c r="N2138" i="1"/>
  <c r="M2142" i="1"/>
  <c r="N2142" i="1"/>
  <c r="M2146" i="1"/>
  <c r="N2146" i="1"/>
  <c r="M2150" i="1"/>
  <c r="N2150" i="1"/>
  <c r="M2154" i="1"/>
  <c r="N2154" i="1"/>
  <c r="M2158" i="1"/>
  <c r="N2158" i="1"/>
  <c r="M2162" i="1"/>
  <c r="N2162" i="1"/>
  <c r="M2166" i="1"/>
  <c r="N2166" i="1"/>
  <c r="M2170" i="1"/>
  <c r="N2170" i="1"/>
  <c r="M2174" i="1"/>
  <c r="N2174" i="1"/>
  <c r="M2178" i="1"/>
  <c r="N2178" i="1"/>
  <c r="M2182" i="1"/>
  <c r="N2182" i="1"/>
  <c r="M2186" i="1"/>
  <c r="N2186" i="1"/>
  <c r="M2190" i="1"/>
  <c r="N2190" i="1"/>
  <c r="M2194" i="1"/>
  <c r="N2194" i="1"/>
  <c r="M2198" i="1"/>
  <c r="N2198" i="1"/>
  <c r="M2202" i="1"/>
  <c r="N2202" i="1"/>
  <c r="M2206" i="1"/>
  <c r="N2206" i="1"/>
  <c r="M2210" i="1"/>
  <c r="N2210" i="1"/>
  <c r="M2214" i="1"/>
  <c r="N2214" i="1"/>
  <c r="M2218" i="1"/>
  <c r="N2218" i="1"/>
  <c r="M2222" i="1"/>
  <c r="N2222" i="1"/>
  <c r="M2226" i="1"/>
  <c r="N2226" i="1"/>
  <c r="M2230" i="1"/>
  <c r="N2230" i="1"/>
  <c r="M2234" i="1"/>
  <c r="N2234" i="1"/>
  <c r="M2238" i="1"/>
  <c r="N2238" i="1"/>
  <c r="M2242" i="1"/>
  <c r="N2242" i="1"/>
  <c r="M2246" i="1"/>
  <c r="N2246" i="1"/>
  <c r="M2250" i="1"/>
  <c r="N2250" i="1"/>
  <c r="M2254" i="1"/>
  <c r="N2254" i="1"/>
  <c r="M2258" i="1"/>
  <c r="N2258" i="1"/>
  <c r="M2262" i="1"/>
  <c r="N2262" i="1"/>
  <c r="M2266" i="1"/>
  <c r="N2266" i="1"/>
  <c r="M2270" i="1"/>
  <c r="N2270" i="1"/>
  <c r="M2274" i="1"/>
  <c r="N2274" i="1"/>
  <c r="M2278" i="1"/>
  <c r="N2278" i="1"/>
  <c r="M2282" i="1"/>
  <c r="N2282" i="1"/>
  <c r="M2286" i="1"/>
  <c r="N2286" i="1"/>
  <c r="M2290" i="1"/>
  <c r="N2290" i="1"/>
  <c r="M2294" i="1"/>
  <c r="N2294" i="1"/>
  <c r="M2298" i="1"/>
  <c r="N2298" i="1"/>
  <c r="M2302" i="1"/>
  <c r="N2302" i="1"/>
  <c r="M2306" i="1"/>
  <c r="N2306" i="1"/>
  <c r="M2310" i="1"/>
  <c r="N2310" i="1"/>
  <c r="M2314" i="1"/>
  <c r="N2314" i="1"/>
  <c r="M2318" i="1"/>
  <c r="N2318" i="1"/>
  <c r="M2322" i="1"/>
  <c r="N2322" i="1"/>
  <c r="M2326" i="1"/>
  <c r="N2326" i="1"/>
  <c r="M2330" i="1"/>
  <c r="N2330" i="1"/>
  <c r="M2334" i="1"/>
  <c r="N2334" i="1"/>
  <c r="M2338" i="1"/>
  <c r="N2338" i="1"/>
  <c r="M2342" i="1"/>
  <c r="N2342" i="1"/>
  <c r="M2346" i="1"/>
  <c r="N2346" i="1"/>
  <c r="M2350" i="1"/>
  <c r="N2350" i="1"/>
  <c r="M2354" i="1"/>
  <c r="N2354" i="1"/>
  <c r="M2358" i="1"/>
  <c r="N2358" i="1"/>
  <c r="M2362" i="1"/>
  <c r="N2362" i="1"/>
  <c r="M2366" i="1"/>
  <c r="N2366" i="1"/>
  <c r="M2370" i="1"/>
  <c r="N2370" i="1"/>
  <c r="M2374" i="1"/>
  <c r="N2374" i="1"/>
  <c r="M2378" i="1"/>
  <c r="N2378" i="1"/>
  <c r="M2382" i="1"/>
  <c r="N2382" i="1"/>
  <c r="M2386" i="1"/>
  <c r="N2386" i="1"/>
  <c r="M2390" i="1"/>
  <c r="N2390" i="1"/>
  <c r="M2394" i="1"/>
  <c r="N2394" i="1"/>
  <c r="M2398" i="1"/>
  <c r="N2398" i="1"/>
  <c r="M2402" i="1"/>
  <c r="N2402" i="1"/>
  <c r="M2406" i="1"/>
  <c r="N2406" i="1"/>
  <c r="M2410" i="1"/>
  <c r="N2410" i="1"/>
  <c r="M2414" i="1"/>
  <c r="N2414" i="1"/>
  <c r="M2418" i="1"/>
  <c r="N2418" i="1"/>
  <c r="M2422" i="1"/>
  <c r="N2422" i="1"/>
  <c r="M2426" i="1"/>
  <c r="N2426" i="1"/>
  <c r="M2430" i="1"/>
  <c r="N2430" i="1"/>
  <c r="M2434" i="1"/>
  <c r="N2434" i="1"/>
  <c r="M2438" i="1"/>
  <c r="N2438" i="1"/>
  <c r="M2442" i="1"/>
  <c r="N2442" i="1"/>
  <c r="M2446" i="1"/>
  <c r="N2446" i="1"/>
  <c r="M2450" i="1"/>
  <c r="N2450" i="1"/>
  <c r="M2454" i="1"/>
  <c r="N2454" i="1"/>
  <c r="M2458" i="1"/>
  <c r="N2458" i="1"/>
  <c r="M2462" i="1"/>
  <c r="N2462" i="1"/>
  <c r="M2466" i="1"/>
  <c r="N2466" i="1"/>
  <c r="M2470" i="1"/>
  <c r="N2470" i="1"/>
  <c r="M2474" i="1"/>
  <c r="N2474" i="1"/>
  <c r="M2478" i="1"/>
  <c r="N2478" i="1"/>
  <c r="M2482" i="1"/>
  <c r="N2482" i="1"/>
  <c r="M2486" i="1"/>
  <c r="N2486" i="1"/>
  <c r="M2490" i="1"/>
  <c r="N2490" i="1"/>
  <c r="M2494" i="1"/>
  <c r="N2494" i="1"/>
  <c r="M2498" i="1"/>
  <c r="N2498" i="1"/>
  <c r="M2502" i="1"/>
  <c r="N2502" i="1"/>
  <c r="M2506" i="1"/>
  <c r="N2506" i="1"/>
  <c r="M2510" i="1"/>
  <c r="N2510" i="1"/>
  <c r="M2514" i="1"/>
  <c r="N2514" i="1"/>
  <c r="M2518" i="1"/>
  <c r="N2518" i="1"/>
  <c r="M2522" i="1"/>
  <c r="N2522" i="1"/>
  <c r="M2526" i="1"/>
  <c r="N2526" i="1"/>
  <c r="M2530" i="1"/>
  <c r="N2530" i="1"/>
  <c r="M2534" i="1"/>
  <c r="N2534" i="1"/>
  <c r="M2538" i="1"/>
  <c r="N2538" i="1"/>
  <c r="M2542" i="1"/>
  <c r="N2542" i="1"/>
  <c r="M2546" i="1"/>
  <c r="N2546" i="1"/>
  <c r="M2550" i="1"/>
  <c r="N2550" i="1"/>
  <c r="M2554" i="1"/>
  <c r="N2554" i="1"/>
  <c r="M2558" i="1"/>
  <c r="N2558" i="1"/>
  <c r="M2562" i="1"/>
  <c r="N2562" i="1"/>
  <c r="M2566" i="1"/>
  <c r="N2566" i="1"/>
  <c r="M2570" i="1"/>
  <c r="N2570" i="1"/>
  <c r="M2574" i="1"/>
  <c r="N2574" i="1"/>
  <c r="M2578" i="1"/>
  <c r="N2578" i="1"/>
  <c r="M2582" i="1"/>
  <c r="N2582" i="1"/>
  <c r="M2586" i="1"/>
  <c r="N2586" i="1"/>
  <c r="M2590" i="1"/>
  <c r="N2590" i="1"/>
  <c r="M2594" i="1"/>
  <c r="N2594" i="1"/>
  <c r="M2598" i="1"/>
  <c r="N2598" i="1"/>
  <c r="M2602" i="1"/>
  <c r="N2602" i="1"/>
  <c r="M2606" i="1"/>
  <c r="N2606" i="1"/>
  <c r="M2610" i="1"/>
  <c r="N2610" i="1"/>
  <c r="M2614" i="1"/>
  <c r="N2614" i="1"/>
  <c r="M2618" i="1"/>
  <c r="N2618" i="1"/>
  <c r="M2622" i="1"/>
  <c r="N2622" i="1"/>
  <c r="M2626" i="1"/>
  <c r="N2626" i="1"/>
  <c r="M2630" i="1"/>
  <c r="N2630" i="1"/>
  <c r="M2634" i="1"/>
  <c r="N2634" i="1"/>
  <c r="M2638" i="1"/>
  <c r="N2638" i="1"/>
  <c r="M2642" i="1"/>
  <c r="N2642" i="1"/>
  <c r="M2646" i="1"/>
  <c r="N2646" i="1"/>
  <c r="M2650" i="1"/>
  <c r="N2650" i="1"/>
  <c r="M2654" i="1"/>
  <c r="N2654" i="1"/>
  <c r="M2658" i="1"/>
  <c r="N2658" i="1"/>
  <c r="M2662" i="1"/>
  <c r="N2662" i="1"/>
  <c r="M2666" i="1"/>
  <c r="N2666" i="1"/>
  <c r="M2670" i="1"/>
  <c r="N2670" i="1"/>
  <c r="M2674" i="1"/>
  <c r="N2674" i="1"/>
  <c r="M2678" i="1"/>
  <c r="N2678" i="1"/>
  <c r="M2682" i="1"/>
  <c r="N2682" i="1"/>
  <c r="M2686" i="1"/>
  <c r="N2686" i="1"/>
  <c r="M2690" i="1"/>
  <c r="N2690" i="1"/>
  <c r="M2694" i="1"/>
  <c r="N2694" i="1"/>
  <c r="M2698" i="1"/>
  <c r="N2698" i="1"/>
  <c r="M2702" i="1"/>
  <c r="N2702" i="1"/>
  <c r="M2706" i="1"/>
  <c r="N2706" i="1"/>
  <c r="M2710" i="1"/>
  <c r="N2710" i="1"/>
  <c r="M2714" i="1"/>
  <c r="N2714" i="1"/>
  <c r="M2718" i="1"/>
  <c r="N2718" i="1"/>
  <c r="M2722" i="1"/>
  <c r="N2722" i="1"/>
  <c r="M2726" i="1"/>
  <c r="N2726" i="1"/>
  <c r="M2730" i="1"/>
  <c r="N2730" i="1"/>
  <c r="M2734" i="1"/>
  <c r="N2734" i="1"/>
  <c r="M2738" i="1"/>
  <c r="N2738" i="1"/>
  <c r="M2742" i="1"/>
  <c r="N2742" i="1"/>
  <c r="M2746" i="1"/>
  <c r="N2746" i="1"/>
  <c r="M2750" i="1"/>
  <c r="N2750" i="1"/>
  <c r="M2754" i="1"/>
  <c r="N2754" i="1"/>
  <c r="M2758" i="1"/>
  <c r="N2758" i="1"/>
  <c r="M2762" i="1"/>
  <c r="N2762" i="1"/>
  <c r="M2766" i="1"/>
  <c r="N2766" i="1"/>
  <c r="M2770" i="1"/>
  <c r="N2770" i="1"/>
  <c r="M2774" i="1"/>
  <c r="N2774" i="1"/>
  <c r="M2778" i="1"/>
  <c r="N2778" i="1"/>
  <c r="M2782" i="1"/>
  <c r="N2782" i="1"/>
  <c r="M2786" i="1"/>
  <c r="N2786" i="1"/>
  <c r="M2790" i="1"/>
  <c r="N2790" i="1"/>
  <c r="M2794" i="1"/>
  <c r="N2794" i="1"/>
  <c r="M2798" i="1"/>
  <c r="N2798" i="1"/>
  <c r="M2802" i="1"/>
  <c r="N2802" i="1"/>
  <c r="M2806" i="1"/>
  <c r="N2806" i="1"/>
  <c r="M2810" i="1"/>
  <c r="N2810" i="1"/>
  <c r="M2814" i="1"/>
  <c r="N2814" i="1"/>
  <c r="M2818" i="1"/>
  <c r="N2818" i="1"/>
  <c r="M2822" i="1"/>
  <c r="N2822" i="1"/>
  <c r="M2826" i="1"/>
  <c r="N2826" i="1"/>
  <c r="M2830" i="1"/>
  <c r="N2830" i="1"/>
  <c r="M2834" i="1"/>
  <c r="N2834" i="1"/>
  <c r="M2838" i="1"/>
  <c r="N2838" i="1"/>
  <c r="M2842" i="1"/>
  <c r="N2842" i="1"/>
  <c r="M2846" i="1"/>
  <c r="N2846" i="1"/>
  <c r="M2850" i="1"/>
  <c r="N2850" i="1"/>
  <c r="M2854" i="1"/>
  <c r="N2854" i="1"/>
  <c r="M2858" i="1"/>
  <c r="N2858" i="1"/>
  <c r="M2862" i="1"/>
  <c r="N2862" i="1"/>
  <c r="M2866" i="1"/>
  <c r="N2866" i="1"/>
  <c r="M2870" i="1"/>
  <c r="N2870" i="1"/>
  <c r="M2874" i="1"/>
  <c r="N2874" i="1"/>
  <c r="M2878" i="1"/>
  <c r="N2878" i="1"/>
  <c r="M2882" i="1"/>
  <c r="N2882" i="1"/>
  <c r="M2886" i="1"/>
  <c r="N2886" i="1"/>
  <c r="M2890" i="1"/>
  <c r="N2890" i="1"/>
  <c r="M2894" i="1"/>
  <c r="N2894" i="1"/>
  <c r="M2898" i="1"/>
  <c r="N2898" i="1"/>
  <c r="M2902" i="1"/>
  <c r="N2902" i="1"/>
  <c r="M2906" i="1"/>
  <c r="N2906" i="1"/>
  <c r="M2910" i="1"/>
  <c r="N2910" i="1"/>
  <c r="M2914" i="1"/>
  <c r="N2914" i="1"/>
  <c r="M2918" i="1"/>
  <c r="N2918" i="1"/>
  <c r="M2922" i="1"/>
  <c r="N2922" i="1"/>
  <c r="M2926" i="1"/>
  <c r="N2926" i="1"/>
  <c r="M2930" i="1"/>
  <c r="N2930" i="1"/>
  <c r="M2934" i="1"/>
  <c r="N2934" i="1"/>
  <c r="M2938" i="1"/>
  <c r="N2938" i="1"/>
  <c r="M2942" i="1"/>
  <c r="N2942" i="1"/>
  <c r="M2946" i="1"/>
  <c r="N2946" i="1"/>
  <c r="M2950" i="1"/>
  <c r="N2950" i="1"/>
  <c r="M2954" i="1"/>
  <c r="N2954" i="1"/>
  <c r="M2958" i="1"/>
  <c r="N2958" i="1"/>
  <c r="M2962" i="1"/>
  <c r="N2962" i="1"/>
  <c r="M2966" i="1"/>
  <c r="N2966" i="1"/>
  <c r="M2970" i="1"/>
  <c r="N2970" i="1"/>
  <c r="M2974" i="1"/>
  <c r="N2974" i="1"/>
  <c r="M2978" i="1"/>
  <c r="N2978" i="1"/>
  <c r="M2982" i="1"/>
  <c r="N2982" i="1"/>
  <c r="M2986" i="1"/>
  <c r="N2986" i="1"/>
  <c r="M2990" i="1"/>
  <c r="N2990" i="1"/>
  <c r="M2994" i="1"/>
  <c r="N2994" i="1"/>
  <c r="M2998" i="1"/>
  <c r="N2998" i="1"/>
  <c r="M3002" i="1"/>
  <c r="N3002" i="1"/>
  <c r="M3006" i="1"/>
  <c r="N3006" i="1"/>
  <c r="M3010" i="1"/>
  <c r="N3010" i="1"/>
  <c r="M3014" i="1"/>
  <c r="N3014" i="1"/>
  <c r="M3018" i="1"/>
  <c r="N3018" i="1"/>
  <c r="M3022" i="1"/>
  <c r="N3022" i="1"/>
  <c r="M3026" i="1"/>
  <c r="N3026" i="1"/>
  <c r="M3030" i="1"/>
  <c r="N3030" i="1"/>
  <c r="M3034" i="1"/>
  <c r="N3034" i="1"/>
  <c r="M3038" i="1"/>
  <c r="N3038" i="1"/>
  <c r="M3042" i="1"/>
  <c r="N3042" i="1"/>
  <c r="M3046" i="1"/>
  <c r="N3046" i="1"/>
  <c r="M3050" i="1"/>
  <c r="N3050" i="1"/>
  <c r="M3054" i="1"/>
  <c r="N3054" i="1"/>
  <c r="M3058" i="1"/>
  <c r="N3058" i="1"/>
  <c r="M3062" i="1"/>
  <c r="N3062" i="1"/>
  <c r="M3066" i="1"/>
  <c r="N3066" i="1"/>
  <c r="M3070" i="1"/>
  <c r="N3070" i="1"/>
  <c r="M3074" i="1"/>
  <c r="N3074" i="1"/>
  <c r="M3078" i="1"/>
  <c r="N3078" i="1"/>
  <c r="M3082" i="1"/>
  <c r="N3082" i="1"/>
  <c r="M3086" i="1"/>
  <c r="N3086" i="1"/>
  <c r="M3090" i="1"/>
  <c r="N3090" i="1"/>
  <c r="M3094" i="1"/>
  <c r="N3094" i="1"/>
  <c r="M3098" i="1"/>
  <c r="N3098" i="1"/>
  <c r="M3102" i="1"/>
  <c r="N3102" i="1"/>
  <c r="M3106" i="1"/>
  <c r="N3106" i="1"/>
  <c r="M3110" i="1"/>
  <c r="N3110" i="1"/>
  <c r="M3114" i="1"/>
  <c r="N3114" i="1"/>
  <c r="M3118" i="1"/>
  <c r="N3118" i="1"/>
  <c r="M3122" i="1"/>
  <c r="N3122" i="1"/>
  <c r="M3126" i="1"/>
  <c r="N3126" i="1"/>
  <c r="M3130" i="1"/>
  <c r="N3130" i="1"/>
  <c r="M3134" i="1"/>
  <c r="N3134" i="1"/>
  <c r="M3138" i="1"/>
  <c r="N3138" i="1"/>
  <c r="M3142" i="1"/>
  <c r="N3142" i="1"/>
  <c r="M3146" i="1"/>
  <c r="N3146" i="1"/>
  <c r="M3150" i="1"/>
  <c r="N3150" i="1"/>
  <c r="M3154" i="1"/>
  <c r="N3154" i="1"/>
  <c r="M3158" i="1"/>
  <c r="N3158" i="1"/>
  <c r="M3162" i="1"/>
  <c r="N3162" i="1"/>
  <c r="M3166" i="1"/>
  <c r="N3166" i="1"/>
  <c r="M3170" i="1"/>
  <c r="N3170" i="1"/>
  <c r="M3174" i="1"/>
  <c r="N3174" i="1"/>
  <c r="M3178" i="1"/>
  <c r="N3178" i="1"/>
  <c r="M3182" i="1"/>
  <c r="N3182" i="1"/>
  <c r="M3186" i="1"/>
  <c r="N3186" i="1"/>
  <c r="M3190" i="1"/>
  <c r="N3190" i="1"/>
  <c r="M3194" i="1"/>
  <c r="N3194" i="1"/>
  <c r="M3198" i="1"/>
  <c r="N3198" i="1"/>
  <c r="M3202" i="1"/>
  <c r="N3202" i="1"/>
  <c r="M3206" i="1"/>
  <c r="N3206" i="1"/>
  <c r="M3210" i="1"/>
  <c r="N3210" i="1"/>
  <c r="M3214" i="1"/>
  <c r="N3214" i="1"/>
  <c r="M3218" i="1"/>
  <c r="N3218" i="1"/>
  <c r="M3222" i="1"/>
  <c r="N3222" i="1"/>
  <c r="M3226" i="1"/>
  <c r="N3226" i="1"/>
  <c r="M3230" i="1"/>
  <c r="N3230" i="1"/>
  <c r="M3234" i="1"/>
  <c r="N3234" i="1"/>
  <c r="M3238" i="1"/>
  <c r="N3238" i="1"/>
  <c r="M3242" i="1"/>
  <c r="N3242" i="1"/>
  <c r="M3246" i="1"/>
  <c r="N3246" i="1"/>
  <c r="M3250" i="1"/>
  <c r="N3250" i="1"/>
  <c r="M3254" i="1"/>
  <c r="N3254" i="1"/>
  <c r="M3258" i="1"/>
  <c r="N3258" i="1"/>
  <c r="M3262" i="1"/>
  <c r="N3262" i="1"/>
  <c r="M3266" i="1"/>
  <c r="N3266" i="1"/>
  <c r="M3270" i="1"/>
  <c r="N3270" i="1"/>
  <c r="M3274" i="1"/>
  <c r="N3274" i="1"/>
  <c r="M3278" i="1"/>
  <c r="N3278" i="1"/>
  <c r="M3282" i="1"/>
  <c r="N3282" i="1"/>
  <c r="M3286" i="1"/>
  <c r="N3286" i="1"/>
  <c r="M3290" i="1"/>
  <c r="N3290" i="1"/>
  <c r="M3294" i="1"/>
  <c r="N3294" i="1"/>
  <c r="M3298" i="1"/>
  <c r="N3298" i="1"/>
  <c r="M3302" i="1"/>
  <c r="N3302" i="1"/>
  <c r="M3306" i="1"/>
  <c r="N3306" i="1"/>
  <c r="M3310" i="1"/>
  <c r="N3310" i="1"/>
  <c r="M3314" i="1"/>
  <c r="N3314" i="1"/>
  <c r="M3318" i="1"/>
  <c r="N3318" i="1"/>
  <c r="M3322" i="1"/>
  <c r="N3322" i="1"/>
  <c r="M3326" i="1"/>
  <c r="N3326" i="1"/>
  <c r="M3330" i="1"/>
  <c r="N3330" i="1"/>
  <c r="M3334" i="1"/>
  <c r="N3334" i="1"/>
  <c r="M3338" i="1"/>
  <c r="N3338" i="1"/>
  <c r="M3342" i="1"/>
  <c r="N3342" i="1"/>
  <c r="M3346" i="1"/>
  <c r="N3346" i="1"/>
  <c r="M3350" i="1"/>
  <c r="N3350" i="1"/>
  <c r="M3354" i="1"/>
  <c r="N3354" i="1"/>
  <c r="M3358" i="1"/>
  <c r="N3358" i="1"/>
  <c r="M3362" i="1"/>
  <c r="N3362" i="1"/>
  <c r="M3366" i="1"/>
  <c r="N3366" i="1"/>
  <c r="M3370" i="1"/>
  <c r="N3370" i="1"/>
  <c r="M3374" i="1"/>
  <c r="N3374" i="1"/>
  <c r="M3378" i="1"/>
  <c r="N3378" i="1"/>
  <c r="M3382" i="1"/>
  <c r="N3382" i="1"/>
  <c r="M3386" i="1"/>
  <c r="N3386" i="1"/>
  <c r="M3390" i="1"/>
  <c r="N3390" i="1"/>
  <c r="M3394" i="1"/>
  <c r="N3394" i="1"/>
  <c r="M3398" i="1"/>
  <c r="N3398" i="1"/>
  <c r="M3402" i="1"/>
  <c r="N3402" i="1"/>
  <c r="M3406" i="1"/>
  <c r="N3406" i="1"/>
  <c r="M3410" i="1"/>
  <c r="N3410" i="1"/>
  <c r="M3414" i="1"/>
  <c r="N3414" i="1"/>
  <c r="M3418" i="1"/>
  <c r="N3418" i="1"/>
  <c r="M3422" i="1"/>
  <c r="N3422" i="1"/>
  <c r="M3426" i="1"/>
  <c r="N3426" i="1"/>
  <c r="M3430" i="1"/>
  <c r="N3430" i="1"/>
  <c r="M3434" i="1"/>
  <c r="N3434" i="1"/>
  <c r="M3438" i="1"/>
  <c r="N3438" i="1"/>
  <c r="M3442" i="1"/>
  <c r="N3442" i="1"/>
  <c r="M3446" i="1"/>
  <c r="N3446" i="1"/>
  <c r="M3450" i="1"/>
  <c r="N3450" i="1"/>
  <c r="M3454" i="1"/>
  <c r="N3454" i="1"/>
  <c r="M3458" i="1"/>
  <c r="N3458" i="1"/>
  <c r="M3462" i="1"/>
  <c r="N3462" i="1"/>
  <c r="M3466" i="1"/>
  <c r="N3466" i="1"/>
  <c r="M3470" i="1"/>
  <c r="N3470" i="1"/>
  <c r="M3474" i="1"/>
  <c r="N3474" i="1"/>
  <c r="M3478" i="1"/>
  <c r="N3478" i="1"/>
  <c r="M3482" i="1"/>
  <c r="N3482" i="1"/>
  <c r="M3486" i="1"/>
  <c r="N3486" i="1"/>
  <c r="M3490" i="1"/>
  <c r="N3490" i="1"/>
  <c r="M3494" i="1"/>
  <c r="N3494" i="1"/>
  <c r="M3498" i="1"/>
  <c r="N3498" i="1"/>
  <c r="M3502" i="1"/>
  <c r="N3502" i="1"/>
  <c r="M3506" i="1"/>
  <c r="N3506" i="1"/>
  <c r="M3510" i="1"/>
  <c r="N3510" i="1"/>
  <c r="M3514" i="1"/>
  <c r="N3514" i="1"/>
  <c r="M3518" i="1"/>
  <c r="N3518" i="1"/>
  <c r="M3522" i="1"/>
  <c r="N3522" i="1"/>
  <c r="M3526" i="1"/>
  <c r="N3526" i="1"/>
  <c r="M3530" i="1"/>
  <c r="N3530" i="1"/>
  <c r="M3534" i="1"/>
  <c r="N3534" i="1"/>
  <c r="M3538" i="1"/>
  <c r="N3538" i="1"/>
  <c r="M3542" i="1"/>
  <c r="N3542" i="1"/>
  <c r="M3546" i="1"/>
  <c r="N3546" i="1"/>
  <c r="M3550" i="1"/>
  <c r="N3550" i="1"/>
  <c r="M3554" i="1"/>
  <c r="N3554" i="1"/>
  <c r="M3558" i="1"/>
  <c r="N3558" i="1"/>
  <c r="M3562" i="1"/>
  <c r="N3562" i="1"/>
  <c r="M3566" i="1"/>
  <c r="N3566" i="1"/>
  <c r="M3570" i="1"/>
  <c r="N3570" i="1"/>
  <c r="M3574" i="1"/>
  <c r="N3574" i="1"/>
  <c r="M3578" i="1"/>
  <c r="N3578" i="1"/>
  <c r="M3582" i="1"/>
  <c r="N3582" i="1"/>
  <c r="M3586" i="1"/>
  <c r="N3586" i="1"/>
  <c r="M3590" i="1"/>
  <c r="N3590" i="1"/>
  <c r="M3594" i="1"/>
  <c r="N3594" i="1"/>
  <c r="M3598" i="1"/>
  <c r="N3598" i="1"/>
  <c r="M3602" i="1"/>
  <c r="N3602" i="1"/>
  <c r="M3606" i="1"/>
  <c r="N3606" i="1"/>
  <c r="M3610" i="1"/>
  <c r="N3610" i="1"/>
  <c r="M3614" i="1"/>
  <c r="N3614" i="1"/>
  <c r="M3618" i="1"/>
  <c r="N3618" i="1"/>
  <c r="M3622" i="1"/>
  <c r="N3622" i="1"/>
  <c r="M3626" i="1"/>
  <c r="N3626" i="1"/>
  <c r="M3630" i="1"/>
  <c r="N3630" i="1"/>
  <c r="M3634" i="1"/>
  <c r="N3634" i="1"/>
  <c r="M3638" i="1"/>
  <c r="N3638" i="1"/>
  <c r="M3642" i="1"/>
  <c r="N3642" i="1"/>
  <c r="M3646" i="1"/>
  <c r="N3646" i="1"/>
  <c r="M3650" i="1"/>
  <c r="N3650" i="1"/>
  <c r="M3654" i="1"/>
  <c r="N3654" i="1"/>
  <c r="M3658" i="1"/>
  <c r="N3658" i="1"/>
  <c r="M3662" i="1"/>
  <c r="N3662" i="1"/>
  <c r="M3666" i="1"/>
  <c r="N3666" i="1"/>
  <c r="M3670" i="1"/>
  <c r="N3670" i="1"/>
  <c r="M3674" i="1"/>
  <c r="N3674" i="1"/>
  <c r="M3678" i="1"/>
  <c r="N3678" i="1"/>
  <c r="M3682" i="1"/>
  <c r="N3682" i="1"/>
  <c r="M3686" i="1"/>
  <c r="N3686" i="1"/>
  <c r="M3690" i="1"/>
  <c r="N3690" i="1"/>
  <c r="M3694" i="1"/>
  <c r="N3694" i="1"/>
  <c r="M3698" i="1"/>
  <c r="N3698" i="1"/>
  <c r="M3702" i="1"/>
  <c r="N3702" i="1"/>
  <c r="M3706" i="1"/>
  <c r="N3706" i="1"/>
  <c r="M3710" i="1"/>
  <c r="N3710" i="1"/>
  <c r="M3714" i="1"/>
  <c r="N3714" i="1"/>
  <c r="M3718" i="1"/>
  <c r="N3718" i="1"/>
  <c r="M3722" i="1"/>
  <c r="N3722" i="1"/>
  <c r="M3726" i="1"/>
  <c r="N3726" i="1"/>
  <c r="M3730" i="1"/>
  <c r="N3730" i="1"/>
  <c r="M3734" i="1"/>
  <c r="N3734" i="1"/>
  <c r="M3738" i="1"/>
  <c r="N3738" i="1"/>
  <c r="M3742" i="1"/>
  <c r="N3742" i="1"/>
  <c r="M3746" i="1"/>
  <c r="N3746" i="1"/>
  <c r="M3750" i="1"/>
  <c r="N3750" i="1"/>
  <c r="M3754" i="1"/>
  <c r="N3754" i="1"/>
  <c r="M3758" i="1"/>
  <c r="N3758" i="1"/>
  <c r="M3762" i="1"/>
  <c r="N3762" i="1"/>
  <c r="M3766" i="1"/>
  <c r="N3766" i="1"/>
  <c r="M3770" i="1"/>
  <c r="N3770" i="1"/>
  <c r="M3774" i="1"/>
  <c r="N3774" i="1"/>
  <c r="M3778" i="1"/>
  <c r="N3778" i="1"/>
  <c r="M3782" i="1"/>
  <c r="N3782" i="1"/>
  <c r="M3786" i="1"/>
  <c r="N3786" i="1"/>
  <c r="M3790" i="1"/>
  <c r="N3790" i="1"/>
  <c r="M3794" i="1"/>
  <c r="N3794" i="1"/>
  <c r="M3798" i="1"/>
  <c r="N3798" i="1"/>
  <c r="M3802" i="1"/>
  <c r="N3802" i="1"/>
  <c r="M3806" i="1"/>
  <c r="N3806" i="1"/>
  <c r="M3810" i="1"/>
  <c r="N3810" i="1"/>
  <c r="M3814" i="1"/>
  <c r="N3814" i="1"/>
  <c r="M3818" i="1"/>
  <c r="N3818" i="1"/>
  <c r="M3822" i="1"/>
  <c r="N3822" i="1"/>
  <c r="M3826" i="1"/>
  <c r="N3826" i="1"/>
  <c r="M3830" i="1"/>
  <c r="N3830" i="1"/>
  <c r="M3834" i="1"/>
  <c r="N3834" i="1"/>
  <c r="M3838" i="1"/>
  <c r="N3838" i="1"/>
  <c r="M3842" i="1"/>
  <c r="N3842" i="1"/>
  <c r="M3846" i="1"/>
  <c r="N3846" i="1"/>
  <c r="M3850" i="1"/>
  <c r="N3850" i="1"/>
  <c r="M3854" i="1"/>
  <c r="N3854" i="1"/>
  <c r="M3858" i="1"/>
  <c r="N3858" i="1"/>
  <c r="M3862" i="1"/>
  <c r="N3862" i="1"/>
  <c r="M3866" i="1"/>
  <c r="N3866" i="1"/>
  <c r="M3870" i="1"/>
  <c r="N3870" i="1"/>
  <c r="M3874" i="1"/>
  <c r="N3874" i="1"/>
  <c r="M3878" i="1"/>
  <c r="N3878" i="1"/>
  <c r="M3882" i="1"/>
  <c r="N3882" i="1"/>
  <c r="M3886" i="1"/>
  <c r="N3886" i="1"/>
  <c r="M3890" i="1"/>
  <c r="N3890" i="1"/>
  <c r="M3894" i="1"/>
  <c r="N3894" i="1"/>
  <c r="M3898" i="1"/>
  <c r="N3898" i="1"/>
  <c r="M3902" i="1"/>
  <c r="N3902" i="1"/>
  <c r="M3906" i="1"/>
  <c r="N3906" i="1"/>
  <c r="M3910" i="1"/>
  <c r="N3910" i="1"/>
  <c r="M3914" i="1"/>
  <c r="N3914" i="1"/>
  <c r="M3918" i="1"/>
  <c r="N3918" i="1"/>
  <c r="M3922" i="1"/>
  <c r="N3922" i="1"/>
  <c r="M3926" i="1"/>
  <c r="N3926" i="1"/>
  <c r="M3930" i="1"/>
  <c r="N3930" i="1"/>
  <c r="M3934" i="1"/>
  <c r="N3934" i="1"/>
  <c r="M3938" i="1"/>
  <c r="N3938" i="1"/>
  <c r="M3942" i="1"/>
  <c r="N3942" i="1"/>
  <c r="M3946" i="1"/>
  <c r="N3946" i="1"/>
  <c r="M3950" i="1"/>
  <c r="N3950" i="1"/>
  <c r="M3954" i="1"/>
  <c r="N3954" i="1"/>
  <c r="M3958" i="1"/>
  <c r="N3958" i="1"/>
  <c r="M3962" i="1"/>
  <c r="N3962" i="1"/>
  <c r="M3966" i="1"/>
  <c r="N3966" i="1"/>
  <c r="M3970" i="1"/>
  <c r="N3970" i="1"/>
  <c r="M3974" i="1"/>
  <c r="N3974" i="1"/>
  <c r="M3978" i="1"/>
  <c r="N3978" i="1"/>
  <c r="M3982" i="1"/>
  <c r="N3982" i="1"/>
  <c r="M3986" i="1"/>
  <c r="N3986" i="1"/>
  <c r="M3990" i="1"/>
  <c r="N3990" i="1"/>
  <c r="M3994" i="1"/>
  <c r="N3994" i="1"/>
  <c r="M3998" i="1"/>
  <c r="N3998" i="1"/>
  <c r="M4002" i="1"/>
  <c r="N4002" i="1"/>
  <c r="M4006" i="1"/>
  <c r="N4006" i="1"/>
  <c r="M4010" i="1"/>
  <c r="N4010" i="1"/>
  <c r="M4014" i="1"/>
  <c r="N4014" i="1"/>
  <c r="M4018" i="1"/>
  <c r="N4018" i="1"/>
  <c r="M4022" i="1"/>
  <c r="N4022" i="1"/>
  <c r="M4026" i="1"/>
  <c r="N4026" i="1"/>
  <c r="M4030" i="1"/>
  <c r="N4030" i="1"/>
  <c r="M4034" i="1"/>
  <c r="N4034" i="1"/>
  <c r="M4038" i="1"/>
  <c r="N4038" i="1"/>
  <c r="M4042" i="1"/>
  <c r="N4042" i="1"/>
  <c r="M4046" i="1"/>
  <c r="N4046" i="1"/>
  <c r="M4050" i="1"/>
  <c r="N4050" i="1"/>
  <c r="M4054" i="1"/>
  <c r="N4054" i="1"/>
  <c r="M4058" i="1"/>
  <c r="N4058" i="1"/>
  <c r="M4062" i="1"/>
  <c r="N4062" i="1"/>
  <c r="M4066" i="1"/>
  <c r="N4066" i="1"/>
  <c r="M4070" i="1"/>
  <c r="N4070" i="1"/>
  <c r="M4074" i="1"/>
  <c r="N4074" i="1"/>
  <c r="M4078" i="1"/>
  <c r="N4078" i="1"/>
  <c r="M4082" i="1"/>
  <c r="N4082" i="1"/>
  <c r="M4086" i="1"/>
  <c r="N4086" i="1"/>
  <c r="M4090" i="1"/>
  <c r="N4090" i="1"/>
  <c r="M4094" i="1"/>
  <c r="N4094" i="1"/>
  <c r="M4098" i="1"/>
  <c r="N4098" i="1"/>
  <c r="M4102" i="1"/>
  <c r="N4102" i="1"/>
  <c r="M4106" i="1"/>
  <c r="N4106" i="1"/>
  <c r="M4110" i="1"/>
  <c r="N4110" i="1"/>
  <c r="M4114" i="1"/>
  <c r="N4114" i="1"/>
  <c r="M1851" i="1"/>
  <c r="M2149" i="1"/>
  <c r="M691" i="1"/>
  <c r="N691" i="1"/>
  <c r="M695" i="1"/>
  <c r="N695" i="1"/>
  <c r="M699" i="1"/>
  <c r="N699" i="1"/>
  <c r="M703" i="1"/>
  <c r="N703" i="1"/>
  <c r="M707" i="1"/>
  <c r="N707" i="1"/>
  <c r="M711" i="1"/>
  <c r="N711" i="1"/>
  <c r="M715" i="1"/>
  <c r="N715" i="1"/>
  <c r="M719" i="1"/>
  <c r="N719" i="1"/>
  <c r="M723" i="1"/>
  <c r="N723" i="1"/>
  <c r="M727" i="1"/>
  <c r="N727" i="1"/>
  <c r="M731" i="1"/>
  <c r="N731" i="1"/>
  <c r="M735" i="1"/>
  <c r="N735" i="1"/>
  <c r="M739" i="1"/>
  <c r="N739" i="1"/>
  <c r="M743" i="1"/>
  <c r="N743" i="1"/>
  <c r="M747" i="1"/>
  <c r="N747" i="1"/>
  <c r="M751" i="1"/>
  <c r="N751" i="1"/>
  <c r="M755" i="1"/>
  <c r="N755" i="1"/>
  <c r="M759" i="1"/>
  <c r="N759" i="1"/>
  <c r="M763" i="1"/>
  <c r="N763" i="1"/>
  <c r="M767" i="1"/>
  <c r="N767" i="1"/>
  <c r="M771" i="1"/>
  <c r="N771" i="1"/>
  <c r="M775" i="1"/>
  <c r="N775" i="1"/>
  <c r="M779" i="1"/>
  <c r="N779" i="1"/>
  <c r="M783" i="1"/>
  <c r="N783" i="1"/>
  <c r="M787" i="1"/>
  <c r="N787" i="1"/>
  <c r="M791" i="1"/>
  <c r="N791" i="1"/>
  <c r="M795" i="1"/>
  <c r="N795" i="1"/>
  <c r="M799" i="1"/>
  <c r="N799" i="1"/>
  <c r="M803" i="1"/>
  <c r="N803" i="1"/>
  <c r="M807" i="1"/>
  <c r="N807" i="1"/>
  <c r="M811" i="1"/>
  <c r="N811" i="1"/>
  <c r="M815" i="1"/>
  <c r="N815" i="1"/>
  <c r="M819" i="1"/>
  <c r="N819" i="1"/>
  <c r="M823" i="1"/>
  <c r="N823" i="1"/>
  <c r="M827" i="1"/>
  <c r="N827" i="1"/>
  <c r="M831" i="1"/>
  <c r="N831" i="1"/>
  <c r="M835" i="1"/>
  <c r="N835" i="1"/>
  <c r="M839" i="1"/>
  <c r="N839" i="1"/>
  <c r="M843" i="1"/>
  <c r="N843" i="1"/>
  <c r="M847" i="1"/>
  <c r="N847" i="1"/>
  <c r="M851" i="1"/>
  <c r="N851" i="1"/>
  <c r="M855" i="1"/>
  <c r="N855" i="1"/>
  <c r="M859" i="1"/>
  <c r="N859" i="1"/>
  <c r="M863" i="1"/>
  <c r="N863" i="1"/>
  <c r="M867" i="1"/>
  <c r="N867" i="1"/>
  <c r="M871" i="1"/>
  <c r="N871" i="1"/>
  <c r="M875" i="1"/>
  <c r="N875" i="1"/>
  <c r="M879" i="1"/>
  <c r="N879" i="1"/>
  <c r="M883" i="1"/>
  <c r="N883" i="1"/>
  <c r="M887" i="1"/>
  <c r="N887" i="1"/>
  <c r="M891" i="1"/>
  <c r="N891" i="1"/>
  <c r="M895" i="1"/>
  <c r="N895" i="1"/>
  <c r="M899" i="1"/>
  <c r="N899" i="1"/>
  <c r="M903" i="1"/>
  <c r="N903" i="1"/>
  <c r="M907" i="1"/>
  <c r="N907" i="1"/>
  <c r="M911" i="1"/>
  <c r="N911" i="1"/>
  <c r="M915" i="1"/>
  <c r="N915" i="1"/>
  <c r="M919" i="1"/>
  <c r="N919" i="1"/>
  <c r="M923" i="1"/>
  <c r="N923" i="1"/>
  <c r="M927" i="1"/>
  <c r="N927" i="1"/>
  <c r="M931" i="1"/>
  <c r="N931" i="1"/>
  <c r="M935" i="1"/>
  <c r="N935" i="1"/>
  <c r="M939" i="1"/>
  <c r="N939" i="1"/>
  <c r="M943" i="1"/>
  <c r="N943" i="1"/>
  <c r="M947" i="1"/>
  <c r="N947" i="1"/>
  <c r="M951" i="1"/>
  <c r="N951" i="1"/>
  <c r="M955" i="1"/>
  <c r="N955" i="1"/>
  <c r="M959" i="1"/>
  <c r="N959" i="1"/>
  <c r="M963" i="1"/>
  <c r="N963" i="1"/>
  <c r="M967" i="1"/>
  <c r="N967" i="1"/>
  <c r="M971" i="1"/>
  <c r="N971" i="1"/>
  <c r="M975" i="1"/>
  <c r="N975" i="1"/>
  <c r="M979" i="1"/>
  <c r="N979" i="1"/>
  <c r="M983" i="1"/>
  <c r="N983" i="1"/>
  <c r="M987" i="1"/>
  <c r="N987" i="1"/>
  <c r="M991" i="1"/>
  <c r="N991" i="1"/>
  <c r="M995" i="1"/>
  <c r="N995" i="1"/>
  <c r="M999" i="1"/>
  <c r="N999" i="1"/>
  <c r="M1003" i="1"/>
  <c r="N1003" i="1"/>
  <c r="M1007" i="1"/>
  <c r="N1007" i="1"/>
  <c r="M1011" i="1"/>
  <c r="N1011" i="1"/>
  <c r="M1015" i="1"/>
  <c r="N1015" i="1"/>
  <c r="M1019" i="1"/>
  <c r="N1019" i="1"/>
  <c r="M1023" i="1"/>
  <c r="N1023" i="1"/>
  <c r="M1027" i="1"/>
  <c r="N1027" i="1"/>
  <c r="M1031" i="1"/>
  <c r="N1031" i="1"/>
  <c r="M1035" i="1"/>
  <c r="N1035" i="1"/>
  <c r="M1039" i="1"/>
  <c r="N1039" i="1"/>
  <c r="M1043" i="1"/>
  <c r="N1043" i="1"/>
  <c r="M1047" i="1"/>
  <c r="N1047" i="1"/>
  <c r="M1051" i="1"/>
  <c r="N1051" i="1"/>
  <c r="M1055" i="1"/>
  <c r="N1055" i="1"/>
  <c r="M1059" i="1"/>
  <c r="N1059" i="1"/>
  <c r="M1063" i="1"/>
  <c r="N1063" i="1"/>
  <c r="M1067" i="1"/>
  <c r="N1067" i="1"/>
  <c r="M1071" i="1"/>
  <c r="N1071" i="1"/>
  <c r="M1075" i="1"/>
  <c r="N1075" i="1"/>
  <c r="M1079" i="1"/>
  <c r="N1079" i="1"/>
  <c r="M1083" i="1"/>
  <c r="N1083" i="1"/>
  <c r="M1087" i="1"/>
  <c r="N1087" i="1"/>
  <c r="M1091" i="1"/>
  <c r="N1091" i="1"/>
  <c r="M1095" i="1"/>
  <c r="N1095" i="1"/>
  <c r="M1099" i="1"/>
  <c r="N1099" i="1"/>
  <c r="M1103" i="1"/>
  <c r="N1103" i="1"/>
  <c r="M1107" i="1"/>
  <c r="N1107" i="1"/>
  <c r="M1111" i="1"/>
  <c r="N1111" i="1"/>
  <c r="M1115" i="1"/>
  <c r="N1115" i="1"/>
  <c r="M1119" i="1"/>
  <c r="N1119" i="1"/>
  <c r="M1123" i="1"/>
  <c r="N1123" i="1"/>
  <c r="M1127" i="1"/>
  <c r="N1127" i="1"/>
  <c r="M1131" i="1"/>
  <c r="N1131" i="1"/>
  <c r="M1135" i="1"/>
  <c r="N1135" i="1"/>
  <c r="M1139" i="1"/>
  <c r="N1139" i="1"/>
  <c r="M1143" i="1"/>
  <c r="N1143" i="1"/>
  <c r="M1147" i="1"/>
  <c r="N1147" i="1"/>
  <c r="M1151" i="1"/>
  <c r="N1151" i="1"/>
  <c r="M1155" i="1"/>
  <c r="N1155" i="1"/>
  <c r="M1159" i="1"/>
  <c r="N1159" i="1"/>
  <c r="M1163" i="1"/>
  <c r="N1163" i="1"/>
  <c r="M1167" i="1"/>
  <c r="N1167" i="1"/>
  <c r="M1171" i="1"/>
  <c r="N1171" i="1"/>
  <c r="M1175" i="1"/>
  <c r="N1175" i="1"/>
  <c r="M1179" i="1"/>
  <c r="N1179" i="1"/>
  <c r="M1183" i="1"/>
  <c r="N1183" i="1"/>
  <c r="M1187" i="1"/>
  <c r="N1187" i="1"/>
  <c r="M1191" i="1"/>
  <c r="N1191" i="1"/>
  <c r="M1195" i="1"/>
  <c r="N1195" i="1"/>
  <c r="M1199" i="1"/>
  <c r="N1199" i="1"/>
  <c r="M1203" i="1"/>
  <c r="N1203" i="1"/>
  <c r="M1207" i="1"/>
  <c r="N1207" i="1"/>
  <c r="M1211" i="1"/>
  <c r="N1211" i="1"/>
  <c r="M1215" i="1"/>
  <c r="N1215" i="1"/>
  <c r="M1219" i="1"/>
  <c r="N1219" i="1"/>
  <c r="M1223" i="1"/>
  <c r="N1223" i="1"/>
  <c r="M1227" i="1"/>
  <c r="N1227" i="1"/>
  <c r="M1231" i="1"/>
  <c r="N1231" i="1"/>
  <c r="M1235" i="1"/>
  <c r="N1235" i="1"/>
  <c r="M1239" i="1"/>
  <c r="N1239" i="1"/>
  <c r="M1243" i="1"/>
  <c r="N1243" i="1"/>
  <c r="M1247" i="1"/>
  <c r="N1247" i="1"/>
  <c r="M1251" i="1"/>
  <c r="N1251" i="1"/>
  <c r="M1255" i="1"/>
  <c r="N1255" i="1"/>
  <c r="M1259" i="1"/>
  <c r="N1259" i="1"/>
  <c r="M1263" i="1"/>
  <c r="N1263" i="1"/>
  <c r="M1267" i="1"/>
  <c r="N1267" i="1"/>
  <c r="M1271" i="1"/>
  <c r="N1271" i="1"/>
  <c r="M1275" i="1"/>
  <c r="N1275" i="1"/>
  <c r="M1279" i="1"/>
  <c r="N1279" i="1"/>
  <c r="M1283" i="1"/>
  <c r="N1283" i="1"/>
  <c r="M1287" i="1"/>
  <c r="N1287" i="1"/>
  <c r="M1291" i="1"/>
  <c r="N1291" i="1"/>
  <c r="M1295" i="1"/>
  <c r="N1295" i="1"/>
  <c r="M1299" i="1"/>
  <c r="N1299" i="1"/>
  <c r="M1303" i="1"/>
  <c r="N1303" i="1"/>
  <c r="M1307" i="1"/>
  <c r="N1307" i="1"/>
  <c r="M1311" i="1"/>
  <c r="N1311" i="1"/>
  <c r="M1315" i="1"/>
  <c r="N1315" i="1"/>
  <c r="M1319" i="1"/>
  <c r="N1319" i="1"/>
  <c r="M1323" i="1"/>
  <c r="N1323" i="1"/>
  <c r="M1327" i="1"/>
  <c r="N1327" i="1"/>
  <c r="M1331" i="1"/>
  <c r="N1331" i="1"/>
  <c r="M1335" i="1"/>
  <c r="N1335" i="1"/>
  <c r="M1339" i="1"/>
  <c r="N1339" i="1"/>
  <c r="M1343" i="1"/>
  <c r="N1343" i="1"/>
  <c r="M1347" i="1"/>
  <c r="N1347" i="1"/>
  <c r="M1351" i="1"/>
  <c r="N1351" i="1"/>
  <c r="M1355" i="1"/>
  <c r="N1355" i="1"/>
  <c r="M1359" i="1"/>
  <c r="N1359" i="1"/>
  <c r="M1363" i="1"/>
  <c r="N1363" i="1"/>
  <c r="M1367" i="1"/>
  <c r="N1367" i="1"/>
  <c r="M1371" i="1"/>
  <c r="N1371" i="1"/>
  <c r="M1375" i="1"/>
  <c r="N1375" i="1"/>
  <c r="M1379" i="1"/>
  <c r="N1379" i="1"/>
  <c r="M1383" i="1"/>
  <c r="N1383" i="1"/>
  <c r="M1387" i="1"/>
  <c r="N1387" i="1"/>
  <c r="M1391" i="1"/>
  <c r="N1391" i="1"/>
  <c r="M1395" i="1"/>
  <c r="N1395" i="1"/>
  <c r="M1399" i="1"/>
  <c r="N1399" i="1"/>
  <c r="M1403" i="1"/>
  <c r="N1403" i="1"/>
  <c r="M1407" i="1"/>
  <c r="N1407" i="1"/>
  <c r="M1411" i="1"/>
  <c r="N1411" i="1"/>
  <c r="M1415" i="1"/>
  <c r="N1415" i="1"/>
  <c r="M1419" i="1"/>
  <c r="N1419" i="1"/>
  <c r="M1423" i="1"/>
  <c r="N1423" i="1"/>
  <c r="M1427" i="1"/>
  <c r="N1427" i="1"/>
  <c r="M1431" i="1"/>
  <c r="N1431" i="1"/>
  <c r="M1435" i="1"/>
  <c r="N1435" i="1"/>
  <c r="M1439" i="1"/>
  <c r="N1439" i="1"/>
  <c r="M1443" i="1"/>
  <c r="N1443" i="1"/>
  <c r="M1447" i="1"/>
  <c r="N1447" i="1"/>
  <c r="M1451" i="1"/>
  <c r="N1451" i="1"/>
  <c r="M1455" i="1"/>
  <c r="N1455" i="1"/>
  <c r="M1459" i="1"/>
  <c r="N1459" i="1"/>
  <c r="M1463" i="1"/>
  <c r="N1463" i="1"/>
  <c r="M1467" i="1"/>
  <c r="N1467" i="1"/>
  <c r="M1471" i="1"/>
  <c r="N1471" i="1"/>
  <c r="M1475" i="1"/>
  <c r="N1475" i="1"/>
  <c r="M1479" i="1"/>
  <c r="N1479" i="1"/>
  <c r="M1483" i="1"/>
  <c r="N1483" i="1"/>
  <c r="M1487" i="1"/>
  <c r="N1487" i="1"/>
  <c r="M1491" i="1"/>
  <c r="N1491" i="1"/>
  <c r="M1495" i="1"/>
  <c r="N1495" i="1"/>
  <c r="M1499" i="1"/>
  <c r="N1499" i="1"/>
  <c r="M1503" i="1"/>
  <c r="N1503" i="1"/>
  <c r="M1507" i="1"/>
  <c r="N1507" i="1"/>
  <c r="M1511" i="1"/>
  <c r="N1511" i="1"/>
  <c r="M1515" i="1"/>
  <c r="N1515" i="1"/>
  <c r="M1519" i="1"/>
  <c r="N1519" i="1"/>
  <c r="M1523" i="1"/>
  <c r="N1523" i="1"/>
  <c r="M1527" i="1"/>
  <c r="N1527" i="1"/>
  <c r="M1531" i="1"/>
  <c r="N1531" i="1"/>
  <c r="M1535" i="1"/>
  <c r="N1535" i="1"/>
  <c r="M1539" i="1"/>
  <c r="N1539" i="1"/>
  <c r="M1543" i="1"/>
  <c r="N1543" i="1"/>
  <c r="M1547" i="1"/>
  <c r="N1547" i="1"/>
  <c r="M1551" i="1"/>
  <c r="N1551" i="1"/>
  <c r="M1555" i="1"/>
  <c r="N1555" i="1"/>
  <c r="M1559" i="1"/>
  <c r="N1559" i="1"/>
  <c r="M1563" i="1"/>
  <c r="N1563" i="1"/>
  <c r="M1567" i="1"/>
  <c r="N1567" i="1"/>
  <c r="M1571" i="1"/>
  <c r="N1571" i="1"/>
  <c r="M1575" i="1"/>
  <c r="N1575" i="1"/>
  <c r="M1579" i="1"/>
  <c r="N1579" i="1"/>
  <c r="M1583" i="1"/>
  <c r="N1583" i="1"/>
  <c r="M1587" i="1"/>
  <c r="N1587" i="1"/>
  <c r="M1591" i="1"/>
  <c r="N1591" i="1"/>
  <c r="M1595" i="1"/>
  <c r="N1595" i="1"/>
  <c r="M1599" i="1"/>
  <c r="N1599" i="1"/>
  <c r="M1603" i="1"/>
  <c r="N1603" i="1"/>
  <c r="M1607" i="1"/>
  <c r="N1607" i="1"/>
  <c r="M1611" i="1"/>
  <c r="N1611" i="1"/>
  <c r="M1615" i="1"/>
  <c r="N1615" i="1"/>
  <c r="M1619" i="1"/>
  <c r="N1619" i="1"/>
  <c r="M1623" i="1"/>
  <c r="N1623" i="1"/>
  <c r="M1627" i="1"/>
  <c r="N1627" i="1"/>
  <c r="M1631" i="1"/>
  <c r="N1631" i="1"/>
  <c r="M1635" i="1"/>
  <c r="N1635" i="1"/>
  <c r="M1639" i="1"/>
  <c r="N1639" i="1"/>
  <c r="M1643" i="1"/>
  <c r="N1643" i="1"/>
  <c r="M1647" i="1"/>
  <c r="N1647" i="1"/>
  <c r="M1651" i="1"/>
  <c r="N1651" i="1"/>
  <c r="M1655" i="1"/>
  <c r="N1655" i="1"/>
  <c r="M1659" i="1"/>
  <c r="N1659" i="1"/>
  <c r="M1663" i="1"/>
  <c r="N1663" i="1"/>
  <c r="M1667" i="1"/>
  <c r="N1667" i="1"/>
  <c r="M1671" i="1"/>
  <c r="N1671" i="1"/>
  <c r="M1675" i="1"/>
  <c r="N1675" i="1"/>
  <c r="M1679" i="1"/>
  <c r="N1679" i="1"/>
  <c r="M1683" i="1"/>
  <c r="N1683" i="1"/>
  <c r="M1687" i="1"/>
  <c r="N1687" i="1"/>
  <c r="M1691" i="1"/>
  <c r="N1691" i="1"/>
  <c r="M1695" i="1"/>
  <c r="N1695" i="1"/>
  <c r="M1699" i="1"/>
  <c r="N1699" i="1"/>
  <c r="M1703" i="1"/>
  <c r="N1703" i="1"/>
  <c r="M1707" i="1"/>
  <c r="N1707" i="1"/>
  <c r="M1711" i="1"/>
  <c r="N1711" i="1"/>
  <c r="M1715" i="1"/>
  <c r="N1715" i="1"/>
  <c r="M1719" i="1"/>
  <c r="N1719" i="1"/>
  <c r="M1723" i="1"/>
  <c r="N1723" i="1"/>
  <c r="M1727" i="1"/>
  <c r="N1727" i="1"/>
  <c r="M1731" i="1"/>
  <c r="N1731" i="1"/>
  <c r="M1735" i="1"/>
  <c r="N1735" i="1"/>
  <c r="M1739" i="1"/>
  <c r="N1739" i="1"/>
  <c r="M1743" i="1"/>
  <c r="N1743" i="1"/>
  <c r="M1747" i="1"/>
  <c r="N1747" i="1"/>
  <c r="M1751" i="1"/>
  <c r="N1751" i="1"/>
  <c r="M1755" i="1"/>
  <c r="N1755" i="1"/>
  <c r="M1759" i="1"/>
  <c r="N1759" i="1"/>
  <c r="M1763" i="1"/>
  <c r="N1763" i="1"/>
  <c r="M1767" i="1"/>
  <c r="N1767" i="1"/>
  <c r="M1771" i="1"/>
  <c r="N1771" i="1"/>
  <c r="M1775" i="1"/>
  <c r="N1775" i="1"/>
  <c r="M1779" i="1"/>
  <c r="N1779" i="1"/>
  <c r="M1783" i="1"/>
  <c r="N1783" i="1"/>
  <c r="M1787" i="1"/>
  <c r="N1787" i="1"/>
  <c r="M1791" i="1"/>
  <c r="N1791" i="1"/>
  <c r="M1795" i="1"/>
  <c r="N1795" i="1"/>
  <c r="M1799" i="1"/>
  <c r="N1799" i="1"/>
  <c r="M1803" i="1"/>
  <c r="N1803" i="1"/>
  <c r="M1807" i="1"/>
  <c r="N1807" i="1"/>
  <c r="M1811" i="1"/>
  <c r="N1811" i="1"/>
  <c r="M1815" i="1"/>
  <c r="N1815" i="1"/>
  <c r="M1819" i="1"/>
  <c r="N1819" i="1"/>
  <c r="M1823" i="1"/>
  <c r="N1823" i="1"/>
  <c r="M1827" i="1"/>
  <c r="N1827" i="1"/>
  <c r="M1831" i="1"/>
  <c r="N1831" i="1"/>
  <c r="M1835" i="1"/>
  <c r="N1835" i="1"/>
  <c r="M1839" i="1"/>
  <c r="N1839" i="1"/>
  <c r="M1843" i="1"/>
  <c r="N1843" i="1"/>
  <c r="M1847" i="1"/>
  <c r="N1847" i="1"/>
  <c r="M1855" i="1"/>
  <c r="N1855" i="1"/>
  <c r="M1859" i="1"/>
  <c r="N1859" i="1"/>
  <c r="M1863" i="1"/>
  <c r="N1863" i="1"/>
  <c r="M1867" i="1"/>
  <c r="N1867" i="1"/>
  <c r="M1871" i="1"/>
  <c r="N1871" i="1"/>
  <c r="M1875" i="1"/>
  <c r="N1875" i="1"/>
  <c r="M1879" i="1"/>
  <c r="N1879" i="1"/>
  <c r="M1883" i="1"/>
  <c r="N1883" i="1"/>
  <c r="M1887" i="1"/>
  <c r="N1887" i="1"/>
  <c r="M1891" i="1"/>
  <c r="N1891" i="1"/>
  <c r="M1895" i="1"/>
  <c r="N1895" i="1"/>
  <c r="M1899" i="1"/>
  <c r="N1899" i="1"/>
  <c r="M1903" i="1"/>
  <c r="N1903" i="1"/>
  <c r="M1907" i="1"/>
  <c r="N1907" i="1"/>
  <c r="M1911" i="1"/>
  <c r="N1911" i="1"/>
  <c r="N1915" i="1"/>
  <c r="M1915" i="1"/>
  <c r="M1919" i="1"/>
  <c r="N1919" i="1"/>
  <c r="M1923" i="1"/>
  <c r="N1923" i="1"/>
  <c r="M1927" i="1"/>
  <c r="N1927" i="1"/>
  <c r="M1931" i="1"/>
  <c r="N1931" i="1"/>
  <c r="M1935" i="1"/>
  <c r="N1935" i="1"/>
  <c r="M1939" i="1"/>
  <c r="N1939" i="1"/>
  <c r="M1943" i="1"/>
  <c r="N1943" i="1"/>
  <c r="M1947" i="1"/>
  <c r="N1947" i="1"/>
  <c r="M1951" i="1"/>
  <c r="N1951" i="1"/>
  <c r="M1955" i="1"/>
  <c r="N1955" i="1"/>
  <c r="M1959" i="1"/>
  <c r="N1959" i="1"/>
  <c r="M1963" i="1"/>
  <c r="N1963" i="1"/>
  <c r="M1967" i="1"/>
  <c r="N1967" i="1"/>
  <c r="M1971" i="1"/>
  <c r="N1971" i="1"/>
  <c r="M1975" i="1"/>
  <c r="N1975" i="1"/>
  <c r="M1979" i="1"/>
  <c r="N1979" i="1"/>
  <c r="M1983" i="1"/>
  <c r="N1983" i="1"/>
  <c r="M1987" i="1"/>
  <c r="N1987" i="1"/>
  <c r="M1991" i="1"/>
  <c r="N1991" i="1"/>
  <c r="M1995" i="1"/>
  <c r="N1995" i="1"/>
  <c r="M1999" i="1"/>
  <c r="N1999" i="1"/>
  <c r="M2003" i="1"/>
  <c r="N2003" i="1"/>
  <c r="M2007" i="1"/>
  <c r="N2007" i="1"/>
  <c r="M2011" i="1"/>
  <c r="N2011" i="1"/>
  <c r="M2015" i="1"/>
  <c r="N2015" i="1"/>
  <c r="M2019" i="1"/>
  <c r="N2019" i="1"/>
  <c r="M2023" i="1"/>
  <c r="N2023" i="1"/>
  <c r="M2027" i="1"/>
  <c r="N2027" i="1"/>
  <c r="M2031" i="1"/>
  <c r="N2031" i="1"/>
  <c r="M2035" i="1"/>
  <c r="N2035" i="1"/>
  <c r="M2039" i="1"/>
  <c r="N2039" i="1"/>
  <c r="M2043" i="1"/>
  <c r="N2043" i="1"/>
  <c r="M2047" i="1"/>
  <c r="N2047" i="1"/>
  <c r="M2051" i="1"/>
  <c r="N2051" i="1"/>
  <c r="M2055" i="1"/>
  <c r="N2055" i="1"/>
  <c r="M2059" i="1"/>
  <c r="N2059" i="1"/>
  <c r="M2063" i="1"/>
  <c r="N2063" i="1"/>
  <c r="M2067" i="1"/>
  <c r="N2067" i="1"/>
  <c r="M2071" i="1"/>
  <c r="N2071" i="1"/>
  <c r="M2075" i="1"/>
  <c r="N2075" i="1"/>
  <c r="M2079" i="1"/>
  <c r="N2079" i="1"/>
  <c r="M2083" i="1"/>
  <c r="N2083" i="1"/>
  <c r="M2087" i="1"/>
  <c r="N2087" i="1"/>
  <c r="M2091" i="1"/>
  <c r="N2091" i="1"/>
  <c r="M2095" i="1"/>
  <c r="N2095" i="1"/>
  <c r="M2099" i="1"/>
  <c r="N2099" i="1"/>
  <c r="M2103" i="1"/>
  <c r="N2103" i="1"/>
  <c r="M2107" i="1"/>
  <c r="N2107" i="1"/>
  <c r="M2111" i="1"/>
  <c r="N2111" i="1"/>
  <c r="M2115" i="1"/>
  <c r="N2115" i="1"/>
  <c r="M2119" i="1"/>
  <c r="N2119" i="1"/>
  <c r="M2123" i="1"/>
  <c r="N2123" i="1"/>
  <c r="M2127" i="1"/>
  <c r="N2127" i="1"/>
  <c r="M2131" i="1"/>
  <c r="N2131" i="1"/>
  <c r="M2135" i="1"/>
  <c r="N2135" i="1"/>
  <c r="M2139" i="1"/>
  <c r="N2139" i="1"/>
  <c r="M2143" i="1"/>
  <c r="N2143" i="1"/>
  <c r="M2147" i="1"/>
  <c r="N2147" i="1"/>
  <c r="M2151" i="1"/>
  <c r="N2151" i="1"/>
  <c r="M2155" i="1"/>
  <c r="N2155" i="1"/>
  <c r="M2159" i="1"/>
  <c r="N2159" i="1"/>
  <c r="M2163" i="1"/>
  <c r="N2163" i="1"/>
  <c r="M2167" i="1"/>
  <c r="N2167" i="1"/>
  <c r="M2171" i="1"/>
  <c r="N2171" i="1"/>
  <c r="M2175" i="1"/>
  <c r="N2175" i="1"/>
  <c r="M2179" i="1"/>
  <c r="N2179" i="1"/>
  <c r="M2183" i="1"/>
  <c r="N2183" i="1"/>
  <c r="M2187" i="1"/>
  <c r="N2187" i="1"/>
  <c r="M2191" i="1"/>
  <c r="N2191" i="1"/>
  <c r="M2195" i="1"/>
  <c r="N2195" i="1"/>
  <c r="M2199" i="1"/>
  <c r="N2199" i="1"/>
  <c r="M2203" i="1"/>
  <c r="N2203" i="1"/>
  <c r="M2207" i="1"/>
  <c r="N2207" i="1"/>
  <c r="M2211" i="1"/>
  <c r="N2211" i="1"/>
  <c r="M2215" i="1"/>
  <c r="N2215" i="1"/>
  <c r="M2219" i="1"/>
  <c r="N2219" i="1"/>
  <c r="M2223" i="1"/>
  <c r="N2223" i="1"/>
  <c r="M2227" i="1"/>
  <c r="N2227" i="1"/>
  <c r="M2231" i="1"/>
  <c r="N2231" i="1"/>
  <c r="M2235" i="1"/>
  <c r="N2235" i="1"/>
  <c r="M2239" i="1"/>
  <c r="N2239" i="1"/>
  <c r="M2243" i="1"/>
  <c r="N2243" i="1"/>
  <c r="M2247" i="1"/>
  <c r="N2247" i="1"/>
  <c r="M2251" i="1"/>
  <c r="N2251" i="1"/>
  <c r="M2255" i="1"/>
  <c r="N2255" i="1"/>
  <c r="M2259" i="1"/>
  <c r="N2259" i="1"/>
  <c r="M2263" i="1"/>
  <c r="N2263" i="1"/>
  <c r="M2267" i="1"/>
  <c r="N2267" i="1"/>
  <c r="M2271" i="1"/>
  <c r="N2271" i="1"/>
  <c r="M2275" i="1"/>
  <c r="N2275" i="1"/>
  <c r="M2279" i="1"/>
  <c r="N2279" i="1"/>
  <c r="M2283" i="1"/>
  <c r="N2283" i="1"/>
  <c r="M2287" i="1"/>
  <c r="N2287" i="1"/>
  <c r="M2291" i="1"/>
  <c r="N2291" i="1"/>
  <c r="M2295" i="1"/>
  <c r="N2295" i="1"/>
  <c r="M2299" i="1"/>
  <c r="N2299" i="1"/>
  <c r="M2303" i="1"/>
  <c r="N2303" i="1"/>
  <c r="M2307" i="1"/>
  <c r="N2307" i="1"/>
  <c r="M2311" i="1"/>
  <c r="N2311" i="1"/>
  <c r="M2315" i="1"/>
  <c r="N2315" i="1"/>
  <c r="M2319" i="1"/>
  <c r="N2319" i="1"/>
  <c r="M2323" i="1"/>
  <c r="N2323" i="1"/>
  <c r="M2327" i="1"/>
  <c r="N2327" i="1"/>
  <c r="M2331" i="1"/>
  <c r="N2331" i="1"/>
  <c r="M2335" i="1"/>
  <c r="N2335" i="1"/>
  <c r="M2339" i="1"/>
  <c r="N2339" i="1"/>
  <c r="M2343" i="1"/>
  <c r="N2343" i="1"/>
  <c r="M2347" i="1"/>
  <c r="N2347" i="1"/>
  <c r="M2351" i="1"/>
  <c r="N2351" i="1"/>
  <c r="M2355" i="1"/>
  <c r="N2355" i="1"/>
  <c r="M2359" i="1"/>
  <c r="N2359" i="1"/>
  <c r="M2363" i="1"/>
  <c r="N2363" i="1"/>
  <c r="M2367" i="1"/>
  <c r="N2367" i="1"/>
  <c r="M2371" i="1"/>
  <c r="N2371" i="1"/>
  <c r="M2375" i="1"/>
  <c r="N2375" i="1"/>
  <c r="M2379" i="1"/>
  <c r="N2379" i="1"/>
  <c r="M2383" i="1"/>
  <c r="N2383" i="1"/>
  <c r="M2387" i="1"/>
  <c r="N2387" i="1"/>
  <c r="M2391" i="1"/>
  <c r="N2391" i="1"/>
  <c r="M2395" i="1"/>
  <c r="N2395" i="1"/>
  <c r="M2399" i="1"/>
  <c r="N2399" i="1"/>
  <c r="M2403" i="1"/>
  <c r="N2403" i="1"/>
  <c r="M2407" i="1"/>
  <c r="N2407" i="1"/>
  <c r="M2411" i="1"/>
  <c r="N2411" i="1"/>
  <c r="M2415" i="1"/>
  <c r="N2415" i="1"/>
  <c r="M2419" i="1"/>
  <c r="N2419" i="1"/>
  <c r="M2423" i="1"/>
  <c r="N2423" i="1"/>
  <c r="M2427" i="1"/>
  <c r="N2427" i="1"/>
  <c r="M2431" i="1"/>
  <c r="N2431" i="1"/>
  <c r="M2439" i="1"/>
  <c r="N2439" i="1"/>
  <c r="M2443" i="1"/>
  <c r="N2443" i="1"/>
  <c r="M2447" i="1"/>
  <c r="N2447" i="1"/>
  <c r="M2451" i="1"/>
  <c r="N2451" i="1"/>
  <c r="M2455" i="1"/>
  <c r="N2455" i="1"/>
  <c r="M2459" i="1"/>
  <c r="N2459" i="1"/>
  <c r="M2463" i="1"/>
  <c r="N2463" i="1"/>
  <c r="M2467" i="1"/>
  <c r="N2467" i="1"/>
  <c r="M2471" i="1"/>
  <c r="N2471" i="1"/>
  <c r="M2475" i="1"/>
  <c r="N2475" i="1"/>
  <c r="M2479" i="1"/>
  <c r="N2479" i="1"/>
  <c r="M2483" i="1"/>
  <c r="N2483" i="1"/>
  <c r="M2487" i="1"/>
  <c r="N2487" i="1"/>
  <c r="M2491" i="1"/>
  <c r="N2491" i="1"/>
  <c r="M2495" i="1"/>
  <c r="N2495" i="1"/>
  <c r="M2499" i="1"/>
  <c r="N2499" i="1"/>
  <c r="M2503" i="1"/>
  <c r="N2503" i="1"/>
  <c r="M2507" i="1"/>
  <c r="N2507" i="1"/>
  <c r="M2511" i="1"/>
  <c r="N2511" i="1"/>
  <c r="M2515" i="1"/>
  <c r="N2515" i="1"/>
  <c r="M2519" i="1"/>
  <c r="N2519" i="1"/>
  <c r="M2523" i="1"/>
  <c r="N2523" i="1"/>
  <c r="M2527" i="1"/>
  <c r="N2527" i="1"/>
  <c r="M2531" i="1"/>
  <c r="N2531" i="1"/>
  <c r="M2535" i="1"/>
  <c r="N2535" i="1"/>
  <c r="M2539" i="1"/>
  <c r="N2539" i="1"/>
  <c r="M2543" i="1"/>
  <c r="N2543" i="1"/>
  <c r="M2547" i="1"/>
  <c r="N2547" i="1"/>
  <c r="M2551" i="1"/>
  <c r="N2551" i="1"/>
  <c r="M2555" i="1"/>
  <c r="N2555" i="1"/>
  <c r="M2559" i="1"/>
  <c r="N2559" i="1"/>
  <c r="N2563" i="1"/>
  <c r="M2563" i="1"/>
  <c r="M2567" i="1"/>
  <c r="N2567" i="1"/>
  <c r="M2571" i="1"/>
  <c r="N2571" i="1"/>
  <c r="M2575" i="1"/>
  <c r="N2575" i="1"/>
  <c r="M2579" i="1"/>
  <c r="N2579" i="1"/>
  <c r="M2583" i="1"/>
  <c r="N2583" i="1"/>
  <c r="M2587" i="1"/>
  <c r="N2587" i="1"/>
  <c r="M2591" i="1"/>
  <c r="N2591" i="1"/>
  <c r="M2595" i="1"/>
  <c r="N2595" i="1"/>
  <c r="M2599" i="1"/>
  <c r="N2599" i="1"/>
  <c r="M2603" i="1"/>
  <c r="N2603" i="1"/>
  <c r="M2607" i="1"/>
  <c r="N2607" i="1"/>
  <c r="M2611" i="1"/>
  <c r="N2611" i="1"/>
  <c r="M2615" i="1"/>
  <c r="N2615" i="1"/>
  <c r="M2619" i="1"/>
  <c r="N2619" i="1"/>
  <c r="M2623" i="1"/>
  <c r="N2623" i="1"/>
  <c r="M2627" i="1"/>
  <c r="N2627" i="1"/>
  <c r="M2631" i="1"/>
  <c r="N2631" i="1"/>
  <c r="M2635" i="1"/>
  <c r="N2635" i="1"/>
  <c r="M2639" i="1"/>
  <c r="N2639" i="1"/>
  <c r="M2643" i="1"/>
  <c r="N2643" i="1"/>
  <c r="M2647" i="1"/>
  <c r="N2647" i="1"/>
  <c r="M2651" i="1"/>
  <c r="N2651" i="1"/>
  <c r="M2655" i="1"/>
  <c r="N2655" i="1"/>
  <c r="M2659" i="1"/>
  <c r="N2659" i="1"/>
  <c r="M2663" i="1"/>
  <c r="N2663" i="1"/>
  <c r="M2667" i="1"/>
  <c r="N2667" i="1"/>
  <c r="M2671" i="1"/>
  <c r="N2671" i="1"/>
  <c r="M2675" i="1"/>
  <c r="N2675" i="1"/>
  <c r="M2679" i="1"/>
  <c r="N2679" i="1"/>
  <c r="M2683" i="1"/>
  <c r="N2683" i="1"/>
  <c r="M2687" i="1"/>
  <c r="N2687" i="1"/>
  <c r="M2691" i="1"/>
  <c r="N2691" i="1"/>
  <c r="M2695" i="1"/>
  <c r="N2695" i="1"/>
  <c r="M2699" i="1"/>
  <c r="N2699" i="1"/>
  <c r="M2703" i="1"/>
  <c r="N2703" i="1"/>
  <c r="M2707" i="1"/>
  <c r="N2707" i="1"/>
  <c r="M2711" i="1"/>
  <c r="N2711" i="1"/>
  <c r="M2715" i="1"/>
  <c r="N2715" i="1"/>
  <c r="M2719" i="1"/>
  <c r="N2719" i="1"/>
  <c r="M2723" i="1"/>
  <c r="N2723" i="1"/>
  <c r="M2727" i="1"/>
  <c r="N2727" i="1"/>
  <c r="M2731" i="1"/>
  <c r="N2731" i="1"/>
  <c r="M2735" i="1"/>
  <c r="N2735" i="1"/>
  <c r="M2739" i="1"/>
  <c r="N2739" i="1"/>
  <c r="M2743" i="1"/>
  <c r="N2743" i="1"/>
  <c r="M2747" i="1"/>
  <c r="N2747" i="1"/>
  <c r="M2751" i="1"/>
  <c r="N2751" i="1"/>
  <c r="M2755" i="1"/>
  <c r="N2755" i="1"/>
  <c r="M2759" i="1"/>
  <c r="N2759" i="1"/>
  <c r="M2763" i="1"/>
  <c r="N2763" i="1"/>
  <c r="M2767" i="1"/>
  <c r="N2767" i="1"/>
  <c r="M2771" i="1"/>
  <c r="N2771" i="1"/>
  <c r="M2775" i="1"/>
  <c r="N2775" i="1"/>
  <c r="M2779" i="1"/>
  <c r="N2779" i="1"/>
  <c r="M2783" i="1"/>
  <c r="N2783" i="1"/>
  <c r="M2787" i="1"/>
  <c r="N2787" i="1"/>
  <c r="M2791" i="1"/>
  <c r="N2791" i="1"/>
  <c r="M2795" i="1"/>
  <c r="N2795" i="1"/>
  <c r="M2799" i="1"/>
  <c r="N2799" i="1"/>
  <c r="M2803" i="1"/>
  <c r="N2803" i="1"/>
  <c r="M2807" i="1"/>
  <c r="N2807" i="1"/>
  <c r="M2811" i="1"/>
  <c r="N2811" i="1"/>
  <c r="M2815" i="1"/>
  <c r="N2815" i="1"/>
  <c r="M2819" i="1"/>
  <c r="N2819" i="1"/>
  <c r="M2823" i="1"/>
  <c r="N2823" i="1"/>
  <c r="M2827" i="1"/>
  <c r="N2827" i="1"/>
  <c r="M2831" i="1"/>
  <c r="N2831" i="1"/>
  <c r="M2835" i="1"/>
  <c r="N2835" i="1"/>
  <c r="M2839" i="1"/>
  <c r="N2839" i="1"/>
  <c r="M2843" i="1"/>
  <c r="N2843" i="1"/>
  <c r="M2847" i="1"/>
  <c r="N2847" i="1"/>
  <c r="M2851" i="1"/>
  <c r="N2851" i="1"/>
  <c r="M2855" i="1"/>
  <c r="N2855" i="1"/>
  <c r="M2859" i="1"/>
  <c r="N2859" i="1"/>
  <c r="M2863" i="1"/>
  <c r="N2863" i="1"/>
  <c r="M2867" i="1"/>
  <c r="N2867" i="1"/>
  <c r="M2871" i="1"/>
  <c r="N2871" i="1"/>
  <c r="M2875" i="1"/>
  <c r="N2875" i="1"/>
  <c r="M2879" i="1"/>
  <c r="N2879" i="1"/>
  <c r="M2883" i="1"/>
  <c r="N2883" i="1"/>
  <c r="M2887" i="1"/>
  <c r="N2887" i="1"/>
  <c r="M2891" i="1"/>
  <c r="N2891" i="1"/>
  <c r="M2895" i="1"/>
  <c r="N2895" i="1"/>
  <c r="M2899" i="1"/>
  <c r="N2899" i="1"/>
  <c r="M2903" i="1"/>
  <c r="N2903" i="1"/>
  <c r="M2907" i="1"/>
  <c r="N2907" i="1"/>
  <c r="M2911" i="1"/>
  <c r="N2911" i="1"/>
  <c r="M2915" i="1"/>
  <c r="N2915" i="1"/>
  <c r="M2919" i="1"/>
  <c r="N2919" i="1"/>
  <c r="M2923" i="1"/>
  <c r="N2923" i="1"/>
  <c r="M2927" i="1"/>
  <c r="N2927" i="1"/>
  <c r="M2931" i="1"/>
  <c r="N2931" i="1"/>
  <c r="M2935" i="1"/>
  <c r="N2935" i="1"/>
  <c r="M2939" i="1"/>
  <c r="N2939" i="1"/>
  <c r="M2943" i="1"/>
  <c r="N2943" i="1"/>
  <c r="M2947" i="1"/>
  <c r="N2947" i="1"/>
  <c r="M2951" i="1"/>
  <c r="N2951" i="1"/>
  <c r="M2955" i="1"/>
  <c r="N2955" i="1"/>
  <c r="M2959" i="1"/>
  <c r="N2959" i="1"/>
  <c r="M2963" i="1"/>
  <c r="N2963" i="1"/>
  <c r="M2967" i="1"/>
  <c r="N2967" i="1"/>
  <c r="M2971" i="1"/>
  <c r="N2971" i="1"/>
  <c r="M2975" i="1"/>
  <c r="N2975" i="1"/>
  <c r="M2979" i="1"/>
  <c r="N2979" i="1"/>
  <c r="M2983" i="1"/>
  <c r="N2983" i="1"/>
  <c r="M2987" i="1"/>
  <c r="N2987" i="1"/>
  <c r="M2991" i="1"/>
  <c r="N2991" i="1"/>
  <c r="M2995" i="1"/>
  <c r="N2995" i="1"/>
  <c r="M2999" i="1"/>
  <c r="N2999" i="1"/>
  <c r="M3003" i="1"/>
  <c r="N3003" i="1"/>
  <c r="M3007" i="1"/>
  <c r="N3007" i="1"/>
  <c r="M3011" i="1"/>
  <c r="N3011" i="1"/>
  <c r="M3015" i="1"/>
  <c r="N3015" i="1"/>
  <c r="M3019" i="1"/>
  <c r="N3019" i="1"/>
  <c r="M3023" i="1"/>
  <c r="N3023" i="1"/>
  <c r="M3027" i="1"/>
  <c r="N3027" i="1"/>
  <c r="M3031" i="1"/>
  <c r="N3031" i="1"/>
  <c r="M3035" i="1"/>
  <c r="N3035" i="1"/>
  <c r="M3039" i="1"/>
  <c r="N3039" i="1"/>
  <c r="M3043" i="1"/>
  <c r="N3043" i="1"/>
  <c r="M3047" i="1"/>
  <c r="N3047" i="1"/>
  <c r="M3051" i="1"/>
  <c r="N3051" i="1"/>
  <c r="M3055" i="1"/>
  <c r="N3055" i="1"/>
  <c r="M3059" i="1"/>
  <c r="N3059" i="1"/>
  <c r="M3063" i="1"/>
  <c r="N3063" i="1"/>
  <c r="M3067" i="1"/>
  <c r="N3067" i="1"/>
  <c r="M3071" i="1"/>
  <c r="N3071" i="1"/>
  <c r="M3075" i="1"/>
  <c r="N3075" i="1"/>
  <c r="M3079" i="1"/>
  <c r="N3079" i="1"/>
  <c r="M3083" i="1"/>
  <c r="N3083" i="1"/>
  <c r="M3087" i="1"/>
  <c r="N3087" i="1"/>
  <c r="M3091" i="1"/>
  <c r="N3091" i="1"/>
  <c r="M3095" i="1"/>
  <c r="N3095" i="1"/>
  <c r="M3099" i="1"/>
  <c r="N3099" i="1"/>
  <c r="M3103" i="1"/>
  <c r="N3103" i="1"/>
  <c r="M3107" i="1"/>
  <c r="N3107" i="1"/>
  <c r="M3111" i="1"/>
  <c r="N3111" i="1"/>
  <c r="M3115" i="1"/>
  <c r="N3115" i="1"/>
  <c r="M3119" i="1"/>
  <c r="N3119" i="1"/>
  <c r="M3123" i="1"/>
  <c r="N3123" i="1"/>
  <c r="M3127" i="1"/>
  <c r="N3127" i="1"/>
  <c r="M3131" i="1"/>
  <c r="N3131" i="1"/>
  <c r="M3135" i="1"/>
  <c r="N3135" i="1"/>
  <c r="M3139" i="1"/>
  <c r="N3139" i="1"/>
  <c r="M3143" i="1"/>
  <c r="N3143" i="1"/>
  <c r="M3147" i="1"/>
  <c r="N3147" i="1"/>
  <c r="M3151" i="1"/>
  <c r="N3151" i="1"/>
  <c r="M3155" i="1"/>
  <c r="N3155" i="1"/>
  <c r="M3159" i="1"/>
  <c r="N3159" i="1"/>
  <c r="M3163" i="1"/>
  <c r="N3163" i="1"/>
  <c r="M3167" i="1"/>
  <c r="N3167" i="1"/>
  <c r="M3171" i="1"/>
  <c r="N3171" i="1"/>
  <c r="M3175" i="1"/>
  <c r="N3175" i="1"/>
  <c r="M3179" i="1"/>
  <c r="N3179" i="1"/>
  <c r="M3183" i="1"/>
  <c r="N3183" i="1"/>
  <c r="M3187" i="1"/>
  <c r="N3187" i="1"/>
  <c r="M3191" i="1"/>
  <c r="N3191" i="1"/>
  <c r="M3195" i="1"/>
  <c r="N3195" i="1"/>
  <c r="M3199" i="1"/>
  <c r="N3199" i="1"/>
  <c r="M3203" i="1"/>
  <c r="N3203" i="1"/>
  <c r="M3207" i="1"/>
  <c r="N3207" i="1"/>
  <c r="M3211" i="1"/>
  <c r="N3211" i="1"/>
  <c r="M3215" i="1"/>
  <c r="N3215" i="1"/>
  <c r="M3219" i="1"/>
  <c r="N3219" i="1"/>
  <c r="M3223" i="1"/>
  <c r="N3223" i="1"/>
  <c r="M3227" i="1"/>
  <c r="N3227" i="1"/>
  <c r="M3231" i="1"/>
  <c r="N3231" i="1"/>
  <c r="M3235" i="1"/>
  <c r="N3235" i="1"/>
  <c r="M3239" i="1"/>
  <c r="N3239" i="1"/>
  <c r="M3243" i="1"/>
  <c r="N3243" i="1"/>
  <c r="M3247" i="1"/>
  <c r="N3247" i="1"/>
  <c r="M3251" i="1"/>
  <c r="N3251" i="1"/>
  <c r="M3255" i="1"/>
  <c r="N3255" i="1"/>
  <c r="M3259" i="1"/>
  <c r="N3259" i="1"/>
  <c r="M3263" i="1"/>
  <c r="N3263" i="1"/>
  <c r="M3267" i="1"/>
  <c r="N3267" i="1"/>
  <c r="M3271" i="1"/>
  <c r="N3271" i="1"/>
  <c r="M3275" i="1"/>
  <c r="N3275" i="1"/>
  <c r="M3279" i="1"/>
  <c r="N3279" i="1"/>
  <c r="M3283" i="1"/>
  <c r="N3283" i="1"/>
  <c r="M3287" i="1"/>
  <c r="N3287" i="1"/>
  <c r="M3291" i="1"/>
  <c r="N3291" i="1"/>
  <c r="M3295" i="1"/>
  <c r="N3295" i="1"/>
  <c r="M3299" i="1"/>
  <c r="N3299" i="1"/>
  <c r="M3303" i="1"/>
  <c r="N3303" i="1"/>
  <c r="M3307" i="1"/>
  <c r="N3307" i="1"/>
  <c r="M3311" i="1"/>
  <c r="N3311" i="1"/>
  <c r="M3315" i="1"/>
  <c r="N3315" i="1"/>
  <c r="M3319" i="1"/>
  <c r="N3319" i="1"/>
  <c r="M3323" i="1"/>
  <c r="N3323" i="1"/>
  <c r="M3327" i="1"/>
  <c r="N3327" i="1"/>
  <c r="M3331" i="1"/>
  <c r="N3331" i="1"/>
  <c r="M3335" i="1"/>
  <c r="N3335" i="1"/>
  <c r="M3339" i="1"/>
  <c r="N3339" i="1"/>
  <c r="M3343" i="1"/>
  <c r="N3343" i="1"/>
  <c r="M3347" i="1"/>
  <c r="N3347" i="1"/>
  <c r="M3351" i="1"/>
  <c r="N3351" i="1"/>
  <c r="M3355" i="1"/>
  <c r="N3355" i="1"/>
  <c r="M3359" i="1"/>
  <c r="N3359" i="1"/>
  <c r="M3363" i="1"/>
  <c r="N3363" i="1"/>
  <c r="M3367" i="1"/>
  <c r="N3367" i="1"/>
  <c r="M3371" i="1"/>
  <c r="N3371" i="1"/>
  <c r="M3375" i="1"/>
  <c r="N3375" i="1"/>
  <c r="M3379" i="1"/>
  <c r="N3379" i="1"/>
  <c r="M3383" i="1"/>
  <c r="N3383" i="1"/>
  <c r="M3387" i="1"/>
  <c r="N3387" i="1"/>
  <c r="M3391" i="1"/>
  <c r="N3391" i="1"/>
  <c r="M3395" i="1"/>
  <c r="N3395" i="1"/>
  <c r="M3399" i="1"/>
  <c r="N3399" i="1"/>
  <c r="M3403" i="1"/>
  <c r="N3403" i="1"/>
  <c r="M3407" i="1"/>
  <c r="N3407" i="1"/>
  <c r="M3411" i="1"/>
  <c r="N3411" i="1"/>
  <c r="M3415" i="1"/>
  <c r="N3415" i="1"/>
  <c r="M3419" i="1"/>
  <c r="N3419" i="1"/>
  <c r="M3423" i="1"/>
  <c r="N3423" i="1"/>
  <c r="M3427" i="1"/>
  <c r="N3427" i="1"/>
  <c r="M3431" i="1"/>
  <c r="N3431" i="1"/>
  <c r="M3435" i="1"/>
  <c r="N3435" i="1"/>
  <c r="M3439" i="1"/>
  <c r="N3439" i="1"/>
  <c r="M3443" i="1"/>
  <c r="N3443" i="1"/>
  <c r="M3447" i="1"/>
  <c r="N3447" i="1"/>
  <c r="M3451" i="1"/>
  <c r="N3451" i="1"/>
  <c r="M3455" i="1"/>
  <c r="N3455" i="1"/>
  <c r="M3459" i="1"/>
  <c r="N3459" i="1"/>
  <c r="M3463" i="1"/>
  <c r="N3463" i="1"/>
  <c r="M3467" i="1"/>
  <c r="N3467" i="1"/>
  <c r="M3471" i="1"/>
  <c r="N3471" i="1"/>
  <c r="M3475" i="1"/>
  <c r="N3475" i="1"/>
  <c r="M3479" i="1"/>
  <c r="N3479" i="1"/>
  <c r="M3483" i="1"/>
  <c r="N3483" i="1"/>
  <c r="M3487" i="1"/>
  <c r="N3487" i="1"/>
  <c r="M3491" i="1"/>
  <c r="N3491" i="1"/>
  <c r="M3495" i="1"/>
  <c r="N3495" i="1"/>
  <c r="M3499" i="1"/>
  <c r="N3499" i="1"/>
  <c r="M3503" i="1"/>
  <c r="N3503" i="1"/>
  <c r="M3507" i="1"/>
  <c r="N3507" i="1"/>
  <c r="M3511" i="1"/>
  <c r="N3511" i="1"/>
  <c r="M3515" i="1"/>
  <c r="N3515" i="1"/>
  <c r="M3519" i="1"/>
  <c r="N3519" i="1"/>
  <c r="M3523" i="1"/>
  <c r="N3523" i="1"/>
  <c r="M3527" i="1"/>
  <c r="N3527" i="1"/>
  <c r="M3531" i="1"/>
  <c r="N3531" i="1"/>
  <c r="M3535" i="1"/>
  <c r="N3535" i="1"/>
  <c r="M3539" i="1"/>
  <c r="N3539" i="1"/>
  <c r="M3543" i="1"/>
  <c r="N3543" i="1"/>
  <c r="M3547" i="1"/>
  <c r="N3547" i="1"/>
  <c r="M3551" i="1"/>
  <c r="N3551" i="1"/>
  <c r="M3555" i="1"/>
  <c r="N3555" i="1"/>
  <c r="M3559" i="1"/>
  <c r="N3559" i="1"/>
  <c r="M3563" i="1"/>
  <c r="N3563" i="1"/>
  <c r="M3567" i="1"/>
  <c r="N3567" i="1"/>
  <c r="M3571" i="1"/>
  <c r="N3571" i="1"/>
  <c r="M3575" i="1"/>
  <c r="N3575" i="1"/>
  <c r="M3579" i="1"/>
  <c r="N3579" i="1"/>
  <c r="M3583" i="1"/>
  <c r="N3583" i="1"/>
  <c r="M3587" i="1"/>
  <c r="N3587" i="1"/>
  <c r="M3591" i="1"/>
  <c r="N3591" i="1"/>
  <c r="M3595" i="1"/>
  <c r="N3595" i="1"/>
  <c r="M3599" i="1"/>
  <c r="N3599" i="1"/>
  <c r="M3603" i="1"/>
  <c r="N3603" i="1"/>
  <c r="M3607" i="1"/>
  <c r="N3607" i="1"/>
  <c r="M3611" i="1"/>
  <c r="N3611" i="1"/>
  <c r="M3615" i="1"/>
  <c r="N3615" i="1"/>
  <c r="M3619" i="1"/>
  <c r="N3619" i="1"/>
  <c r="M3623" i="1"/>
  <c r="N3623" i="1"/>
  <c r="M3627" i="1"/>
  <c r="N3627" i="1"/>
  <c r="M3631" i="1"/>
  <c r="N3631" i="1"/>
  <c r="M3635" i="1"/>
  <c r="N3635" i="1"/>
  <c r="M3639" i="1"/>
  <c r="N3639" i="1"/>
  <c r="M3643" i="1"/>
  <c r="N3643" i="1"/>
  <c r="M3647" i="1"/>
  <c r="N3647" i="1"/>
  <c r="M3651" i="1"/>
  <c r="N3651" i="1"/>
  <c r="M3655" i="1"/>
  <c r="N3655" i="1"/>
  <c r="M3659" i="1"/>
  <c r="N3659" i="1"/>
  <c r="M3663" i="1"/>
  <c r="N3663" i="1"/>
  <c r="M3667" i="1"/>
  <c r="N3667" i="1"/>
  <c r="M3671" i="1"/>
  <c r="N3671" i="1"/>
  <c r="M3675" i="1"/>
  <c r="N3675" i="1"/>
  <c r="M3679" i="1"/>
  <c r="N3679" i="1"/>
  <c r="M3683" i="1"/>
  <c r="N3683" i="1"/>
  <c r="M3687" i="1"/>
  <c r="N3687" i="1"/>
  <c r="M3691" i="1"/>
  <c r="N3691" i="1"/>
  <c r="M3695" i="1"/>
  <c r="N3695" i="1"/>
  <c r="M3699" i="1"/>
  <c r="N3699" i="1"/>
  <c r="M3703" i="1"/>
  <c r="N3703" i="1"/>
  <c r="M3707" i="1"/>
  <c r="N3707" i="1"/>
  <c r="M3711" i="1"/>
  <c r="N3711" i="1"/>
  <c r="M3715" i="1"/>
  <c r="N3715" i="1"/>
  <c r="M3719" i="1"/>
  <c r="N3719" i="1"/>
  <c r="M3723" i="1"/>
  <c r="N3723" i="1"/>
  <c r="M3727" i="1"/>
  <c r="N3727" i="1"/>
  <c r="M3731" i="1"/>
  <c r="N3731" i="1"/>
  <c r="M3735" i="1"/>
  <c r="N3735" i="1"/>
  <c r="M3739" i="1"/>
  <c r="N3739" i="1"/>
  <c r="M3743" i="1"/>
  <c r="N3743" i="1"/>
  <c r="M3747" i="1"/>
  <c r="N3747" i="1"/>
  <c r="M3751" i="1"/>
  <c r="N3751" i="1"/>
  <c r="M3755" i="1"/>
  <c r="N3755" i="1"/>
  <c r="M3759" i="1"/>
  <c r="N3759" i="1"/>
  <c r="M3763" i="1"/>
  <c r="N3763" i="1"/>
  <c r="M3767" i="1"/>
  <c r="N3767" i="1"/>
  <c r="M3771" i="1"/>
  <c r="N3771" i="1"/>
  <c r="M3775" i="1"/>
  <c r="N3775" i="1"/>
  <c r="M3779" i="1"/>
  <c r="N3779" i="1"/>
  <c r="M3783" i="1"/>
  <c r="N3783" i="1"/>
  <c r="M3787" i="1"/>
  <c r="N3787" i="1"/>
  <c r="M3791" i="1"/>
  <c r="N3791" i="1"/>
  <c r="M3795" i="1"/>
  <c r="N3795" i="1"/>
  <c r="M3799" i="1"/>
  <c r="N3799" i="1"/>
  <c r="M3803" i="1"/>
  <c r="N3803" i="1"/>
  <c r="M3807" i="1"/>
  <c r="N3807" i="1"/>
  <c r="M3811" i="1"/>
  <c r="N3811" i="1"/>
  <c r="M3815" i="1"/>
  <c r="N3815" i="1"/>
  <c r="M3819" i="1"/>
  <c r="N3819" i="1"/>
  <c r="M3823" i="1"/>
  <c r="N3823" i="1"/>
  <c r="M3827" i="1"/>
  <c r="N3827" i="1"/>
  <c r="M3831" i="1"/>
  <c r="N3831" i="1"/>
  <c r="M3835" i="1"/>
  <c r="N3835" i="1"/>
  <c r="M3839" i="1"/>
  <c r="N3839" i="1"/>
  <c r="M3843" i="1"/>
  <c r="N3843" i="1"/>
  <c r="M3847" i="1"/>
  <c r="N3847" i="1"/>
  <c r="M3851" i="1"/>
  <c r="N3851" i="1"/>
  <c r="M3855" i="1"/>
  <c r="N3855" i="1"/>
  <c r="M3859" i="1"/>
  <c r="N3859" i="1"/>
  <c r="M3863" i="1"/>
  <c r="N3863" i="1"/>
  <c r="M3867" i="1"/>
  <c r="N3867" i="1"/>
  <c r="M3871" i="1"/>
  <c r="N3871" i="1"/>
  <c r="M3875" i="1"/>
  <c r="N3875" i="1"/>
  <c r="M3879" i="1"/>
  <c r="N3879" i="1"/>
  <c r="M3883" i="1"/>
  <c r="N3883" i="1"/>
  <c r="M3887" i="1"/>
  <c r="N3887" i="1"/>
  <c r="M3891" i="1"/>
  <c r="N3891" i="1"/>
  <c r="M3895" i="1"/>
  <c r="N3895" i="1"/>
  <c r="M3899" i="1"/>
  <c r="N3899" i="1"/>
  <c r="M3903" i="1"/>
  <c r="N3903" i="1"/>
  <c r="M3907" i="1"/>
  <c r="N3907" i="1"/>
  <c r="M3911" i="1"/>
  <c r="N3911" i="1"/>
  <c r="M3915" i="1"/>
  <c r="N3915" i="1"/>
  <c r="M3919" i="1"/>
  <c r="N3919" i="1"/>
  <c r="M3923" i="1"/>
  <c r="N3923" i="1"/>
  <c r="M3927" i="1"/>
  <c r="N3927" i="1"/>
  <c r="M3931" i="1"/>
  <c r="N3931" i="1"/>
  <c r="M3935" i="1"/>
  <c r="N3935" i="1"/>
  <c r="M3939" i="1"/>
  <c r="N3939" i="1"/>
  <c r="M3943" i="1"/>
  <c r="N3943" i="1"/>
  <c r="M3947" i="1"/>
  <c r="N3947" i="1"/>
  <c r="M3951" i="1"/>
  <c r="N3951" i="1"/>
  <c r="M3955" i="1"/>
  <c r="N3955" i="1"/>
  <c r="M3959" i="1"/>
  <c r="N3959" i="1"/>
  <c r="M3963" i="1"/>
  <c r="N3963" i="1"/>
  <c r="M3967" i="1"/>
  <c r="N3967" i="1"/>
  <c r="M3971" i="1"/>
  <c r="N3971" i="1"/>
  <c r="M3975" i="1"/>
  <c r="N3975" i="1"/>
  <c r="M3979" i="1"/>
  <c r="N3979" i="1"/>
  <c r="M3983" i="1"/>
  <c r="N3983" i="1"/>
  <c r="M3987" i="1"/>
  <c r="N3987" i="1"/>
  <c r="M3991" i="1"/>
  <c r="N3991" i="1"/>
  <c r="M3995" i="1"/>
  <c r="N3995" i="1"/>
  <c r="M3999" i="1"/>
  <c r="N3999" i="1"/>
  <c r="M4003" i="1"/>
  <c r="N4003" i="1"/>
  <c r="M4007" i="1"/>
  <c r="N4007" i="1"/>
  <c r="M4011" i="1"/>
  <c r="N4011" i="1"/>
  <c r="M4015" i="1"/>
  <c r="N4015" i="1"/>
  <c r="M4019" i="1"/>
  <c r="N4019" i="1"/>
  <c r="M4023" i="1"/>
  <c r="N4023" i="1"/>
  <c r="M4027" i="1"/>
  <c r="N4027" i="1"/>
  <c r="M4031" i="1"/>
  <c r="N4031" i="1"/>
  <c r="M4035" i="1"/>
  <c r="N4035" i="1"/>
  <c r="M4039" i="1"/>
  <c r="N4039" i="1"/>
  <c r="M4043" i="1"/>
  <c r="N4043" i="1"/>
  <c r="M4047" i="1"/>
  <c r="N4047" i="1"/>
  <c r="M4051" i="1"/>
  <c r="N4051" i="1"/>
  <c r="M4055" i="1"/>
  <c r="N4055" i="1"/>
  <c r="M4059" i="1"/>
  <c r="N4059" i="1"/>
  <c r="M4063" i="1"/>
  <c r="N4063" i="1"/>
  <c r="M4067" i="1"/>
  <c r="N4067" i="1"/>
  <c r="M4071" i="1"/>
  <c r="N4071" i="1"/>
  <c r="M4075" i="1"/>
  <c r="N4075" i="1"/>
  <c r="M4079" i="1"/>
  <c r="N4079" i="1"/>
  <c r="M4083" i="1"/>
  <c r="N4083" i="1"/>
  <c r="M4087" i="1"/>
  <c r="N4087" i="1"/>
  <c r="M4091" i="1"/>
  <c r="N4091" i="1"/>
  <c r="M4095" i="1"/>
  <c r="N4095" i="1"/>
  <c r="M4099" i="1"/>
  <c r="N4099" i="1"/>
  <c r="M4103" i="1"/>
  <c r="N4103" i="1"/>
  <c r="M4107" i="1"/>
  <c r="N4107" i="1"/>
  <c r="M4111" i="1"/>
  <c r="N4111" i="1"/>
  <c r="M4115" i="1"/>
  <c r="N4115" i="1"/>
  <c r="M721" i="1"/>
  <c r="M1945" i="1"/>
  <c r="M2341" i="1"/>
  <c r="M628" i="1"/>
  <c r="N628" i="1"/>
  <c r="M632" i="1"/>
  <c r="N632" i="1"/>
  <c r="M636" i="1"/>
  <c r="N636" i="1"/>
  <c r="M640" i="1"/>
  <c r="N640" i="1"/>
  <c r="M644" i="1"/>
  <c r="N644" i="1"/>
  <c r="M648" i="1"/>
  <c r="N648" i="1"/>
  <c r="M652" i="1"/>
  <c r="N652" i="1"/>
  <c r="M656" i="1"/>
  <c r="N656" i="1"/>
  <c r="M660" i="1"/>
  <c r="N660" i="1"/>
  <c r="M664" i="1"/>
  <c r="N664" i="1"/>
  <c r="M668" i="1"/>
  <c r="N668" i="1"/>
  <c r="M672" i="1"/>
  <c r="N672" i="1"/>
  <c r="M676" i="1"/>
  <c r="N676" i="1"/>
  <c r="M680" i="1"/>
  <c r="N680" i="1"/>
  <c r="M684" i="1"/>
  <c r="N684" i="1"/>
  <c r="M688" i="1"/>
  <c r="N688" i="1"/>
  <c r="M692" i="1"/>
  <c r="N692" i="1"/>
  <c r="M696" i="1"/>
  <c r="N696" i="1"/>
  <c r="M700" i="1"/>
  <c r="N700" i="1"/>
  <c r="M704" i="1"/>
  <c r="N704" i="1"/>
  <c r="M708" i="1"/>
  <c r="N708" i="1"/>
  <c r="M712" i="1"/>
  <c r="N712" i="1"/>
  <c r="M716" i="1"/>
  <c r="N716" i="1"/>
  <c r="M720" i="1"/>
  <c r="N720" i="1"/>
  <c r="M724" i="1"/>
  <c r="N724" i="1"/>
  <c r="M728" i="1"/>
  <c r="N728" i="1"/>
  <c r="M732" i="1"/>
  <c r="N732" i="1"/>
  <c r="M736" i="1"/>
  <c r="N736" i="1"/>
  <c r="M740" i="1"/>
  <c r="N740" i="1"/>
  <c r="M744" i="1"/>
  <c r="N744" i="1"/>
  <c r="M748" i="1"/>
  <c r="N748" i="1"/>
  <c r="M752" i="1"/>
  <c r="N752" i="1"/>
  <c r="M756" i="1"/>
  <c r="N756" i="1"/>
  <c r="M760" i="1"/>
  <c r="N760" i="1"/>
  <c r="M764" i="1"/>
  <c r="N764" i="1"/>
  <c r="M768" i="1"/>
  <c r="N768" i="1"/>
  <c r="M772" i="1"/>
  <c r="N772" i="1"/>
  <c r="M776" i="1"/>
  <c r="N776" i="1"/>
  <c r="M780" i="1"/>
  <c r="N780" i="1"/>
  <c r="M784" i="1"/>
  <c r="N784" i="1"/>
  <c r="M788" i="1"/>
  <c r="N788" i="1"/>
  <c r="M792" i="1"/>
  <c r="N792" i="1"/>
  <c r="M796" i="1"/>
  <c r="N796" i="1"/>
  <c r="M800" i="1"/>
  <c r="N800" i="1"/>
  <c r="M804" i="1"/>
  <c r="N804" i="1"/>
  <c r="M808" i="1"/>
  <c r="N808" i="1"/>
  <c r="M812" i="1"/>
  <c r="N812" i="1"/>
  <c r="M816" i="1"/>
  <c r="N816" i="1"/>
  <c r="M820" i="1"/>
  <c r="N820" i="1"/>
  <c r="M824" i="1"/>
  <c r="N824" i="1"/>
  <c r="M828" i="1"/>
  <c r="N828" i="1"/>
  <c r="M832" i="1"/>
  <c r="N832" i="1"/>
  <c r="M836" i="1"/>
  <c r="N836" i="1"/>
  <c r="M840" i="1"/>
  <c r="N840" i="1"/>
  <c r="M844" i="1"/>
  <c r="N844" i="1"/>
  <c r="M848" i="1"/>
  <c r="N848" i="1"/>
  <c r="M852" i="1"/>
  <c r="N852" i="1"/>
  <c r="M856" i="1"/>
  <c r="N856" i="1"/>
  <c r="M860" i="1"/>
  <c r="N860" i="1"/>
  <c r="M864" i="1"/>
  <c r="N864" i="1"/>
  <c r="M868" i="1"/>
  <c r="N868" i="1"/>
  <c r="M872" i="1"/>
  <c r="N872" i="1"/>
  <c r="M876" i="1"/>
  <c r="N876" i="1"/>
  <c r="M880" i="1"/>
  <c r="N880" i="1"/>
  <c r="M884" i="1"/>
  <c r="N884" i="1"/>
  <c r="M888" i="1"/>
  <c r="N888" i="1"/>
  <c r="M892" i="1"/>
  <c r="N892" i="1"/>
  <c r="M896" i="1"/>
  <c r="N896" i="1"/>
  <c r="M900" i="1"/>
  <c r="N900" i="1"/>
  <c r="M904" i="1"/>
  <c r="N904" i="1"/>
  <c r="M908" i="1"/>
  <c r="N908" i="1"/>
  <c r="M912" i="1"/>
  <c r="N912" i="1"/>
  <c r="M916" i="1"/>
  <c r="N916" i="1"/>
  <c r="M920" i="1"/>
  <c r="N920" i="1"/>
  <c r="M924" i="1"/>
  <c r="N924" i="1"/>
  <c r="M928" i="1"/>
  <c r="N928" i="1"/>
  <c r="M932" i="1"/>
  <c r="N932" i="1"/>
  <c r="M936" i="1"/>
  <c r="N936" i="1"/>
  <c r="M940" i="1"/>
  <c r="N940" i="1"/>
  <c r="M944" i="1"/>
  <c r="N944" i="1"/>
  <c r="M948" i="1"/>
  <c r="N948" i="1"/>
  <c r="M952" i="1"/>
  <c r="N952" i="1"/>
  <c r="M956" i="1"/>
  <c r="N956" i="1"/>
  <c r="M960" i="1"/>
  <c r="N960" i="1"/>
  <c r="M964" i="1"/>
  <c r="N964" i="1"/>
  <c r="M968" i="1"/>
  <c r="N968" i="1"/>
  <c r="M972" i="1"/>
  <c r="N972" i="1"/>
  <c r="M976" i="1"/>
  <c r="N976" i="1"/>
  <c r="M980" i="1"/>
  <c r="N980" i="1"/>
  <c r="M984" i="1"/>
  <c r="N984" i="1"/>
  <c r="M988" i="1"/>
  <c r="N988" i="1"/>
  <c r="M992" i="1"/>
  <c r="N992" i="1"/>
  <c r="M996" i="1"/>
  <c r="N996" i="1"/>
  <c r="M1000" i="1"/>
  <c r="N1000" i="1"/>
  <c r="M1004" i="1"/>
  <c r="N1004" i="1"/>
  <c r="M1008" i="1"/>
  <c r="N1008" i="1"/>
  <c r="M1012" i="1"/>
  <c r="N1012" i="1"/>
  <c r="M1016" i="1"/>
  <c r="N1016" i="1"/>
  <c r="M1020" i="1"/>
  <c r="N1020" i="1"/>
  <c r="M1024" i="1"/>
  <c r="N1024" i="1"/>
  <c r="M1028" i="1"/>
  <c r="N1028" i="1"/>
  <c r="M1032" i="1"/>
  <c r="N1032" i="1"/>
  <c r="M1036" i="1"/>
  <c r="N1036" i="1"/>
  <c r="M1040" i="1"/>
  <c r="N1040" i="1"/>
  <c r="M1044" i="1"/>
  <c r="N1044" i="1"/>
  <c r="M1048" i="1"/>
  <c r="N1048" i="1"/>
  <c r="M1052" i="1"/>
  <c r="N1052" i="1"/>
  <c r="M1056" i="1"/>
  <c r="N1056" i="1"/>
  <c r="M1060" i="1"/>
  <c r="N1060" i="1"/>
  <c r="M1064" i="1"/>
  <c r="N1064" i="1"/>
  <c r="M1068" i="1"/>
  <c r="N1068" i="1"/>
  <c r="M1072" i="1"/>
  <c r="N1072" i="1"/>
  <c r="M1076" i="1"/>
  <c r="N1076" i="1"/>
  <c r="M1080" i="1"/>
  <c r="N1080" i="1"/>
  <c r="M1084" i="1"/>
  <c r="N1084" i="1"/>
  <c r="M1088" i="1"/>
  <c r="N1088" i="1"/>
  <c r="M1092" i="1"/>
  <c r="N1092" i="1"/>
  <c r="M1096" i="1"/>
  <c r="N1096" i="1"/>
  <c r="M1100" i="1"/>
  <c r="N1100" i="1"/>
  <c r="M1104" i="1"/>
  <c r="N1104" i="1"/>
  <c r="M1108" i="1"/>
  <c r="N1108" i="1"/>
  <c r="M1112" i="1"/>
  <c r="N1112" i="1"/>
  <c r="M1116" i="1"/>
  <c r="N1116" i="1"/>
  <c r="M1120" i="1"/>
  <c r="N1120" i="1"/>
  <c r="M1124" i="1"/>
  <c r="N1124" i="1"/>
  <c r="M1128" i="1"/>
  <c r="N1128" i="1"/>
  <c r="M1132" i="1"/>
  <c r="N1132" i="1"/>
  <c r="M1136" i="1"/>
  <c r="N1136" i="1"/>
  <c r="M1140" i="1"/>
  <c r="N1140" i="1"/>
  <c r="M1144" i="1"/>
  <c r="N1144" i="1"/>
  <c r="M1148" i="1"/>
  <c r="N1148" i="1"/>
  <c r="M1152" i="1"/>
  <c r="N1152" i="1"/>
  <c r="M1156" i="1"/>
  <c r="N1156" i="1"/>
  <c r="M1160" i="1"/>
  <c r="N1160" i="1"/>
  <c r="M1164" i="1"/>
  <c r="N1164" i="1"/>
  <c r="M1168" i="1"/>
  <c r="N1168" i="1"/>
  <c r="M1172" i="1"/>
  <c r="N1172" i="1"/>
  <c r="M1176" i="1"/>
  <c r="N1176" i="1"/>
  <c r="M1180" i="1"/>
  <c r="N1180" i="1"/>
  <c r="M1184" i="1"/>
  <c r="N1184" i="1"/>
  <c r="M1188" i="1"/>
  <c r="N1188" i="1"/>
  <c r="M1192" i="1"/>
  <c r="N1192" i="1"/>
  <c r="M1196" i="1"/>
  <c r="N1196" i="1"/>
  <c r="M1200" i="1"/>
  <c r="N1200" i="1"/>
  <c r="M1204" i="1"/>
  <c r="N1204" i="1"/>
  <c r="M1208" i="1"/>
  <c r="N1208" i="1"/>
  <c r="M1212" i="1"/>
  <c r="N1212" i="1"/>
  <c r="M1216" i="1"/>
  <c r="N1216" i="1"/>
  <c r="M1220" i="1"/>
  <c r="N1220" i="1"/>
  <c r="M1224" i="1"/>
  <c r="N1224" i="1"/>
  <c r="M1228" i="1"/>
  <c r="N1228" i="1"/>
  <c r="M1232" i="1"/>
  <c r="N1232" i="1"/>
  <c r="M1236" i="1"/>
  <c r="N1236" i="1"/>
  <c r="M1240" i="1"/>
  <c r="N1240" i="1"/>
  <c r="M1244" i="1"/>
  <c r="N1244" i="1"/>
  <c r="M1248" i="1"/>
  <c r="N1248" i="1"/>
  <c r="M1252" i="1"/>
  <c r="N1252" i="1"/>
  <c r="M1256" i="1"/>
  <c r="N1256" i="1"/>
  <c r="M1260" i="1"/>
  <c r="N1260" i="1"/>
  <c r="M1264" i="1"/>
  <c r="N1264" i="1"/>
  <c r="M1268" i="1"/>
  <c r="N1268" i="1"/>
  <c r="M1272" i="1"/>
  <c r="N1272" i="1"/>
  <c r="M1276" i="1"/>
  <c r="N1276" i="1"/>
  <c r="M1280" i="1"/>
  <c r="N1280" i="1"/>
  <c r="M1284" i="1"/>
  <c r="N1284" i="1"/>
  <c r="M1288" i="1"/>
  <c r="N1288" i="1"/>
  <c r="M1292" i="1"/>
  <c r="N1292" i="1"/>
  <c r="M1296" i="1"/>
  <c r="N1296" i="1"/>
  <c r="M1300" i="1"/>
  <c r="N1300" i="1"/>
  <c r="M1304" i="1"/>
  <c r="N1304" i="1"/>
  <c r="M1308" i="1"/>
  <c r="N1308" i="1"/>
  <c r="M1312" i="1"/>
  <c r="N1312" i="1"/>
  <c r="M1316" i="1"/>
  <c r="N1316" i="1"/>
  <c r="M1320" i="1"/>
  <c r="N1320" i="1"/>
  <c r="M1324" i="1"/>
  <c r="N1324" i="1"/>
  <c r="M1328" i="1"/>
  <c r="N1328" i="1"/>
  <c r="M1332" i="1"/>
  <c r="N1332" i="1"/>
  <c r="M1336" i="1"/>
  <c r="N1336" i="1"/>
  <c r="M1340" i="1"/>
  <c r="N1340" i="1"/>
  <c r="M1344" i="1"/>
  <c r="N1344" i="1"/>
  <c r="M1348" i="1"/>
  <c r="N1348" i="1"/>
  <c r="M1352" i="1"/>
  <c r="N1352" i="1"/>
  <c r="M1356" i="1"/>
  <c r="N1356" i="1"/>
  <c r="M1360" i="1"/>
  <c r="N1360" i="1"/>
  <c r="M1364" i="1"/>
  <c r="N1364" i="1"/>
  <c r="M1368" i="1"/>
  <c r="N1368" i="1"/>
  <c r="M1372" i="1"/>
  <c r="N1372" i="1"/>
  <c r="M1376" i="1"/>
  <c r="N1376" i="1"/>
  <c r="M1380" i="1"/>
  <c r="N1380" i="1"/>
  <c r="M1384" i="1"/>
  <c r="N1384" i="1"/>
  <c r="M1388" i="1"/>
  <c r="N1388" i="1"/>
  <c r="M1392" i="1"/>
  <c r="N1392" i="1"/>
  <c r="M1396" i="1"/>
  <c r="N1396" i="1"/>
  <c r="M1400" i="1"/>
  <c r="N1400" i="1"/>
  <c r="M1404" i="1"/>
  <c r="N1404" i="1"/>
  <c r="M1408" i="1"/>
  <c r="N1408" i="1"/>
  <c r="M1412" i="1"/>
  <c r="N1412" i="1"/>
  <c r="M1416" i="1"/>
  <c r="N1416" i="1"/>
  <c r="M1420" i="1"/>
  <c r="N1420" i="1"/>
  <c r="M1424" i="1"/>
  <c r="N1424" i="1"/>
  <c r="M1428" i="1"/>
  <c r="N1428" i="1"/>
  <c r="M1432" i="1"/>
  <c r="N1432" i="1"/>
  <c r="M1436" i="1"/>
  <c r="N1436" i="1"/>
  <c r="M1440" i="1"/>
  <c r="N1440" i="1"/>
  <c r="M1444" i="1"/>
  <c r="N1444" i="1"/>
  <c r="M1448" i="1"/>
  <c r="N1448" i="1"/>
  <c r="M1452" i="1"/>
  <c r="N1452" i="1"/>
  <c r="M1456" i="1"/>
  <c r="N1456" i="1"/>
  <c r="M1460" i="1"/>
  <c r="N1460" i="1"/>
  <c r="M1464" i="1"/>
  <c r="N1464" i="1"/>
  <c r="M1468" i="1"/>
  <c r="N1468" i="1"/>
  <c r="M1472" i="1"/>
  <c r="N1472" i="1"/>
  <c r="M1476" i="1"/>
  <c r="N1476" i="1"/>
  <c r="M1480" i="1"/>
  <c r="N1480" i="1"/>
  <c r="M1484" i="1"/>
  <c r="N1484" i="1"/>
  <c r="M1488" i="1"/>
  <c r="N1488" i="1"/>
  <c r="M1492" i="1"/>
  <c r="N1492" i="1"/>
  <c r="M1496" i="1"/>
  <c r="N1496" i="1"/>
  <c r="M1500" i="1"/>
  <c r="N1500" i="1"/>
  <c r="M1504" i="1"/>
  <c r="N1504" i="1"/>
  <c r="M1508" i="1"/>
  <c r="N1508" i="1"/>
  <c r="M1512" i="1"/>
  <c r="N1512" i="1"/>
  <c r="M1516" i="1"/>
  <c r="N1516" i="1"/>
  <c r="M1520" i="1"/>
  <c r="N1520" i="1"/>
  <c r="M1524" i="1"/>
  <c r="N1524" i="1"/>
  <c r="M1528" i="1"/>
  <c r="N1528" i="1"/>
  <c r="M1532" i="1"/>
  <c r="N1532" i="1"/>
  <c r="M1536" i="1"/>
  <c r="N1536" i="1"/>
  <c r="M1540" i="1"/>
  <c r="N1540" i="1"/>
  <c r="M1544" i="1"/>
  <c r="N1544" i="1"/>
  <c r="M1548" i="1"/>
  <c r="N1548" i="1"/>
  <c r="M1552" i="1"/>
  <c r="N1552" i="1"/>
  <c r="M1556" i="1"/>
  <c r="N1556" i="1"/>
  <c r="M1560" i="1"/>
  <c r="N1560" i="1"/>
  <c r="M1564" i="1"/>
  <c r="N1564" i="1"/>
  <c r="M1568" i="1"/>
  <c r="N1568" i="1"/>
  <c r="M1572" i="1"/>
  <c r="N1572" i="1"/>
  <c r="M1576" i="1"/>
  <c r="N1576" i="1"/>
  <c r="M1580" i="1"/>
  <c r="N1580" i="1"/>
  <c r="M1584" i="1"/>
  <c r="N1584" i="1"/>
  <c r="M1588" i="1"/>
  <c r="N1588" i="1"/>
  <c r="M1592" i="1"/>
  <c r="N1592" i="1"/>
  <c r="M1596" i="1"/>
  <c r="N1596" i="1"/>
  <c r="M1600" i="1"/>
  <c r="N1600" i="1"/>
  <c r="M1604" i="1"/>
  <c r="N1604" i="1"/>
  <c r="M1608" i="1"/>
  <c r="N1608" i="1"/>
  <c r="M1612" i="1"/>
  <c r="N1612" i="1"/>
  <c r="M1616" i="1"/>
  <c r="N1616" i="1"/>
  <c r="M1620" i="1"/>
  <c r="N1620" i="1"/>
  <c r="M1624" i="1"/>
  <c r="N1624" i="1"/>
  <c r="M1628" i="1"/>
  <c r="N1628" i="1"/>
  <c r="M1632" i="1"/>
  <c r="N1632" i="1"/>
  <c r="M1636" i="1"/>
  <c r="N1636" i="1"/>
  <c r="M1640" i="1"/>
  <c r="N1640" i="1"/>
  <c r="M1644" i="1"/>
  <c r="N1644" i="1"/>
  <c r="M1648" i="1"/>
  <c r="N1648" i="1"/>
  <c r="M1652" i="1"/>
  <c r="N1652" i="1"/>
  <c r="M1656" i="1"/>
  <c r="N1656" i="1"/>
  <c r="M1660" i="1"/>
  <c r="N1660" i="1"/>
  <c r="M1664" i="1"/>
  <c r="N1664" i="1"/>
  <c r="M1668" i="1"/>
  <c r="N1668" i="1"/>
  <c r="M1672" i="1"/>
  <c r="N1672" i="1"/>
  <c r="M1676" i="1"/>
  <c r="N1676" i="1"/>
  <c r="M1680" i="1"/>
  <c r="N1680" i="1"/>
  <c r="M1684" i="1"/>
  <c r="N1684" i="1"/>
  <c r="M1688" i="1"/>
  <c r="N1688" i="1"/>
  <c r="M1692" i="1"/>
  <c r="N1692" i="1"/>
  <c r="M1696" i="1"/>
  <c r="N1696" i="1"/>
  <c r="M1700" i="1"/>
  <c r="N1700" i="1"/>
  <c r="M1704" i="1"/>
  <c r="N1704" i="1"/>
  <c r="M1708" i="1"/>
  <c r="N1708" i="1"/>
  <c r="M1712" i="1"/>
  <c r="N1712" i="1"/>
  <c r="M1716" i="1"/>
  <c r="N1716" i="1"/>
  <c r="M1720" i="1"/>
  <c r="N1720" i="1"/>
  <c r="M1724" i="1"/>
  <c r="N1724" i="1"/>
  <c r="M1728" i="1"/>
  <c r="N1728" i="1"/>
  <c r="M1732" i="1"/>
  <c r="N1732" i="1"/>
  <c r="M1736" i="1"/>
  <c r="N1736" i="1"/>
  <c r="M1740" i="1"/>
  <c r="N1740" i="1"/>
  <c r="M1744" i="1"/>
  <c r="N1744" i="1"/>
  <c r="M1748" i="1"/>
  <c r="N1748" i="1"/>
  <c r="M1752" i="1"/>
  <c r="N1752" i="1"/>
  <c r="M1756" i="1"/>
  <c r="N1756" i="1"/>
  <c r="M1760" i="1"/>
  <c r="N1760" i="1"/>
  <c r="M1764" i="1"/>
  <c r="N1764" i="1"/>
  <c r="M1768" i="1"/>
  <c r="N1768" i="1"/>
  <c r="M1772" i="1"/>
  <c r="N1772" i="1"/>
  <c r="M1776" i="1"/>
  <c r="N1776" i="1"/>
  <c r="M1780" i="1"/>
  <c r="N1780" i="1"/>
  <c r="M1784" i="1"/>
  <c r="N1784" i="1"/>
  <c r="M1788" i="1"/>
  <c r="N1788" i="1"/>
  <c r="M1792" i="1"/>
  <c r="N1792" i="1"/>
  <c r="M1796" i="1"/>
  <c r="N1796" i="1"/>
  <c r="M1800" i="1"/>
  <c r="N1800" i="1"/>
  <c r="M1804" i="1"/>
  <c r="N1804" i="1"/>
  <c r="M1808" i="1"/>
  <c r="N1808" i="1"/>
  <c r="M1812" i="1"/>
  <c r="N1812" i="1"/>
  <c r="M1816" i="1"/>
  <c r="N1816" i="1"/>
  <c r="M1820" i="1"/>
  <c r="N1820" i="1"/>
  <c r="M1824" i="1"/>
  <c r="N1824" i="1"/>
  <c r="M1828" i="1"/>
  <c r="N1828" i="1"/>
  <c r="M1832" i="1"/>
  <c r="N1832" i="1"/>
  <c r="M1836" i="1"/>
  <c r="N1836" i="1"/>
  <c r="M1840" i="1"/>
  <c r="N1840" i="1"/>
  <c r="M1844" i="1"/>
  <c r="N1844" i="1"/>
  <c r="M1848" i="1"/>
  <c r="N1848" i="1"/>
  <c r="M1852" i="1"/>
  <c r="N1852" i="1"/>
  <c r="M1856" i="1"/>
  <c r="N1856" i="1"/>
  <c r="M1860" i="1"/>
  <c r="N1860" i="1"/>
  <c r="M1864" i="1"/>
  <c r="N1864" i="1"/>
  <c r="M1868" i="1"/>
  <c r="N1868" i="1"/>
  <c r="M1872" i="1"/>
  <c r="N1872" i="1"/>
  <c r="M1876" i="1"/>
  <c r="N1876" i="1"/>
  <c r="M1880" i="1"/>
  <c r="N1880" i="1"/>
  <c r="M1884" i="1"/>
  <c r="N1884" i="1"/>
  <c r="M1888" i="1"/>
  <c r="N1888" i="1"/>
  <c r="M1892" i="1"/>
  <c r="N1892" i="1"/>
  <c r="M1896" i="1"/>
  <c r="N1896" i="1"/>
  <c r="M1900" i="1"/>
  <c r="N1900" i="1"/>
  <c r="M1904" i="1"/>
  <c r="N1904" i="1"/>
  <c r="M1908" i="1"/>
  <c r="N1908" i="1"/>
  <c r="M1912" i="1"/>
  <c r="N1912" i="1"/>
  <c r="M1916" i="1"/>
  <c r="N1916" i="1"/>
  <c r="M1920" i="1"/>
  <c r="N1920" i="1"/>
  <c r="M1924" i="1"/>
  <c r="N1924" i="1"/>
  <c r="M1928" i="1"/>
  <c r="N1928" i="1"/>
  <c r="M1932" i="1"/>
  <c r="N1932" i="1"/>
  <c r="M1936" i="1"/>
  <c r="N1936" i="1"/>
  <c r="M1940" i="1"/>
  <c r="N1940" i="1"/>
  <c r="M1944" i="1"/>
  <c r="N1944" i="1"/>
  <c r="M1948" i="1"/>
  <c r="N1948" i="1"/>
  <c r="M1952" i="1"/>
  <c r="N1952" i="1"/>
  <c r="M1956" i="1"/>
  <c r="N1956" i="1"/>
  <c r="M1960" i="1"/>
  <c r="N1960" i="1"/>
  <c r="M1964" i="1"/>
  <c r="N1964" i="1"/>
  <c r="M1968" i="1"/>
  <c r="N1968" i="1"/>
  <c r="M1972" i="1"/>
  <c r="N1972" i="1"/>
  <c r="M1976" i="1"/>
  <c r="N1976" i="1"/>
  <c r="M1980" i="1"/>
  <c r="N1980" i="1"/>
  <c r="M1984" i="1"/>
  <c r="N1984" i="1"/>
  <c r="M1988" i="1"/>
  <c r="N1988" i="1"/>
  <c r="M1992" i="1"/>
  <c r="N1992" i="1"/>
  <c r="M1996" i="1"/>
  <c r="N1996" i="1"/>
  <c r="M2000" i="1"/>
  <c r="N2000" i="1"/>
  <c r="M2004" i="1"/>
  <c r="N2004" i="1"/>
  <c r="M2008" i="1"/>
  <c r="N2008" i="1"/>
  <c r="M2012" i="1"/>
  <c r="N2012" i="1"/>
  <c r="M2016" i="1"/>
  <c r="N2016" i="1"/>
  <c r="M2020" i="1"/>
  <c r="N2020" i="1"/>
  <c r="M2024" i="1"/>
  <c r="N2024" i="1"/>
  <c r="M2028" i="1"/>
  <c r="N2028" i="1"/>
  <c r="M2032" i="1"/>
  <c r="N2032" i="1"/>
  <c r="M2036" i="1"/>
  <c r="N2036" i="1"/>
  <c r="M2040" i="1"/>
  <c r="N2040" i="1"/>
  <c r="M2044" i="1"/>
  <c r="N2044" i="1"/>
  <c r="M2048" i="1"/>
  <c r="N2048" i="1"/>
  <c r="M2052" i="1"/>
  <c r="N2052" i="1"/>
  <c r="M2056" i="1"/>
  <c r="N2056" i="1"/>
  <c r="M2060" i="1"/>
  <c r="N2060" i="1"/>
  <c r="M2064" i="1"/>
  <c r="N2064" i="1"/>
  <c r="M2068" i="1"/>
  <c r="N2068" i="1"/>
  <c r="M2072" i="1"/>
  <c r="N2072" i="1"/>
  <c r="M2076" i="1"/>
  <c r="N2076" i="1"/>
  <c r="M2080" i="1"/>
  <c r="N2080" i="1"/>
  <c r="M2084" i="1"/>
  <c r="N2084" i="1"/>
  <c r="M2088" i="1"/>
  <c r="N2088" i="1"/>
  <c r="M2092" i="1"/>
  <c r="N2092" i="1"/>
  <c r="M2096" i="1"/>
  <c r="N2096" i="1"/>
  <c r="M2100" i="1"/>
  <c r="N2100" i="1"/>
  <c r="M2104" i="1"/>
  <c r="N2104" i="1"/>
  <c r="M2108" i="1"/>
  <c r="N2108" i="1"/>
  <c r="M2112" i="1"/>
  <c r="N2112" i="1"/>
  <c r="M2116" i="1"/>
  <c r="N2116" i="1"/>
  <c r="M2120" i="1"/>
  <c r="N2120" i="1"/>
  <c r="M2124" i="1"/>
  <c r="N2124" i="1"/>
  <c r="M2128" i="1"/>
  <c r="N2128" i="1"/>
  <c r="M2132" i="1"/>
  <c r="N2132" i="1"/>
  <c r="M2136" i="1"/>
  <c r="N2136" i="1"/>
  <c r="M2140" i="1"/>
  <c r="N2140" i="1"/>
  <c r="M2144" i="1"/>
  <c r="N2144" i="1"/>
  <c r="M2148" i="1"/>
  <c r="N2148" i="1"/>
  <c r="M2152" i="1"/>
  <c r="N2152" i="1"/>
  <c r="M2156" i="1"/>
  <c r="N2156" i="1"/>
  <c r="M2160" i="1"/>
  <c r="N2160" i="1"/>
  <c r="M2164" i="1"/>
  <c r="N2164" i="1"/>
  <c r="M2168" i="1"/>
  <c r="N2168" i="1"/>
  <c r="M2172" i="1"/>
  <c r="N2172" i="1"/>
  <c r="M2176" i="1"/>
  <c r="N2176" i="1"/>
  <c r="M2180" i="1"/>
  <c r="N2180" i="1"/>
  <c r="M2184" i="1"/>
  <c r="N2184" i="1"/>
  <c r="M2188" i="1"/>
  <c r="N2188" i="1"/>
  <c r="M2192" i="1"/>
  <c r="N2192" i="1"/>
  <c r="M2196" i="1"/>
  <c r="N2196" i="1"/>
  <c r="M2200" i="1"/>
  <c r="N2200" i="1"/>
  <c r="M2204" i="1"/>
  <c r="N2204" i="1"/>
  <c r="M2208" i="1"/>
  <c r="N2208" i="1"/>
  <c r="M2212" i="1"/>
  <c r="N2212" i="1"/>
  <c r="M2216" i="1"/>
  <c r="N2216" i="1"/>
  <c r="M2220" i="1"/>
  <c r="N2220" i="1"/>
  <c r="M2224" i="1"/>
  <c r="N2224" i="1"/>
  <c r="M2228" i="1"/>
  <c r="N2228" i="1"/>
  <c r="M2232" i="1"/>
  <c r="N2232" i="1"/>
  <c r="M2236" i="1"/>
  <c r="N2236" i="1"/>
  <c r="M2240" i="1"/>
  <c r="N2240" i="1"/>
  <c r="M2244" i="1"/>
  <c r="N2244" i="1"/>
  <c r="M2248" i="1"/>
  <c r="N2248" i="1"/>
  <c r="M2252" i="1"/>
  <c r="N2252" i="1"/>
  <c r="M2256" i="1"/>
  <c r="N2256" i="1"/>
  <c r="M2260" i="1"/>
  <c r="N2260" i="1"/>
  <c r="M2264" i="1"/>
  <c r="N2264" i="1"/>
  <c r="M2268" i="1"/>
  <c r="N2268" i="1"/>
  <c r="M2272" i="1"/>
  <c r="N2272" i="1"/>
  <c r="M2276" i="1"/>
  <c r="N2276" i="1"/>
  <c r="M2280" i="1"/>
  <c r="N2280" i="1"/>
  <c r="M2284" i="1"/>
  <c r="N2284" i="1"/>
  <c r="M2288" i="1"/>
  <c r="N2288" i="1"/>
  <c r="M2292" i="1"/>
  <c r="N2292" i="1"/>
  <c r="M2296" i="1"/>
  <c r="N2296" i="1"/>
  <c r="M2300" i="1"/>
  <c r="N2300" i="1"/>
  <c r="M2304" i="1"/>
  <c r="N2304" i="1"/>
  <c r="M2308" i="1"/>
  <c r="N2308" i="1"/>
  <c r="M2312" i="1"/>
  <c r="N2312" i="1"/>
  <c r="M2316" i="1"/>
  <c r="N2316" i="1"/>
  <c r="M2320" i="1"/>
  <c r="N2320" i="1"/>
  <c r="M2324" i="1"/>
  <c r="N2324" i="1"/>
  <c r="M2328" i="1"/>
  <c r="N2328" i="1"/>
  <c r="M2332" i="1"/>
  <c r="N2332" i="1"/>
  <c r="M2336" i="1"/>
  <c r="N2336" i="1"/>
  <c r="M2340" i="1"/>
  <c r="N2340" i="1"/>
  <c r="M2344" i="1"/>
  <c r="N2344" i="1"/>
  <c r="M2348" i="1"/>
  <c r="N2348" i="1"/>
  <c r="M2352" i="1"/>
  <c r="N2352" i="1"/>
  <c r="M2356" i="1"/>
  <c r="N2356" i="1"/>
  <c r="M2360" i="1"/>
  <c r="N2360" i="1"/>
  <c r="M2364" i="1"/>
  <c r="N2364" i="1"/>
  <c r="M2368" i="1"/>
  <c r="N2368" i="1"/>
  <c r="M2372" i="1"/>
  <c r="N2372" i="1"/>
  <c r="M2376" i="1"/>
  <c r="N2376" i="1"/>
  <c r="M2380" i="1"/>
  <c r="N2380" i="1"/>
  <c r="M2384" i="1"/>
  <c r="N2384" i="1"/>
  <c r="M2388" i="1"/>
  <c r="N2388" i="1"/>
  <c r="M2392" i="1"/>
  <c r="N2392" i="1"/>
  <c r="M2396" i="1"/>
  <c r="N2396" i="1"/>
  <c r="M2400" i="1"/>
  <c r="N2400" i="1"/>
  <c r="M2404" i="1"/>
  <c r="N2404" i="1"/>
  <c r="M2408" i="1"/>
  <c r="N2408" i="1"/>
  <c r="M2412" i="1"/>
  <c r="N2412" i="1"/>
  <c r="M2416" i="1"/>
  <c r="N2416" i="1"/>
  <c r="M2420" i="1"/>
  <c r="N2420" i="1"/>
  <c r="M2424" i="1"/>
  <c r="N2424" i="1"/>
  <c r="M2428" i="1"/>
  <c r="N2428" i="1"/>
  <c r="M2432" i="1"/>
  <c r="N2432" i="1"/>
  <c r="M2436" i="1"/>
  <c r="N2436" i="1"/>
  <c r="M2440" i="1"/>
  <c r="N2440" i="1"/>
  <c r="M2444" i="1"/>
  <c r="N2444" i="1"/>
  <c r="M2448" i="1"/>
  <c r="N2448" i="1"/>
  <c r="M2452" i="1"/>
  <c r="N2452" i="1"/>
  <c r="M2456" i="1"/>
  <c r="N2456" i="1"/>
  <c r="M2460" i="1"/>
  <c r="N2460" i="1"/>
  <c r="M2464" i="1"/>
  <c r="N2464" i="1"/>
  <c r="M2468" i="1"/>
  <c r="N2468" i="1"/>
  <c r="M2472" i="1"/>
  <c r="N2472" i="1"/>
  <c r="M2476" i="1"/>
  <c r="N2476" i="1"/>
  <c r="M2480" i="1"/>
  <c r="N2480" i="1"/>
  <c r="M2484" i="1"/>
  <c r="N2484" i="1"/>
  <c r="M2488" i="1"/>
  <c r="N2488" i="1"/>
  <c r="M2492" i="1"/>
  <c r="N2492" i="1"/>
  <c r="M2496" i="1"/>
  <c r="N2496" i="1"/>
  <c r="M2500" i="1"/>
  <c r="N2500" i="1"/>
  <c r="M2504" i="1"/>
  <c r="N2504" i="1"/>
  <c r="M2508" i="1"/>
  <c r="N2508" i="1"/>
  <c r="M2512" i="1"/>
  <c r="N2512" i="1"/>
  <c r="M2516" i="1"/>
  <c r="N2516" i="1"/>
  <c r="M2520" i="1"/>
  <c r="N2520" i="1"/>
  <c r="M2524" i="1"/>
  <c r="N2524" i="1"/>
  <c r="M2528" i="1"/>
  <c r="N2528" i="1"/>
  <c r="M2532" i="1"/>
  <c r="N2532" i="1"/>
  <c r="M2536" i="1"/>
  <c r="N2536" i="1"/>
  <c r="M2540" i="1"/>
  <c r="N2540" i="1"/>
  <c r="M2544" i="1"/>
  <c r="N2544" i="1"/>
  <c r="M2548" i="1"/>
  <c r="N2548" i="1"/>
  <c r="M2552" i="1"/>
  <c r="N2552" i="1"/>
  <c r="M2556" i="1"/>
  <c r="N2556" i="1"/>
  <c r="M2560" i="1"/>
  <c r="N2560" i="1"/>
  <c r="M2564" i="1"/>
  <c r="N2564" i="1"/>
  <c r="M2568" i="1"/>
  <c r="N2568" i="1"/>
  <c r="M2572" i="1"/>
  <c r="N2572" i="1"/>
  <c r="M2576" i="1"/>
  <c r="N2576" i="1"/>
  <c r="M2580" i="1"/>
  <c r="N2580" i="1"/>
  <c r="M2584" i="1"/>
  <c r="N2584" i="1"/>
  <c r="M2588" i="1"/>
  <c r="N2588" i="1"/>
  <c r="M2592" i="1"/>
  <c r="N2592" i="1"/>
  <c r="M2596" i="1"/>
  <c r="N2596" i="1"/>
  <c r="M2600" i="1"/>
  <c r="N2600" i="1"/>
  <c r="M2604" i="1"/>
  <c r="N2604" i="1"/>
  <c r="M2608" i="1"/>
  <c r="N2608" i="1"/>
  <c r="M2612" i="1"/>
  <c r="N2612" i="1"/>
  <c r="M2616" i="1"/>
  <c r="N2616" i="1"/>
  <c r="M2620" i="1"/>
  <c r="N2620" i="1"/>
  <c r="M2624" i="1"/>
  <c r="N2624" i="1"/>
  <c r="M2628" i="1"/>
  <c r="N2628" i="1"/>
  <c r="M2632" i="1"/>
  <c r="N2632" i="1"/>
  <c r="M2636" i="1"/>
  <c r="N2636" i="1"/>
  <c r="M2640" i="1"/>
  <c r="N2640" i="1"/>
  <c r="M2644" i="1"/>
  <c r="N2644" i="1"/>
  <c r="M2648" i="1"/>
  <c r="N2648" i="1"/>
  <c r="M2652" i="1"/>
  <c r="N2652" i="1"/>
  <c r="M2656" i="1"/>
  <c r="N2656" i="1"/>
  <c r="M2660" i="1"/>
  <c r="N2660" i="1"/>
  <c r="M2664" i="1"/>
  <c r="N2664" i="1"/>
  <c r="M2668" i="1"/>
  <c r="N2668" i="1"/>
  <c r="M2672" i="1"/>
  <c r="N2672" i="1"/>
  <c r="M2676" i="1"/>
  <c r="N2676" i="1"/>
  <c r="M2680" i="1"/>
  <c r="N2680" i="1"/>
  <c r="M2684" i="1"/>
  <c r="N2684" i="1"/>
  <c r="M2688" i="1"/>
  <c r="N2688" i="1"/>
  <c r="M2692" i="1"/>
  <c r="N2692" i="1"/>
  <c r="M2696" i="1"/>
  <c r="N2696" i="1"/>
  <c r="M2700" i="1"/>
  <c r="N2700" i="1"/>
  <c r="M2704" i="1"/>
  <c r="N2704" i="1"/>
  <c r="M2708" i="1"/>
  <c r="N2708" i="1"/>
  <c r="M2712" i="1"/>
  <c r="N2712" i="1"/>
  <c r="M2716" i="1"/>
  <c r="N2716" i="1"/>
  <c r="M2720" i="1"/>
  <c r="N2720" i="1"/>
  <c r="M2724" i="1"/>
  <c r="N2724" i="1"/>
  <c r="M2728" i="1"/>
  <c r="N2728" i="1"/>
  <c r="M2732" i="1"/>
  <c r="N2732" i="1"/>
  <c r="M2736" i="1"/>
  <c r="N2736" i="1"/>
  <c r="M2740" i="1"/>
  <c r="N2740" i="1"/>
  <c r="M2744" i="1"/>
  <c r="N2744" i="1"/>
  <c r="M2748" i="1"/>
  <c r="N2748" i="1"/>
  <c r="M2752" i="1"/>
  <c r="N2752" i="1"/>
  <c r="M2756" i="1"/>
  <c r="N2756" i="1"/>
  <c r="M2760" i="1"/>
  <c r="N2760" i="1"/>
  <c r="M2764" i="1"/>
  <c r="N2764" i="1"/>
  <c r="M2768" i="1"/>
  <c r="N2768" i="1"/>
  <c r="M2772" i="1"/>
  <c r="N2772" i="1"/>
  <c r="M2776" i="1"/>
  <c r="N2776" i="1"/>
  <c r="M2780" i="1"/>
  <c r="N2780" i="1"/>
  <c r="M2784" i="1"/>
  <c r="N2784" i="1"/>
  <c r="M2788" i="1"/>
  <c r="N2788" i="1"/>
  <c r="M2792" i="1"/>
  <c r="N2792" i="1"/>
  <c r="M2796" i="1"/>
  <c r="N2796" i="1"/>
  <c r="M2800" i="1"/>
  <c r="N2800" i="1"/>
  <c r="M2804" i="1"/>
  <c r="N2804" i="1"/>
  <c r="M2808" i="1"/>
  <c r="N2808" i="1"/>
  <c r="M2812" i="1"/>
  <c r="N2812" i="1"/>
  <c r="M2816" i="1"/>
  <c r="N2816" i="1"/>
  <c r="M2820" i="1"/>
  <c r="N2820" i="1"/>
  <c r="M2824" i="1"/>
  <c r="N2824" i="1"/>
  <c r="M2828" i="1"/>
  <c r="N2828" i="1"/>
  <c r="M2832" i="1"/>
  <c r="N2832" i="1"/>
  <c r="M2836" i="1"/>
  <c r="N2836" i="1"/>
  <c r="M2840" i="1"/>
  <c r="N2840" i="1"/>
  <c r="M2844" i="1"/>
  <c r="N2844" i="1"/>
  <c r="M2848" i="1"/>
  <c r="N2848" i="1"/>
  <c r="M2852" i="1"/>
  <c r="N2852" i="1"/>
  <c r="M2856" i="1"/>
  <c r="N2856" i="1"/>
  <c r="M2860" i="1"/>
  <c r="N2860" i="1"/>
  <c r="M2864" i="1"/>
  <c r="N2864" i="1"/>
  <c r="M2868" i="1"/>
  <c r="N2868" i="1"/>
  <c r="M2872" i="1"/>
  <c r="N2872" i="1"/>
  <c r="M2876" i="1"/>
  <c r="N2876" i="1"/>
  <c r="M2880" i="1"/>
  <c r="N2880" i="1"/>
  <c r="M2884" i="1"/>
  <c r="N2884" i="1"/>
  <c r="M2888" i="1"/>
  <c r="N2888" i="1"/>
  <c r="M2892" i="1"/>
  <c r="N2892" i="1"/>
  <c r="M2896" i="1"/>
  <c r="N2896" i="1"/>
  <c r="M2900" i="1"/>
  <c r="N2900" i="1"/>
  <c r="M2904" i="1"/>
  <c r="N2904" i="1"/>
  <c r="M2908" i="1"/>
  <c r="N2908" i="1"/>
  <c r="M2912" i="1"/>
  <c r="N2912" i="1"/>
  <c r="M2916" i="1"/>
  <c r="N2916" i="1"/>
  <c r="M2920" i="1"/>
  <c r="N2920" i="1"/>
  <c r="M2924" i="1"/>
  <c r="N2924" i="1"/>
  <c r="M2928" i="1"/>
  <c r="N2928" i="1"/>
  <c r="M2932" i="1"/>
  <c r="N2932" i="1"/>
  <c r="M2936" i="1"/>
  <c r="N2936" i="1"/>
  <c r="M2940" i="1"/>
  <c r="N2940" i="1"/>
  <c r="M2944" i="1"/>
  <c r="N2944" i="1"/>
  <c r="M2948" i="1"/>
  <c r="N2948" i="1"/>
  <c r="M2952" i="1"/>
  <c r="N2952" i="1"/>
  <c r="M2956" i="1"/>
  <c r="N2956" i="1"/>
  <c r="M2960" i="1"/>
  <c r="N2960" i="1"/>
  <c r="M2964" i="1"/>
  <c r="N2964" i="1"/>
  <c r="M2968" i="1"/>
  <c r="N2968" i="1"/>
  <c r="M2972" i="1"/>
  <c r="N2972" i="1"/>
  <c r="M2976" i="1"/>
  <c r="N2976" i="1"/>
  <c r="M2980" i="1"/>
  <c r="N2980" i="1"/>
  <c r="M2984" i="1"/>
  <c r="N2984" i="1"/>
  <c r="M2988" i="1"/>
  <c r="N2988" i="1"/>
  <c r="M2992" i="1"/>
  <c r="N2992" i="1"/>
  <c r="M2996" i="1"/>
  <c r="N2996" i="1"/>
  <c r="M3000" i="1"/>
  <c r="N3000" i="1"/>
  <c r="M3004" i="1"/>
  <c r="N3004" i="1"/>
  <c r="M3008" i="1"/>
  <c r="N3008" i="1"/>
  <c r="M3012" i="1"/>
  <c r="N3012" i="1"/>
  <c r="M3016" i="1"/>
  <c r="N3016" i="1"/>
  <c r="M3020" i="1"/>
  <c r="N3020" i="1"/>
  <c r="M3024" i="1"/>
  <c r="N3024" i="1"/>
  <c r="M3028" i="1"/>
  <c r="N3028" i="1"/>
  <c r="M3032" i="1"/>
  <c r="N3032" i="1"/>
  <c r="M3036" i="1"/>
  <c r="N3036" i="1"/>
  <c r="M3040" i="1"/>
  <c r="N3040" i="1"/>
  <c r="M3044" i="1"/>
  <c r="N3044" i="1"/>
  <c r="M3048" i="1"/>
  <c r="N3048" i="1"/>
  <c r="M3052" i="1"/>
  <c r="N3052" i="1"/>
  <c r="M3056" i="1"/>
  <c r="N3056" i="1"/>
  <c r="M3060" i="1"/>
  <c r="N3060" i="1"/>
  <c r="M3064" i="1"/>
  <c r="N3064" i="1"/>
  <c r="M3068" i="1"/>
  <c r="N3068" i="1"/>
  <c r="M3072" i="1"/>
  <c r="N3072" i="1"/>
  <c r="M3076" i="1"/>
  <c r="N3076" i="1"/>
  <c r="M3080" i="1"/>
  <c r="N3080" i="1"/>
  <c r="M3084" i="1"/>
  <c r="N3084" i="1"/>
  <c r="M3088" i="1"/>
  <c r="N3088" i="1"/>
  <c r="M3092" i="1"/>
  <c r="N3092" i="1"/>
  <c r="M3096" i="1"/>
  <c r="N3096" i="1"/>
  <c r="M3100" i="1"/>
  <c r="N3100" i="1"/>
  <c r="M3104" i="1"/>
  <c r="N3104" i="1"/>
  <c r="M3108" i="1"/>
  <c r="N3108" i="1"/>
  <c r="M3112" i="1"/>
  <c r="N3112" i="1"/>
  <c r="M3116" i="1"/>
  <c r="N3116" i="1"/>
  <c r="M3120" i="1"/>
  <c r="N3120" i="1"/>
  <c r="M3124" i="1"/>
  <c r="N3124" i="1"/>
  <c r="M3128" i="1"/>
  <c r="N3128" i="1"/>
  <c r="M3132" i="1"/>
  <c r="N3132" i="1"/>
  <c r="M3136" i="1"/>
  <c r="N3136" i="1"/>
  <c r="M3140" i="1"/>
  <c r="N3140" i="1"/>
  <c r="M3144" i="1"/>
  <c r="N3144" i="1"/>
  <c r="M3148" i="1"/>
  <c r="N3148" i="1"/>
  <c r="M3152" i="1"/>
  <c r="N3152" i="1"/>
  <c r="M3156" i="1"/>
  <c r="N3156" i="1"/>
  <c r="M3160" i="1"/>
  <c r="N3160" i="1"/>
  <c r="M3164" i="1"/>
  <c r="N3164" i="1"/>
  <c r="M3168" i="1"/>
  <c r="N3168" i="1"/>
  <c r="M3172" i="1"/>
  <c r="N3172" i="1"/>
  <c r="M3176" i="1"/>
  <c r="N3176" i="1"/>
  <c r="M3180" i="1"/>
  <c r="N3180" i="1"/>
  <c r="M3184" i="1"/>
  <c r="N3184" i="1"/>
  <c r="M3188" i="1"/>
  <c r="N3188" i="1"/>
  <c r="M3192" i="1"/>
  <c r="N3192" i="1"/>
  <c r="M3196" i="1"/>
  <c r="N3196" i="1"/>
  <c r="M3200" i="1"/>
  <c r="N3200" i="1"/>
  <c r="M3204" i="1"/>
  <c r="N3204" i="1"/>
  <c r="M3208" i="1"/>
  <c r="N3208" i="1"/>
  <c r="M3212" i="1"/>
  <c r="N3212" i="1"/>
  <c r="M3216" i="1"/>
  <c r="N3216" i="1"/>
  <c r="M3220" i="1"/>
  <c r="N3220" i="1"/>
  <c r="M3224" i="1"/>
  <c r="N3224" i="1"/>
  <c r="M3228" i="1"/>
  <c r="N3228" i="1"/>
  <c r="M3232" i="1"/>
  <c r="N3232" i="1"/>
  <c r="M3236" i="1"/>
  <c r="N3236" i="1"/>
  <c r="M3240" i="1"/>
  <c r="N3240" i="1"/>
  <c r="M3244" i="1"/>
  <c r="N3244" i="1"/>
  <c r="M3248" i="1"/>
  <c r="N3248" i="1"/>
  <c r="M3252" i="1"/>
  <c r="N3252" i="1"/>
  <c r="M3256" i="1"/>
  <c r="N3256" i="1"/>
  <c r="M3260" i="1"/>
  <c r="N3260" i="1"/>
  <c r="M3264" i="1"/>
  <c r="N3264" i="1"/>
  <c r="M3268" i="1"/>
  <c r="N3268" i="1"/>
  <c r="M3272" i="1"/>
  <c r="N3272" i="1"/>
  <c r="M3276" i="1"/>
  <c r="N3276" i="1"/>
  <c r="M3280" i="1"/>
  <c r="N3280" i="1"/>
  <c r="M3284" i="1"/>
  <c r="N3284" i="1"/>
  <c r="M3288" i="1"/>
  <c r="N3288" i="1"/>
  <c r="M3292" i="1"/>
  <c r="N3292" i="1"/>
  <c r="M3296" i="1"/>
  <c r="N3296" i="1"/>
  <c r="M3300" i="1"/>
  <c r="N3300" i="1"/>
  <c r="M3304" i="1"/>
  <c r="N3304" i="1"/>
  <c r="M3308" i="1"/>
  <c r="N3308" i="1"/>
  <c r="M3312" i="1"/>
  <c r="N3312" i="1"/>
  <c r="M3316" i="1"/>
  <c r="N3316" i="1"/>
  <c r="M3320" i="1"/>
  <c r="N3320" i="1"/>
  <c r="M3324" i="1"/>
  <c r="N3324" i="1"/>
  <c r="M3328" i="1"/>
  <c r="N3328" i="1"/>
  <c r="M3332" i="1"/>
  <c r="N3332" i="1"/>
  <c r="M3336" i="1"/>
  <c r="N3336" i="1"/>
  <c r="M3340" i="1"/>
  <c r="N3340" i="1"/>
  <c r="M3344" i="1"/>
  <c r="N3344" i="1"/>
  <c r="M3348" i="1"/>
  <c r="N3348" i="1"/>
  <c r="M3352" i="1"/>
  <c r="N3352" i="1"/>
  <c r="M3356" i="1"/>
  <c r="N3356" i="1"/>
  <c r="M3360" i="1"/>
  <c r="N3360" i="1"/>
  <c r="M3364" i="1"/>
  <c r="N3364" i="1"/>
  <c r="M3368" i="1"/>
  <c r="N3368" i="1"/>
  <c r="M3372" i="1"/>
  <c r="N3372" i="1"/>
  <c r="M3376" i="1"/>
  <c r="N3376" i="1"/>
  <c r="M3380" i="1"/>
  <c r="N3380" i="1"/>
  <c r="M3384" i="1"/>
  <c r="N3384" i="1"/>
  <c r="M3388" i="1"/>
  <c r="N3388" i="1"/>
  <c r="M3392" i="1"/>
  <c r="N3392" i="1"/>
  <c r="M3396" i="1"/>
  <c r="N3396" i="1"/>
  <c r="M3400" i="1"/>
  <c r="N3400" i="1"/>
  <c r="M3404" i="1"/>
  <c r="N3404" i="1"/>
  <c r="M3408" i="1"/>
  <c r="N3408" i="1"/>
  <c r="M3412" i="1"/>
  <c r="N3412" i="1"/>
  <c r="M3416" i="1"/>
  <c r="N3416" i="1"/>
  <c r="M3420" i="1"/>
  <c r="N3420" i="1"/>
  <c r="M3424" i="1"/>
  <c r="N3424" i="1"/>
  <c r="M3428" i="1"/>
  <c r="N3428" i="1"/>
  <c r="M3432" i="1"/>
  <c r="N3432" i="1"/>
  <c r="M3436" i="1"/>
  <c r="N3436" i="1"/>
  <c r="M3440" i="1"/>
  <c r="N3440" i="1"/>
  <c r="M3444" i="1"/>
  <c r="N3444" i="1"/>
  <c r="M3448" i="1"/>
  <c r="N3448" i="1"/>
  <c r="M3452" i="1"/>
  <c r="N3452" i="1"/>
  <c r="M3456" i="1"/>
  <c r="N3456" i="1"/>
  <c r="M3460" i="1"/>
  <c r="N3460" i="1"/>
  <c r="M3464" i="1"/>
  <c r="N3464" i="1"/>
  <c r="M3468" i="1"/>
  <c r="N3468" i="1"/>
  <c r="M3472" i="1"/>
  <c r="N3472" i="1"/>
  <c r="M3476" i="1"/>
  <c r="N3476" i="1"/>
  <c r="M3480" i="1"/>
  <c r="N3480" i="1"/>
  <c r="M3484" i="1"/>
  <c r="N3484" i="1"/>
  <c r="M3488" i="1"/>
  <c r="N3488" i="1"/>
  <c r="M3492" i="1"/>
  <c r="N3492" i="1"/>
  <c r="M3496" i="1"/>
  <c r="N3496" i="1"/>
  <c r="M3500" i="1"/>
  <c r="N3500" i="1"/>
  <c r="M3504" i="1"/>
  <c r="N3504" i="1"/>
  <c r="M3508" i="1"/>
  <c r="N3508" i="1"/>
  <c r="M3512" i="1"/>
  <c r="N3512" i="1"/>
  <c r="M3516" i="1"/>
  <c r="N3516" i="1"/>
  <c r="M3520" i="1"/>
  <c r="N3520" i="1"/>
  <c r="M3524" i="1"/>
  <c r="N3524" i="1"/>
  <c r="M3528" i="1"/>
  <c r="N3528" i="1"/>
  <c r="M3532" i="1"/>
  <c r="N3532" i="1"/>
  <c r="M3536" i="1"/>
  <c r="N3536" i="1"/>
  <c r="M3540" i="1"/>
  <c r="N3540" i="1"/>
  <c r="M3544" i="1"/>
  <c r="N3544" i="1"/>
  <c r="M3548" i="1"/>
  <c r="N3548" i="1"/>
  <c r="M3552" i="1"/>
  <c r="N3552" i="1"/>
  <c r="M3556" i="1"/>
  <c r="N3556" i="1"/>
  <c r="M3560" i="1"/>
  <c r="N3560" i="1"/>
  <c r="M3564" i="1"/>
  <c r="N3564" i="1"/>
  <c r="M3568" i="1"/>
  <c r="N3568" i="1"/>
  <c r="M3572" i="1"/>
  <c r="N3572" i="1"/>
  <c r="M3576" i="1"/>
  <c r="N3576" i="1"/>
  <c r="M3580" i="1"/>
  <c r="N3580" i="1"/>
  <c r="M3584" i="1"/>
  <c r="N3584" i="1"/>
  <c r="M3588" i="1"/>
  <c r="N3588" i="1"/>
  <c r="M3592" i="1"/>
  <c r="N3592" i="1"/>
  <c r="M3596" i="1"/>
  <c r="N3596" i="1"/>
  <c r="M3600" i="1"/>
  <c r="N3600" i="1"/>
  <c r="M3604" i="1"/>
  <c r="N3604" i="1"/>
  <c r="M3608" i="1"/>
  <c r="N3608" i="1"/>
  <c r="M3612" i="1"/>
  <c r="N3612" i="1"/>
  <c r="M3616" i="1"/>
  <c r="N3616" i="1"/>
  <c r="M3620" i="1"/>
  <c r="N3620" i="1"/>
  <c r="M3624" i="1"/>
  <c r="N3624" i="1"/>
  <c r="M3628" i="1"/>
  <c r="N3628" i="1"/>
  <c r="M3632" i="1"/>
  <c r="N3632" i="1"/>
  <c r="M3636" i="1"/>
  <c r="N3636" i="1"/>
  <c r="M3640" i="1"/>
  <c r="N3640" i="1"/>
  <c r="M3644" i="1"/>
  <c r="N3644" i="1"/>
  <c r="M3648" i="1"/>
  <c r="N3648" i="1"/>
  <c r="M3652" i="1"/>
  <c r="N3652" i="1"/>
  <c r="M3656" i="1"/>
  <c r="N3656" i="1"/>
  <c r="M3660" i="1"/>
  <c r="N3660" i="1"/>
  <c r="M3664" i="1"/>
  <c r="N3664" i="1"/>
  <c r="M3668" i="1"/>
  <c r="N3668" i="1"/>
  <c r="M3672" i="1"/>
  <c r="N3672" i="1"/>
  <c r="M3676" i="1"/>
  <c r="N3676" i="1"/>
  <c r="M3680" i="1"/>
  <c r="N3680" i="1"/>
  <c r="M3684" i="1"/>
  <c r="N3684" i="1"/>
  <c r="M3688" i="1"/>
  <c r="N3688" i="1"/>
  <c r="M3692" i="1"/>
  <c r="N3692" i="1"/>
  <c r="M3696" i="1"/>
  <c r="N3696" i="1"/>
  <c r="M3700" i="1"/>
  <c r="N3700" i="1"/>
  <c r="M3704" i="1"/>
  <c r="N3704" i="1"/>
  <c r="M3708" i="1"/>
  <c r="N3708" i="1"/>
  <c r="M3712" i="1"/>
  <c r="N3712" i="1"/>
  <c r="M3716" i="1"/>
  <c r="N3716" i="1"/>
  <c r="M3720" i="1"/>
  <c r="N3720" i="1"/>
  <c r="M3724" i="1"/>
  <c r="N3724" i="1"/>
  <c r="M3728" i="1"/>
  <c r="N3728" i="1"/>
  <c r="M3732" i="1"/>
  <c r="N3732" i="1"/>
  <c r="M3736" i="1"/>
  <c r="N3736" i="1"/>
  <c r="M3740" i="1"/>
  <c r="N3740" i="1"/>
  <c r="M3744" i="1"/>
  <c r="N3744" i="1"/>
  <c r="M3748" i="1"/>
  <c r="N3748" i="1"/>
  <c r="M3752" i="1"/>
  <c r="N3752" i="1"/>
  <c r="M3756" i="1"/>
  <c r="N3756" i="1"/>
  <c r="M3760" i="1"/>
  <c r="N3760" i="1"/>
  <c r="M3764" i="1"/>
  <c r="N3764" i="1"/>
  <c r="M3768" i="1"/>
  <c r="N3768" i="1"/>
  <c r="M3772" i="1"/>
  <c r="N3772" i="1"/>
  <c r="M3776" i="1"/>
  <c r="N3776" i="1"/>
  <c r="M3780" i="1"/>
  <c r="N3780" i="1"/>
  <c r="M3784" i="1"/>
  <c r="N3784" i="1"/>
  <c r="M3788" i="1"/>
  <c r="N3788" i="1"/>
  <c r="M3792" i="1"/>
  <c r="N3792" i="1"/>
  <c r="M3796" i="1"/>
  <c r="N3796" i="1"/>
  <c r="M3800" i="1"/>
  <c r="N3800" i="1"/>
  <c r="M3804" i="1"/>
  <c r="N3804" i="1"/>
  <c r="M3808" i="1"/>
  <c r="N3808" i="1"/>
  <c r="M3812" i="1"/>
  <c r="N3812" i="1"/>
  <c r="M3816" i="1"/>
  <c r="N3816" i="1"/>
  <c r="M3820" i="1"/>
  <c r="N3820" i="1"/>
  <c r="M3824" i="1"/>
  <c r="N3824" i="1"/>
  <c r="M3828" i="1"/>
  <c r="N3828" i="1"/>
  <c r="M3832" i="1"/>
  <c r="N3832" i="1"/>
  <c r="M3836" i="1"/>
  <c r="N3836" i="1"/>
  <c r="M3840" i="1"/>
  <c r="N3840" i="1"/>
  <c r="M3844" i="1"/>
  <c r="N3844" i="1"/>
  <c r="M3848" i="1"/>
  <c r="N3848" i="1"/>
  <c r="M3852" i="1"/>
  <c r="N3852" i="1"/>
  <c r="M3856" i="1"/>
  <c r="N3856" i="1"/>
  <c r="M3860" i="1"/>
  <c r="N3860" i="1"/>
  <c r="M3864" i="1"/>
  <c r="N3864" i="1"/>
  <c r="M3868" i="1"/>
  <c r="N3868" i="1"/>
  <c r="M3872" i="1"/>
  <c r="N3872" i="1"/>
  <c r="M3876" i="1"/>
  <c r="N3876" i="1"/>
  <c r="M3880" i="1"/>
  <c r="N3880" i="1"/>
  <c r="M3884" i="1"/>
  <c r="N3884" i="1"/>
  <c r="M3888" i="1"/>
  <c r="N3888" i="1"/>
  <c r="M3892" i="1"/>
  <c r="N3892" i="1"/>
  <c r="M3896" i="1"/>
  <c r="N3896" i="1"/>
  <c r="M3900" i="1"/>
  <c r="N3900" i="1"/>
  <c r="M3904" i="1"/>
  <c r="N3904" i="1"/>
  <c r="M3908" i="1"/>
  <c r="N3908" i="1"/>
  <c r="M3912" i="1"/>
  <c r="N3912" i="1"/>
  <c r="M3916" i="1"/>
  <c r="N3916" i="1"/>
  <c r="M3920" i="1"/>
  <c r="N3920" i="1"/>
  <c r="M3924" i="1"/>
  <c r="N3924" i="1"/>
  <c r="M3928" i="1"/>
  <c r="N3928" i="1"/>
  <c r="M3932" i="1"/>
  <c r="N3932" i="1"/>
  <c r="M3936" i="1"/>
  <c r="N3936" i="1"/>
  <c r="M3940" i="1"/>
  <c r="N3940" i="1"/>
  <c r="M3944" i="1"/>
  <c r="N3944" i="1"/>
  <c r="M3948" i="1"/>
  <c r="N3948" i="1"/>
  <c r="M3952" i="1"/>
  <c r="N3952" i="1"/>
  <c r="M3956" i="1"/>
  <c r="N3956" i="1"/>
  <c r="M3960" i="1"/>
  <c r="N3960" i="1"/>
  <c r="M3964" i="1"/>
  <c r="N3964" i="1"/>
  <c r="M3968" i="1"/>
  <c r="N3968" i="1"/>
  <c r="M3972" i="1"/>
  <c r="N3972" i="1"/>
  <c r="M3976" i="1"/>
  <c r="N3976" i="1"/>
  <c r="M3980" i="1"/>
  <c r="N3980" i="1"/>
  <c r="M3984" i="1"/>
  <c r="N3984" i="1"/>
  <c r="M3988" i="1"/>
  <c r="N3988" i="1"/>
  <c r="M3992" i="1"/>
  <c r="N3992" i="1"/>
  <c r="M3996" i="1"/>
  <c r="N3996" i="1"/>
  <c r="M4000" i="1"/>
  <c r="N4000" i="1"/>
  <c r="M4004" i="1"/>
  <c r="N4004" i="1"/>
  <c r="M4008" i="1"/>
  <c r="N4008" i="1"/>
  <c r="M4012" i="1"/>
  <c r="N4012" i="1"/>
  <c r="M4016" i="1"/>
  <c r="N4016" i="1"/>
  <c r="M4020" i="1"/>
  <c r="N4020" i="1"/>
  <c r="M4024" i="1"/>
  <c r="N4024" i="1"/>
  <c r="M4028" i="1"/>
  <c r="N4028" i="1"/>
  <c r="M4032" i="1"/>
  <c r="N4032" i="1"/>
  <c r="M4036" i="1"/>
  <c r="N4036" i="1"/>
  <c r="M4040" i="1"/>
  <c r="N4040" i="1"/>
  <c r="M4044" i="1"/>
  <c r="N4044" i="1"/>
  <c r="M4048" i="1"/>
  <c r="N4048" i="1"/>
  <c r="M4052" i="1"/>
  <c r="N4052" i="1"/>
  <c r="M4056" i="1"/>
  <c r="N4056" i="1"/>
  <c r="M4060" i="1"/>
  <c r="N4060" i="1"/>
  <c r="M4064" i="1"/>
  <c r="N4064" i="1"/>
  <c r="M4068" i="1"/>
  <c r="N4068" i="1"/>
  <c r="M4072" i="1"/>
  <c r="N4072" i="1"/>
  <c r="M4076" i="1"/>
  <c r="N4076" i="1"/>
  <c r="M4080" i="1"/>
  <c r="N4080" i="1"/>
  <c r="M4084" i="1"/>
  <c r="N4084" i="1"/>
  <c r="M4088" i="1"/>
  <c r="N4088" i="1"/>
  <c r="M4092" i="1"/>
  <c r="N4092" i="1"/>
  <c r="M4096" i="1"/>
  <c r="N4096" i="1"/>
  <c r="M4100" i="1"/>
  <c r="N4100" i="1"/>
  <c r="M4104" i="1"/>
  <c r="N4104" i="1"/>
  <c r="M4108" i="1"/>
  <c r="N4108" i="1"/>
  <c r="M4112" i="1"/>
  <c r="N4112" i="1"/>
  <c r="M725" i="1"/>
  <c r="M1977" i="1"/>
  <c r="M2435" i="1"/>
  <c r="G3" i="39" l="1"/>
  <c r="G13" i="39"/>
  <c r="G2" i="39"/>
  <c r="H13" i="39"/>
  <c r="F12" i="39"/>
  <c r="G12" i="39"/>
  <c r="H11" i="39"/>
  <c r="F11" i="39"/>
  <c r="H5" i="39"/>
  <c r="F8" i="39"/>
  <c r="H8" i="39"/>
  <c r="H7" i="39"/>
  <c r="G7" i="39"/>
  <c r="H6" i="39"/>
  <c r="G6" i="39"/>
  <c r="G5" i="39"/>
  <c r="F4" i="39"/>
  <c r="H4" i="39"/>
  <c r="F3" i="39"/>
</calcChain>
</file>

<file path=xl/sharedStrings.xml><?xml version="1.0" encoding="utf-8"?>
<sst xmlns="http://schemas.openxmlformats.org/spreadsheetml/2006/main" count="24822" uniqueCount="8405">
  <si>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</si>
  <si>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</si>
  <si>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</si>
  <si>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</si>
  <si>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</si>
  <si>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</si>
  <si>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</si>
  <si>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</si>
  <si>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</si>
  <si>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</si>
  <si>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</si>
  <si>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</si>
  <si>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</si>
  <si>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</si>
  <si>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</si>
  <si>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</si>
  <si>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</si>
  <si>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</si>
  <si>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</si>
  <si>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</si>
  <si>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</si>
  <si>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</si>
  <si>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</si>
  <si>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</si>
  <si>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</si>
  <si>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</si>
  <si>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</si>
  <si>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</si>
  <si>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</si>
  <si>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</si>
  <si>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</si>
  <si>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</si>
  <si>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</si>
  <si>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</si>
  <si>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</si>
  <si>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</si>
  <si>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</si>
  <si>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</si>
  <si>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</si>
  <si>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</si>
  <si>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</si>
  <si>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</si>
  <si>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</si>
  <si>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</si>
  <si>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</si>
  <si>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</si>
  <si>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</si>
  <si>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</si>
  <si>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</si>
  <si>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</si>
  <si>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</si>
  <si>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</si>
  <si>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</si>
  <si>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</si>
  <si>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</si>
  <si>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</si>
  <si>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</si>
  <si>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</si>
  <si>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</si>
  <si>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</si>
  <si>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</si>
  <si>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</si>
  <si>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</si>
  <si>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</si>
  <si>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</si>
  <si>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</si>
  <si>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</si>
  <si>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</si>
  <si>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</si>
  <si>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</si>
  <si>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</si>
  <si>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</si>
  <si>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</si>
  <si>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</si>
  <si>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</si>
  <si>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</si>
  <si>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</si>
  <si>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</si>
  <si>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</si>
  <si>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</si>
  <si>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</si>
  <si>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</si>
  <si>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</si>
  <si>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</si>
  <si>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</si>
  <si>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</si>
  <si>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</si>
  <si>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</si>
  <si>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</si>
  <si>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</si>
  <si>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</si>
  <si>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</si>
  <si>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</si>
  <si>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</si>
  <si>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</si>
  <si>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</si>
  <si>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</si>
  <si>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</si>
  <si>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</si>
  <si>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</si>
  <si>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</si>
  <si>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</si>
  <si>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</si>
  <si>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</si>
  <si>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</si>
  <si>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</si>
  <si>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</si>
  <si>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</si>
  <si>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</si>
  <si>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</si>
  <si>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</si>
  <si>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</si>
  <si>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</si>
  <si>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</si>
  <si>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</si>
  <si>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</si>
  <si>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</si>
  <si>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</si>
  <si>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</si>
  <si>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</si>
  <si>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</si>
  <si>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</si>
  <si>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</si>
  <si>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</si>
  <si>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</si>
  <si>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</si>
  <si>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</si>
  <si>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</si>
  <si>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</si>
  <si>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</si>
  <si>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</si>
  <si>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</si>
  <si>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</si>
  <si>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</si>
  <si>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</si>
  <si>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</si>
  <si>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</si>
  <si>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</si>
  <si>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</si>
  <si>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</si>
  <si>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</si>
  <si>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</si>
  <si>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</si>
  <si>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</si>
  <si>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</si>
  <si>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</si>
  <si>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</si>
  <si>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</si>
  <si>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</si>
  <si>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</si>
  <si>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</si>
  <si>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</si>
  <si>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</si>
  <si>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</si>
  <si>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</si>
  <si>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</si>
  <si>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</si>
  <si>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</si>
  <si>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</si>
  <si>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</si>
  <si>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</si>
  <si>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</si>
  <si>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</si>
  <si>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</si>
  <si>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</si>
  <si>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</si>
  <si>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</si>
  <si>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</si>
  <si>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</si>
  <si>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</si>
  <si>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</si>
  <si>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</si>
  <si>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</si>
  <si>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</si>
  <si>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</si>
  <si>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</si>
  <si>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</si>
  <si>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</si>
  <si>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</si>
  <si>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</si>
  <si>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</si>
  <si>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</si>
  <si>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</si>
  <si>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</si>
  <si>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</si>
  <si>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</si>
  <si>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</si>
  <si>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</si>
  <si>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</si>
  <si>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</si>
  <si>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</si>
  <si>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</si>
  <si>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</si>
  <si>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</si>
  <si>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</si>
  <si>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</si>
  <si>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</si>
  <si>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</si>
  <si>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</si>
  <si>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</si>
  <si>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</si>
  <si>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</si>
  <si>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</si>
  <si>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</si>
  <si>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</si>
  <si>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</si>
  <si>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</si>
  <si>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</si>
  <si>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</si>
  <si>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</si>
  <si>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</si>
  <si>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</si>
  <si>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</si>
  <si>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</si>
  <si>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</si>
  <si>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</si>
  <si>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</si>
  <si>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</si>
  <si>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</si>
  <si>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</si>
  <si>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</si>
  <si>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</si>
  <si>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</si>
  <si>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</si>
  <si>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</si>
  <si>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</si>
  <si>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</si>
  <si>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</si>
  <si>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</si>
  <si>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</si>
  <si>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</si>
  <si>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</si>
  <si>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</si>
  <si>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</si>
  <si>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</si>
  <si>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</si>
  <si>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</si>
  <si>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</si>
  <si>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</si>
  <si>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</si>
  <si>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</si>
  <si>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</si>
  <si>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</si>
  <si>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</si>
  <si>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</si>
  <si>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</si>
  <si>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</si>
  <si>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</si>
  <si>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</si>
  <si>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</si>
  <si>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</si>
  <si>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</si>
  <si>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</si>
  <si>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</si>
  <si>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</si>
  <si>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</si>
  <si>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</si>
  <si>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</si>
  <si>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</si>
  <si>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</si>
  <si>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</si>
  <si>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</si>
  <si>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</si>
  <si>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</si>
  <si>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</si>
  <si>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</si>
  <si>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</si>
  <si>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</si>
  <si>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</si>
  <si>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</si>
  <si>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</si>
  <si>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</si>
  <si>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</si>
  <si>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</si>
  <si>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</si>
  <si>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</si>
  <si>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</si>
  <si>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</si>
  <si>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</si>
  <si>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</si>
  <si>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</si>
  <si>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</si>
  <si>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</si>
  <si>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</si>
  <si>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</si>
  <si>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</si>
  <si>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</si>
  <si>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</si>
  <si>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</si>
  <si>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</si>
  <si>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</si>
  <si>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</si>
  <si>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</si>
  <si>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</si>
  <si>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</si>
  <si>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</si>
  <si>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</si>
  <si>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</si>
  <si>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</si>
  <si>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</si>
  <si>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</si>
  <si>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</si>
  <si>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</si>
  <si>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</si>
  <si>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</si>
  <si>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</si>
  <si>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</si>
  <si>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</si>
  <si>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</si>
  <si>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</si>
  <si>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</si>
  <si>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</si>
  <si>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</si>
  <si>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</si>
  <si>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</si>
  <si>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</si>
  <si>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</si>
  <si>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</si>
  <si>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</si>
  <si>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</si>
  <si>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</si>
  <si>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</si>
  <si>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</si>
  <si>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</si>
  <si>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</si>
  <si>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</si>
  <si>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</si>
  <si>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</si>
  <si>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</si>
  <si>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</si>
  <si>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</si>
  <si>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</si>
  <si>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</si>
  <si>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</si>
  <si>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</si>
  <si>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</si>
  <si>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</si>
  <si>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</si>
  <si>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</si>
  <si>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</si>
  <si>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</si>
  <si>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</si>
  <si>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</si>
  <si>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</si>
  <si>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</si>
  <si>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</si>
  <si>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</si>
  <si>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</si>
  <si>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</si>
  <si>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</si>
  <si>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</si>
  <si>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</si>
  <si>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</si>
  <si>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</si>
  <si>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</si>
  <si>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</si>
  <si>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</si>
  <si>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</si>
  <si>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</si>
  <si>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</si>
  <si>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</si>
  <si>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</si>
  <si>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</si>
  <si>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</si>
  <si>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</si>
  <si>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</si>
  <si>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</si>
  <si>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</si>
  <si>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</si>
  <si>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</si>
  <si>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</si>
  <si>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</si>
  <si>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</si>
  <si>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</si>
  <si>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</si>
  <si>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</si>
  <si>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</si>
  <si>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</si>
  <si>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</si>
  <si>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</si>
  <si>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</si>
  <si>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</si>
  <si>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</si>
  <si>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</si>
  <si>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</si>
  <si>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</si>
  <si>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</si>
  <si>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</si>
  <si>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</si>
  <si>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</si>
  <si>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</si>
  <si>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</si>
  <si>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</si>
  <si>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</si>
  <si>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</si>
  <si>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</si>
  <si>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</si>
  <si>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</si>
  <si>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</si>
  <si>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</si>
  <si>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</si>
  <si>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</si>
  <si>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</si>
  <si>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</si>
  <si>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</si>
  <si>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</si>
  <si>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</si>
  <si>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</si>
  <si>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</si>
  <si>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</si>
  <si>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</si>
  <si>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</si>
  <si>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</si>
  <si>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</si>
  <si>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</si>
  <si>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</si>
  <si>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</si>
  <si>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</si>
  <si>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</si>
  <si>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</si>
  <si>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</si>
  <si>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</si>
  <si>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</si>
  <si>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</si>
  <si>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</si>
  <si>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</si>
  <si>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</si>
  <si>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</si>
  <si>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</si>
  <si>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</si>
  <si>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</si>
  <si>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</si>
  <si>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</si>
  <si>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</si>
  <si>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</si>
  <si>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</si>
  <si>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</si>
  <si>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</si>
  <si>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</si>
  <si>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</si>
  <si>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</si>
  <si>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</si>
  <si>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</si>
  <si>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</si>
  <si>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</si>
  <si>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</si>
  <si>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</si>
  <si>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</si>
  <si>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</si>
  <si>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</si>
  <si>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</si>
  <si>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</si>
  <si>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</si>
  <si>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</si>
  <si>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</si>
  <si>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</si>
  <si>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</si>
  <si>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</si>
  <si>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</si>
  <si>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</si>
  <si>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</si>
  <si>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</si>
  <si>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</si>
  <si>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</si>
  <si>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</si>
  <si>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</si>
  <si>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</si>
  <si>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</si>
  <si>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</si>
  <si>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</si>
  <si>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</si>
  <si>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</si>
  <si>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</si>
  <si>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</si>
  <si>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</si>
  <si>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</si>
  <si>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</si>
  <si>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</si>
  <si>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</si>
  <si>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</si>
  <si>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</si>
  <si>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</si>
  <si>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</si>
  <si>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</si>
  <si>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</si>
  <si>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</si>
  <si>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</si>
  <si>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</si>
  <si>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</si>
  <si>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</si>
  <si>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</si>
  <si>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</si>
  <si>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</si>
  <si>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</si>
  <si>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</si>
  <si>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</si>
  <si>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</si>
  <si>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</si>
  <si>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</si>
  <si>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</si>
  <si>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</si>
  <si>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</si>
  <si>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</si>
  <si>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</si>
  <si>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</si>
  <si>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</si>
  <si>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</si>
  <si>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</si>
  <si>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</si>
  <si>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</si>
  <si>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</si>
  <si>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</si>
  <si>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</si>
  <si>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</si>
  <si>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</si>
  <si>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</si>
  <si>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</si>
  <si>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</si>
  <si>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</si>
  <si>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</si>
  <si>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</si>
  <si>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</si>
  <si>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</si>
  <si>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</si>
  <si>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</si>
  <si>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</si>
  <si>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</si>
  <si>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</si>
  <si>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</si>
  <si>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</si>
  <si>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</si>
  <si>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</si>
  <si>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</si>
  <si>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</si>
  <si>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</si>
  <si>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</si>
  <si>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</si>
  <si>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</si>
  <si>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</si>
  <si>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</si>
  <si>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</si>
  <si>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</si>
  <si>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</si>
  <si>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</si>
  <si>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</si>
  <si>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</si>
  <si>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</si>
  <si>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</si>
  <si>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</si>
  <si>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</si>
  <si>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</si>
  <si>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</si>
  <si>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</si>
  <si>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</si>
  <si>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</si>
  <si>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</si>
  <si>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</si>
  <si>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</si>
  <si>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</si>
  <si>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</si>
  <si>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</si>
  <si>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</si>
  <si>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</si>
  <si>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</si>
  <si>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</si>
  <si>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</si>
  <si>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</si>
  <si>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</si>
  <si>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</si>
  <si>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</si>
  <si>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</si>
  <si>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</si>
  <si>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</si>
  <si>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</si>
  <si>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</si>
  <si>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</si>
  <si>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</si>
  <si>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</si>
  <si>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</si>
  <si>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</si>
  <si>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</si>
  <si>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</si>
  <si>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</si>
  <si>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</si>
  <si>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</si>
  <si>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</si>
  <si>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</si>
  <si>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</si>
  <si>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</si>
  <si>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</si>
  <si>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</si>
  <si>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</si>
  <si>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</si>
  <si>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</si>
  <si>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</si>
  <si>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</si>
  <si>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</si>
  <si>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</si>
  <si>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</si>
  <si>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</si>
  <si>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</si>
  <si>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</si>
  <si>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</si>
  <si>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</si>
  <si>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</si>
  <si>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</si>
  <si>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</si>
  <si>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</si>
  <si>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</si>
  <si>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</si>
  <si>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</si>
  <si>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</si>
  <si>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</si>
  <si>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</si>
  <si>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</si>
  <si>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</si>
  <si>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</si>
  <si>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</si>
  <si>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</si>
  <si>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</si>
  <si>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</si>
  <si>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</si>
  <si>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</si>
  <si>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</si>
  <si>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</si>
  <si>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</si>
  <si>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</si>
  <si>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</si>
  <si>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</si>
  <si>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</si>
  <si>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</si>
  <si>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</si>
  <si>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</si>
  <si>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</si>
  <si>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</si>
  <si>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</si>
  <si>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</si>
  <si>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</si>
  <si>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</si>
  <si>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</si>
  <si>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</si>
  <si>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</si>
  <si>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</si>
  <si>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</si>
  <si>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</si>
  <si>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</si>
  <si>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</si>
  <si>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</si>
  <si>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</si>
  <si>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</si>
  <si>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</si>
  <si>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</si>
  <si>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</si>
  <si>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</si>
  <si>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</si>
  <si>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</si>
  <si>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</si>
  <si>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</si>
  <si>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</si>
  <si>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</si>
  <si>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</si>
  <si>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</si>
  <si>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</si>
  <si>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</si>
  <si>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</si>
  <si>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</si>
  <si>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</si>
  <si>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</si>
  <si>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</si>
  <si>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</si>
  <si>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</si>
  <si>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</si>
  <si>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</si>
  <si>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</si>
  <si>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</si>
  <si>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</si>
  <si>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</si>
  <si>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</si>
  <si>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</si>
  <si>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</si>
  <si>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</si>
  <si>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</si>
  <si>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</si>
  <si>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</si>
  <si>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</si>
  <si>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</si>
  <si>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</si>
  <si>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</si>
  <si>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</si>
  <si>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</si>
  <si>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</si>
  <si>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</si>
  <si>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</si>
  <si>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</si>
  <si>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</si>
  <si>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</si>
  <si>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</si>
  <si>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</si>
  <si>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</si>
  <si>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</si>
  <si>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</si>
  <si>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</si>
  <si>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</si>
  <si>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</si>
  <si>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</si>
  <si>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</si>
  <si>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</si>
  <si>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</si>
  <si>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</si>
  <si>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</si>
  <si>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</si>
  <si>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</si>
  <si>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</si>
  <si>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</si>
  <si>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</si>
  <si>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</si>
  <si>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</si>
  <si>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</si>
  <si>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</si>
  <si>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</si>
  <si>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</si>
  <si>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</si>
  <si>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</si>
  <si>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</si>
  <si>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</si>
  <si>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</si>
  <si>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</si>
  <si>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</si>
  <si>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</si>
  <si>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</si>
  <si>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</si>
  <si>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</si>
  <si>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</si>
  <si>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</si>
  <si>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</si>
  <si>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</si>
  <si>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</si>
  <si>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</si>
  <si>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</si>
  <si>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</si>
  <si>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</si>
  <si>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</si>
  <si>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</si>
  <si>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</si>
  <si>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</si>
  <si>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</si>
  <si>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</si>
  <si>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</si>
  <si>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</si>
  <si>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</si>
  <si>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</si>
  <si>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</si>
  <si>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</si>
  <si>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</si>
  <si>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</si>
  <si>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</si>
  <si>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</si>
  <si>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</si>
  <si>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</si>
  <si>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</si>
  <si>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</si>
  <si>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</si>
  <si>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</si>
  <si>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</si>
  <si>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</si>
  <si>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</si>
  <si>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</si>
  <si>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</si>
  <si>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</si>
  <si>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</si>
  <si>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</si>
  <si>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</si>
  <si>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</si>
  <si>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</si>
  <si>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</si>
  <si>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</si>
  <si>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</si>
  <si>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</si>
  <si>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</si>
  <si>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</si>
  <si>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</si>
  <si>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</si>
  <si>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</si>
  <si>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</si>
  <si>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</si>
  <si>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</si>
  <si>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</si>
  <si>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</si>
  <si>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</si>
  <si>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</si>
  <si>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</si>
  <si>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</si>
  <si>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</si>
  <si>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</si>
  <si>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</si>
  <si>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</si>
  <si>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</si>
  <si>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</si>
  <si>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</si>
  <si>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</si>
  <si>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</si>
  <si>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</si>
  <si>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</si>
  <si>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</si>
  <si>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</si>
  <si>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</si>
  <si>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</si>
  <si>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</si>
  <si>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</si>
  <si>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</si>
  <si>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</si>
  <si>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</si>
  <si>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</si>
  <si>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</si>
  <si>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</si>
  <si>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</si>
  <si>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</si>
  <si>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</si>
  <si>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</si>
  <si>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</si>
  <si>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</si>
  <si>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</si>
  <si>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</si>
  <si>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</si>
  <si>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</si>
  <si>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</si>
  <si>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</si>
  <si>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</si>
  <si>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</si>
  <si>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</si>
  <si>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</si>
  <si>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</si>
  <si>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</si>
  <si>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</si>
  <si>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</si>
  <si>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</si>
  <si>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</si>
  <si>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</si>
  <si>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</si>
  <si>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</si>
  <si>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</si>
  <si>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</si>
  <si>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</si>
  <si>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</si>
  <si>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</si>
  <si>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</si>
  <si>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</si>
  <si>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</si>
  <si>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</si>
  <si>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</si>
  <si>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</si>
  <si>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</si>
  <si>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</si>
  <si>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</si>
  <si>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</si>
  <si>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</si>
  <si>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</si>
  <si>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</si>
  <si>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</si>
  <si>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</si>
  <si>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</si>
  <si>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</si>
  <si>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</si>
  <si>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</si>
  <si>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</si>
  <si>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</si>
  <si>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</si>
  <si>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</si>
  <si>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</si>
  <si>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</si>
  <si>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</si>
  <si>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</si>
  <si>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</si>
  <si>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</si>
  <si>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</si>
  <si>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</si>
  <si>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</si>
  <si>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</si>
  <si>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</si>
  <si>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</si>
  <si>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</si>
  <si>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</si>
  <si>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</si>
  <si>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</si>
  <si>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</si>
  <si>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</si>
  <si>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</si>
  <si>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</si>
  <si>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</si>
  <si>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</si>
  <si>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</si>
  <si>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</si>
  <si>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</si>
  <si>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</si>
  <si>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</si>
  <si>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</si>
  <si>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</si>
  <si>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</si>
  <si>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</si>
  <si>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</si>
  <si>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</si>
  <si>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</si>
  <si>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</si>
  <si>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</si>
  <si>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</si>
  <si>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</si>
  <si>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</si>
  <si>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</si>
  <si>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</si>
  <si>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</si>
  <si>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</si>
  <si>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</si>
  <si>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</si>
  <si>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</si>
  <si>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</si>
  <si>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</si>
  <si>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</si>
  <si>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</si>
  <si>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</si>
  <si>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</si>
  <si>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</si>
  <si>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</si>
  <si>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</si>
  <si>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</si>
  <si>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</si>
  <si>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</si>
  <si>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</si>
  <si>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</si>
  <si>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</si>
  <si>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</si>
  <si>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</si>
  <si>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</si>
  <si>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</si>
  <si>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</si>
  <si>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</si>
  <si>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</si>
  <si>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</si>
  <si>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</si>
  <si>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</si>
  <si>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</si>
  <si>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</si>
  <si>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</si>
  <si>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</si>
  <si>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</si>
  <si>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</si>
  <si>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</si>
  <si>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</si>
  <si>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</si>
  <si>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</si>
  <si>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</si>
  <si>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</si>
  <si>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</si>
  <si>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</si>
  <si>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</si>
  <si>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</si>
  <si>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</si>
  <si>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</si>
  <si>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</si>
  <si>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</si>
  <si>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</si>
  <si>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</si>
  <si>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</si>
  <si>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</si>
  <si>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</si>
  <si>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</si>
  <si>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</si>
  <si>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</si>
  <si>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</si>
  <si>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</si>
  <si>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</si>
  <si>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</si>
  <si>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</si>
  <si>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</si>
  <si>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</si>
  <si>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</si>
  <si>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</si>
  <si>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</si>
  <si>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</si>
  <si>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</si>
  <si>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</si>
  <si>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</si>
  <si>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</si>
  <si>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</si>
  <si>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</si>
  <si>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</si>
  <si>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</si>
  <si>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</si>
  <si>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</si>
  <si>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</si>
  <si>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</si>
  <si>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</si>
  <si>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</si>
  <si>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</si>
  <si>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</si>
  <si>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</si>
  <si>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</si>
  <si>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</si>
  <si>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</si>
  <si>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</si>
  <si>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</si>
  <si>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</si>
  <si>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</si>
  <si>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</si>
  <si>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</si>
  <si>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</si>
  <si>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</si>
  <si>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</si>
  <si>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</si>
  <si>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</si>
  <si>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</si>
  <si>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</si>
  <si>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</si>
  <si>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</si>
  <si>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</si>
  <si>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</si>
  <si>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</si>
  <si>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</si>
  <si>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</si>
  <si>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</si>
  <si>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</si>
  <si>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</si>
  <si>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</si>
  <si>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</si>
  <si>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</si>
  <si>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</si>
  <si>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</si>
  <si>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</si>
  <si>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</si>
  <si>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</si>
  <si>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</si>
  <si>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</si>
  <si>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</si>
  <si>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</si>
  <si>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</si>
  <si>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</si>
  <si>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</si>
  <si>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</si>
  <si>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</si>
  <si>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</si>
  <si>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</si>
  <si>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</si>
  <si>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</si>
  <si>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</si>
  <si>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</si>
  <si>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</si>
  <si>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</si>
  <si>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</si>
  <si>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</si>
  <si>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</si>
  <si>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</si>
  <si>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</si>
  <si>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</si>
  <si>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</si>
  <si>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</si>
  <si>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</si>
  <si>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</si>
  <si>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</si>
  <si>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</si>
  <si>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</si>
  <si>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</si>
  <si>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</si>
  <si>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</si>
  <si>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</si>
  <si>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</si>
  <si>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</si>
  <si>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</si>
  <si>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</si>
  <si>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</si>
  <si>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</si>
  <si>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</si>
  <si>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</si>
  <si>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</si>
  <si>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</si>
  <si>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</si>
  <si>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</si>
  <si>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</si>
  <si>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</si>
  <si>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</si>
  <si>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</si>
  <si>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</si>
  <si>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</si>
  <si>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</si>
  <si>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</si>
  <si>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</si>
  <si>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</si>
  <si>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</si>
  <si>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</si>
  <si>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</si>
  <si>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</si>
  <si>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</si>
  <si>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</si>
  <si>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</si>
  <si>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</si>
  <si>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</si>
  <si>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</si>
  <si>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</si>
  <si>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</si>
  <si>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</si>
  <si>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</si>
  <si>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</si>
  <si>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</si>
  <si>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</si>
  <si>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</si>
  <si>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</si>
  <si>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</si>
  <si>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</si>
  <si>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</si>
  <si>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</si>
  <si>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</si>
  <si>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</si>
  <si>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</si>
  <si>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</si>
  <si>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</si>
  <si>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</si>
  <si>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</si>
  <si>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</si>
  <si>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</si>
  <si>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</si>
  <si>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</si>
  <si>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</si>
  <si>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</si>
  <si>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</si>
  <si>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</si>
  <si>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</si>
  <si>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</si>
  <si>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</si>
  <si>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</si>
  <si>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</si>
  <si>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</si>
  <si>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</si>
  <si>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</si>
  <si>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</si>
  <si>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</si>
  <si>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</si>
  <si>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</si>
  <si>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</si>
  <si>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</si>
  <si>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</si>
  <si>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</si>
  <si>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</si>
  <si>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</si>
  <si>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</si>
  <si>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</si>
  <si>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</si>
  <si>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</si>
  <si>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</si>
  <si>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</si>
  <si>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</si>
  <si>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</si>
  <si>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</si>
  <si>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</si>
  <si>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</si>
  <si>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</si>
  <si>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</si>
  <si>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</si>
  <si>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</si>
  <si>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</si>
  <si>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</si>
  <si>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</si>
  <si>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</si>
  <si>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</si>
  <si>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</si>
  <si>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</si>
  <si>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</si>
  <si>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</si>
  <si>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</si>
  <si>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</si>
  <si>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</si>
  <si>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</si>
  <si>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</si>
  <si>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</si>
  <si>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</si>
  <si>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</si>
  <si>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</si>
  <si>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</si>
  <si>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</si>
  <si>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</si>
  <si>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</si>
  <si>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</si>
  <si>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</si>
  <si>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</si>
  <si>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</si>
  <si>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</si>
  <si>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</si>
  <si>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</si>
  <si>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</si>
  <si>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</si>
  <si>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</si>
  <si>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</si>
  <si>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</si>
  <si>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</si>
  <si>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</si>
  <si>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</si>
  <si>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</si>
  <si>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</si>
  <si>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</si>
  <si>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</si>
  <si>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</si>
  <si>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</si>
  <si>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</si>
  <si>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</si>
  <si>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</si>
  <si>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</si>
  <si>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</si>
  <si>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</si>
  <si>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</si>
  <si>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</si>
  <si>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</si>
  <si>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</si>
  <si>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</si>
  <si>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</si>
  <si>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</si>
  <si>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</si>
  <si>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</si>
  <si>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</si>
  <si>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</si>
  <si>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</si>
  <si>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</si>
  <si>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</si>
  <si>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</si>
  <si>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</si>
  <si>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</si>
  <si>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</si>
  <si>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</si>
  <si>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</si>
  <si>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</si>
  <si>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</si>
  <si>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</si>
  <si>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</si>
  <si>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</si>
  <si>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</si>
  <si>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</si>
  <si>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</si>
  <si>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</si>
  <si>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</si>
  <si>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</si>
  <si>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</si>
  <si>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</si>
  <si>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</si>
  <si>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</si>
  <si>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</si>
  <si>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</si>
  <si>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</si>
  <si>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</si>
  <si>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</si>
  <si>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</si>
  <si>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</si>
  <si>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</si>
  <si>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</si>
  <si>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</si>
  <si>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</si>
  <si>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</si>
  <si>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</si>
  <si>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</si>
  <si>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</si>
  <si>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</si>
  <si>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</si>
  <si>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</si>
  <si>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</si>
  <si>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</si>
  <si>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</si>
  <si>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</si>
  <si>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</si>
  <si>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</si>
  <si>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</si>
  <si>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</si>
  <si>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</si>
  <si>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</si>
  <si>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</si>
  <si>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</si>
  <si>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</si>
  <si>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</si>
  <si>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</si>
  <si>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</si>
  <si>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</si>
  <si>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</si>
  <si>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</si>
  <si>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</si>
  <si>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</si>
  <si>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</si>
  <si>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</si>
  <si>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</si>
  <si>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</si>
  <si>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</si>
  <si>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</si>
  <si>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</si>
  <si>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</si>
  <si>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</si>
  <si>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</si>
  <si>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</si>
  <si>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</si>
  <si>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</si>
  <si>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</si>
  <si>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</si>
  <si>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</si>
  <si>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</si>
  <si>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</si>
  <si>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</si>
  <si>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</si>
  <si>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</si>
  <si>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</si>
  <si>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</si>
  <si>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</si>
  <si>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</si>
  <si>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</si>
  <si>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</si>
  <si>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</si>
  <si>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</si>
  <si>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</si>
  <si>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</si>
  <si>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</si>
  <si>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</si>
  <si>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</si>
  <si>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</si>
  <si>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</si>
  <si>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</si>
  <si>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</si>
  <si>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</si>
  <si>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</si>
  <si>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</si>
  <si>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</si>
  <si>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</si>
  <si>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</si>
  <si>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</si>
  <si>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</si>
  <si>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</si>
  <si>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</si>
  <si>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</si>
  <si>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</si>
  <si>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</si>
  <si>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</si>
  <si>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</si>
  <si>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</si>
  <si>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</si>
  <si>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</si>
  <si>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</si>
  <si>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</si>
  <si>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</si>
  <si>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</si>
  <si>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</si>
  <si>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</si>
  <si>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</si>
  <si>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</si>
  <si>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</si>
  <si>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</si>
  <si>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</si>
  <si>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</si>
  <si>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</si>
  <si>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</si>
  <si>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</si>
  <si>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</si>
  <si>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</si>
  <si>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</si>
  <si>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</si>
  <si>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</si>
  <si>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</si>
  <si>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</si>
  <si>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</si>
  <si>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</si>
  <si>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</si>
  <si>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</si>
  <si>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</si>
  <si>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</si>
  <si>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</si>
  <si>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</si>
  <si>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</si>
  <si>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</si>
  <si>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</si>
  <si>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</si>
  <si>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</si>
  <si>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</si>
  <si>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</si>
  <si>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</si>
  <si>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</si>
  <si>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</si>
  <si>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</si>
  <si>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</si>
  <si>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</si>
  <si>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</si>
  <si>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</si>
  <si>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</si>
  <si>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</si>
  <si>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</si>
  <si>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</si>
  <si>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</si>
  <si>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</si>
  <si>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</si>
  <si>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</si>
  <si>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</si>
  <si>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</si>
  <si>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</si>
  <si>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</si>
  <si>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</si>
  <si>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</si>
  <si>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</si>
  <si>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</si>
  <si>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</si>
  <si>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</si>
  <si>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</si>
  <si>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</si>
  <si>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</si>
  <si>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</si>
  <si>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</si>
  <si>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</si>
  <si>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</si>
  <si>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</si>
  <si>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</si>
  <si>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</si>
  <si>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</si>
  <si>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</si>
  <si>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</si>
  <si>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</si>
  <si>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</si>
  <si>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</si>
  <si>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</si>
  <si>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</si>
  <si>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</si>
  <si>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</si>
  <si>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</si>
  <si>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</si>
  <si>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</si>
  <si>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</si>
  <si>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</si>
  <si>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</si>
  <si>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</si>
  <si>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</si>
  <si>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</si>
  <si>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</si>
  <si>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</si>
  <si>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</si>
  <si>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</si>
  <si>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</si>
  <si>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</si>
  <si>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</si>
  <si>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</si>
  <si>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</si>
  <si>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</si>
  <si>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</si>
  <si>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</si>
  <si>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</si>
  <si>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</si>
  <si>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</si>
  <si>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</si>
  <si>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</si>
  <si>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</si>
  <si>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</si>
  <si>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</si>
  <si>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</si>
  <si>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</si>
  <si>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</si>
  <si>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</si>
  <si>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</si>
  <si>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</si>
  <si>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</si>
  <si>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</si>
  <si>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</si>
  <si>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</si>
  <si>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</si>
  <si>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</si>
  <si>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</si>
  <si>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</si>
  <si>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</si>
  <si>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</si>
  <si>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</si>
  <si>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</si>
  <si>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</si>
  <si>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</si>
  <si>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</si>
  <si>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</si>
  <si>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</si>
  <si>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</si>
  <si>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</si>
  <si>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</si>
  <si>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</si>
  <si>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</si>
  <si>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</si>
  <si>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</si>
  <si>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</si>
  <si>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</si>
  <si>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</si>
  <si>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</si>
  <si>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</si>
  <si>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</si>
  <si>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</si>
  <si>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</si>
  <si>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</si>
  <si>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</si>
  <si>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</si>
  <si>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</si>
  <si>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</si>
  <si>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</si>
  <si>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</si>
  <si>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</si>
  <si>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</si>
  <si>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</si>
  <si>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</si>
  <si>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</si>
  <si>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</si>
  <si>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</si>
  <si>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</si>
  <si>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</si>
  <si>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</si>
  <si>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</si>
  <si>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</si>
  <si>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</si>
  <si>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</si>
  <si>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</si>
  <si>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</si>
  <si>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</si>
  <si>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</si>
  <si>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</si>
  <si>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</si>
  <si>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</si>
  <si>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</si>
  <si>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</si>
  <si>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</si>
  <si>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</si>
  <si>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</si>
  <si>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</si>
  <si>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</si>
  <si>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</si>
  <si>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</si>
  <si>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</si>
  <si>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</si>
  <si>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</si>
  <si>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</si>
  <si>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</si>
  <si>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</si>
  <si>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</si>
  <si>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</si>
  <si>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</si>
  <si>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</si>
  <si>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</si>
  <si>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</si>
  <si>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</si>
  <si>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</si>
  <si>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</si>
  <si>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</si>
  <si>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</si>
  <si>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</si>
  <si>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</si>
  <si>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</si>
  <si>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</si>
  <si>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</si>
  <si>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</si>
  <si>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</si>
  <si>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</si>
  <si>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</si>
  <si>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</si>
  <si>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</si>
  <si>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</si>
  <si>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</si>
  <si>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</si>
  <si>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</si>
  <si>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</si>
  <si>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</si>
  <si>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</si>
  <si>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</si>
  <si>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</si>
  <si>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</si>
  <si>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</si>
  <si>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</si>
  <si>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</si>
  <si>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</si>
  <si>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</si>
  <si>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</si>
  <si>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</si>
  <si>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</si>
  <si>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</si>
  <si>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</si>
  <si>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</si>
  <si>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</si>
  <si>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</si>
  <si>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</si>
  <si>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</si>
  <si>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</si>
  <si>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</si>
  <si>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</si>
  <si>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</si>
  <si>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</si>
  <si>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</si>
  <si>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</si>
  <si>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</si>
  <si>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</si>
  <si>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</si>
  <si>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</si>
  <si>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</si>
  <si>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</si>
  <si>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</si>
  <si>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</si>
  <si>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</si>
  <si>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</si>
  <si>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</si>
  <si>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</si>
  <si>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</si>
  <si>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</si>
  <si>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</si>
  <si>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</si>
  <si>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</si>
  <si>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</si>
  <si>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</si>
  <si>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</si>
  <si>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</si>
  <si>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</si>
  <si>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</si>
  <si>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</si>
  <si>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</si>
  <si>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</si>
  <si>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</si>
  <si>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</si>
  <si>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</si>
  <si>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</si>
  <si>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</si>
  <si>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</si>
  <si>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</si>
  <si>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</si>
  <si>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</si>
  <si>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</si>
  <si>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</si>
  <si>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</si>
  <si>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</si>
  <si>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</si>
  <si>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</si>
  <si>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</si>
  <si>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</si>
  <si>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</si>
  <si>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</si>
  <si>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</si>
  <si>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</si>
  <si>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</si>
  <si>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</si>
  <si>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</si>
  <si>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</si>
  <si>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</si>
  <si>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</si>
  <si>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</si>
  <si>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</si>
  <si>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</si>
  <si>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</si>
  <si>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</si>
  <si>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</si>
  <si>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</si>
  <si>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</si>
  <si>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</si>
  <si>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</si>
  <si>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</si>
  <si>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</si>
  <si>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</si>
  <si>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</si>
  <si>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</si>
  <si>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</si>
  <si>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</si>
  <si>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</si>
  <si>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</si>
  <si>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</si>
  <si>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</si>
  <si>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</si>
  <si>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</si>
  <si>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</si>
  <si>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</si>
  <si>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</si>
  <si>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</si>
  <si>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</si>
  <si>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</si>
  <si>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</si>
  <si>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</si>
  <si>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</si>
  <si>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</si>
  <si>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</si>
  <si>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</si>
  <si>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</si>
  <si>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</si>
  <si>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</si>
  <si>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</si>
  <si>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</si>
  <si>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</si>
  <si>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</si>
  <si>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</si>
  <si>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</si>
  <si>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</si>
  <si>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</si>
  <si>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</si>
  <si>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</si>
  <si>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</si>
  <si>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</si>
  <si>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</si>
  <si>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</si>
  <si>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</si>
  <si>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</si>
  <si>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</si>
  <si>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</si>
  <si>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</si>
  <si>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</si>
  <si>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</si>
  <si>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</si>
  <si>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</si>
  <si>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</si>
  <si>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</si>
  <si>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</si>
  <si>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</si>
  <si>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</si>
  <si>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</si>
  <si>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</si>
  <si>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</si>
  <si>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</si>
  <si>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</si>
  <si>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</si>
  <si>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</si>
  <si>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</si>
  <si>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</si>
  <si>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</si>
  <si>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</si>
  <si>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</si>
  <si>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</si>
  <si>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</si>
  <si>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</si>
  <si>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</si>
  <si>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</si>
  <si>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</si>
  <si>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</si>
  <si>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</si>
  <si>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</si>
  <si>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</si>
  <si>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</si>
  <si>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</si>
  <si>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</si>
  <si>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</si>
  <si>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</si>
  <si>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</si>
  <si>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</si>
  <si>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</si>
  <si>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</si>
  <si>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</si>
  <si>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</si>
  <si>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</si>
  <si>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</si>
  <si>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</si>
  <si>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</si>
  <si>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</si>
  <si>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</si>
  <si>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</si>
  <si>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</si>
  <si>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</si>
  <si>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</si>
  <si>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</si>
  <si>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</si>
  <si>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</si>
  <si>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</si>
  <si>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</si>
  <si>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</si>
  <si>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</si>
  <si>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</si>
  <si>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</si>
  <si>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</si>
  <si>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</si>
  <si>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</si>
  <si>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</si>
  <si>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</si>
  <si>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</si>
  <si>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</si>
  <si>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</si>
  <si>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</si>
  <si>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</si>
  <si>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</si>
  <si>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</si>
  <si>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</si>
  <si>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</si>
  <si>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</si>
  <si>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</si>
  <si>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</si>
  <si>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</si>
  <si>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</si>
  <si>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</si>
  <si>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</si>
  <si>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</si>
  <si>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</si>
  <si>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</si>
  <si>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</si>
  <si>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</si>
  <si>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</si>
  <si>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</si>
  <si>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</si>
  <si>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</si>
  <si>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</si>
  <si>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</si>
  <si>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</si>
  <si>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</si>
  <si>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</si>
  <si>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</si>
  <si>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</si>
  <si>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</si>
  <si>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</si>
  <si>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</si>
  <si>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</si>
  <si>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</si>
  <si>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</si>
  <si>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</si>
  <si>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</si>
  <si>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</si>
  <si>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</si>
  <si>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</si>
  <si>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</si>
  <si>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</si>
  <si>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</si>
  <si>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</si>
  <si>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</si>
  <si>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</si>
  <si>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</si>
  <si>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</si>
  <si>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</si>
  <si>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</si>
  <si>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</si>
  <si>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</si>
  <si>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</si>
  <si>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</si>
  <si>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</si>
  <si>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</si>
  <si>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</si>
  <si>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</si>
  <si>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</si>
  <si>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</si>
  <si>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</si>
  <si>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</si>
  <si>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</si>
  <si>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</si>
  <si>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</si>
  <si>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</si>
  <si>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</si>
  <si>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</si>
  <si>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</si>
  <si>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</si>
  <si>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</si>
  <si>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</si>
  <si>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</si>
  <si>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</si>
  <si>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</si>
  <si>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</si>
  <si>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</si>
  <si>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</si>
  <si>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</si>
  <si>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</si>
  <si>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</si>
  <si>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</si>
  <si>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</si>
  <si>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</si>
  <si>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</si>
  <si>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</si>
  <si>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</si>
  <si>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</si>
  <si>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</si>
  <si>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</si>
  <si>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</si>
  <si>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</si>
  <si>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</si>
  <si>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</si>
  <si>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</si>
  <si>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</si>
  <si>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</si>
  <si>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</si>
  <si>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</si>
  <si>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</si>
  <si>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</si>
  <si>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</si>
  <si>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</si>
  <si>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</si>
  <si>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</si>
  <si>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</si>
  <si>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</si>
  <si>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</si>
  <si>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</si>
  <si>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</si>
  <si>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</si>
  <si>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</si>
  <si>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</si>
  <si>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</si>
  <si>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</si>
  <si>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</si>
  <si>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</si>
  <si>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</si>
  <si>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</si>
  <si>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</si>
  <si>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</si>
  <si>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</si>
  <si>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</si>
  <si>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</si>
  <si>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</si>
  <si>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</si>
  <si>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</si>
  <si>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</si>
  <si>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</si>
  <si>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</si>
  <si>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</si>
  <si>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</si>
  <si>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</si>
  <si>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</si>
  <si>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</si>
  <si>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</si>
  <si>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</si>
  <si>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</si>
  <si>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</si>
  <si>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</si>
  <si>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</si>
  <si>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</si>
  <si>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</si>
  <si>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</si>
  <si>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</si>
  <si>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</si>
  <si>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</si>
  <si>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</si>
  <si>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</si>
  <si>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</si>
  <si>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</si>
  <si>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</si>
  <si>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</si>
  <si>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</si>
  <si>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</si>
  <si>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</si>
  <si>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</si>
  <si>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</si>
  <si>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</si>
  <si>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</si>
  <si>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</si>
  <si>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</si>
  <si>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</si>
  <si>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</si>
  <si>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</si>
  <si>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</si>
  <si>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</si>
  <si>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</si>
  <si>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</si>
  <si>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</si>
  <si>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</si>
  <si>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</si>
  <si>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</si>
  <si>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</si>
  <si>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</si>
  <si>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</si>
  <si>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</si>
  <si>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</si>
  <si>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</si>
  <si>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</si>
  <si>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</si>
  <si>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</si>
  <si>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</si>
  <si>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</si>
  <si>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</si>
  <si>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</si>
  <si>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</si>
  <si>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</si>
  <si>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</si>
  <si>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</si>
  <si>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</si>
  <si>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</si>
  <si>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</si>
  <si>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</si>
  <si>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</si>
  <si>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</si>
  <si>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</si>
  <si>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</si>
  <si>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</si>
  <si>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</si>
  <si>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</si>
  <si>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</si>
  <si>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</si>
  <si>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</si>
  <si>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</si>
  <si>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</si>
  <si>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</si>
  <si>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</si>
  <si>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</si>
  <si>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</si>
  <si>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</si>
  <si>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</si>
  <si>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</si>
  <si>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</si>
  <si>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</si>
  <si>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</si>
  <si>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</si>
  <si>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</si>
  <si>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</si>
  <si>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</si>
  <si>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</si>
  <si>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</si>
  <si>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</si>
  <si>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</si>
  <si>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</si>
  <si>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</si>
  <si>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</si>
  <si>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</si>
  <si>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</si>
  <si>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</si>
  <si>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</si>
  <si>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</si>
  <si>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</si>
  <si>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</si>
  <si>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</si>
  <si>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</si>
  <si>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</si>
  <si>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</si>
  <si>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</si>
  <si>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</si>
  <si>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</si>
  <si>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</si>
  <si>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</si>
  <si>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</si>
  <si>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</si>
  <si>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</si>
  <si>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</si>
  <si>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</si>
  <si>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</si>
  <si>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</si>
  <si>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</si>
  <si>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</si>
  <si>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</si>
  <si>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</si>
  <si>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</si>
  <si>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</si>
  <si>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</si>
  <si>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</si>
  <si>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</si>
  <si>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</si>
  <si>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</si>
  <si>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</si>
  <si>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</si>
  <si>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</si>
  <si>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</si>
  <si>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</si>
  <si>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</si>
  <si>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</si>
  <si>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</si>
  <si>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</si>
  <si>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</si>
  <si>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</si>
  <si>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</si>
  <si>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</si>
  <si>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</si>
  <si>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</si>
  <si>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</si>
  <si>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</si>
  <si>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</si>
  <si>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</si>
  <si>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</si>
  <si>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</si>
  <si>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</si>
  <si>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</si>
  <si>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</si>
  <si>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</si>
  <si>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</si>
  <si>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</si>
  <si>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</si>
  <si>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</si>
  <si>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</si>
  <si>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</si>
  <si>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</si>
  <si>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</si>
  <si>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</si>
  <si>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</si>
  <si>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</si>
  <si>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</si>
  <si>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</si>
  <si>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</si>
  <si>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</si>
  <si>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</si>
  <si>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</si>
  <si>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</si>
  <si>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</si>
  <si>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</si>
  <si>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</si>
  <si>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</si>
  <si>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</si>
  <si>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</si>
  <si>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</si>
  <si>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</si>
  <si>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</si>
  <si>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</si>
  <si>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</si>
  <si>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</si>
  <si>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</si>
  <si>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</si>
  <si>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</si>
  <si>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</si>
  <si>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</si>
  <si>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</si>
  <si>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</si>
  <si>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</si>
  <si>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</si>
  <si>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</si>
  <si>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</si>
  <si>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</si>
  <si>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</si>
  <si>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</si>
  <si>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</si>
  <si>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</si>
  <si>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</si>
  <si>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</si>
  <si>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</si>
  <si>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</si>
  <si>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</si>
  <si>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</si>
  <si>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</si>
  <si>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</si>
  <si>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</si>
  <si>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</si>
  <si>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</si>
  <si>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</si>
  <si>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</si>
  <si>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</si>
  <si>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</si>
  <si>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</si>
  <si>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</si>
  <si>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</si>
  <si>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</si>
  <si>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</si>
  <si>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</si>
  <si>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</si>
  <si>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</si>
  <si>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</si>
  <si>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</si>
  <si>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</si>
  <si>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</si>
  <si>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</si>
  <si>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</si>
  <si>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</si>
  <si>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</si>
  <si>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</si>
  <si>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</si>
  <si>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</si>
  <si>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</si>
  <si>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</si>
  <si>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</si>
  <si>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</si>
  <si>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</si>
  <si>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</si>
  <si>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</si>
  <si>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</si>
  <si>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</si>
  <si>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</si>
  <si>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</si>
  <si>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</si>
  <si>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</si>
  <si>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</si>
  <si>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</si>
  <si>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</si>
  <si>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</si>
  <si>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</si>
  <si>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</si>
  <si>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</si>
  <si>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</si>
  <si>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</si>
  <si>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</si>
  <si>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</si>
  <si>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</si>
  <si>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</si>
  <si>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</si>
  <si>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</si>
  <si>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</si>
  <si>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</si>
  <si>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</si>
  <si>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</si>
  <si>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</si>
  <si>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</si>
  <si>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</si>
  <si>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</si>
  <si>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</si>
  <si>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</si>
  <si>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</si>
  <si>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</si>
  <si>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</si>
  <si>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</si>
  <si>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</si>
  <si>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</si>
  <si>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</si>
  <si>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</si>
  <si>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</si>
  <si>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</si>
  <si>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</si>
  <si>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</si>
  <si>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</si>
  <si>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</si>
  <si>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</si>
  <si>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</si>
  <si>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</si>
  <si>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</si>
  <si>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</si>
  <si>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</si>
  <si>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</si>
  <si>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</si>
  <si>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</si>
  <si>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</si>
  <si>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</si>
  <si>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</si>
  <si>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</si>
  <si>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</si>
  <si>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</si>
  <si>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</si>
  <si>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</si>
  <si>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</si>
  <si>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</si>
  <si>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</si>
  <si>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</si>
  <si>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</si>
  <si>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</si>
  <si>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</si>
  <si>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</si>
  <si>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</si>
  <si>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</si>
  <si>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</si>
  <si>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</si>
  <si>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</si>
  <si>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</si>
  <si>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</si>
  <si>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</si>
  <si>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</si>
  <si>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</si>
  <si>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</si>
  <si>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</si>
  <si>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</si>
  <si>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</si>
  <si>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</si>
  <si>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</si>
  <si>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</si>
  <si>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</si>
  <si>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</si>
  <si>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</si>
  <si>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</si>
  <si>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</si>
  <si>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</si>
  <si>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</si>
  <si>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</si>
  <si>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</si>
  <si>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</si>
  <si>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</si>
  <si>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</si>
  <si>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</si>
  <si>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</si>
  <si>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</si>
  <si>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</si>
  <si>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</si>
  <si>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</si>
  <si>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</si>
  <si>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</si>
  <si>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</si>
  <si>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</si>
  <si>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</si>
  <si>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</si>
  <si>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</si>
  <si>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</si>
  <si>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</si>
  <si>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</si>
  <si>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</si>
  <si>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</si>
  <si>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</si>
  <si>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</si>
  <si>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</si>
  <si>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</si>
  <si>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</si>
  <si>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</si>
  <si>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</si>
  <si>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</si>
  <si>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</si>
  <si>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</si>
  <si>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</si>
  <si>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</si>
  <si>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</si>
  <si>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</si>
  <si>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</si>
  <si>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</si>
  <si>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</si>
  <si>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</si>
  <si>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</si>
  <si>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</si>
  <si>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</si>
  <si>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</si>
  <si>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</si>
  <si>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</si>
  <si>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</si>
  <si>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</si>
  <si>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</si>
  <si>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</si>
  <si>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</si>
  <si>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</si>
  <si>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</si>
  <si>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</si>
  <si>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</si>
  <si>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</si>
  <si>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</si>
  <si>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</si>
  <si>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</si>
  <si>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</si>
  <si>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</si>
  <si>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</si>
  <si>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</si>
  <si>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</si>
  <si>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</si>
  <si>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</si>
  <si>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</si>
  <si>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</si>
  <si>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</si>
  <si>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</si>
  <si>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</si>
  <si>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</si>
  <si>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</si>
  <si>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</si>
  <si>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</si>
  <si>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</si>
  <si>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</si>
  <si>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</si>
  <si>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</si>
  <si>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</si>
  <si>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</si>
  <si>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</si>
  <si>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</si>
  <si>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</si>
  <si>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</si>
  <si>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</si>
  <si>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</si>
  <si>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</si>
  <si>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</si>
  <si>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</si>
  <si>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</si>
  <si>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</si>
  <si>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</si>
  <si>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</si>
  <si>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</si>
  <si>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</si>
  <si>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</si>
  <si>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</si>
  <si>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</si>
  <si>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</si>
  <si>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</si>
  <si>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</si>
  <si>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</si>
  <si>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</si>
  <si>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</si>
  <si>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</si>
  <si>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</si>
  <si>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</si>
  <si>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</si>
  <si>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</si>
  <si>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</si>
  <si>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</si>
  <si>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</si>
  <si>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</si>
  <si>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</si>
  <si>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</si>
  <si>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</si>
  <si>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</si>
  <si>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</si>
  <si>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</si>
  <si>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</si>
  <si>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</si>
  <si>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</si>
  <si>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</si>
  <si>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</si>
  <si>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</si>
  <si>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</si>
  <si>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</si>
  <si>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</si>
  <si>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</si>
  <si>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</si>
  <si>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</si>
  <si>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</si>
  <si>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</si>
  <si>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</si>
  <si>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</si>
  <si>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</si>
  <si>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</si>
  <si>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</si>
  <si>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</si>
  <si>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</si>
  <si>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</si>
  <si>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</si>
  <si>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</si>
  <si>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</si>
  <si>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</si>
  <si>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</si>
  <si>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</si>
  <si>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</si>
  <si>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</si>
  <si>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</si>
  <si>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</si>
  <si>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</si>
  <si>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</si>
  <si>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</si>
  <si>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</si>
  <si>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</si>
  <si>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</si>
  <si>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</si>
  <si>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</si>
  <si>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</si>
  <si>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</si>
  <si>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</si>
  <si>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</si>
  <si>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</si>
  <si>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</si>
  <si>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</si>
  <si>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</si>
  <si>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</si>
  <si>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</si>
  <si>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</si>
  <si>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</si>
  <si>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</si>
  <si>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</si>
  <si>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</si>
  <si>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</si>
  <si>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</si>
  <si>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</si>
  <si>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</si>
  <si>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</si>
  <si>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</si>
  <si>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</si>
  <si>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</si>
  <si>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</si>
  <si>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</si>
  <si>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</si>
  <si>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</si>
  <si>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</si>
  <si>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</si>
  <si>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</si>
  <si>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</si>
  <si>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</si>
  <si>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</si>
  <si>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</si>
  <si>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</si>
  <si>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</si>
  <si>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</si>
  <si>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</si>
  <si>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</si>
  <si>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</si>
  <si>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</si>
  <si>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</si>
  <si>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</si>
  <si>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</si>
  <si>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</si>
  <si>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</si>
  <si>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</si>
  <si>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</si>
  <si>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</si>
  <si>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</si>
  <si>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</si>
  <si>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</si>
  <si>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</si>
  <si>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</si>
  <si>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</si>
  <si>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</si>
  <si>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</si>
  <si>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</si>
  <si>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</si>
  <si>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</si>
  <si>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</si>
  <si>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</si>
  <si>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</si>
  <si>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</si>
  <si>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</si>
  <si>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</si>
  <si>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</si>
  <si>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</si>
  <si>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</si>
  <si>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</si>
  <si>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</si>
  <si>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</si>
  <si>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</si>
  <si>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</si>
  <si>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</si>
  <si>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</si>
  <si>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</si>
  <si>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</si>
  <si>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</si>
  <si>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</si>
  <si>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</si>
  <si>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</si>
  <si>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</si>
  <si>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</si>
  <si>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</si>
  <si>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</si>
  <si>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</si>
  <si>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</si>
  <si>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</si>
  <si>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</si>
  <si>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</si>
  <si>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</si>
  <si>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</si>
  <si>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</si>
  <si>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</si>
  <si>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</si>
  <si>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</si>
  <si>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</si>
  <si>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</si>
  <si>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</si>
  <si>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</si>
  <si>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</si>
  <si>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</si>
  <si>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</si>
  <si>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</si>
  <si>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</si>
  <si>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</si>
  <si>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</si>
  <si>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</si>
  <si>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</si>
  <si>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</si>
  <si>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</si>
  <si>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</si>
  <si>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</si>
  <si>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</si>
  <si>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</si>
  <si>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</si>
  <si>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</si>
  <si>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</si>
  <si>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</si>
  <si>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</si>
  <si>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</si>
  <si>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</si>
  <si>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</si>
  <si>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</si>
  <si>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</si>
  <si>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</si>
  <si>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</si>
  <si>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</si>
  <si>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</si>
  <si>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</si>
  <si>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</si>
  <si>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</si>
  <si>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</si>
  <si>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</si>
  <si>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</si>
  <si>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</si>
  <si>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</si>
  <si>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</si>
  <si>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</si>
  <si>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</si>
  <si>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</si>
  <si>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</si>
  <si>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</si>
  <si>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</si>
  <si>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</si>
  <si>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</si>
  <si>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</si>
  <si>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</si>
  <si>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</si>
  <si>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</si>
  <si>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</si>
  <si>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</si>
  <si>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</si>
  <si>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</si>
  <si>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</si>
  <si>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</si>
  <si>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</si>
  <si>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</si>
  <si>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</si>
  <si>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</si>
  <si>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</si>
  <si>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</si>
  <si>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</si>
  <si>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</si>
  <si>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</si>
  <si>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</si>
  <si>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</si>
  <si>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</si>
  <si>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</si>
  <si>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</si>
  <si>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</si>
  <si>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</si>
  <si>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</si>
  <si>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</si>
  <si>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</si>
  <si>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</si>
  <si>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</si>
  <si>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</si>
  <si>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</si>
  <si>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</si>
  <si>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</si>
  <si>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</si>
  <si>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</si>
  <si>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</si>
  <si>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</si>
  <si>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</si>
  <si>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</si>
  <si>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</si>
  <si>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</si>
  <si>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</si>
  <si>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</si>
  <si>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</si>
  <si>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</si>
  <si>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</si>
  <si>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</si>
  <si>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</si>
  <si>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</si>
  <si>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</si>
  <si>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</si>
  <si>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</si>
  <si>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</si>
  <si>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</si>
  <si>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</si>
  <si>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</si>
  <si>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</si>
  <si>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</si>
  <si>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</si>
  <si>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</si>
  <si>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</si>
  <si>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</si>
  <si>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</si>
  <si>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</si>
  <si>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</si>
  <si>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</si>
  <si>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</si>
  <si>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</si>
  <si>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</si>
  <si>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</si>
  <si>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</si>
  <si>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</si>
  <si>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</si>
  <si>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</si>
  <si>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</si>
  <si>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</si>
  <si>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</si>
  <si>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</si>
  <si>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</si>
  <si>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</si>
  <si>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</si>
  <si>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</si>
  <si>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</si>
  <si>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</si>
  <si>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</si>
  <si>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</si>
  <si>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</si>
  <si>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</si>
  <si>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</si>
  <si>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</si>
  <si>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</si>
  <si>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</si>
  <si>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</si>
  <si>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</si>
  <si>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</si>
  <si>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</si>
  <si>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</si>
  <si>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</si>
  <si>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</si>
  <si>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</si>
  <si>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</si>
  <si>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</si>
  <si>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</si>
  <si>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</si>
  <si>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</si>
  <si>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</si>
  <si>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</si>
  <si>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</si>
  <si>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</si>
  <si>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</si>
  <si>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</si>
  <si>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</si>
  <si>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</si>
  <si>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</si>
  <si>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</si>
  <si>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</si>
  <si>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</si>
  <si>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</si>
  <si>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</si>
  <si>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</si>
  <si>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</si>
  <si>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</si>
  <si>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</si>
  <si>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</si>
  <si>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</si>
  <si>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</si>
  <si>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</si>
  <si>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</si>
  <si>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</si>
  <si>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</si>
  <si>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</si>
  <si>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</si>
  <si>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</si>
  <si>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</si>
  <si>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</si>
  <si>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</si>
  <si>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</si>
  <si>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</si>
  <si>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</si>
  <si>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</si>
  <si>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</si>
  <si>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</si>
  <si>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</si>
  <si>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</si>
  <si>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</si>
  <si>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</si>
  <si>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</si>
  <si>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</si>
  <si>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</si>
  <si>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</si>
  <si>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</si>
  <si>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</si>
  <si>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</si>
  <si>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</si>
  <si>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</si>
  <si>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</si>
  <si>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</si>
  <si>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</si>
  <si>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</si>
  <si>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</si>
  <si>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</si>
  <si>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</si>
  <si>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</si>
  <si>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</si>
  <si>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</si>
  <si>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</si>
  <si>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</si>
  <si>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</si>
  <si>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</si>
  <si>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</si>
  <si>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</si>
  <si>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</si>
  <si>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</si>
  <si>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</si>
  <si>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</si>
  <si>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</si>
  <si>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</si>
  <si>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</si>
  <si>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</si>
  <si>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</si>
  <si>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</si>
  <si>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</si>
  <si>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</si>
  <si>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</si>
  <si>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</si>
  <si>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</si>
  <si>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</si>
  <si>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</si>
  <si>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</si>
  <si>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</si>
  <si>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</si>
  <si>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</si>
  <si>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</si>
  <si>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</si>
  <si>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</si>
  <si>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</si>
  <si>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</si>
  <si>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</si>
  <si>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</si>
  <si>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</si>
  <si>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</si>
  <si>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</si>
  <si>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</si>
  <si>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</si>
  <si>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</si>
  <si>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</si>
  <si>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</si>
  <si>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</si>
  <si>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</si>
  <si>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</si>
  <si>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</si>
  <si>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</si>
  <si>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</si>
  <si>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</si>
  <si>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</si>
  <si>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</si>
  <si>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</si>
  <si>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</si>
  <si>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</si>
  <si>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</si>
  <si>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</si>
  <si>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</si>
  <si>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</si>
  <si>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</si>
  <si>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</si>
  <si>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</si>
  <si>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</si>
  <si>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</si>
  <si>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</si>
  <si>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</si>
  <si>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</si>
  <si>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</si>
  <si>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</si>
  <si>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</si>
  <si>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</si>
  <si>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</si>
  <si>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</si>
  <si>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</si>
  <si>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</si>
  <si>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</si>
  <si>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</si>
  <si>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</si>
  <si>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</si>
  <si>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</si>
  <si>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</si>
  <si>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</si>
  <si>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</si>
  <si>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</si>
  <si>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</si>
  <si>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</si>
  <si>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</si>
  <si>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</si>
  <si>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</si>
  <si>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</si>
  <si>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</si>
  <si>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</si>
  <si>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</si>
  <si>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</si>
  <si>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</si>
  <si>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</si>
  <si>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</si>
  <si>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</si>
  <si>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</si>
  <si>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</si>
  <si>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</si>
  <si>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</si>
  <si>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</si>
  <si>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</si>
  <si>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</si>
  <si>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</si>
  <si>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</si>
  <si>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</si>
  <si>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</si>
  <si>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</si>
  <si>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</si>
  <si>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</si>
  <si>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</si>
  <si>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</si>
  <si>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</si>
  <si>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</si>
  <si>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</si>
  <si>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</si>
  <si>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</si>
  <si>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</si>
  <si>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</si>
  <si>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</si>
  <si>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</si>
  <si>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</si>
  <si>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</si>
  <si>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</si>
  <si>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</si>
  <si>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</si>
  <si>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</si>
  <si>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</si>
  <si>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</si>
  <si>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</si>
  <si>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</si>
  <si>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</si>
  <si>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</si>
  <si>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</si>
  <si>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</si>
  <si>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</si>
  <si>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</si>
  <si>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</si>
  <si>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</si>
  <si>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</si>
  <si>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</si>
  <si>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</si>
  <si>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</si>
  <si>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</si>
  <si>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</si>
  <si>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</si>
  <si>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</si>
  <si>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</si>
  <si>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</si>
  <si>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</si>
  <si>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</si>
  <si>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</si>
  <si>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</si>
  <si>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</si>
  <si>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</si>
  <si>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</si>
  <si>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</si>
  <si>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</si>
  <si>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</si>
  <si>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</si>
  <si>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</si>
  <si>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</si>
  <si>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</si>
  <si>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</si>
  <si>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</si>
  <si>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</si>
  <si>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</si>
  <si>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</si>
  <si>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</si>
  <si>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</si>
  <si>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</si>
  <si>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</si>
  <si>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</si>
  <si>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</si>
  <si>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</si>
  <si>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</si>
  <si>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</si>
  <si>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</si>
  <si>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</si>
  <si>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</si>
  <si>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</si>
  <si>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</si>
  <si>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</si>
  <si>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</si>
  <si>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</si>
  <si>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</si>
  <si>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</si>
  <si>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</si>
  <si>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</si>
  <si>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</si>
  <si>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</si>
  <si>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</si>
  <si>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</si>
  <si>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</si>
  <si>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</si>
  <si>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</si>
  <si>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</si>
  <si>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</si>
  <si>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</si>
  <si>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</si>
  <si>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</si>
  <si>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</si>
  <si>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</si>
  <si>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</si>
  <si>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</si>
  <si>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</si>
  <si>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</si>
  <si>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</si>
  <si>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</si>
  <si>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</si>
  <si>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</si>
  <si>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</si>
  <si>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</si>
  <si>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</si>
  <si>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</si>
  <si>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</si>
  <si>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</si>
  <si>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</si>
  <si>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</si>
  <si>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</si>
  <si>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</si>
  <si>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</si>
  <si>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</si>
  <si>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</si>
  <si>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</si>
  <si>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</si>
  <si>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</si>
  <si>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</si>
  <si>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</si>
  <si>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</si>
  <si>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</si>
  <si>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</si>
  <si>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</si>
  <si>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</si>
  <si>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</si>
  <si>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</si>
  <si>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</si>
  <si>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</si>
  <si>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</si>
  <si>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</si>
  <si>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</si>
  <si>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</si>
  <si>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</si>
  <si>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</si>
  <si>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</si>
  <si>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</si>
  <si>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</si>
  <si>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</si>
  <si>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</si>
  <si>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</si>
  <si>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</si>
  <si>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</si>
  <si>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</si>
  <si>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</si>
  <si>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</si>
  <si>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</si>
  <si>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</si>
  <si>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</si>
  <si>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</si>
  <si>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</si>
  <si>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</si>
  <si>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</si>
  <si>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</si>
  <si>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</si>
  <si>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</si>
  <si>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</si>
  <si>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</si>
  <si>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</si>
  <si>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</si>
  <si>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</si>
  <si>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</si>
  <si>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</si>
  <si>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</si>
  <si>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</si>
  <si>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</si>
  <si>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</si>
  <si>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</si>
  <si>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</si>
  <si>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</si>
  <si>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</si>
  <si>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</si>
  <si>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</si>
  <si>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</si>
  <si>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</si>
  <si>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</si>
  <si>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</si>
  <si>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</si>
  <si>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</si>
  <si>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</si>
  <si>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</si>
  <si>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</si>
  <si>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</si>
  <si>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</si>
  <si>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</si>
  <si>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</si>
  <si>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</si>
  <si>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</si>
  <si>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</si>
  <si>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</si>
  <si>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</si>
  <si>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</si>
  <si>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</si>
  <si>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</si>
  <si>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</si>
  <si>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</si>
  <si>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</si>
  <si>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</si>
  <si>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</si>
  <si>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</si>
  <si>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</si>
  <si>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</si>
  <si>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</si>
  <si>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</si>
  <si>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</si>
  <si>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</si>
  <si>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</si>
  <si>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</si>
  <si>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</si>
  <si>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</si>
  <si>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</si>
  <si>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</si>
  <si>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</si>
  <si>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</si>
  <si>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</si>
  <si>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</si>
  <si>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</si>
  <si>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</si>
  <si>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</si>
  <si>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</si>
  <si>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</si>
  <si>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</si>
  <si>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</si>
  <si>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</si>
  <si>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</si>
  <si>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</si>
  <si>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</si>
  <si>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</si>
  <si>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</si>
  <si>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</si>
  <si>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</si>
  <si>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</si>
  <si>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</si>
  <si>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</si>
  <si>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</si>
  <si>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</si>
  <si>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</si>
  <si>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</si>
  <si>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</si>
  <si>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</si>
  <si>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</si>
  <si>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</si>
  <si>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</si>
  <si>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</si>
  <si>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</si>
  <si>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</si>
  <si>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</si>
  <si>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</si>
  <si>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</si>
  <si>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</si>
  <si>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</si>
  <si>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</si>
  <si>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</si>
  <si>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</si>
  <si>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</si>
  <si>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</si>
  <si>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</si>
  <si>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</si>
  <si>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</si>
  <si>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</si>
  <si>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</si>
  <si>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</si>
  <si>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</si>
  <si>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</si>
  <si>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</si>
  <si>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</si>
  <si>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</si>
  <si>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</si>
  <si>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</si>
  <si>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</si>
  <si>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</si>
  <si>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</si>
  <si>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</si>
  <si>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</si>
  <si>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</si>
  <si>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</si>
  <si>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</si>
  <si>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</si>
  <si>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</si>
  <si>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</si>
  <si>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</si>
  <si>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</si>
  <si>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</si>
  <si>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</si>
  <si>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</si>
  <si>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</si>
  <si>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</si>
  <si>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</si>
  <si>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</si>
  <si>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</si>
  <si>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</si>
  <si>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</si>
  <si>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</si>
  <si>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</si>
  <si>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</si>
  <si>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</si>
  <si>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</si>
  <si>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</si>
  <si>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</si>
  <si>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</si>
  <si>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</si>
  <si>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</si>
  <si>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</si>
  <si>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</si>
  <si>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</si>
  <si>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</si>
  <si>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</si>
  <si>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</si>
  <si>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</si>
  <si>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</si>
  <si>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</si>
  <si>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</si>
  <si>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</si>
  <si>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</si>
  <si>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</si>
  <si>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</si>
  <si>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</si>
  <si>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</si>
  <si>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</si>
  <si>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</si>
  <si>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</si>
  <si>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</si>
  <si>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</si>
  <si>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</si>
  <si>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</si>
  <si>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</si>
  <si>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</si>
  <si>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</si>
  <si>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</si>
  <si>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</si>
  <si>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</si>
  <si>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</si>
  <si>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</si>
  <si>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</si>
  <si>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</si>
  <si>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</si>
  <si>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</si>
  <si>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</si>
  <si>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</si>
  <si>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</si>
  <si>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</si>
  <si>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</si>
  <si>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</si>
  <si>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</si>
  <si>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</si>
  <si>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</si>
  <si>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</si>
  <si>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</si>
  <si>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</si>
  <si>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</si>
  <si>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</si>
  <si>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</si>
  <si>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</si>
  <si>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</si>
  <si>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</si>
  <si>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</si>
  <si>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</si>
  <si>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</si>
  <si>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</si>
  <si>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</si>
  <si>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</si>
  <si>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</si>
  <si>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</si>
  <si>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</si>
  <si>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</si>
  <si>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</si>
  <si>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</si>
  <si>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</si>
  <si>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</si>
  <si>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</si>
  <si>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</si>
  <si>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</si>
  <si>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</si>
  <si>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</si>
  <si>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</si>
  <si>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</si>
  <si>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</si>
  <si>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</si>
  <si>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</si>
  <si>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</si>
  <si>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</si>
  <si>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</si>
  <si>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</si>
  <si>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</si>
  <si>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</si>
  <si>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</si>
  <si>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</si>
  <si>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</si>
  <si>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</si>
  <si>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</si>
  <si>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</si>
  <si>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</si>
  <si>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</si>
  <si>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</si>
  <si>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</si>
  <si>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</si>
  <si>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</si>
  <si>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</si>
  <si>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</si>
  <si>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</si>
  <si>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</si>
  <si>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</si>
  <si>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</si>
  <si>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</si>
  <si>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</si>
  <si>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</si>
  <si>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</si>
  <si>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</si>
  <si>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</si>
  <si>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</si>
  <si>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</si>
  <si>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</si>
  <si>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</si>
  <si>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</si>
  <si>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</si>
  <si>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</si>
  <si>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</si>
  <si>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</si>
  <si>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</si>
  <si>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</si>
  <si>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</si>
  <si>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</si>
  <si>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</si>
  <si>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</si>
  <si>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</si>
  <si>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</si>
  <si>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</si>
  <si>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</si>
  <si>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</si>
  <si>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</si>
  <si>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</si>
  <si>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</si>
  <si>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</si>
  <si>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</si>
  <si>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</si>
  <si>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</si>
  <si>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</si>
  <si>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</si>
  <si>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</si>
  <si>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</si>
  <si>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</si>
  <si>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</si>
  <si>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</si>
  <si>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</si>
  <si>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</si>
  <si>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</si>
  <si>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</si>
  <si>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</si>
  <si>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</si>
  <si>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</si>
  <si>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</si>
  <si>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</si>
  <si>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</si>
  <si>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</si>
  <si>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</si>
  <si>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</si>
  <si>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</si>
  <si>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</si>
  <si>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</si>
  <si>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</si>
  <si>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</si>
  <si>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</si>
  <si>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</si>
  <si>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</si>
  <si>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</si>
  <si>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</si>
  <si>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</si>
  <si>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</si>
  <si>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</si>
  <si>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</si>
  <si>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</si>
  <si>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</si>
  <si>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</si>
  <si>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</si>
  <si>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</si>
  <si>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</si>
  <si>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</si>
  <si>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</si>
  <si>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</si>
  <si>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</si>
  <si>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</si>
  <si>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</si>
  <si>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</si>
  <si>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</si>
  <si>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</si>
  <si>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</si>
  <si>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</si>
  <si>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</si>
  <si>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</si>
  <si>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</si>
  <si>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</si>
  <si>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</si>
  <si>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</si>
  <si>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</si>
  <si>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</si>
  <si>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</si>
  <si>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</si>
  <si>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</si>
  <si>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</si>
  <si>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</si>
  <si>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</si>
  <si>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</si>
  <si>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</si>
  <si>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</si>
  <si>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</si>
  <si>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</si>
  <si>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</si>
  <si>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</si>
  <si>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</si>
  <si>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</si>
  <si>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</si>
  <si>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</si>
  <si>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</si>
  <si>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</si>
  <si>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</si>
  <si>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</si>
  <si>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</si>
  <si>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</si>
  <si>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</si>
  <si>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</si>
  <si>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</si>
  <si>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</si>
  <si>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</si>
  <si>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</si>
  <si>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</si>
  <si>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</si>
  <si>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</si>
  <si>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</si>
  <si>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</si>
  <si>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</si>
  <si>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</si>
  <si>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</si>
  <si>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</si>
  <si>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</si>
  <si>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</si>
  <si>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</si>
  <si>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</si>
  <si>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</si>
  <si>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</si>
  <si>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</si>
  <si>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</si>
  <si>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</si>
  <si>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</si>
  <si>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</si>
  <si>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</si>
  <si>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</si>
  <si>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</si>
  <si>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</si>
  <si>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</si>
  <si>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</si>
  <si>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</si>
  <si>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</si>
  <si>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</si>
  <si>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</si>
  <si>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</si>
  <si>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</si>
  <si>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</si>
  <si>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</si>
  <si>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</si>
  <si>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</si>
  <si>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</si>
  <si>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</si>
  <si>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</si>
  <si>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</si>
  <si>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</si>
  <si>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</si>
  <si>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</si>
  <si>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</si>
  <si>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</si>
  <si>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</si>
  <si>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</si>
  <si>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</si>
  <si>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</si>
  <si>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</si>
  <si>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</si>
  <si>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</si>
  <si>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</si>
  <si>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</si>
  <si>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</si>
  <si>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</si>
  <si>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</si>
  <si>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</si>
  <si>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</si>
  <si>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</si>
  <si>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</si>
  <si>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</si>
  <si>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</si>
  <si>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</si>
  <si>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</si>
  <si>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</si>
  <si>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</si>
  <si>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</si>
  <si>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</si>
  <si>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</si>
  <si>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</si>
  <si>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</si>
  <si>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</si>
  <si>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</si>
  <si>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</si>
  <si>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</si>
  <si>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</si>
  <si>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</si>
  <si>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</si>
  <si>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</si>
  <si>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</si>
  <si>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</si>
  <si>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</si>
  <si>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</si>
  <si>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</si>
  <si>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</si>
  <si>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</si>
  <si>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</si>
  <si>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</si>
  <si>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</si>
  <si>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</si>
  <si>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</si>
  <si>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</si>
  <si>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</si>
  <si>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</si>
  <si>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</si>
  <si>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</si>
  <si>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</si>
  <si>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</si>
  <si>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</si>
  <si>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</si>
  <si>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</si>
  <si>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</si>
  <si>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</si>
  <si>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</si>
  <si>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</si>
  <si>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</si>
  <si>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</si>
  <si>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</si>
  <si>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</si>
  <si>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</si>
  <si>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</si>
  <si>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</si>
  <si>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</si>
  <si>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</si>
  <si>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</si>
  <si>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</si>
  <si>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</si>
  <si>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</si>
  <si>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</si>
  <si>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</si>
  <si>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</si>
  <si>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</si>
  <si>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</si>
  <si>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</si>
  <si>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</si>
  <si>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</si>
  <si>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</si>
  <si>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</si>
  <si>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</si>
  <si>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</si>
  <si>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</si>
  <si>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</si>
  <si>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</si>
  <si>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</si>
  <si>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</si>
  <si>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</si>
  <si>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</si>
  <si>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</si>
  <si>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</si>
  <si>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</si>
  <si>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</si>
  <si>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</si>
  <si>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</si>
  <si>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</si>
  <si>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</si>
  <si>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</si>
  <si>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</si>
  <si>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</si>
  <si>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</si>
  <si>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</si>
  <si>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</si>
  <si>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</si>
  <si>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</si>
  <si>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</si>
  <si>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</si>
  <si>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</si>
  <si>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</si>
  <si>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</si>
  <si>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</si>
  <si>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</si>
  <si>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</si>
  <si>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</si>
  <si>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</si>
  <si>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</si>
  <si>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</si>
  <si>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</si>
  <si>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</si>
  <si>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</si>
  <si>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</si>
  <si>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</si>
  <si>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</si>
  <si>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</si>
  <si>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</si>
  <si>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</si>
  <si>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</si>
  <si>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</si>
  <si>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</si>
  <si>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</si>
  <si>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</si>
  <si>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</si>
  <si>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</si>
  <si>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</si>
  <si>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</si>
  <si>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</si>
  <si>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</si>
  <si>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</si>
  <si>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</si>
  <si>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</si>
  <si>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</si>
  <si>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</si>
  <si>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</si>
  <si>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</si>
  <si>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</si>
  <si>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</si>
  <si>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</si>
  <si>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</si>
  <si>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</si>
  <si>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</si>
  <si>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</si>
  <si>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</si>
  <si>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</si>
  <si>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</si>
  <si>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</si>
  <si>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</si>
  <si>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</si>
  <si>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</si>
  <si>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</si>
  <si>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</si>
  <si>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</si>
  <si>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</si>
  <si>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</si>
  <si>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</si>
  <si>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</si>
  <si>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</si>
  <si>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</si>
  <si>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</si>
  <si>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</si>
  <si>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</si>
  <si>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</si>
  <si>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</si>
  <si>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</si>
  <si>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</si>
  <si>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</si>
  <si>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</si>
  <si>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</si>
  <si>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</si>
  <si>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</si>
  <si>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</si>
  <si>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</si>
  <si>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</si>
  <si>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</si>
  <si>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</si>
  <si>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</si>
  <si>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</si>
  <si>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</si>
  <si>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</si>
  <si>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</si>
  <si>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</si>
  <si>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</si>
  <si>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</si>
  <si>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</si>
  <si>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</si>
  <si>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</si>
  <si>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</si>
  <si>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</si>
  <si>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</si>
  <si>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</si>
  <si>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</si>
  <si>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</si>
  <si>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</si>
  <si>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</si>
  <si>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</si>
  <si>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</si>
  <si>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</si>
  <si>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</si>
  <si>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</si>
  <si>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</si>
  <si>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</si>
  <si>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</si>
  <si>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</si>
  <si>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</si>
  <si>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</si>
  <si>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</si>
  <si>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</si>
  <si>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</si>
  <si>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</si>
  <si>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</si>
  <si>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</si>
  <si>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</si>
  <si>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</si>
  <si>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</si>
  <si>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</si>
  <si>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</si>
  <si>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</si>
  <si>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</si>
  <si>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</si>
  <si>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</si>
  <si>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</si>
  <si>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</si>
  <si>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</si>
  <si>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</si>
  <si>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</si>
  <si>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</si>
  <si>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</si>
  <si>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</si>
  <si>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</si>
  <si>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</si>
  <si>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</si>
  <si>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</si>
  <si>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</si>
  <si>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</si>
  <si>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</si>
  <si>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</si>
  <si>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</si>
  <si>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</si>
  <si>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</si>
  <si>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</si>
  <si>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</si>
  <si>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</si>
  <si>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</si>
  <si>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</si>
  <si>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</si>
  <si>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</si>
  <si>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</si>
  <si>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</si>
  <si>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</si>
  <si>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</si>
  <si>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</si>
  <si>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</si>
  <si>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</si>
  <si>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</si>
  <si>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</si>
  <si>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</si>
  <si>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</si>
  <si>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</si>
  <si>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</si>
  <si>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</si>
  <si>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</si>
  <si>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</si>
  <si>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</si>
  <si>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</si>
  <si>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</si>
  <si>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</si>
  <si>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</si>
  <si>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</si>
  <si>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</si>
  <si>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</si>
  <si>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</si>
  <si>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</si>
  <si>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</si>
  <si>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</si>
  <si>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</si>
  <si>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</si>
  <si>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</si>
  <si>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</si>
  <si>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</si>
  <si>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</si>
  <si>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</si>
  <si>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</si>
  <si>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</si>
  <si>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</si>
  <si>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</si>
  <si>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</si>
  <si>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</si>
  <si>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</si>
  <si>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</si>
  <si>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</si>
  <si>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</si>
  <si>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</si>
  <si>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</si>
  <si>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</si>
  <si>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</si>
  <si>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</si>
  <si>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</si>
  <si>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</si>
  <si>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</si>
  <si>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</si>
  <si>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</si>
  <si>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</si>
  <si>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</si>
  <si>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</si>
  <si>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</si>
  <si>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</si>
  <si>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</si>
  <si>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</si>
  <si>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</si>
  <si>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</si>
  <si>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</si>
  <si>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</si>
  <si>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</si>
  <si>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</si>
  <si>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</si>
  <si>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</si>
  <si>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</si>
  <si>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</si>
  <si>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</si>
  <si>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</si>
  <si>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</si>
  <si>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</si>
  <si>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</si>
  <si>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</si>
  <si>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</si>
  <si>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</si>
  <si>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</si>
  <si>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</si>
  <si>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</si>
  <si>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</si>
  <si>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</si>
  <si>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</si>
  <si>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</si>
  <si>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</si>
  <si>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</si>
  <si>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</si>
  <si>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</si>
  <si>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</si>
  <si>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</si>
  <si>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</si>
  <si>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</si>
  <si>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</si>
  <si>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</si>
  <si>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</si>
  <si>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</si>
  <si>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</si>
  <si>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</si>
  <si>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</si>
  <si>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</si>
  <si>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</si>
  <si>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</si>
  <si>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</si>
  <si>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</si>
  <si>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</si>
  <si>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</si>
  <si>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</si>
  <si>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</si>
  <si>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</si>
  <si>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</si>
  <si>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</si>
  <si>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</si>
  <si>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</si>
  <si>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</si>
  <si>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</si>
  <si>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</si>
  <si>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</si>
  <si>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</si>
  <si>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</si>
  <si>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</si>
  <si>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</si>
  <si>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</si>
  <si>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</si>
  <si>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</si>
  <si>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</si>
  <si>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</si>
  <si>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</si>
  <si>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</si>
  <si>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</si>
  <si>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</si>
  <si>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</si>
  <si>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</si>
  <si>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</si>
  <si>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</si>
  <si>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</si>
  <si>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</si>
  <si>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</si>
  <si>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</si>
  <si>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</si>
  <si>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</si>
  <si>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</si>
  <si>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</si>
  <si>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</si>
  <si>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</si>
  <si>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</si>
  <si>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</si>
  <si>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</si>
  <si>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</si>
  <si>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</si>
  <si>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</si>
  <si>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</si>
  <si>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</si>
  <si>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</si>
  <si>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</si>
  <si>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</si>
  <si>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</si>
  <si>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</si>
  <si>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</si>
  <si>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</si>
  <si>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</si>
  <si>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</si>
  <si>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</si>
  <si>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</si>
  <si>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</si>
  <si>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</si>
  <si>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</si>
  <si>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</si>
  <si>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</si>
  <si>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</si>
  <si>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</si>
  <si>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</si>
  <si>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</si>
  <si>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</si>
  <si>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</si>
  <si>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</si>
  <si>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</si>
  <si>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</si>
  <si>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</si>
  <si>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</si>
  <si>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</si>
  <si>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</si>
  <si>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</si>
  <si>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</si>
  <si>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</si>
  <si>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</si>
  <si>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</si>
  <si>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</si>
  <si>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</si>
  <si>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</si>
  <si>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</si>
  <si>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</si>
  <si>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</si>
  <si>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</si>
  <si>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</si>
  <si>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</si>
  <si>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</si>
  <si>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</si>
  <si>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</si>
  <si>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</si>
  <si>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</si>
  <si>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</si>
  <si>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</si>
  <si>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</si>
  <si>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</si>
  <si>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</si>
  <si>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</si>
  <si>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</si>
  <si>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</si>
  <si>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</si>
  <si>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</si>
  <si>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</si>
  <si>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</si>
  <si>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</si>
  <si>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</si>
  <si>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</si>
  <si>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</si>
  <si>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</si>
  <si>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</si>
  <si>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</si>
  <si>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</si>
  <si>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</si>
  <si>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</si>
  <si>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</si>
  <si>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</si>
  <si>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</si>
  <si>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</si>
  <si>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</si>
  <si>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</si>
  <si>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</si>
  <si>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</si>
  <si>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</si>
  <si>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</si>
  <si>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</si>
  <si>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</si>
  <si>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</si>
  <si>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</si>
  <si>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</si>
  <si>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</si>
  <si>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</si>
  <si>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</si>
  <si>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</si>
  <si>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</si>
  <si>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</si>
  <si>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</si>
  <si>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</si>
  <si>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</si>
  <si>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</si>
  <si>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</si>
  <si>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</si>
  <si>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</si>
  <si>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</si>
  <si>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</si>
  <si>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</si>
  <si>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</si>
  <si>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</si>
  <si>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</si>
  <si>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</si>
  <si>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</si>
  <si>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</si>
  <si>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</si>
  <si>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</si>
  <si>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</si>
  <si>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</si>
  <si>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</si>
  <si>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</si>
  <si>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</si>
  <si>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</si>
  <si>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</si>
  <si>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</si>
  <si>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</si>
  <si>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</si>
  <si>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</si>
  <si>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</si>
  <si>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</si>
  <si>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</si>
  <si>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</si>
  <si>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</si>
  <si>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</si>
  <si>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</si>
  <si>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</si>
  <si>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</si>
  <si>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</si>
  <si>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</si>
  <si>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</si>
  <si>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</si>
  <si>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</si>
  <si>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</si>
  <si>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</si>
  <si>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</si>
  <si>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</si>
  <si>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</si>
  <si>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</si>
  <si>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</si>
  <si>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</si>
  <si>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</si>
  <si>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</si>
  <si>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</si>
  <si>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</si>
  <si>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</si>
  <si>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</si>
  <si>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</si>
  <si>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</si>
  <si>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</si>
  <si>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</si>
  <si>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</si>
  <si>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</si>
  <si>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</si>
  <si>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</si>
  <si>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</si>
  <si>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</si>
  <si>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</si>
  <si>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</si>
  <si>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</si>
  <si>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</si>
  <si>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</si>
  <si>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</si>
  <si>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</si>
  <si>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</si>
  <si>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</si>
  <si>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</si>
  <si>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</si>
  <si>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</si>
  <si>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</si>
  <si>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</si>
  <si>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</si>
  <si>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</si>
  <si>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</si>
  <si>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</si>
  <si>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</si>
  <si>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</si>
  <si>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</si>
  <si>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</si>
  <si>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</si>
  <si>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</si>
  <si>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</si>
  <si>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</si>
  <si>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</si>
  <si>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</si>
  <si>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</si>
  <si>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</si>
  <si>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</si>
  <si>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</si>
  <si>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</si>
  <si>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</si>
  <si>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</si>
  <si>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</si>
  <si>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</si>
  <si>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</si>
  <si>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</si>
  <si>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</si>
  <si>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</si>
  <si>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</si>
  <si>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</si>
  <si>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</si>
  <si>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</si>
  <si>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</si>
  <si>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</si>
  <si>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</si>
  <si>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</si>
  <si>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</si>
  <si>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</si>
  <si>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</si>
  <si>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</si>
  <si>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</si>
  <si>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</si>
  <si>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</si>
  <si>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</si>
  <si>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</si>
  <si>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</si>
  <si>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</si>
  <si>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</si>
  <si>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</si>
  <si>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</si>
  <si>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</si>
  <si>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</si>
  <si>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</si>
  <si>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</si>
  <si>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</si>
  <si>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</si>
  <si>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</si>
  <si>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</si>
  <si>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</si>
  <si>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</si>
  <si>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</si>
  <si>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</si>
  <si>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</si>
  <si>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</si>
  <si>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</si>
  <si>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</si>
  <si>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</si>
  <si>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</si>
  <si>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</si>
  <si>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</si>
  <si>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</si>
  <si>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</si>
  <si>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</si>
  <si>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</si>
  <si>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</si>
  <si>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</si>
  <si>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</si>
  <si>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</si>
  <si>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</si>
  <si>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</si>
  <si>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</si>
  <si>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</si>
  <si>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</si>
  <si>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</si>
  <si>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</si>
  <si>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</si>
  <si>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</si>
  <si>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</si>
  <si>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</si>
  <si>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</si>
  <si>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</si>
  <si>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</si>
  <si>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</si>
  <si>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</si>
  <si>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</si>
  <si>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</si>
  <si>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</si>
  <si>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</si>
  <si>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</si>
  <si>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</si>
  <si>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</si>
  <si>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</si>
  <si>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</si>
  <si>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</si>
  <si>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</si>
  <si>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</si>
  <si>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</si>
  <si>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</si>
  <si>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</si>
  <si>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</si>
  <si>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</si>
  <si>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</si>
  <si>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</si>
  <si>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</si>
  <si>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</si>
  <si>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</si>
  <si>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</si>
  <si>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</si>
  <si>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</si>
  <si>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</si>
  <si>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</si>
  <si>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</si>
  <si>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</si>
  <si>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</si>
  <si>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</si>
  <si>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</si>
  <si>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</si>
  <si>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</si>
  <si>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</si>
  <si>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</si>
  <si>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</si>
  <si>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</si>
  <si>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</si>
  <si>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</si>
  <si>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</si>
  <si>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</si>
  <si>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</si>
  <si>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</si>
  <si>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</si>
  <si>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</si>
  <si>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</si>
  <si>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</si>
  <si>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</si>
  <si>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</si>
  <si>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</si>
  <si>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</si>
  <si>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</si>
  <si>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</si>
  <si>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</si>
  <si>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</si>
  <si>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</si>
  <si>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</si>
  <si>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</si>
  <si>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</si>
  <si>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</si>
  <si>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</si>
  <si>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</si>
  <si>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</si>
  <si>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</si>
  <si>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</si>
  <si>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</si>
  <si>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</si>
  <si>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</si>
  <si>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</si>
  <si>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</si>
  <si>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</si>
  <si>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</si>
  <si>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</si>
  <si>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</si>
  <si>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</si>
  <si>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</si>
  <si>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</si>
  <si>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</si>
  <si>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</si>
  <si>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</si>
  <si>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</si>
  <si>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</si>
  <si>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</si>
  <si>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</si>
  <si>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</si>
  <si>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</si>
  <si>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</si>
  <si>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</si>
  <si>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</si>
  <si>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</si>
  <si>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</si>
  <si>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</si>
  <si>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</si>
  <si>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</si>
  <si>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</si>
  <si>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</si>
  <si>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</si>
  <si>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</si>
  <si>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</si>
  <si>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</si>
  <si>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</si>
  <si>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</si>
  <si>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</si>
  <si>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</si>
  <si>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</si>
  <si>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</si>
  <si>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</si>
  <si>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</si>
  <si>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</si>
  <si>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</si>
  <si>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</si>
  <si>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</si>
  <si>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</si>
  <si>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</si>
  <si>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</si>
  <si>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</si>
  <si>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</si>
  <si>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</si>
  <si>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</si>
  <si>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</si>
  <si>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</si>
  <si>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</si>
  <si>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</si>
  <si>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</si>
  <si>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</si>
  <si>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</si>
  <si>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</si>
  <si>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</si>
  <si>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</si>
  <si>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</si>
  <si>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</si>
  <si>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</si>
  <si>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</si>
  <si>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</si>
  <si>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</si>
  <si>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</si>
  <si>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</si>
  <si>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</si>
  <si>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</si>
  <si>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</si>
  <si>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</si>
  <si>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</si>
  <si>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</si>
  <si>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</si>
  <si>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</si>
  <si>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</si>
  <si>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</si>
  <si>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</si>
  <si>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</si>
  <si>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</si>
  <si>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</si>
  <si>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</si>
  <si>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</si>
  <si>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</si>
  <si>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</si>
  <si>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</si>
  <si>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</si>
  <si>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</si>
  <si>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</si>
  <si>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</si>
  <si>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</si>
  <si>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</si>
  <si>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</si>
  <si>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</si>
  <si>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</si>
  <si>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</si>
  <si>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</si>
  <si>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</si>
  <si>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</si>
  <si>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</si>
  <si>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</si>
  <si>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</si>
  <si>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</si>
  <si>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</si>
  <si>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</si>
  <si>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</si>
  <si>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</si>
  <si>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</si>
  <si>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</si>
  <si>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</si>
  <si>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</si>
  <si>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</si>
  <si>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</si>
  <si>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</si>
  <si>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</si>
  <si>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</si>
  <si>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</si>
  <si>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</si>
  <si>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</si>
  <si>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</si>
  <si>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</si>
  <si>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</si>
  <si>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</si>
  <si>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</si>
  <si>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</si>
  <si>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</si>
  <si>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</si>
  <si>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</si>
  <si>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</si>
  <si>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</si>
  <si>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</si>
  <si>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</si>
  <si>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</si>
  <si>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</si>
  <si>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</si>
  <si>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</si>
  <si>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</si>
  <si>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</si>
  <si>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</si>
  <si>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</si>
  <si>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</si>
  <si>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</si>
  <si>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</si>
  <si>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</si>
  <si>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</si>
  <si>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</si>
  <si>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</si>
  <si>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</si>
  <si>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</si>
  <si>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</si>
  <si>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</si>
  <si>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</si>
  <si>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</si>
  <si>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</si>
  <si>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</si>
  <si>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</si>
  <si>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</si>
  <si>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</si>
  <si>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</si>
  <si>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</si>
  <si>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</si>
  <si>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</si>
  <si>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</si>
  <si>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</si>
  <si>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</si>
  <si>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</si>
  <si>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</si>
  <si>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</si>
  <si>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</si>
  <si>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</si>
  <si>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</si>
  <si>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</si>
  <si>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</si>
  <si>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</si>
  <si>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</si>
  <si>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</si>
  <si>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</si>
  <si>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</si>
  <si>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</si>
  <si>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</si>
  <si>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</si>
  <si>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</si>
  <si>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</si>
  <si>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</si>
  <si>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</si>
  <si>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</si>
  <si>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</si>
  <si>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</si>
  <si>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</si>
  <si>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</si>
  <si>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</si>
  <si>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</si>
  <si>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</si>
  <si>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</si>
  <si>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</si>
  <si>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</si>
  <si>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</si>
  <si>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</si>
  <si>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</si>
  <si>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</si>
  <si>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</si>
  <si>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</si>
  <si>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</si>
  <si>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</si>
  <si>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</si>
  <si>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</si>
  <si>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</si>
  <si>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</si>
  <si>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</si>
  <si>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</si>
  <si>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</si>
  <si>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</si>
  <si>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</si>
  <si>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</si>
  <si>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</si>
  <si>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</si>
  <si>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</si>
  <si>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</si>
  <si>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</si>
  <si>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</si>
  <si>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</si>
  <si>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</si>
  <si>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</si>
  <si>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</si>
  <si>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</si>
  <si>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</si>
  <si>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</si>
  <si>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</si>
  <si>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</si>
  <si>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</si>
  <si>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</si>
  <si>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</si>
  <si>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</si>
  <si>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</si>
  <si>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</si>
  <si>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</si>
  <si>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</si>
  <si>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</si>
  <si>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</si>
  <si>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</si>
  <si>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</si>
  <si>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</si>
  <si>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</si>
  <si>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</si>
  <si>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</si>
  <si>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</si>
  <si>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</si>
  <si>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</si>
  <si>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</si>
  <si>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</si>
  <si>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</si>
  <si>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</si>
  <si>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</si>
  <si>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</si>
  <si>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</si>
  <si>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</si>
  <si>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</si>
  <si>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</si>
  <si>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</si>
  <si>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</si>
  <si>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</si>
  <si>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</si>
  <si>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</si>
  <si>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</si>
  <si>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</si>
  <si>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</si>
  <si>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</si>
  <si>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</si>
  <si>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</si>
  <si>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</si>
  <si>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</si>
  <si>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</si>
  <si>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</si>
  <si>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</si>
  <si>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</si>
  <si>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</si>
  <si>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</si>
  <si>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</si>
  <si>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</si>
  <si>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</si>
  <si>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</si>
  <si>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</si>
  <si>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</si>
  <si>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</si>
  <si>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</si>
  <si>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</si>
  <si>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</si>
  <si>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</si>
  <si>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</si>
  <si>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</si>
  <si>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</si>
  <si>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</si>
  <si>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</si>
  <si>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</si>
  <si>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</si>
  <si>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</si>
  <si>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</si>
  <si>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</si>
  <si>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</si>
  <si>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</si>
  <si>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</si>
  <si>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</si>
  <si>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</si>
  <si>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</si>
  <si>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</si>
  <si>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</si>
  <si>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</si>
  <si>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</si>
  <si>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</si>
  <si>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</si>
  <si>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</si>
  <si>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</si>
  <si>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</si>
  <si>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</si>
  <si>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</si>
  <si>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</si>
  <si>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</si>
  <si>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</si>
  <si>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</si>
  <si>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</si>
  <si>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</si>
  <si>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</si>
  <si>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</si>
  <si>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</si>
  <si>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</si>
  <si>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</si>
  <si>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</si>
  <si>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</si>
  <si>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</si>
  <si>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</si>
  <si>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</si>
  <si>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</si>
  <si>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</si>
  <si>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</si>
  <si>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</si>
  <si>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</si>
  <si>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</si>
  <si>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</si>
  <si>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</si>
  <si>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</si>
  <si>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</si>
  <si>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</si>
  <si>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</si>
  <si>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</si>
  <si>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</si>
  <si>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</si>
  <si>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</si>
  <si>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</si>
  <si>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</si>
  <si>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</si>
  <si>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</si>
  <si>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</si>
  <si>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</si>
  <si>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</si>
  <si>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</si>
  <si>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</si>
  <si>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</si>
  <si>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</si>
  <si>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</si>
  <si>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</si>
  <si>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</si>
  <si>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</si>
  <si>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</si>
  <si>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</si>
  <si>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</si>
  <si>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</si>
  <si>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</si>
  <si>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</si>
  <si>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</si>
  <si>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</si>
  <si>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</si>
  <si>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</si>
  <si>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</si>
  <si>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</si>
  <si>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</si>
  <si>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</si>
  <si>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</si>
  <si>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</si>
  <si>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</si>
  <si>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</si>
  <si>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</si>
  <si>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</si>
  <si>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</si>
  <si>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</si>
  <si>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</si>
  <si>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</si>
  <si>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</si>
  <si>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</si>
  <si>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</si>
  <si>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</si>
  <si>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</si>
  <si>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</si>
  <si>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</si>
  <si>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</si>
  <si>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</si>
  <si>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</si>
  <si>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</si>
  <si>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</si>
  <si>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</si>
  <si>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</si>
  <si>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</si>
  <si>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</si>
  <si>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</si>
  <si>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</si>
  <si>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</si>
  <si>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</si>
  <si>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</si>
  <si>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</si>
  <si>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</si>
  <si>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</si>
  <si>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</si>
  <si>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</si>
  <si>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</si>
  <si>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</si>
  <si>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</si>
  <si>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</si>
  <si>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</si>
  <si>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</si>
  <si>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</si>
  <si>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</si>
  <si>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</si>
  <si>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</si>
  <si>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</si>
  <si>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</si>
  <si>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</si>
  <si>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</si>
  <si>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</si>
  <si>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</si>
  <si>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</si>
  <si>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</si>
  <si>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</si>
  <si>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</si>
  <si>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</si>
  <si>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</si>
  <si>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</si>
  <si>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</si>
  <si>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</si>
  <si>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</si>
  <si>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</si>
  <si>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</si>
  <si>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</si>
  <si>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</si>
  <si>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</si>
  <si>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</si>
  <si>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</si>
  <si>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</si>
  <si>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</si>
  <si>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</si>
  <si>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</si>
  <si>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</si>
  <si>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</si>
  <si>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</si>
  <si>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</si>
  <si>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</si>
  <si>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</si>
  <si>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</si>
  <si>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</si>
  <si>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</si>
  <si>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</si>
  <si>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</si>
  <si>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</si>
  <si>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</si>
  <si>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</si>
  <si>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</si>
  <si>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</si>
  <si>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</si>
  <si>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</si>
  <si>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</si>
  <si>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</si>
  <si>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</si>
  <si>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</si>
  <si>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</si>
  <si>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</si>
  <si>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</si>
  <si>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</si>
  <si>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</si>
  <si>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</si>
  <si>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</si>
  <si>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</si>
  <si>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</si>
  <si>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</si>
  <si>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</si>
  <si>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</si>
  <si>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</si>
  <si>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</si>
  <si>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</si>
  <si>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</si>
  <si>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</si>
  <si>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</si>
  <si>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</si>
  <si>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</si>
  <si>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</si>
  <si>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</si>
  <si>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</si>
  <si>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</si>
  <si>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</si>
  <si>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</si>
  <si>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</si>
  <si>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</si>
  <si>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</si>
  <si>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</si>
  <si>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</si>
  <si>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</si>
  <si>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</si>
  <si>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</si>
  <si>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</si>
  <si>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</si>
  <si>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</si>
  <si>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</si>
  <si>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</si>
  <si>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</si>
  <si>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</si>
  <si>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</si>
  <si>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</si>
  <si>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</si>
  <si>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</si>
  <si>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</si>
  <si>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</si>
  <si>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</si>
  <si>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</si>
  <si>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</si>
  <si>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</si>
  <si>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</si>
  <si>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</si>
  <si>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</si>
  <si>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</si>
  <si>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</si>
  <si>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</si>
  <si>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</si>
  <si>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</si>
  <si>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</si>
  <si>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</si>
  <si>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</si>
  <si>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</si>
  <si>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</si>
  <si>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</si>
  <si>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</si>
  <si>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</si>
  <si>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</si>
  <si>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</si>
  <si>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</si>
  <si>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</si>
  <si>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</si>
  <si>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</si>
  <si>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</si>
  <si>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</si>
  <si>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</si>
  <si>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</si>
  <si>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</si>
  <si>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</si>
  <si>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</si>
  <si>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</si>
  <si>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</si>
  <si>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</si>
  <si>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</si>
  <si>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</si>
  <si>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</si>
  <si>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</si>
  <si>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</si>
  <si>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</si>
  <si>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</si>
  <si>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</si>
  <si>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</si>
  <si>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</si>
  <si>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</si>
  <si>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</si>
  <si>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</si>
  <si>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</si>
  <si>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</si>
  <si>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</si>
  <si>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</si>
  <si>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</si>
  <si>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</si>
  <si>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</si>
  <si>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</si>
  <si>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</si>
  <si>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</si>
  <si>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</si>
  <si>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</si>
  <si>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</si>
  <si>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</si>
  <si>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</si>
  <si>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</si>
  <si>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</si>
  <si>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</si>
  <si>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</si>
  <si>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</si>
  <si>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</si>
  <si>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</si>
  <si>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</si>
  <si>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</si>
  <si>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</si>
  <si>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</si>
  <si>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</si>
  <si>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</si>
  <si>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</si>
  <si>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</si>
  <si>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</si>
  <si>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</si>
  <si>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</si>
  <si>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</si>
  <si>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</si>
  <si>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</si>
  <si>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</si>
  <si>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</si>
  <si>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</si>
  <si>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</si>
  <si>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</si>
  <si>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</si>
  <si>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</si>
  <si>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</si>
  <si>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</si>
  <si>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</si>
  <si>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</si>
  <si>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</si>
  <si>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</si>
  <si>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</si>
  <si>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</si>
  <si>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</si>
  <si>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</si>
  <si>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</si>
  <si>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</si>
  <si>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</si>
  <si>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</si>
  <si>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</si>
  <si>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</si>
  <si>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</si>
  <si>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</si>
  <si>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</si>
  <si>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</si>
  <si>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</si>
  <si>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</si>
  <si>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</si>
  <si>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</si>
  <si>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</si>
  <si>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</si>
  <si>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</si>
  <si>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</si>
  <si>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</si>
  <si>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</si>
  <si>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</si>
  <si>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</si>
  <si>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</si>
  <si>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</si>
  <si>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</si>
  <si>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</si>
  <si>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</si>
  <si>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</si>
  <si>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</si>
  <si>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</si>
  <si>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</si>
  <si>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</si>
  <si>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</si>
  <si>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</si>
  <si>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</si>
  <si>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</si>
  <si>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</si>
  <si>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</si>
  <si>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</si>
  <si>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</si>
  <si>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</si>
  <si>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</si>
  <si>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</si>
  <si>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</si>
  <si>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</si>
  <si>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</si>
  <si>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</si>
  <si>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</si>
  <si>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</si>
  <si>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</si>
  <si>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</si>
  <si>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</si>
  <si>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</si>
  <si>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</si>
  <si>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</si>
  <si>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</si>
  <si>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</si>
  <si>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</si>
  <si>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</si>
  <si>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</si>
  <si>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</si>
  <si>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</si>
  <si>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</si>
  <si>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</si>
  <si>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</si>
  <si>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</si>
  <si>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</si>
  <si>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</si>
  <si>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</si>
  <si>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</si>
  <si>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</si>
  <si>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</si>
  <si>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</si>
  <si>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</si>
  <si>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</si>
  <si>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</si>
  <si>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</si>
  <si>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</si>
  <si>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</si>
  <si>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</si>
  <si>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</si>
  <si>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</si>
  <si>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</si>
  <si>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</si>
  <si>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</si>
  <si>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</si>
  <si>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</si>
  <si>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</si>
  <si>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</si>
  <si>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</si>
  <si>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</si>
  <si>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</si>
  <si>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</si>
  <si>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</si>
  <si>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</si>
  <si>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</si>
  <si>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</si>
  <si>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</si>
  <si>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</si>
  <si>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</si>
  <si>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</si>
  <si>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</si>
  <si>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</si>
  <si>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</si>
  <si>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</si>
  <si>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</si>
  <si>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</si>
  <si>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</si>
  <si>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</si>
  <si>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</si>
  <si>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</si>
  <si>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</si>
  <si>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</si>
  <si>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</si>
  <si>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</si>
  <si>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</si>
  <si>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</si>
  <si>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</si>
  <si>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</si>
  <si>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</si>
  <si>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</si>
  <si>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</si>
  <si>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</si>
  <si>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</si>
  <si>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</si>
  <si>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</si>
  <si>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</si>
  <si>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</si>
  <si>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</si>
  <si>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</si>
  <si>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</si>
  <si>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</si>
  <si>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</si>
  <si>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</si>
  <si>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</si>
  <si>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</si>
  <si>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</si>
  <si>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</si>
  <si>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</si>
  <si>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</si>
  <si>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</si>
  <si>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</si>
  <si>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</si>
  <si>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</si>
  <si>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</si>
  <si>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</si>
  <si>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</si>
  <si>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</si>
  <si>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</si>
  <si>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</si>
  <si>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</si>
  <si>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</si>
  <si>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</si>
  <si>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</si>
  <si>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</si>
  <si>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</si>
  <si>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</si>
  <si>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</si>
  <si>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</si>
  <si>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</si>
  <si>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</si>
  <si>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</si>
  <si>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</si>
  <si>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</si>
  <si>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</si>
  <si>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</si>
  <si>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</si>
  <si>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</si>
  <si>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</si>
  <si>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</si>
  <si>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</si>
  <si>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</si>
  <si>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</si>
  <si>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</si>
  <si>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</si>
  <si>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</si>
  <si>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</si>
  <si>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</si>
  <si>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</si>
  <si>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</si>
  <si>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</si>
  <si>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</si>
  <si>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</si>
  <si>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</si>
  <si>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</si>
  <si>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</si>
  <si>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</si>
  <si>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</si>
  <si>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</si>
  <si>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</si>
  <si>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</si>
  <si>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</si>
  <si>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</si>
  <si>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</si>
  <si>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</si>
  <si>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</si>
  <si>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</si>
  <si>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</si>
  <si>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</si>
  <si>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</si>
  <si>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</si>
  <si>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</si>
  <si>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</si>
  <si>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</si>
  <si>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</si>
  <si>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</si>
  <si>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</si>
  <si>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</si>
  <si>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</si>
  <si>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</si>
  <si>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</si>
  <si>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</si>
  <si>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</si>
  <si>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</si>
  <si>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</si>
  <si>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</si>
  <si>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</si>
  <si>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</si>
  <si>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</si>
  <si>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</si>
  <si>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</si>
  <si>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</si>
  <si>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</si>
  <si>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</si>
  <si>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</si>
  <si>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</si>
  <si>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</si>
  <si>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</si>
  <si>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</si>
  <si>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</si>
  <si>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</si>
  <si>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</si>
  <si>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</si>
  <si>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</si>
  <si>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</si>
  <si>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</si>
  <si>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</si>
  <si>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</si>
  <si>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</si>
  <si>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</si>
  <si>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</si>
  <si>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</si>
  <si>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</si>
  <si>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</si>
  <si>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</si>
  <si>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</si>
  <si>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</si>
  <si>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</si>
  <si>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</si>
  <si>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</si>
  <si>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</si>
  <si>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</si>
  <si>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</si>
  <si>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</si>
  <si>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</si>
  <si>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</si>
  <si>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</si>
  <si>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</si>
  <si>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</si>
  <si>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</si>
  <si>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</si>
  <si>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</si>
  <si>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</si>
  <si>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</si>
  <si>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</si>
  <si>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</si>
  <si>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</si>
  <si>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</si>
  <si>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</si>
  <si>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</si>
  <si>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</si>
  <si>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</si>
  <si>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</si>
  <si>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</si>
  <si>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</si>
  <si>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</si>
  <si>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</si>
  <si>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</si>
  <si>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</si>
  <si>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</si>
  <si>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</si>
  <si>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</si>
  <si>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</si>
  <si>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</si>
  <si>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</si>
  <si>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</si>
  <si>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</si>
  <si>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</si>
  <si>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</si>
  <si>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</si>
  <si>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</si>
  <si>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</si>
  <si>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</si>
  <si>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</si>
  <si>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</si>
  <si>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</si>
  <si>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</si>
  <si>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</si>
  <si>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</si>
  <si>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</si>
  <si>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</si>
  <si>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</si>
  <si>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</si>
  <si>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</si>
  <si>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</si>
  <si>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</si>
  <si>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</si>
  <si>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</si>
  <si>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</si>
  <si>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</si>
  <si>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</si>
  <si>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</si>
  <si>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</si>
  <si>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</si>
  <si>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</si>
  <si>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</si>
  <si>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</si>
  <si>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</si>
  <si>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</si>
  <si>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</si>
  <si>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</si>
  <si>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</si>
  <si>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</si>
  <si>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</si>
  <si>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</si>
  <si>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</si>
  <si>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</si>
  <si>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</si>
  <si>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</si>
  <si>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</si>
  <si>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</si>
  <si>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</si>
  <si>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</si>
  <si>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</si>
  <si>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</si>
  <si>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</si>
  <si>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</si>
  <si>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</si>
  <si>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</si>
  <si>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</si>
  <si>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</si>
  <si>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</si>
  <si>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</si>
  <si>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</si>
  <si>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</si>
  <si>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</si>
  <si>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</si>
  <si>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</si>
  <si>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</si>
  <si>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</si>
  <si>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</si>
  <si>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</si>
  <si>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</si>
  <si>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</si>
  <si>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</si>
  <si>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</si>
  <si>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</si>
  <si>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</si>
  <si>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</si>
  <si>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</si>
  <si>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</si>
  <si>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</si>
  <si>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</si>
  <si>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</si>
  <si>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</si>
  <si>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</si>
  <si>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</si>
  <si>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</si>
  <si>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</si>
  <si>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</si>
  <si>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</si>
  <si>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</si>
  <si>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</si>
  <si>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</si>
  <si>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</si>
  <si>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</si>
  <si>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</si>
  <si>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</si>
  <si>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</si>
  <si>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</si>
  <si>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</si>
  <si>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</si>
  <si>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</si>
  <si>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</si>
  <si>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</si>
  <si>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</si>
  <si>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</si>
  <si>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</si>
  <si>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</si>
  <si>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</si>
  <si>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</si>
  <si>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</si>
  <si>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</si>
  <si>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</si>
  <si>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</si>
  <si>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</si>
  <si>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</si>
  <si>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</si>
  <si>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</si>
  <si>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</si>
  <si>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</si>
  <si>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</si>
  <si>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</si>
  <si>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</si>
  <si>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</si>
  <si>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</si>
  <si>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</si>
  <si>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</si>
  <si>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</si>
  <si>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</si>
  <si>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</si>
  <si>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</si>
  <si>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</si>
  <si>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</si>
  <si>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</si>
  <si>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</si>
  <si>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</si>
  <si>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</si>
  <si>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</si>
  <si>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</si>
  <si>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</si>
  <si>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</si>
  <si>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</si>
  <si>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</si>
  <si>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</si>
  <si>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</si>
  <si>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</si>
  <si>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</si>
  <si>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</si>
  <si>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</si>
  <si>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</si>
  <si>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</si>
  <si>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</si>
  <si>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</si>
  <si>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</si>
  <si>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</si>
  <si>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</si>
  <si>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</si>
  <si>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</si>
  <si>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</si>
  <si>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</si>
  <si>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</si>
  <si>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</si>
  <si>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</si>
  <si>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</si>
  <si>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</si>
  <si>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</si>
  <si>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</si>
  <si>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</si>
  <si>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</si>
  <si>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</si>
  <si>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</si>
  <si>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</si>
  <si>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</si>
  <si>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</si>
  <si>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</si>
  <si>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</si>
  <si>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</si>
  <si>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</si>
  <si>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</si>
  <si>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</si>
  <si>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</si>
  <si>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</si>
  <si>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</si>
  <si>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</si>
  <si>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</si>
  <si>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</si>
  <si>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</si>
  <si>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</si>
  <si>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</si>
  <si>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</si>
  <si>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</si>
  <si>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</si>
  <si>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</si>
  <si>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</si>
  <si>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</si>
  <si>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</si>
  <si>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</si>
  <si>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</si>
  <si>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</si>
  <si>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</si>
  <si>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</si>
  <si>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</si>
  <si>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</si>
  <si>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</si>
  <si>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</si>
  <si>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</si>
  <si>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</si>
  <si>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</si>
  <si>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</si>
  <si>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</si>
  <si>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</si>
  <si>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</si>
  <si>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</si>
  <si>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</si>
  <si>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</si>
  <si>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</si>
  <si>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</si>
  <si>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</si>
  <si>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</si>
  <si>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</si>
  <si>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</si>
  <si>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</si>
  <si>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</si>
  <si>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</si>
  <si>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</si>
  <si>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</si>
  <si>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</si>
  <si>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</si>
  <si>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</si>
  <si>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</si>
  <si>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</si>
  <si>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</si>
  <si>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</si>
  <si>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</si>
  <si>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</si>
  <si>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</si>
  <si>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</si>
  <si>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</si>
  <si>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</si>
  <si>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</si>
  <si>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</si>
  <si>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</si>
  <si>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</si>
  <si>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</si>
  <si>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</si>
  <si>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</si>
  <si>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</si>
  <si>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</si>
  <si>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</si>
  <si>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</si>
  <si>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</si>
  <si>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</si>
  <si>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</si>
  <si>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</si>
  <si>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</si>
  <si>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</si>
  <si>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</si>
  <si>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</si>
  <si>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</si>
  <si>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</si>
  <si>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</si>
  <si>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</si>
  <si>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</si>
  <si>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</si>
  <si>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</si>
  <si>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</si>
  <si>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</si>
  <si>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</si>
  <si>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</si>
  <si>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</si>
  <si>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</si>
  <si>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</si>
  <si>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</si>
  <si>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</si>
  <si>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</si>
  <si>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</si>
  <si>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</si>
  <si>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</si>
  <si>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</si>
  <si>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</si>
  <si>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</si>
  <si>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</si>
  <si>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</si>
  <si>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</si>
  <si>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</si>
  <si>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</si>
  <si>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</si>
  <si>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</si>
  <si>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</si>
  <si>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</si>
  <si>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</si>
  <si>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</si>
  <si>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</si>
  <si>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</si>
  <si>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</si>
  <si>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</si>
  <si>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</si>
  <si>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</si>
  <si>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</si>
  <si>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</si>
  <si>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</si>
  <si>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</si>
  <si>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</si>
  <si>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</si>
  <si>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</si>
  <si>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</si>
  <si>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</si>
  <si>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</si>
  <si>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</si>
  <si>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</si>
  <si>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</si>
  <si>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</si>
  <si>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</si>
  <si>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</si>
  <si>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</si>
  <si>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</si>
  <si>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</si>
  <si>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</si>
  <si>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</si>
  <si>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</si>
  <si>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</si>
  <si>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</si>
  <si>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</si>
  <si>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</si>
  <si>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</si>
  <si>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</si>
  <si>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</si>
  <si>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</si>
  <si>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</si>
  <si>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</si>
  <si>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</si>
  <si>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</si>
  <si>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</si>
  <si>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</si>
  <si>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</si>
  <si>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</si>
  <si>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</si>
  <si>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</si>
  <si>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</si>
  <si>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</si>
  <si>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</si>
  <si>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</si>
  <si>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</si>
  <si>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</si>
  <si>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</si>
  <si>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</si>
  <si>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</si>
  <si>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</si>
  <si>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</si>
  <si>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</si>
  <si>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</si>
  <si>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</si>
  <si>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</si>
  <si>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</si>
  <si>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</si>
  <si>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</si>
  <si>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</si>
  <si>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</si>
  <si>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</si>
  <si>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</si>
  <si>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</si>
  <si>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</si>
  <si>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</si>
  <si>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</si>
  <si>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</si>
  <si>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</si>
  <si>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</si>
  <si>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</si>
  <si>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</si>
  <si>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</si>
  <si>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</si>
  <si>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</si>
  <si>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</si>
  <si>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</si>
  <si>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</si>
  <si>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</si>
  <si>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</si>
  <si>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</si>
  <si>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</si>
  <si>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</si>
  <si>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</si>
  <si>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</si>
  <si>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</si>
  <si>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</si>
  <si>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</si>
  <si>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</si>
  <si>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</si>
  <si>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</si>
  <si>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</si>
  <si>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</si>
  <si>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</si>
  <si>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</si>
  <si>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</si>
  <si>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</si>
  <si>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</si>
  <si>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</si>
  <si>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</si>
  <si>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</si>
  <si>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</si>
  <si>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</si>
  <si>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</si>
  <si>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</si>
  <si>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</si>
  <si>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</si>
  <si>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</si>
  <si>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</si>
  <si>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</si>
  <si>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</si>
  <si>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</si>
  <si>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</si>
  <si>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</si>
  <si>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</si>
  <si>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</si>
  <si>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</si>
  <si>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</si>
  <si>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</si>
  <si>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</si>
  <si>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</si>
  <si>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</si>
  <si>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</si>
  <si>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</si>
  <si>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</si>
  <si>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</si>
  <si>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</si>
  <si>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</si>
  <si>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</si>
  <si>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</si>
  <si>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</si>
  <si>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</si>
  <si>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</si>
  <si>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</si>
  <si>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</si>
  <si>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</si>
  <si>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</si>
  <si>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</si>
  <si>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</si>
  <si>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</si>
  <si>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</si>
  <si>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</si>
  <si>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</si>
  <si>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</si>
  <si>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</si>
  <si>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</si>
  <si>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</si>
  <si>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</si>
  <si>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</si>
  <si>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</si>
  <si>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</si>
  <si>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</si>
  <si>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</si>
  <si>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</si>
  <si>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</si>
  <si>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</si>
  <si>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</si>
  <si>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</si>
  <si>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</si>
  <si>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</si>
  <si>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</si>
  <si>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</si>
  <si>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</si>
  <si>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</si>
  <si>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</si>
  <si>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</si>
  <si>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</si>
  <si>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</si>
  <si>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</si>
  <si>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</si>
  <si>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</si>
  <si>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</si>
  <si>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</si>
  <si>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</si>
  <si>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</si>
  <si>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</si>
  <si>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</si>
  <si>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</si>
  <si>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</si>
  <si>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</si>
  <si>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</si>
  <si>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</si>
  <si>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</si>
  <si>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</si>
  <si>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</si>
  <si>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</si>
  <si>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</si>
  <si>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</si>
  <si>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</si>
  <si>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</si>
  <si>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</si>
  <si>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</si>
  <si>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</si>
  <si>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</si>
  <si>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</si>
  <si>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</si>
  <si>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</si>
  <si>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</si>
  <si>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</si>
  <si>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</si>
  <si>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</si>
  <si>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</si>
  <si>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</si>
  <si>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</si>
  <si>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</si>
  <si>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</si>
  <si>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</si>
  <si>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</si>
  <si>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</si>
  <si>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</si>
  <si>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</si>
  <si>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</si>
  <si>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</si>
  <si>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</si>
  <si>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</si>
  <si>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</si>
  <si>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</si>
  <si>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</si>
  <si>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</si>
  <si>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</si>
  <si>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</si>
  <si>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</si>
  <si>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</si>
  <si>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</si>
  <si>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</si>
  <si>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</si>
  <si>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</si>
  <si>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</si>
  <si>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</si>
  <si>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</si>
  <si>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</si>
  <si>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</si>
  <si>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</si>
  <si>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</si>
  <si>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</si>
  <si>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</si>
  <si>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</si>
  <si>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</si>
  <si>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</si>
  <si>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</si>
  <si>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</si>
  <si>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</si>
  <si>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</si>
  <si>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</si>
  <si>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</si>
  <si>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</si>
  <si>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</si>
  <si>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</si>
  <si>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</si>
  <si>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</si>
  <si>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</si>
  <si>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</si>
  <si>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</si>
  <si>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</si>
  <si>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</si>
  <si>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</si>
  <si>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</si>
  <si>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</si>
  <si>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</si>
  <si>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</si>
  <si>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</si>
  <si>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</si>
  <si>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</si>
  <si>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</si>
  <si>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</si>
  <si>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</si>
  <si>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</si>
  <si>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</si>
  <si>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</si>
  <si>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</si>
  <si>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</si>
  <si>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</si>
  <si>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</si>
  <si>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</si>
  <si>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</si>
  <si>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</si>
  <si>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</si>
  <si>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</si>
  <si>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</si>
  <si>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</si>
  <si>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</si>
  <si>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</si>
  <si>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</si>
  <si>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</si>
  <si>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</si>
  <si>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</si>
  <si>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</si>
  <si>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</si>
  <si>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</si>
  <si>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</si>
  <si>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</si>
  <si>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</si>
  <si>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</si>
  <si>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</si>
  <si>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</si>
  <si>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</si>
  <si>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</si>
  <si>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</si>
  <si>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</si>
  <si>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</si>
  <si>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</si>
  <si>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</si>
  <si>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</si>
  <si>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</si>
  <si>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</si>
  <si>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</si>
  <si>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</si>
  <si>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</si>
  <si>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</si>
  <si>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</si>
  <si>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</si>
  <si>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</si>
  <si>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</si>
  <si>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</si>
  <si>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</si>
  <si>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</si>
  <si>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</si>
  <si>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</si>
  <si>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</si>
  <si>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</si>
  <si>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</si>
  <si>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</si>
  <si>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</si>
  <si>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</si>
  <si>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</si>
  <si>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</si>
  <si>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</si>
  <si>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</si>
  <si>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</si>
  <si>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</si>
  <si>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</si>
  <si>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</si>
  <si>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</si>
  <si>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</si>
  <si>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</si>
  <si>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</si>
  <si>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</si>
  <si>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</si>
  <si>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</si>
  <si>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</si>
  <si>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</si>
  <si>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</si>
  <si>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</si>
  <si>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</si>
  <si>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</si>
  <si>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</si>
  <si>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</si>
  <si>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</si>
  <si>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</si>
  <si>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</si>
  <si>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</si>
  <si>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</si>
  <si>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</si>
  <si>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</si>
  <si>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</si>
  <si>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</si>
  <si>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</si>
  <si>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</si>
  <si>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</si>
  <si>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</si>
  <si>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</si>
  <si>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</si>
  <si>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</si>
  <si>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</si>
  <si>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</si>
  <si>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</si>
  <si>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</si>
  <si>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</si>
  <si>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</si>
  <si>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</si>
  <si>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</si>
  <si>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</si>
  <si>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</si>
  <si>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</si>
  <si>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</si>
  <si>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</si>
  <si>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</si>
  <si>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</si>
  <si>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</si>
  <si>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</si>
  <si>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</si>
  <si>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</si>
  <si>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</si>
  <si>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</si>
  <si>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</si>
  <si>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</si>
  <si>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</si>
  <si>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</si>
  <si>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</si>
  <si>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</si>
  <si>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</si>
  <si>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</si>
  <si>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</si>
  <si>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</si>
  <si>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</si>
  <si>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</si>
  <si>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</si>
  <si>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</si>
  <si>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</si>
  <si>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</si>
  <si>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</si>
  <si>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</si>
  <si>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</si>
  <si>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</si>
  <si>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</si>
  <si>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</si>
  <si>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</si>
  <si>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</si>
  <si>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</si>
  <si>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</si>
  <si>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</si>
  <si>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</si>
  <si>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</si>
  <si>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</si>
  <si>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</si>
  <si>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</si>
  <si>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</si>
  <si>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</si>
  <si>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</si>
  <si>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</si>
  <si>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</si>
  <si>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</si>
  <si>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</si>
  <si>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</si>
  <si>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</si>
  <si>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</si>
  <si>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</si>
  <si>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</si>
  <si>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</si>
  <si>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</si>
  <si>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</si>
  <si>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</si>
  <si>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</si>
  <si>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</si>
  <si>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</si>
  <si>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</si>
  <si>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</si>
  <si>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</si>
  <si>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</si>
  <si>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</si>
  <si>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</si>
  <si>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</si>
  <si>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</si>
  <si>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</si>
  <si>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</si>
  <si>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</si>
  <si>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</si>
  <si>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</si>
  <si>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</si>
  <si>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</si>
  <si>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</si>
  <si>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</si>
  <si>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</si>
  <si>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</si>
  <si>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</si>
  <si>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</si>
  <si>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</si>
  <si>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</si>
  <si>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</si>
  <si>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</si>
  <si>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</si>
  <si>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</si>
  <si>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</si>
  <si>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</si>
  <si>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</si>
  <si>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</si>
  <si>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</si>
  <si>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</si>
  <si>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</si>
  <si>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</si>
  <si>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</si>
  <si>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</si>
  <si>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</si>
  <si>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</si>
  <si>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</si>
  <si>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</si>
  <si>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</si>
  <si>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</si>
  <si>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</si>
  <si>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</si>
  <si>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</si>
  <si>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</si>
  <si>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</si>
  <si>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</si>
  <si>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</si>
  <si>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</si>
  <si>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</si>
  <si>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</si>
  <si>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</si>
  <si>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</si>
  <si>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</si>
  <si>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</si>
  <si>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</si>
  <si>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</si>
  <si>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</si>
  <si>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</si>
  <si>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</si>
  <si>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</si>
  <si>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</si>
  <si>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</si>
  <si>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</si>
  <si>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</si>
  <si>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</si>
  <si>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</si>
  <si>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</si>
  <si>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</si>
  <si>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</si>
  <si>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</si>
  <si>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</si>
  <si>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</si>
  <si>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</si>
  <si>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</si>
  <si>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</si>
  <si>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</si>
  <si>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</si>
  <si>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</si>
  <si>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</si>
  <si>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</si>
  <si>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</si>
  <si>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</si>
  <si>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</si>
  <si>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</si>
  <si>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</si>
  <si>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</si>
  <si>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</si>
  <si>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</si>
  <si>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</si>
  <si>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</si>
  <si>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</si>
  <si>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</si>
  <si>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</si>
  <si>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</si>
  <si>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</si>
  <si>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</si>
  <si>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</si>
  <si>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</si>
  <si>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</si>
  <si>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</si>
  <si>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</si>
  <si>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</si>
  <si>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</si>
  <si>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</si>
  <si>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</si>
  <si>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</si>
  <si>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</si>
  <si>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</si>
  <si>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</si>
  <si>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</si>
  <si>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</si>
  <si>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</si>
  <si>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</si>
  <si>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</si>
  <si>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</si>
  <si>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</si>
  <si>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</si>
  <si>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</si>
  <si>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</si>
  <si>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</si>
  <si>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</si>
  <si>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</si>
  <si>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</si>
  <si>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</si>
  <si>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</si>
  <si>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</si>
  <si>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</si>
  <si>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</si>
  <si>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</si>
  <si>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</si>
  <si>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</si>
  <si>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</si>
  <si>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</si>
  <si>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</si>
  <si>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</si>
  <si>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</si>
  <si>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</si>
  <si>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</si>
  <si>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</si>
  <si>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</si>
  <si>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</si>
  <si>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</si>
  <si>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</si>
  <si>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</si>
  <si>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</si>
  <si>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</si>
  <si>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</si>
  <si>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</si>
  <si>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</si>
  <si>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</si>
  <si>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</si>
  <si>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</si>
  <si>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</si>
  <si>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</si>
  <si>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</si>
  <si>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</si>
  <si>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</si>
  <si>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</si>
  <si>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</si>
  <si>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</si>
  <si>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</si>
  <si>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</si>
  <si>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</si>
  <si>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</si>
  <si>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</si>
  <si>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</si>
  <si>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</si>
  <si>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</si>
  <si>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</si>
  <si>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</si>
  <si>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</si>
  <si>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</si>
  <si>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</si>
  <si>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</si>
  <si>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</si>
  <si>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</si>
  <si>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</si>
  <si>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</si>
  <si>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</si>
  <si>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</si>
  <si>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</si>
  <si>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</si>
  <si>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</si>
  <si>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</si>
  <si>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</si>
  <si>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</si>
  <si>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</si>
  <si>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</si>
  <si>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</si>
  <si>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</si>
  <si>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</si>
  <si>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</si>
  <si>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</si>
  <si>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</si>
  <si>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</si>
  <si>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</si>
  <si>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</si>
  <si>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</si>
  <si>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</si>
  <si>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</si>
  <si>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</si>
  <si>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</si>
  <si>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</si>
  <si>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</si>
  <si>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</si>
  <si>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</si>
  <si>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</si>
  <si>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</si>
  <si>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</si>
  <si>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</si>
  <si>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</si>
  <si>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</si>
  <si>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</si>
  <si>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</si>
  <si>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</si>
  <si>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</si>
  <si>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</si>
  <si>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</si>
  <si>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</si>
  <si>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</si>
  <si>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</si>
  <si>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</si>
  <si>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</si>
  <si>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</si>
  <si>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</si>
  <si>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</si>
  <si>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</si>
  <si>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</si>
  <si>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</si>
  <si>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</si>
  <si>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</si>
  <si>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</si>
  <si>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</si>
  <si>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</si>
  <si>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</si>
  <si>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</si>
  <si>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</si>
  <si>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</si>
  <si>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</si>
  <si>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</si>
  <si>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</si>
  <si>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</si>
  <si>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</si>
  <si>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</si>
  <si>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</si>
  <si>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</si>
  <si>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</si>
  <si>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</si>
  <si>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</si>
  <si>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</si>
  <si>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</si>
  <si>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</si>
  <si>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</si>
  <si>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</si>
  <si>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</si>
  <si>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</si>
  <si>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</si>
  <si>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</si>
  <si>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</si>
  <si>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</si>
  <si>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</si>
  <si>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</si>
  <si>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</si>
  <si>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</si>
  <si>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</si>
  <si>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</si>
  <si>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</si>
  <si>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</si>
  <si>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</si>
  <si>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</si>
  <si>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</si>
  <si>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</si>
  <si>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</si>
  <si>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</si>
  <si>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</si>
  <si>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</si>
  <si>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</si>
  <si>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</si>
  <si>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</si>
  <si>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</si>
  <si>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</si>
  <si>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</si>
  <si>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</si>
  <si>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</si>
  <si>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</si>
  <si>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</si>
  <si>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</si>
  <si>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</si>
  <si>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</si>
  <si>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</si>
  <si>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</si>
  <si>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</si>
  <si>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</si>
  <si>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</si>
  <si>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</si>
  <si>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</si>
  <si>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</si>
  <si>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</si>
  <si>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</si>
  <si>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</si>
  <si>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</si>
  <si>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</si>
  <si>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</si>
  <si>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</si>
  <si>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</si>
  <si>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</si>
  <si>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</si>
  <si>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</si>
  <si>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</si>
  <si>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</si>
  <si>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</si>
  <si>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</si>
  <si>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</si>
  <si>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</si>
  <si>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</si>
  <si>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</si>
  <si>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</si>
  <si>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</si>
  <si>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</si>
  <si>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</si>
  <si>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</si>
  <si>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</si>
  <si>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</si>
  <si>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</si>
  <si>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</si>
  <si>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</si>
  <si>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</si>
  <si>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</si>
  <si>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</si>
  <si>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</si>
  <si>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</si>
  <si>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</si>
  <si>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</si>
  <si>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</si>
  <si>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</si>
  <si>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</si>
  <si>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</si>
  <si>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</si>
  <si>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</si>
  <si>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</si>
  <si>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</si>
  <si>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</si>
  <si>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</si>
  <si>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</si>
  <si>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</si>
  <si>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</si>
  <si>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</si>
  <si>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</si>
  <si>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</si>
  <si>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</si>
  <si>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</si>
  <si>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</si>
  <si>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</si>
  <si>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</si>
  <si>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</si>
  <si>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</si>
  <si>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</si>
  <si>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</si>
  <si>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</si>
  <si>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</si>
  <si>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</si>
  <si>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</si>
  <si>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</si>
  <si>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</si>
  <si>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</si>
  <si>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</si>
  <si>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</si>
  <si>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</si>
  <si>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</si>
  <si>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</si>
  <si>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</si>
  <si>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</si>
  <si>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</si>
  <si>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</si>
  <si>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</si>
  <si>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</si>
  <si>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</si>
  <si>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</si>
  <si>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</si>
  <si>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</si>
  <si>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</si>
  <si>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</si>
  <si>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</si>
  <si>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</si>
  <si>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</si>
  <si>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</si>
  <si>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</si>
  <si>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</si>
  <si>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</si>
  <si>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</si>
  <si>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</si>
  <si>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</si>
  <si>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</si>
  <si>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</si>
  <si>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</si>
  <si>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</si>
  <si>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</si>
  <si>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</si>
  <si>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</si>
  <si>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</si>
  <si>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</si>
  <si>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</si>
  <si>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</si>
  <si>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</si>
  <si>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</si>
  <si>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</si>
  <si>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</si>
  <si>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</si>
  <si>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</si>
  <si>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</si>
  <si>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</si>
  <si>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</si>
  <si>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</si>
  <si>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</si>
  <si>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</si>
  <si>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</si>
  <si>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</si>
  <si>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</si>
  <si>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</si>
  <si>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</si>
  <si>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</si>
  <si>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</si>
  <si>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</si>
  <si>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</si>
  <si>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</si>
  <si>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</si>
  <si>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</si>
  <si>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</si>
  <si>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</si>
  <si>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</si>
  <si>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</si>
  <si>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</si>
  <si>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</si>
  <si>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</si>
  <si>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</si>
  <si>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</si>
  <si>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</si>
  <si>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</si>
  <si>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</si>
  <si>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</si>
  <si>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</si>
  <si>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</si>
  <si>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</si>
  <si>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</si>
  <si>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</si>
  <si>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</si>
  <si>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</si>
  <si>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</si>
  <si>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</si>
  <si>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</si>
  <si>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</si>
  <si>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</si>
  <si>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</si>
  <si>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</si>
  <si>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</si>
  <si>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</si>
  <si>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</si>
  <si>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</si>
  <si>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</si>
  <si>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</si>
  <si>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</si>
  <si>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</si>
  <si>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</si>
  <si>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</si>
  <si>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</si>
  <si>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</si>
  <si>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</si>
  <si>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</si>
  <si>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</si>
  <si>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</si>
  <si>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</si>
  <si>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</si>
  <si>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</si>
  <si>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</si>
  <si>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</si>
  <si>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</si>
  <si>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</si>
  <si>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</si>
  <si>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</si>
  <si>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</si>
  <si>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</si>
  <si>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</si>
  <si>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</si>
  <si>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</si>
  <si>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</si>
  <si>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</si>
  <si>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</si>
  <si>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</si>
  <si>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</si>
  <si>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</si>
  <si>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</si>
  <si>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</si>
  <si>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</si>
  <si>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</si>
  <si>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</si>
  <si>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</si>
  <si>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</si>
  <si>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</si>
  <si>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</si>
  <si>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</si>
  <si>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</si>
  <si>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</si>
  <si>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</si>
  <si>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</si>
  <si>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</si>
  <si>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</si>
  <si>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</si>
  <si>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</si>
  <si>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</si>
  <si>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</si>
  <si>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</si>
  <si>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</si>
  <si>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</si>
  <si>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</si>
  <si>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</si>
  <si>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</si>
  <si>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</si>
  <si>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</si>
  <si>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</si>
  <si>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</si>
  <si>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</si>
  <si>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</si>
  <si>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</si>
  <si>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</si>
  <si>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</si>
  <si>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</si>
  <si>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</si>
  <si>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</si>
  <si>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</si>
  <si>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</si>
  <si>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</si>
  <si>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</si>
  <si>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</si>
  <si>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</si>
  <si>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</si>
  <si>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</si>
  <si>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</si>
  <si>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</si>
  <si>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</si>
  <si>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</si>
  <si>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</si>
  <si>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</si>
  <si>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</si>
  <si>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</si>
  <si>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</si>
  <si>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</si>
  <si>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</si>
  <si>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</si>
  <si>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</si>
  <si>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</si>
  <si>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</si>
  <si>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</si>
  <si>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</si>
  <si>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</si>
  <si>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</si>
  <si>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</si>
  <si>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</si>
  <si>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</si>
  <si>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</si>
  <si>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</si>
  <si>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</si>
  <si>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</si>
  <si>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</si>
  <si>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</si>
  <si>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</si>
  <si>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</si>
  <si>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</si>
  <si>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</si>
  <si>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</si>
  <si>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</si>
  <si>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</si>
  <si>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</si>
  <si>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</si>
  <si>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</si>
  <si>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</si>
  <si>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</si>
  <si>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</si>
  <si>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</si>
  <si>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</si>
  <si>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</si>
  <si>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</si>
  <si>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</si>
  <si>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</si>
  <si>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</si>
  <si>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</si>
  <si>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</si>
  <si>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</si>
  <si>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</si>
  <si>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</si>
  <si>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</si>
  <si>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</si>
  <si>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</si>
  <si>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</si>
  <si>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</si>
  <si>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</si>
  <si>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</si>
  <si>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</si>
  <si>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</si>
  <si>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</si>
  <si>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</si>
  <si>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</si>
  <si>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</si>
  <si>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</si>
  <si>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</si>
  <si>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</si>
  <si>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</si>
  <si>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</si>
  <si>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</si>
  <si>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</si>
  <si>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</si>
  <si>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</si>
  <si>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</si>
  <si>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</si>
  <si>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</si>
  <si>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</si>
  <si>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</si>
  <si>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</si>
  <si>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</si>
  <si>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</si>
  <si>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</si>
  <si>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</si>
  <si>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</si>
  <si>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</si>
  <si>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</si>
  <si>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</si>
  <si>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</si>
  <si>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</si>
  <si>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</si>
  <si>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</si>
  <si>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</si>
  <si>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</si>
  <si>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</si>
  <si>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</si>
  <si>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</si>
  <si>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</si>
  <si>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</si>
  <si>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</si>
  <si>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</si>
  <si>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</si>
  <si>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</si>
  <si>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</si>
  <si>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</si>
  <si>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</si>
  <si>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</si>
  <si>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</si>
  <si>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</si>
  <si>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</si>
  <si>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</si>
  <si>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</si>
  <si>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</si>
  <si>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</si>
  <si>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</si>
  <si>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</si>
  <si>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</si>
  <si>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</si>
  <si>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</si>
  <si>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</si>
  <si>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</si>
  <si>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</si>
  <si>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</si>
  <si>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</si>
  <si>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</si>
  <si>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</si>
  <si>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</si>
  <si>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</si>
  <si>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</si>
  <si>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</si>
  <si>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</si>
  <si>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</si>
  <si>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</si>
  <si>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</si>
  <si>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</si>
  <si>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</si>
  <si>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</si>
  <si>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</si>
  <si>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</si>
  <si>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</si>
  <si>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</si>
  <si>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</si>
  <si>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</si>
  <si>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</si>
  <si>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</si>
  <si>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</si>
  <si>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</si>
  <si>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</si>
  <si>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</si>
  <si>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</si>
  <si>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</si>
  <si>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</si>
  <si>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</si>
  <si>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</si>
  <si>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</si>
  <si>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</si>
  <si>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</si>
  <si>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</si>
  <si>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</si>
  <si>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</si>
  <si>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</si>
  <si>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</si>
  <si>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</si>
  <si>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</si>
  <si>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</si>
  <si>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</si>
  <si>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</si>
  <si>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</si>
  <si>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</si>
  <si>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</si>
  <si>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</si>
  <si>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</si>
  <si>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</si>
  <si>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</si>
  <si>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</si>
  <si>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</si>
  <si>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</si>
  <si>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</si>
  <si>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</si>
  <si>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</si>
  <si>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</si>
  <si>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</si>
  <si>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</si>
  <si>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</si>
  <si>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</si>
  <si>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</si>
  <si>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</si>
  <si>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</si>
  <si>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</si>
  <si>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</si>
  <si>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</si>
  <si>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</si>
  <si>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</si>
  <si>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</si>
  <si>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</si>
  <si>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</si>
  <si>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</si>
  <si>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</si>
  <si>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</si>
  <si>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</si>
  <si>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</si>
  <si>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</si>
  <si>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</si>
  <si>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</si>
  <si>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</si>
  <si>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</si>
  <si>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</si>
  <si>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</si>
  <si>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</si>
  <si>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</si>
  <si>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</si>
  <si>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</si>
  <si>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</si>
  <si>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</si>
  <si>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</si>
  <si>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</si>
  <si>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</si>
  <si>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</si>
  <si>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</si>
  <si>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</si>
  <si>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</si>
  <si>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</si>
  <si>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</si>
  <si>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</si>
  <si>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</si>
  <si>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</si>
  <si>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</si>
  <si>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</si>
  <si>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</si>
  <si>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</si>
  <si>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</si>
  <si>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</si>
  <si>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</si>
  <si>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</si>
  <si>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</si>
  <si>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</si>
  <si>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</si>
  <si>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</si>
  <si>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</si>
  <si>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</si>
  <si>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</si>
  <si>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</si>
  <si>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</si>
  <si>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</si>
  <si>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</si>
  <si>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</si>
  <si>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</si>
  <si>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</si>
  <si>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</si>
  <si>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</si>
  <si>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</si>
  <si>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</si>
  <si>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</si>
  <si>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</si>
  <si>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</si>
  <si>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</si>
  <si>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</si>
  <si>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</si>
  <si>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</si>
  <si>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</si>
  <si>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</si>
  <si>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</si>
  <si>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</si>
  <si>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</si>
  <si>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</si>
  <si>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</si>
  <si>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</si>
  <si>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</si>
  <si>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</si>
  <si>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</si>
  <si>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</si>
  <si>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</si>
  <si>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</si>
  <si>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</si>
  <si>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</si>
  <si>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</si>
  <si>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</si>
  <si>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</si>
  <si>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</si>
  <si>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</si>
  <si>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</si>
  <si>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</si>
  <si>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</si>
  <si>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</si>
  <si>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</si>
  <si>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</si>
  <si>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</si>
  <si>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</si>
  <si>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</si>
  <si>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</si>
  <si>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</si>
  <si>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</si>
  <si>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</si>
  <si>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</si>
  <si>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</si>
  <si>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</si>
  <si>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</si>
  <si>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</si>
  <si>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</si>
  <si>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</si>
  <si>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</si>
  <si>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</si>
  <si>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</si>
  <si>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</si>
  <si>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</si>
  <si>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</si>
  <si>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</si>
  <si>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</si>
  <si>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</si>
  <si>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</si>
  <si>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</si>
  <si>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</si>
  <si>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</si>
  <si>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</si>
  <si>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</si>
  <si>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</si>
  <si>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</si>
  <si>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</si>
  <si>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</si>
  <si>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</si>
  <si>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</si>
  <si>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</si>
  <si>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</si>
  <si>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</si>
  <si>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</si>
  <si>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</si>
  <si>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</si>
  <si>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</si>
  <si>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</si>
  <si>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</si>
  <si>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</si>
  <si>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</si>
  <si>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</si>
  <si>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</si>
  <si>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</si>
  <si>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</si>
  <si>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</si>
  <si>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</si>
  <si>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</si>
  <si>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</si>
  <si>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</si>
  <si>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</si>
  <si>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</si>
  <si>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</si>
  <si>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</si>
  <si>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</si>
  <si>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</si>
  <si>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</si>
  <si>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</si>
  <si>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</si>
  <si>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</si>
  <si>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</si>
  <si>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</si>
  <si>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</si>
  <si>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</si>
  <si>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</si>
  <si>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</si>
  <si>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</si>
  <si>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</si>
  <si>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</si>
  <si>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</si>
  <si>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</si>
  <si>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</si>
  <si>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</si>
  <si>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</si>
  <si>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</si>
  <si>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</si>
  <si>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</si>
  <si>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</si>
  <si>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</si>
  <si>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</si>
  <si>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</si>
  <si>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</si>
  <si>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</si>
  <si>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</si>
  <si>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</si>
  <si>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</si>
  <si>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</si>
  <si>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</si>
  <si>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</si>
  <si>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</si>
  <si>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</si>
  <si>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</si>
  <si>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</si>
  <si>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</si>
  <si>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</si>
  <si>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</si>
  <si>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</si>
  <si>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</si>
  <si>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</si>
  <si>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</si>
  <si>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</si>
  <si>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</si>
  <si>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</si>
  <si>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</si>
  <si>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</si>
  <si>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</si>
  <si>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</si>
  <si>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</si>
  <si>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</si>
  <si>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</si>
  <si>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</si>
  <si>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</si>
  <si>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</si>
  <si>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</si>
  <si>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</si>
  <si>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</si>
  <si>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</si>
  <si>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</si>
  <si>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</si>
  <si>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</si>
  <si>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</si>
  <si>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</si>
  <si>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</si>
  <si>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</si>
  <si>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</si>
  <si>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</si>
  <si>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</si>
  <si>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</si>
  <si>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</si>
  <si>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</si>
  <si>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</si>
  <si>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</si>
  <si>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</si>
  <si>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</si>
  <si>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</si>
  <si>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</si>
  <si>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</si>
  <si>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</si>
  <si>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</si>
  <si>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</si>
  <si>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</si>
  <si>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</si>
  <si>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</si>
  <si>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</si>
  <si>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</si>
  <si>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</si>
  <si>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</si>
  <si>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</si>
  <si>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</si>
  <si>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</si>
  <si>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</si>
  <si>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</si>
  <si>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</si>
  <si>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</si>
  <si>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</si>
  <si>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</si>
  <si>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</si>
  <si>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</si>
  <si>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</si>
  <si>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</si>
  <si>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</si>
  <si>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</si>
  <si>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</si>
  <si>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</si>
  <si>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</si>
  <si>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</si>
  <si>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</si>
  <si>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</si>
  <si>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</si>
  <si>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</si>
  <si>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</si>
  <si>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</si>
  <si>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</si>
  <si>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</si>
  <si>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</si>
  <si>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</si>
  <si>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</si>
  <si>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</si>
  <si>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</si>
  <si>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</si>
  <si>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</si>
  <si>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</si>
  <si>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</si>
  <si>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</si>
  <si>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</si>
  <si>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</si>
  <si>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</si>
  <si>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</si>
  <si>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</si>
  <si>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</si>
  <si>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</si>
  <si>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</si>
  <si>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</si>
  <si>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</si>
  <si>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</si>
  <si>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</si>
  <si>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</si>
  <si>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</si>
  <si>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</si>
  <si>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</si>
  <si>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</si>
  <si>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</si>
  <si>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</si>
  <si>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</si>
  <si>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</si>
  <si>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</si>
  <si>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</si>
  <si>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</si>
  <si>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</si>
  <si>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</si>
  <si>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</si>
  <si>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</si>
  <si>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</si>
  <si>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</si>
  <si>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</si>
  <si>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</si>
  <si>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</si>
  <si>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</si>
  <si>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</si>
  <si>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</si>
  <si>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</si>
  <si>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</si>
  <si>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</si>
  <si>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</si>
  <si>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</si>
  <si>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</si>
  <si>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</si>
  <si>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</si>
  <si>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</si>
  <si>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</si>
  <si>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</si>
  <si>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</si>
  <si>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</si>
  <si>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</si>
  <si>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</si>
  <si>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</si>
  <si>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</si>
  <si>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</si>
  <si>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</si>
  <si>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</si>
  <si>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</si>
  <si>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</si>
  <si>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</si>
  <si>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</si>
  <si>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</si>
  <si>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</si>
  <si>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</si>
  <si>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</si>
  <si>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</si>
  <si>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</si>
  <si>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</si>
  <si>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</si>
  <si>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</si>
  <si>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</si>
  <si>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</si>
  <si>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</si>
  <si>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</si>
  <si>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</si>
  <si>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</si>
  <si>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</si>
  <si>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</si>
  <si>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</si>
  <si>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</si>
  <si>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</si>
  <si>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</si>
  <si>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</si>
  <si>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</si>
  <si>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</si>
  <si>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</si>
  <si>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</si>
  <si>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</si>
  <si>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</si>
  <si>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</si>
  <si>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</si>
  <si>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</si>
  <si>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</si>
  <si>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</si>
  <si>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</si>
  <si>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</si>
  <si>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</si>
  <si>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</si>
  <si>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</si>
  <si>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</si>
  <si>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</si>
  <si>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</si>
  <si>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</si>
  <si>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</si>
  <si>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</si>
  <si>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</si>
  <si>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</si>
  <si>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</si>
  <si>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</si>
  <si>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</si>
  <si>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</si>
  <si>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</si>
  <si>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</si>
  <si>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</si>
  <si>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</si>
  <si>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</si>
  <si>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</si>
  <si>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</si>
  <si>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</si>
  <si>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</si>
  <si>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</si>
  <si>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</si>
  <si>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</si>
  <si>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</si>
  <si>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</si>
  <si>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</si>
  <si>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</si>
  <si>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</si>
  <si>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</si>
  <si>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</si>
  <si>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</si>
  <si>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</si>
  <si>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</si>
  <si>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</si>
  <si>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</si>
  <si>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</si>
  <si>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</si>
  <si>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</si>
  <si>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</si>
  <si>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</si>
  <si>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</si>
  <si>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</si>
  <si>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</si>
  <si>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</si>
  <si>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</si>
  <si>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</si>
  <si>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</si>
  <si>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</si>
  <si>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</si>
  <si>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</si>
  <si>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</si>
  <si>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</si>
  <si>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</si>
  <si>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</si>
  <si>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</si>
  <si>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</si>
  <si>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</si>
  <si>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</si>
  <si>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</si>
  <si>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</si>
  <si>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</si>
  <si>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</si>
  <si>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</si>
  <si>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</si>
  <si>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</si>
  <si>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</si>
  <si>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</si>
  <si>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</si>
  <si>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</si>
  <si>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</si>
  <si>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</si>
  <si>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</si>
  <si>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</si>
  <si>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</si>
  <si>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</si>
  <si>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</si>
  <si>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</si>
  <si>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</si>
  <si>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</si>
  <si>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</si>
  <si>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</si>
  <si>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</si>
  <si>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</si>
  <si>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</si>
  <si>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</si>
  <si>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</si>
  <si>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</si>
  <si>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</si>
  <si>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</si>
  <si>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</si>
  <si>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</si>
  <si>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</si>
  <si>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</si>
  <si>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</si>
  <si>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</si>
  <si>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</si>
  <si>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</si>
  <si>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</si>
  <si>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</si>
  <si>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</si>
  <si>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</si>
  <si>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</si>
  <si>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</si>
  <si>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</si>
  <si>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</si>
  <si>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</si>
  <si>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</si>
  <si>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</si>
  <si>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</si>
  <si>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</si>
  <si>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</si>
  <si>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</si>
  <si>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</si>
  <si>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</si>
  <si>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</si>
  <si>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</si>
  <si>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</si>
  <si>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</si>
  <si>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</si>
  <si>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</si>
  <si>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</si>
  <si>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</si>
  <si>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</si>
  <si>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</si>
  <si>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</si>
  <si>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</si>
  <si>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</si>
  <si>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</si>
  <si>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</si>
  <si>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</si>
  <si>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</si>
  <si>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</si>
  <si>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</si>
  <si>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</si>
  <si>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</si>
  <si>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</si>
  <si>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</si>
  <si>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</si>
  <si>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</si>
  <si>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</si>
  <si>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</si>
  <si>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</si>
  <si>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</si>
  <si>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</si>
  <si>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</si>
  <si>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</si>
  <si>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</si>
  <si>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</si>
  <si>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</si>
  <si>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</si>
  <si>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</si>
  <si>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</si>
  <si>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</si>
  <si>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</si>
  <si>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</si>
  <si>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</si>
  <si>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</si>
  <si>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</si>
  <si>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</si>
  <si>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</si>
  <si>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</si>
  <si>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</si>
  <si>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</si>
  <si>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</si>
  <si>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</si>
  <si>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</si>
  <si>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</si>
  <si>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</si>
  <si>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</si>
  <si>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</si>
  <si>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</si>
  <si>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</si>
  <si>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</si>
  <si>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</si>
  <si>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</si>
  <si>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</si>
  <si>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</si>
  <si>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</si>
  <si>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</si>
  <si>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</si>
  <si>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</si>
  <si>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</si>
  <si>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</si>
  <si>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</si>
  <si>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</si>
  <si>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</si>
  <si>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</si>
  <si>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</si>
  <si>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</si>
  <si>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</si>
  <si>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</si>
  <si>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</si>
  <si>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</si>
  <si>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</si>
  <si>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</si>
  <si>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</si>
  <si>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</si>
  <si>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</si>
  <si>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</si>
  <si>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</si>
  <si>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</si>
  <si>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</si>
  <si>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</si>
  <si>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</si>
  <si>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</si>
  <si>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</si>
  <si>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</si>
  <si>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</si>
  <si>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</si>
  <si>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</si>
  <si>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</si>
  <si>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</si>
  <si>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</si>
  <si>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</si>
  <si>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</si>
  <si>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</si>
  <si>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</si>
  <si>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</si>
  <si>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</si>
  <si>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</si>
  <si>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</si>
  <si>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</si>
  <si>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</si>
  <si>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</si>
  <si>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</si>
  <si>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</si>
  <si>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</si>
  <si>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</si>
  <si>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</si>
  <si>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</si>
  <si>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</si>
  <si>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</si>
  <si>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</si>
  <si>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</si>
  <si>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</si>
  <si>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</si>
  <si>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</si>
  <si>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</si>
  <si>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</si>
  <si>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</si>
  <si>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</si>
  <si>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</si>
  <si>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</si>
  <si>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</si>
  <si>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</si>
  <si>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</si>
  <si>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</si>
  <si>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</si>
  <si>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</si>
  <si>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</si>
  <si>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</si>
  <si>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</si>
  <si>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</si>
  <si>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</si>
  <si>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</si>
  <si>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</si>
  <si>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</si>
  <si>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</si>
  <si>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</si>
  <si>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</si>
  <si>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</si>
  <si>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</si>
  <si>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</si>
  <si>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</si>
  <si>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</si>
  <si>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</si>
  <si>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</si>
  <si>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</si>
  <si>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</si>
  <si>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</si>
  <si>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</si>
  <si>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</si>
  <si>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</si>
  <si>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</si>
  <si>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</si>
  <si>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</si>
  <si>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</si>
  <si>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</si>
  <si>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</si>
  <si>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</si>
  <si>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</si>
  <si>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</si>
  <si>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</si>
  <si>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</si>
  <si>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</si>
  <si>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</si>
  <si>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</si>
  <si>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</si>
  <si>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</si>
  <si>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</si>
  <si>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</si>
  <si>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</si>
  <si>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</si>
  <si>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</si>
  <si>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</si>
  <si>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</si>
  <si>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</si>
  <si>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</si>
  <si>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</si>
  <si>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</si>
  <si>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</si>
  <si>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</si>
  <si>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</si>
  <si>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</si>
  <si>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</si>
  <si>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</si>
  <si>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</si>
  <si>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</si>
  <si>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</si>
  <si>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</si>
  <si>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</si>
  <si>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</si>
  <si>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</si>
  <si>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</si>
  <si>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</si>
  <si>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</si>
  <si>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</si>
  <si>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</si>
  <si>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</si>
  <si>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</si>
  <si>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</si>
  <si>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</si>
  <si>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</si>
  <si>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</si>
  <si>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</si>
  <si>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</si>
  <si>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</si>
  <si>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</si>
  <si>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</si>
  <si>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</si>
  <si>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</si>
  <si>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</si>
  <si>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</si>
  <si>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</si>
  <si>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</si>
  <si>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</si>
  <si>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</si>
  <si>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</si>
  <si>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</si>
  <si>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</si>
  <si>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</si>
  <si>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</si>
  <si>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</si>
  <si>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</si>
  <si>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</si>
  <si>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</si>
  <si>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</si>
  <si>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</si>
  <si>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</si>
  <si>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</si>
  <si>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</si>
  <si>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</si>
  <si>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</si>
  <si>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</si>
  <si>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</si>
  <si>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</si>
  <si>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</si>
  <si>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</si>
  <si>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</si>
  <si>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</si>
  <si>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</si>
  <si>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</si>
  <si>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</si>
  <si>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</si>
  <si>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</si>
  <si>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</si>
  <si>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</si>
  <si>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</si>
  <si>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</si>
  <si>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</si>
  <si>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</si>
  <si>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</si>
  <si>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</si>
  <si>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</si>
  <si>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</si>
  <si>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</si>
  <si>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</si>
  <si>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</si>
  <si>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</si>
  <si>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</si>
  <si>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</si>
  <si>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</si>
  <si>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</si>
  <si>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</si>
  <si>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</si>
  <si>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</si>
  <si>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</si>
  <si>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</si>
  <si>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</si>
  <si>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</si>
  <si>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</si>
  <si>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</si>
  <si>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</si>
  <si>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</si>
  <si>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</si>
  <si>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</si>
  <si>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</si>
  <si>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</si>
  <si>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</si>
  <si>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</si>
  <si>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</si>
  <si>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</si>
  <si>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</si>
  <si>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</si>
  <si>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</si>
  <si>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</si>
  <si>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</si>
  <si>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</si>
  <si>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</si>
  <si>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</si>
  <si>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</si>
  <si>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</si>
  <si>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</si>
  <si>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</si>
  <si>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</si>
  <si>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</si>
  <si>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</si>
  <si>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</si>
  <si>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</si>
  <si>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</si>
  <si>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</si>
  <si>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</si>
  <si>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</si>
  <si>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</si>
  <si>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</si>
  <si>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</si>
  <si>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</si>
  <si>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</si>
  <si>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</si>
  <si>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</si>
  <si>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</si>
  <si>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</si>
  <si>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</si>
  <si>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</si>
  <si>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</si>
  <si>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</si>
  <si>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</si>
  <si>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</si>
  <si>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</si>
  <si>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</si>
  <si>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</si>
  <si>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</si>
  <si>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</si>
  <si>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</si>
  <si>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</si>
  <si>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</si>
  <si>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</si>
  <si>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</si>
  <si>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</si>
  <si>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</si>
  <si>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</si>
  <si>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</si>
  <si>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</si>
  <si>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</si>
  <si>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</si>
  <si>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</si>
  <si>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</si>
  <si>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</si>
  <si>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</si>
  <si>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</si>
  <si>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</si>
  <si>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</si>
  <si>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</si>
  <si>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</si>
  <si>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</si>
  <si>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</si>
  <si>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</si>
  <si>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</si>
  <si>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</si>
  <si>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</si>
  <si>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</si>
  <si>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</si>
  <si>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</si>
  <si>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</si>
  <si>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</si>
  <si>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</si>
  <si>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</si>
  <si>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</si>
  <si>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</si>
  <si>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</si>
  <si>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</si>
  <si>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</si>
  <si>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</si>
  <si>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</si>
  <si>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</si>
  <si>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</si>
  <si>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</si>
  <si>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</si>
  <si>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</si>
  <si>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</si>
  <si>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</si>
  <si>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</si>
  <si>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</si>
  <si>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</si>
  <si>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</si>
  <si>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</si>
  <si>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</si>
  <si>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</si>
  <si>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</si>
  <si>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</si>
  <si>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</si>
  <si>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</si>
  <si>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</si>
  <si>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</si>
  <si>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</si>
  <si>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</si>
  <si>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</si>
  <si>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</si>
  <si>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</si>
  <si>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</si>
  <si>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</si>
  <si>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</si>
  <si>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</si>
  <si>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</si>
  <si>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</si>
  <si>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</si>
  <si>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</si>
  <si>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</si>
  <si>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</si>
  <si>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</si>
  <si>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</si>
  <si>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</si>
  <si>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</si>
  <si>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</si>
  <si>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</si>
  <si>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</si>
  <si>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</si>
  <si>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</si>
  <si>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</si>
  <si>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</si>
  <si>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</si>
  <si>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</si>
  <si>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</si>
  <si>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</si>
  <si>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</si>
  <si>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</si>
  <si>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</si>
  <si>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</si>
  <si>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</si>
  <si>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</si>
  <si>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</si>
  <si>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</si>
  <si>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</si>
  <si>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</si>
  <si>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</si>
  <si>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</si>
  <si>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</si>
  <si>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</si>
  <si>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</si>
  <si>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</si>
  <si>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</si>
  <si>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</si>
  <si>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</si>
  <si>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</si>
  <si>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</si>
  <si>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</si>
  <si>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</si>
  <si>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</si>
  <si>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</si>
  <si>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</si>
  <si>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</si>
  <si>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</si>
  <si>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</si>
  <si>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</si>
  <si>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</si>
  <si>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</si>
  <si>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</si>
  <si>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</si>
  <si>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</si>
  <si>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</si>
  <si>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</si>
  <si>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</si>
  <si>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</si>
  <si>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</si>
  <si>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</si>
  <si>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</si>
  <si>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</si>
  <si>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</si>
  <si>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</si>
  <si>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</si>
  <si>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</si>
  <si>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</si>
  <si>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</si>
  <si>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</si>
  <si>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</si>
  <si>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</si>
  <si>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</si>
  <si>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</si>
  <si>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</si>
  <si>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</si>
  <si>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</si>
  <si>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</si>
  <si>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</si>
  <si>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</si>
  <si>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</si>
  <si>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</si>
  <si>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</si>
  <si>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</si>
  <si>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</si>
  <si>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</si>
  <si>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</si>
  <si>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</si>
  <si>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</si>
  <si>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</si>
  <si>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</si>
  <si>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</si>
  <si>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</si>
  <si>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</si>
  <si>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</si>
  <si>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</si>
  <si>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</si>
  <si>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</si>
  <si>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</si>
  <si>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</si>
  <si>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</si>
  <si>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</si>
  <si>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</si>
  <si>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</si>
  <si>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</si>
  <si>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</si>
  <si>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</si>
  <si>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</si>
  <si>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</si>
  <si>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</si>
  <si>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</si>
  <si>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</si>
  <si>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</si>
  <si>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</si>
  <si>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</si>
  <si>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</si>
  <si>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</si>
  <si>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</si>
  <si>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</si>
  <si>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</si>
  <si>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</si>
  <si>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</si>
  <si>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</si>
  <si>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</si>
  <si>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</si>
  <si>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</si>
  <si>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</si>
  <si>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</si>
  <si>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</si>
  <si>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</si>
  <si>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</si>
  <si>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</si>
  <si>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</si>
  <si>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</si>
  <si>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</si>
  <si>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</si>
  <si>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</si>
  <si>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</si>
  <si>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</si>
  <si>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</si>
  <si>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</si>
  <si>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</si>
  <si>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</si>
  <si>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</si>
  <si>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</si>
  <si>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</si>
  <si>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</si>
  <si>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</si>
  <si>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</si>
  <si>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</si>
  <si>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</si>
  <si>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</si>
  <si>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</si>
  <si>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</si>
  <si>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</si>
  <si>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</si>
  <si>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</si>
  <si>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</si>
  <si>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</si>
  <si>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</si>
  <si>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</si>
  <si>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</si>
  <si>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</si>
  <si>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</si>
  <si>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</si>
  <si>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</si>
  <si>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</si>
  <si>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</si>
  <si>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</si>
  <si>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</si>
  <si>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</si>
  <si>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</si>
  <si>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</si>
  <si>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</si>
  <si>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</si>
  <si>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</si>
  <si>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</si>
  <si>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</si>
  <si>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</si>
  <si>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</si>
  <si>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</si>
  <si>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</si>
  <si>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</si>
  <si>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</si>
  <si>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</si>
  <si>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</si>
  <si>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</si>
  <si>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</si>
  <si>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</si>
  <si>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</si>
  <si>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</si>
  <si>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</si>
  <si>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</si>
  <si>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</si>
  <si>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</si>
  <si>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</si>
  <si>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</si>
  <si>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</si>
  <si>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</si>
  <si>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</si>
  <si>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</si>
  <si>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</si>
  <si>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</si>
  <si>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</si>
  <si>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</si>
  <si>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</si>
  <si>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</si>
  <si>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</si>
  <si>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</si>
  <si>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</si>
  <si>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</si>
  <si>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</si>
  <si>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</si>
  <si>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</si>
  <si>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</si>
  <si>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</si>
  <si>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</si>
  <si>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</si>
  <si>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</si>
  <si>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</si>
  <si>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</si>
  <si>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</si>
  <si>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</si>
  <si>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</si>
  <si>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</si>
  <si>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</si>
  <si>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</si>
  <si>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</si>
  <si>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</si>
  <si>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</si>
  <si>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</si>
  <si>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</si>
  <si>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</si>
  <si>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</si>
  <si>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</si>
  <si>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</si>
  <si>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</si>
  <si>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</si>
  <si>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</si>
  <si>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</si>
  <si>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</si>
  <si>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</si>
  <si>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</si>
  <si>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</si>
  <si>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</si>
  <si>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</si>
  <si>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</si>
  <si>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</si>
  <si>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</si>
  <si>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</si>
  <si>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</si>
  <si>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</si>
  <si>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</si>
  <si>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</si>
  <si>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</si>
  <si>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</si>
  <si>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</si>
  <si>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</si>
  <si>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</si>
  <si>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</si>
  <si>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</si>
  <si>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</si>
  <si>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</si>
  <si>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</si>
  <si>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</si>
  <si>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</si>
  <si>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</si>
  <si>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</si>
  <si>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</si>
  <si>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</si>
  <si>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</si>
  <si>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</si>
  <si>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</si>
  <si>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</si>
  <si>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</si>
  <si>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</si>
  <si>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</si>
  <si>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</si>
  <si>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</si>
  <si>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</si>
  <si>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</si>
  <si>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</si>
  <si>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</si>
  <si>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</si>
  <si>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</si>
  <si>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</si>
  <si>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</si>
  <si>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</si>
  <si>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</si>
  <si>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</si>
  <si>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</si>
  <si>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</si>
  <si>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</si>
  <si>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</si>
  <si>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</si>
  <si>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</si>
  <si>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</si>
  <si>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</si>
  <si>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</si>
  <si>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</si>
  <si>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</si>
  <si>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</si>
  <si>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</si>
  <si>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</si>
  <si>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</si>
  <si>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</si>
  <si>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</si>
  <si>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</si>
  <si>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</si>
  <si>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</si>
  <si>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</si>
  <si>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</si>
  <si>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</si>
  <si>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</si>
  <si>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</si>
  <si>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</si>
  <si>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</si>
  <si>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</si>
  <si>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</si>
  <si>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</si>
  <si>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</si>
  <si>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</si>
  <si>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</si>
  <si>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</si>
  <si>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</si>
  <si>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</si>
  <si>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</si>
  <si>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</si>
  <si>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</si>
  <si>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</si>
  <si>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</si>
  <si>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</si>
  <si>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</si>
  <si>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</si>
  <si>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</si>
  <si>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</si>
  <si>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</si>
  <si>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</si>
  <si>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</si>
  <si>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</si>
  <si>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</si>
  <si>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</si>
  <si>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</si>
  <si>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</si>
  <si>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</si>
  <si>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</si>
  <si>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</si>
  <si>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</si>
  <si>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</si>
  <si>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</si>
  <si>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</si>
  <si>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</si>
  <si>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</si>
  <si>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</si>
  <si>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</si>
  <si>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</si>
  <si>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</si>
  <si>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</si>
  <si>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</si>
  <si>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</si>
  <si>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</si>
  <si>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</si>
  <si>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</si>
  <si>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</si>
  <si>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</si>
  <si>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</si>
  <si>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</si>
  <si>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</si>
  <si>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</si>
  <si>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</si>
  <si>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</si>
  <si>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</si>
  <si>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</si>
  <si>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</si>
  <si>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</si>
  <si>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</si>
  <si>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</si>
  <si>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</si>
  <si>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</si>
  <si>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</si>
  <si>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</si>
  <si>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</si>
  <si>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</si>
  <si>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</si>
  <si>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</si>
  <si>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</si>
  <si>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</si>
  <si>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</si>
  <si>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</si>
  <si>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</si>
  <si>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</si>
  <si>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</si>
  <si>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</si>
  <si>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</si>
  <si>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</si>
  <si>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</si>
  <si>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</si>
  <si>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</si>
  <si>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</si>
  <si>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</si>
  <si>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</si>
  <si>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</si>
  <si>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</si>
  <si>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</si>
  <si>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</si>
  <si>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</si>
  <si>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</si>
  <si>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</si>
  <si>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</si>
  <si>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</si>
  <si>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</si>
  <si>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</si>
  <si>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</si>
  <si>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</si>
  <si>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</si>
  <si>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</si>
  <si>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</si>
  <si>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</si>
  <si>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</si>
  <si>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</si>
  <si>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</si>
  <si>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</si>
  <si>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</si>
  <si>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</si>
  <si>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</si>
  <si>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</si>
  <si>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</si>
  <si>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</si>
  <si>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</si>
  <si>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</si>
  <si>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</si>
  <si>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</si>
  <si>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</si>
  <si>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</si>
  <si>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</si>
  <si>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</si>
  <si>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</si>
  <si>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</si>
  <si>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</si>
  <si>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</si>
  <si>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</si>
  <si>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</si>
  <si>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</si>
  <si>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</si>
  <si>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</si>
  <si>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</si>
  <si>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</si>
  <si>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</si>
  <si>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</si>
  <si>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</si>
  <si>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</si>
  <si>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</si>
  <si>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</si>
  <si>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</si>
  <si>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</si>
  <si>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</si>
  <si>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</si>
  <si>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</si>
  <si>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</si>
  <si>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</si>
  <si>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</si>
  <si>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</si>
  <si>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</si>
  <si>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</si>
  <si>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</si>
  <si>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</si>
  <si>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</si>
  <si>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</si>
  <si>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</si>
  <si>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</si>
  <si>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</si>
  <si>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</si>
  <si>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</si>
  <si>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</si>
  <si>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</si>
  <si>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</si>
  <si>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</si>
  <si>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</si>
  <si>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</si>
  <si>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</si>
  <si>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</si>
  <si>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</si>
  <si>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</si>
  <si>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</si>
  <si>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</si>
  <si>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</si>
  <si>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</si>
  <si>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</si>
  <si>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</si>
  <si>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</si>
  <si>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</si>
  <si>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</si>
  <si>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</si>
  <si>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</si>
  <si>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</si>
  <si>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</si>
  <si>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</si>
  <si>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</si>
  <si>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</si>
  <si>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</si>
  <si>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</si>
  <si>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</si>
  <si>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</si>
  <si>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</si>
  <si>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</si>
  <si>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</si>
  <si>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</si>
  <si>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</si>
  <si>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</si>
  <si>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</si>
  <si>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</si>
  <si>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</si>
  <si>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</si>
  <si>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</si>
  <si>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</si>
  <si>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</si>
  <si>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</si>
  <si>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</si>
  <si>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</si>
  <si>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</si>
  <si>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</si>
  <si>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</si>
  <si>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</si>
  <si>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</si>
  <si>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</si>
  <si>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</si>
  <si>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</si>
  <si>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</si>
  <si>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</si>
  <si>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</si>
  <si>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</si>
  <si>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</si>
  <si>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</si>
  <si>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</si>
  <si>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</si>
  <si>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</si>
  <si>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</si>
  <si>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</si>
  <si>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</si>
  <si>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</si>
  <si>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</si>
  <si>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</si>
  <si>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</si>
  <si>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</si>
  <si>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</si>
  <si>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</si>
  <si>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</si>
  <si>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</si>
  <si>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</si>
  <si>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</si>
  <si>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</si>
  <si>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</si>
  <si>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</si>
  <si>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</si>
  <si>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</si>
  <si>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</si>
  <si>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</si>
  <si>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</si>
  <si>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</si>
  <si>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</si>
  <si>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</si>
  <si>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</si>
  <si>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</si>
  <si>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</si>
  <si>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</si>
  <si>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</si>
  <si>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</si>
  <si>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</si>
  <si>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</si>
  <si>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</si>
  <si>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</si>
  <si>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</si>
  <si>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</si>
  <si>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</si>
  <si>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</si>
  <si>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</si>
  <si>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</si>
  <si>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</si>
  <si>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</si>
  <si>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</si>
  <si>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</si>
  <si>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</si>
  <si>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</si>
  <si>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</si>
  <si>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</si>
  <si>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</si>
  <si>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</si>
  <si>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</si>
  <si>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</si>
  <si>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</si>
  <si>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</si>
  <si>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</si>
  <si>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</si>
  <si>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</si>
  <si>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</si>
  <si>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</si>
  <si>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</si>
  <si>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</si>
  <si>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</si>
  <si>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</si>
  <si>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</si>
  <si>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</si>
  <si>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</si>
  <si>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</si>
  <si>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</si>
  <si>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</si>
  <si>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</si>
  <si>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</si>
  <si>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</si>
  <si>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</si>
  <si>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</si>
  <si>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</si>
  <si>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</si>
  <si>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</si>
  <si>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</si>
  <si>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</si>
  <si>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</si>
  <si>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</si>
  <si>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</si>
  <si>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</si>
  <si>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</si>
  <si>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</si>
  <si>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</si>
  <si>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</si>
  <si>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</si>
  <si>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</si>
  <si>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</si>
  <si>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</si>
  <si>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</si>
  <si>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</si>
  <si>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</si>
  <si>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</si>
  <si>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</si>
  <si>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</si>
  <si>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</si>
  <si>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</si>
  <si>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</si>
  <si>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</si>
  <si>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</si>
  <si>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</si>
  <si>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</si>
  <si>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</si>
  <si>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</si>
  <si>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</si>
  <si>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</si>
  <si>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</si>
  <si>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</si>
  <si>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</si>
  <si>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</si>
  <si>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</si>
  <si>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</si>
  <si>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</si>
  <si>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</si>
  <si>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</si>
  <si>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</si>
  <si>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</si>
  <si>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</si>
  <si>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</si>
  <si>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</si>
  <si>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</si>
  <si>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</si>
  <si>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</si>
  <si>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</si>
  <si>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</si>
  <si>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</si>
  <si>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</si>
  <si>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</si>
  <si>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</si>
  <si>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</si>
  <si>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</si>
  <si>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</si>
  <si>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</si>
  <si>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</si>
  <si>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</si>
  <si>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</si>
  <si>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</si>
  <si>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</si>
  <si>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</si>
  <si>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</si>
  <si>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</si>
  <si>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</si>
  <si>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</si>
  <si>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</si>
  <si>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</si>
  <si>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</si>
  <si>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</si>
  <si>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</si>
  <si>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</si>
  <si>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</si>
  <si>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</si>
  <si>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</si>
  <si>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</si>
  <si>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</si>
  <si>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</si>
  <si>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</si>
  <si>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</si>
  <si>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</si>
  <si>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</si>
  <si>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</si>
  <si>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</si>
  <si>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</si>
  <si>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</si>
  <si>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</si>
  <si>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</si>
  <si>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</si>
  <si>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</si>
  <si>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</si>
  <si>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</si>
  <si>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</si>
  <si>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</si>
  <si>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</si>
  <si>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</si>
  <si>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</si>
  <si>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</si>
  <si>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</si>
  <si>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</si>
  <si>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</si>
  <si>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</si>
  <si>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</si>
  <si>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</si>
  <si>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</si>
  <si>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</si>
  <si>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</si>
  <si>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</si>
  <si>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</si>
  <si>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</si>
  <si>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</si>
  <si>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</si>
  <si>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</si>
  <si>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</si>
  <si>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</si>
  <si>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</si>
  <si>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</si>
  <si>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</si>
  <si>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</si>
  <si>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</si>
  <si>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</si>
  <si>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</si>
  <si>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</si>
  <si>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</si>
  <si>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</si>
  <si>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</si>
  <si>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</si>
  <si>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</si>
  <si>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</si>
  <si>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</si>
  <si>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</si>
  <si>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</si>
  <si>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</si>
  <si>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</si>
  <si>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</si>
  <si>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</si>
  <si>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</si>
  <si>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</si>
  <si>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</si>
  <si>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</si>
  <si>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</si>
  <si>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</si>
  <si>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</si>
  <si>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</si>
  <si>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</si>
  <si>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</si>
  <si>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</si>
  <si>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</si>
  <si>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</si>
  <si>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</si>
  <si>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</si>
  <si>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</si>
  <si>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</si>
  <si>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</si>
  <si>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</si>
  <si>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</si>
  <si>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</si>
  <si>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</si>
  <si>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</si>
  <si>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</si>
  <si>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</si>
  <si>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</si>
  <si>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</si>
  <si>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</si>
  <si>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</si>
  <si>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</si>
  <si>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</si>
  <si>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</si>
  <si>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</si>
  <si>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</si>
  <si>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</si>
  <si>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</si>
  <si>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</si>
  <si>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</si>
  <si>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</si>
  <si>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</si>
  <si>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</si>
  <si>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</si>
  <si>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</si>
  <si>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</si>
  <si>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</si>
  <si>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</si>
  <si>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</si>
  <si>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</si>
  <si>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</si>
  <si>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</si>
  <si>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</si>
  <si>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</si>
  <si>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</si>
  <si>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</si>
  <si>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</si>
  <si>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</si>
  <si>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</si>
  <si>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</si>
  <si>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</si>
  <si>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</si>
  <si>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</si>
  <si>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</si>
  <si>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</si>
  <si>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</si>
  <si>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</si>
  <si>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</si>
  <si>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</si>
  <si>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</si>
  <si>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</si>
  <si>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</si>
  <si>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</si>
  <si>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</si>
  <si>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</si>
  <si>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</si>
  <si>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</si>
  <si>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</si>
  <si>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</si>
  <si>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</si>
  <si>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</si>
  <si>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</si>
  <si>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</si>
  <si>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</si>
  <si>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</si>
  <si>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</si>
  <si>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</si>
  <si>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</si>
  <si>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</si>
  <si>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</si>
  <si>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</si>
  <si>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</si>
  <si>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</si>
  <si>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</si>
  <si>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</si>
  <si>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</si>
  <si>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</si>
  <si>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</si>
  <si>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</si>
  <si>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</si>
  <si>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</si>
  <si>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</si>
  <si>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</si>
  <si>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</si>
  <si>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</si>
  <si>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</si>
  <si>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</si>
  <si>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</si>
  <si>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</si>
  <si>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</si>
  <si>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</si>
  <si>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</si>
  <si>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</si>
  <si>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</si>
  <si>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</si>
  <si>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</si>
  <si>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</si>
  <si>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</si>
  <si>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</si>
  <si>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</si>
  <si>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</si>
  <si>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</si>
  <si>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</si>
  <si>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</si>
  <si>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</si>
  <si>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</si>
  <si>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</si>
  <si>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</si>
  <si>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</si>
  <si>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</si>
  <si>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</si>
  <si>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</si>
  <si>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</si>
  <si>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</si>
  <si>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</si>
  <si>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</si>
  <si>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</si>
  <si>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</si>
  <si>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</si>
  <si>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</si>
  <si>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</si>
  <si>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</si>
  <si>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</si>
  <si>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</si>
  <si>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</si>
  <si>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</si>
  <si>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</si>
  <si>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</si>
  <si>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</si>
  <si>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</si>
  <si>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</si>
  <si>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</si>
  <si>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</si>
  <si>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</si>
  <si>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</si>
  <si>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</si>
  <si>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</si>
  <si>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</si>
  <si>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</si>
  <si>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</si>
  <si>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</si>
  <si>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</si>
  <si>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</si>
  <si>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</si>
  <si>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</si>
  <si>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</si>
  <si>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(All)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</si>
  <si>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</si>
  <si>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</si>
  <si>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</si>
  <si>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</si>
  <si>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</si>
  <si>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</si>
  <si>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</si>
  <si>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</si>
  <si>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</si>
  <si>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</si>
  <si>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</si>
  <si>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</si>
  <si>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</si>
  <si>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</si>
  <si>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</si>
  <si>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</si>
  <si>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</si>
  <si>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</si>
  <si>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</si>
  <si>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</si>
  <si>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</si>
  <si>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</si>
  <si>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</si>
  <si>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</si>
  <si>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</si>
  <si>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</si>
  <si>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</si>
  <si>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</si>
  <si>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</si>
  <si>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</si>
  <si>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</si>
  <si>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</si>
  <si>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</si>
  <si>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</si>
  <si>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</si>
  <si>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</si>
  <si>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</si>
  <si>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</si>
  <si>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</si>
  <si>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</si>
  <si>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</si>
  <si>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</si>
  <si>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</si>
  <si>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</si>
  <si>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</si>
  <si>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</si>
  <si>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</si>
  <si>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</si>
  <si>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</si>
  <si>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</si>
  <si>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</si>
  <si>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</si>
  <si>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</si>
  <si>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</si>
  <si>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</si>
  <si>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</si>
  <si>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</si>
  <si>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</si>
  <si>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Year</t>
  </si>
  <si>
    <t>Month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</si>
  <si>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</si>
  <si>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</si>
  <si>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</si>
  <si>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</si>
  <si>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</si>
  <si>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</si>
  <si>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</si>
  <si>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</si>
  <si>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</si>
  <si>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</si>
  <si>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</si>
  <si>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</si>
  <si>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</si>
  <si>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Parent Category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</si>
  <si>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</si>
  <si>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</si>
  <si>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</si>
  <si>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</si>
  <si>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</si>
  <si>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</si>
  <si>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</si>
  <si>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</si>
  <si>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</si>
  <si>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</si>
  <si>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</si>
  <si>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</si>
  <si>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</si>
  <si>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</si>
  <si>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</si>
  <si>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</si>
  <si>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</si>
  <si>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5000 to 9999</t>
  </si>
  <si>
    <t>Greater than or equal to 50000</t>
  </si>
  <si>
    <t>Less Than 1000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</si>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</sst>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0" formatCode="m/d/yyyy;@"/>
    <numFmt numFmtId="172" formatCode="[$-409]d\-mmm\-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70" fontId="0" fillId="0" borderId="0" xfId="0" applyNumberFormat="1"/>
    <xf numFmtId="172" fontId="1" fillId="0" borderId="0" xfId="0" applyNumberFormat="1" applyFont="1" applyAlignment="1">
      <alignment horizontal="center"/>
    </xf>
    <xf numFmtId="172" fontId="0" fillId="0" borderId="0" xfId="0" applyNumberFormat="1"/>
    <xf numFmtId="170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70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0" applyNumberFormat="1" applyBorder="1"/>
  </cellXfs>
  <cellStyles count="1">
    <cellStyle name="Normal" xfId="0" builtinId="0"/>
  </cellStyles>
  <dxfs count="4"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33CC33"/>
      <color rgb="FF99CCFF"/>
      <color rgb="FFFF6600"/>
      <color rgb="FFFFFFCC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[StarterBook_bill.xlsx]Campaigns Per Category!PivotTable11</c:name>
    <c:fmtId val="19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4528-41B6-BE27-D8DBA500A1B5}"/>
              </c:ext>
            </c:extLst>
          </c:dPt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8-41B6-BE27-D8DBA500A1B5}"/>
            </c:ext>
          </c:extLst>
        </c:ser>
        <c:ser>
          <c:idx val="1"/>
          <c:order val="1"/>
          <c:tx>
            <c:strRef>
              <c:f>'Campaigns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528-41B6-BE27-D8DBA500A1B5}"/>
            </c:ext>
          </c:extLst>
        </c:ser>
        <c:ser>
          <c:idx val="2"/>
          <c:order val="2"/>
          <c:tx>
            <c:strRef>
              <c:f>'Campaigns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528-41B6-BE27-D8DBA500A1B5}"/>
            </c:ext>
          </c:extLst>
        </c:ser>
        <c:ser>
          <c:idx val="3"/>
          <c:order val="3"/>
          <c:tx>
            <c:strRef>
              <c:f>'Campaigns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528-41B6-BE27-D8DBA500A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541000"/>
        <c:axId val="400545592"/>
      </c:barChart>
      <c:catAx>
        <c:axId val="40054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545592"/>
        <c:crosses val="autoZero"/>
        <c:auto val="1"/>
        <c:lblAlgn val="ctr"/>
        <c:lblOffset val="100"/>
        <c:noMultiLvlLbl val="0"/>
      </c:catAx>
      <c:valAx>
        <c:axId val="40054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54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[StarterBook_bill.xlsx]Campaigns Per SubCategory!PivotTable13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E-4169-AEC6-8C0BD3031BA1}"/>
            </c:ext>
          </c:extLst>
        </c:ser>
        <c:ser>
          <c:idx val="1"/>
          <c:order val="1"/>
          <c:tx>
            <c:strRef>
              <c:f>'Campaigns 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2E-4169-AEC6-8C0BD3031BA1}"/>
            </c:ext>
          </c:extLst>
        </c:ser>
        <c:ser>
          <c:idx val="2"/>
          <c:order val="2"/>
          <c:tx>
            <c:strRef>
              <c:f>'Campaigns Per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2E-4169-AEC6-8C0BD3031BA1}"/>
            </c:ext>
          </c:extLst>
        </c:ser>
        <c:ser>
          <c:idx val="3"/>
          <c:order val="3"/>
          <c:tx>
            <c:strRef>
              <c:f>'Campaigns Per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2E-4169-AEC6-8C0BD3031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778368"/>
        <c:axId val="411770824"/>
      </c:barChart>
      <c:catAx>
        <c:axId val="41177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770824"/>
        <c:crosses val="autoZero"/>
        <c:auto val="1"/>
        <c:lblAlgn val="ctr"/>
        <c:lblOffset val="100"/>
        <c:noMultiLvlLbl val="0"/>
      </c:catAx>
      <c:valAx>
        <c:axId val="41177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77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[StarterBook_bill.xlsx]Mthly Campaigns Per Category!PivotTable30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'Mthly Campaigns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'Mthly Campaigns Per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'Mthly Campaigns Per Category'!$B$6:$B$18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3B-408C-9BE4-760F83AB730E}"/>
            </c:ext>
          </c:extLst>
        </c:ser>
        <c:ser>
          <c:idx val="1"/>
          <c:order val="1"/>
          <c:tx>
            <c:strRef>
              <c:f>'Mthly Campaigns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'Mthly Campaigns Per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'Mthly Campaigns Per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3B-408C-9BE4-760F83AB730E}"/>
            </c:ext>
          </c:extLst>
        </c:ser>
        <c:ser>
          <c:idx val="2"/>
          <c:order val="2"/>
          <c:tx>
            <c:strRef>
              <c:f>'Mthly Campaigns Per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'Mthly Campaigns Per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'Mthly Campaigns Per Category'!$D$6:$D$18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3B-408C-9BE4-760F83AB7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725456"/>
        <c:axId val="399720864"/>
      </c:lineChart>
      <c:catAx>
        <c:axId val="39972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0864"/>
        <c:crosses val="autoZero"/>
        <c:auto val="1"/>
        <c:lblAlgn val="ctr"/>
        <c:lblOffset val="100"/>
        <c:noMultiLvlLbl val="0"/>
      </c:catAx>
      <c:valAx>
        <c:axId val="3997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Solution'!$F$1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'Bonus Solution'!$A$2:$A$13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Solution'!$F$2:$F$13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0-4488-9BF5-33549A9E0A88}"/>
            </c:ext>
          </c:extLst>
        </c:ser>
        <c:ser>
          <c:idx val="1"/>
          <c:order val="1"/>
          <c:tx>
            <c:strRef>
              <c:f>'Bonus Solution'!$G$1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444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Solution'!$A$2:$A$13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Solution'!$G$2:$G$13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90-4488-9BF5-33549A9E0A88}"/>
            </c:ext>
          </c:extLst>
        </c:ser>
        <c:ser>
          <c:idx val="2"/>
          <c:order val="2"/>
          <c:tx>
            <c:strRef>
              <c:f>'Bonus Solution'!$H$1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4445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Solution'!$A$2:$A$13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Solution'!$H$2:$H$13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90-4488-9BF5-33549A9E0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389008"/>
        <c:axId val="518391304"/>
      </c:lineChart>
      <c:catAx>
        <c:axId val="5183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91304"/>
        <c:crosses val="autoZero"/>
        <c:auto val="1"/>
        <c:lblAlgn val="ctr"/>
        <c:lblOffset val="100"/>
        <c:noMultiLvlLbl val="0"/>
      </c:catAx>
      <c:valAx>
        <c:axId val="51839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117474</xdr:colOff>
      <xdr:row>0</xdr:row>
      <xdr:rowOff>0</xdr:rowOff>
    </xdr:from>
    <xdr:to>
      <xdr:col>14</xdr:col>
      <xdr:colOff>565150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B5A9E-927E-4CEC-BB2D-C5BE0C41E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0</xdr:row>
      <xdr:rowOff>0</xdr:rowOff>
    </xdr:from>
    <xdr:to>
      <xdr:col>12</xdr:col>
      <xdr:colOff>844550</xdr:colOff>
      <xdr:row>31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576E6-33B6-4CF0-B999-966382125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98424</xdr:colOff>
      <xdr:row>0</xdr:row>
      <xdr:rowOff>38100</xdr:rowOff>
    </xdr:from>
    <xdr:to>
      <xdr:col>15</xdr:col>
      <xdr:colOff>336549</xdr:colOff>
      <xdr:row>21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18D06-2FD9-4C29-A4E3-8E5FE1E32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15</xdr:row>
      <xdr:rowOff>95250</xdr:rowOff>
    </xdr:from>
    <xdr:to>
      <xdr:col>8</xdr:col>
      <xdr:colOff>101600</xdr:colOff>
      <xdr:row>43</xdr:row>
      <xdr:rowOff>135466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12CEE3-AFAB-4773-9851-9248CDF39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ill Wilson" refreshedDate="43115.420516782404" createdVersion="6" refreshedVersion="6" minRefreshableVersion="3" recordCount="4114">
  <cacheSource type="worksheet">
    <worksheetSource ref="A1:V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MixedTypes="1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ill Wilson" refreshedDate="43115.53347303241" createdVersion="6" refreshedVersion="6" minRefreshableVersion="3" recordCount="4114">
  <cacheSource type="worksheet">
    <worksheetSource ref="F1:V4115" sheet="Data"/>
  </cacheSource>
  <cacheFields count="19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70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8" base="6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Month" numFmtId="172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172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MixedTypes="1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6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REF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s v="US"/>
    <s v="USD"/>
    <n v="1437620400"/>
    <d v="2015-07-22T22:00:00"/>
    <n v="1434931811"/>
    <x v="0"/>
    <x v="0"/>
    <x v="0"/>
    <b v="0"/>
    <n v="182"/>
    <b v="1"/>
    <s v="film &amp; video/television"/>
    <n v="136.85882352941178"/>
    <n v="63.917582417582416"/>
    <x v="0"/>
    <s v="television"/>
  </r>
  <r>
    <x v="0"/>
    <s v="US"/>
    <s v="USD"/>
    <n v="1488464683"/>
    <d v="2017-03-02T09:24:43"/>
    <n v="1485872683"/>
    <x v="1"/>
    <x v="1"/>
    <x v="1"/>
    <b v="0"/>
    <n v="79"/>
    <b v="1"/>
    <s v="film &amp; video/television"/>
    <n v="142.60827250608273"/>
    <n v="185.48101265822785"/>
    <x v="0"/>
    <s v="television"/>
  </r>
  <r>
    <x v="0"/>
    <s v="GB"/>
    <s v="GBP"/>
    <n v="1455555083"/>
    <d v="2016-02-15T11:51:23"/>
    <n v="1454691083"/>
    <x v="2"/>
    <x v="2"/>
    <x v="2"/>
    <b v="0"/>
    <n v="35"/>
    <b v="1"/>
    <s v="film &amp; video/television"/>
    <n v="105"/>
    <n v="15"/>
    <x v="0"/>
    <s v="television"/>
  </r>
  <r>
    <x v="0"/>
    <s v="US"/>
    <s v="USD"/>
    <n v="1407414107"/>
    <d v="2014-08-07T07:21:47"/>
    <n v="1404822107"/>
    <x v="3"/>
    <x v="3"/>
    <x v="3"/>
    <b v="0"/>
    <n v="150"/>
    <b v="1"/>
    <s v="film &amp; video/television"/>
    <n v="103.89999999999999"/>
    <n v="69.266666666666666"/>
    <x v="0"/>
    <s v="television"/>
  </r>
  <r>
    <x v="0"/>
    <s v="US"/>
    <s v="USD"/>
    <n v="1450555279"/>
    <d v="2015-12-19T15:01:19"/>
    <n v="1447963279"/>
    <x v="4"/>
    <x v="4"/>
    <x v="0"/>
    <b v="0"/>
    <n v="284"/>
    <b v="1"/>
    <s v="film &amp; video/television"/>
    <n v="122.99154545454545"/>
    <n v="190.55028169014085"/>
    <x v="0"/>
    <s v="television"/>
  </r>
  <r>
    <x v="0"/>
    <s v="US"/>
    <s v="USD"/>
    <n v="1469770500"/>
    <d v="2016-07-29T00:35:00"/>
    <n v="1468362207"/>
    <x v="5"/>
    <x v="3"/>
    <x v="2"/>
    <b v="0"/>
    <n v="47"/>
    <b v="1"/>
    <s v="film &amp; video/television"/>
    <n v="109.77744436109028"/>
    <n v="93.40425531914893"/>
    <x v="0"/>
    <s v="television"/>
  </r>
  <r>
    <x v="0"/>
    <s v="US"/>
    <s v="USD"/>
    <n v="1402710250"/>
    <d v="2014-06-13T20:44:10"/>
    <n v="1401846250"/>
    <x v="6"/>
    <x v="0"/>
    <x v="3"/>
    <b v="0"/>
    <n v="58"/>
    <b v="1"/>
    <s v="film &amp; video/television"/>
    <n v="106.4875"/>
    <n v="146.87931034482759"/>
    <x v="0"/>
    <s v="television"/>
  </r>
  <r>
    <x v="0"/>
    <s v="US"/>
    <s v="USD"/>
    <n v="1467680867"/>
    <d v="2016-07-04T20:07:47"/>
    <n v="1464224867"/>
    <x v="7"/>
    <x v="5"/>
    <x v="2"/>
    <b v="0"/>
    <n v="57"/>
    <b v="1"/>
    <s v="film &amp; video/television"/>
    <n v="101.22222222222221"/>
    <n v="159.82456140350877"/>
    <x v="0"/>
    <s v="television"/>
  </r>
  <r>
    <x v="0"/>
    <s v="US"/>
    <s v="USD"/>
    <n v="1460754000"/>
    <d v="2016-04-15T16:00:00"/>
    <n v="1460155212"/>
    <x v="8"/>
    <x v="6"/>
    <x v="2"/>
    <b v="0"/>
    <n v="12"/>
    <b v="1"/>
    <s v="film &amp; video/television"/>
    <n v="100.04342857142856"/>
    <n v="291.79333333333335"/>
    <x v="0"/>
    <s v="television"/>
  </r>
  <r>
    <x v="0"/>
    <s v="US"/>
    <s v="USD"/>
    <n v="1460860144"/>
    <d v="2016-04-16T21:29:04"/>
    <n v="1458268144"/>
    <x v="9"/>
    <x v="7"/>
    <x v="2"/>
    <b v="0"/>
    <n v="20"/>
    <b v="1"/>
    <s v="film &amp; video/television"/>
    <n v="125.998"/>
    <n v="31.499500000000001"/>
    <x v="0"/>
    <s v="television"/>
  </r>
  <r>
    <x v="0"/>
    <s v="US"/>
    <s v="USD"/>
    <n v="1403660279"/>
    <d v="2014-06-24T20:37:59"/>
    <n v="1400636279"/>
    <x v="10"/>
    <x v="5"/>
    <x v="3"/>
    <b v="0"/>
    <n v="19"/>
    <b v="1"/>
    <s v="film &amp; video/television"/>
    <n v="100.49999999999999"/>
    <n v="158.68421052631578"/>
    <x v="0"/>
    <s v="television"/>
  </r>
  <r>
    <x v="0"/>
    <s v="US"/>
    <s v="USD"/>
    <n v="1471834800"/>
    <d v="2016-08-21T22:00:00"/>
    <n v="1469126462"/>
    <x v="11"/>
    <x v="3"/>
    <x v="2"/>
    <b v="0"/>
    <n v="75"/>
    <b v="1"/>
    <s v="film &amp; video/television"/>
    <n v="120.5"/>
    <n v="80.333333333333329"/>
    <x v="0"/>
    <s v="television"/>
  </r>
  <r>
    <x v="0"/>
    <s v="US"/>
    <s v="USD"/>
    <n v="1405479600"/>
    <d v="2014-07-15T22:00:00"/>
    <n v="1401642425"/>
    <x v="12"/>
    <x v="0"/>
    <x v="3"/>
    <b v="0"/>
    <n v="827"/>
    <b v="1"/>
    <s v="film &amp; video/television"/>
    <n v="165.29333333333335"/>
    <n v="59.961305925030231"/>
    <x v="0"/>
    <s v="television"/>
  </r>
  <r>
    <x v="0"/>
    <s v="US"/>
    <s v="USD"/>
    <n v="1466713620"/>
    <d v="2016-06-23T15:27:00"/>
    <n v="1463588109"/>
    <x v="13"/>
    <x v="5"/>
    <x v="2"/>
    <b v="0"/>
    <n v="51"/>
    <b v="1"/>
    <s v="film &amp; video/television"/>
    <n v="159.97142857142856"/>
    <n v="109.78431372549019"/>
    <x v="0"/>
    <s v="television"/>
  </r>
  <r>
    <x v="0"/>
    <s v="AU"/>
    <s v="AUD"/>
    <n v="1405259940"/>
    <d v="2014-07-13T08:59:00"/>
    <n v="1403051888"/>
    <x v="14"/>
    <x v="0"/>
    <x v="3"/>
    <b v="0"/>
    <n v="41"/>
    <b v="1"/>
    <s v="film &amp; video/television"/>
    <n v="100.93333333333334"/>
    <n v="147.70731707317074"/>
    <x v="0"/>
    <s v="television"/>
  </r>
  <r>
    <x v="0"/>
    <s v="ES"/>
    <s v="EUR"/>
    <n v="1443384840"/>
    <d v="2015-09-27T15:14:00"/>
    <n v="1441790658"/>
    <x v="15"/>
    <x v="8"/>
    <x v="0"/>
    <b v="0"/>
    <n v="98"/>
    <b v="1"/>
    <s v="film &amp; video/television"/>
    <n v="106.60000000000001"/>
    <n v="21.755102040816325"/>
    <x v="0"/>
    <s v="television"/>
  </r>
  <r>
    <x v="0"/>
    <s v="US"/>
    <s v="USD"/>
    <n v="1402896600"/>
    <d v="2014-06-16T00:30:00"/>
    <n v="1398971211"/>
    <x v="16"/>
    <x v="5"/>
    <x v="3"/>
    <b v="0"/>
    <n v="70"/>
    <b v="1"/>
    <s v="film &amp; video/television"/>
    <n v="100.24166666666667"/>
    <n v="171.84285714285716"/>
    <x v="0"/>
    <s v="television"/>
  </r>
  <r>
    <x v="0"/>
    <s v="GB"/>
    <s v="GBP"/>
    <n v="1415126022"/>
    <d v="2014-11-04T13:33:42"/>
    <n v="1412530422"/>
    <x v="17"/>
    <x v="9"/>
    <x v="3"/>
    <b v="0"/>
    <n v="36"/>
    <b v="1"/>
    <s v="film &amp; video/television"/>
    <n v="100.66666666666666"/>
    <n v="41.944444444444443"/>
    <x v="0"/>
    <s v="television"/>
  </r>
  <r>
    <x v="0"/>
    <s v="US"/>
    <s v="USD"/>
    <n v="1410958856"/>
    <d v="2014-09-17T08:00:56"/>
    <n v="1408366856"/>
    <x v="18"/>
    <x v="10"/>
    <x v="3"/>
    <b v="0"/>
    <n v="342"/>
    <b v="1"/>
    <s v="film &amp; video/television"/>
    <n v="106.32110000000002"/>
    <n v="93.264122807017543"/>
    <x v="0"/>
    <s v="television"/>
  </r>
  <r>
    <x v="0"/>
    <s v="US"/>
    <s v="USD"/>
    <n v="1437420934"/>
    <d v="2015-07-20T14:35:34"/>
    <n v="1434828934"/>
    <x v="19"/>
    <x v="0"/>
    <x v="0"/>
    <b v="0"/>
    <n v="22"/>
    <b v="1"/>
    <s v="film &amp; video/television"/>
    <n v="145.29411764705881"/>
    <n v="56.136363636363633"/>
    <x v="0"/>
    <s v="television"/>
  </r>
  <r>
    <x v="0"/>
    <s v="US"/>
    <s v="USD"/>
    <n v="1442167912"/>
    <d v="2015-09-13T13:11:52"/>
    <n v="1436983912"/>
    <x v="20"/>
    <x v="3"/>
    <x v="0"/>
    <b v="0"/>
    <n v="25"/>
    <b v="1"/>
    <s v="film &amp; video/television"/>
    <n v="100.2"/>
    <n v="80.16"/>
    <x v="0"/>
    <s v="television"/>
  </r>
  <r>
    <x v="0"/>
    <s v="US"/>
    <s v="USD"/>
    <n v="1411743789"/>
    <d v="2014-09-26T10:03:09"/>
    <n v="1409151789"/>
    <x v="21"/>
    <x v="10"/>
    <x v="3"/>
    <b v="0"/>
    <n v="101"/>
    <b v="1"/>
    <s v="film &amp; video/television"/>
    <n v="109.13513513513513"/>
    <n v="199.9009900990099"/>
    <x v="0"/>
    <s v="television"/>
  </r>
  <r>
    <x v="0"/>
    <s v="US"/>
    <s v="USD"/>
    <n v="1420099140"/>
    <d v="2015-01-01T02:59:00"/>
    <n v="1418766740"/>
    <x v="22"/>
    <x v="11"/>
    <x v="3"/>
    <b v="0"/>
    <n v="8"/>
    <b v="1"/>
    <s v="film &amp; video/television"/>
    <n v="117.14285714285715"/>
    <n v="51.25"/>
    <x v="0"/>
    <s v="television"/>
  </r>
  <r>
    <x v="0"/>
    <s v="US"/>
    <s v="USD"/>
    <n v="1430407200"/>
    <d v="2015-04-30T10:20:00"/>
    <n v="1428086501"/>
    <x v="23"/>
    <x v="6"/>
    <x v="0"/>
    <b v="0"/>
    <n v="23"/>
    <b v="1"/>
    <s v="film &amp; video/television"/>
    <n v="118.5"/>
    <n v="103.04347826086956"/>
    <x v="0"/>
    <s v="television"/>
  </r>
  <r>
    <x v="0"/>
    <s v="US"/>
    <s v="USD"/>
    <n v="1442345940"/>
    <d v="2015-09-15T14:39:00"/>
    <n v="1439494863"/>
    <x v="24"/>
    <x v="10"/>
    <x v="0"/>
    <b v="0"/>
    <n v="574"/>
    <b v="1"/>
    <s v="film &amp; video/television"/>
    <n v="108.80768571428572"/>
    <n v="66.346149825783982"/>
    <x v="0"/>
    <s v="television"/>
  </r>
  <r>
    <x v="0"/>
    <s v="US"/>
    <s v="USD"/>
    <n v="1452299761"/>
    <d v="2016-01-08T19:36:01"/>
    <n v="1447115761"/>
    <x v="25"/>
    <x v="4"/>
    <x v="0"/>
    <b v="0"/>
    <n v="14"/>
    <b v="1"/>
    <s v="film &amp; video/television"/>
    <n v="133.33333333333331"/>
    <n v="57.142857142857146"/>
    <x v="0"/>
    <s v="television"/>
  </r>
  <r>
    <x v="0"/>
    <s v="US"/>
    <s v="USD"/>
    <n v="1408278144"/>
    <d v="2014-08-17T07:22:24"/>
    <n v="1404822144"/>
    <x v="26"/>
    <x v="3"/>
    <x v="3"/>
    <b v="0"/>
    <n v="19"/>
    <b v="1"/>
    <s v="film &amp; video/television"/>
    <n v="155.20000000000002"/>
    <n v="102.10526315789474"/>
    <x v="0"/>
    <s v="television"/>
  </r>
  <r>
    <x v="0"/>
    <s v="NZ"/>
    <s v="NZD"/>
    <n v="1416113833"/>
    <d v="2014-11-15T23:57:13"/>
    <n v="1413518233"/>
    <x v="27"/>
    <x v="9"/>
    <x v="3"/>
    <b v="0"/>
    <n v="150"/>
    <b v="1"/>
    <s v="film &amp; video/television"/>
    <n v="111.72500000000001"/>
    <n v="148.96666666666667"/>
    <x v="0"/>
    <s v="television"/>
  </r>
  <r>
    <x v="0"/>
    <s v="US"/>
    <s v="USD"/>
    <n v="1450307284"/>
    <d v="2015-12-16T18:08:04"/>
    <n v="1447715284"/>
    <x v="28"/>
    <x v="4"/>
    <x v="0"/>
    <b v="0"/>
    <n v="71"/>
    <b v="1"/>
    <s v="film &amp; video/television"/>
    <n v="100.35000000000001"/>
    <n v="169.6056338028169"/>
    <x v="0"/>
    <s v="television"/>
  </r>
  <r>
    <x v="0"/>
    <s v="GB"/>
    <s v="GBP"/>
    <n v="1406045368"/>
    <d v="2014-07-22T11:09:28"/>
    <n v="1403453368"/>
    <x v="29"/>
    <x v="0"/>
    <x v="3"/>
    <b v="0"/>
    <n v="117"/>
    <b v="1"/>
    <s v="film &amp; video/television"/>
    <n v="123.33333333333334"/>
    <n v="31.623931623931625"/>
    <x v="0"/>
    <s v="television"/>
  </r>
  <r>
    <x v="0"/>
    <s v="US"/>
    <s v="USD"/>
    <n v="1408604515"/>
    <d v="2014-08-21T02:01:55"/>
    <n v="1406012515"/>
    <x v="30"/>
    <x v="3"/>
    <x v="3"/>
    <b v="0"/>
    <n v="53"/>
    <b v="1"/>
    <s v="film &amp; video/television"/>
    <n v="101.29975"/>
    <n v="76.45264150943396"/>
    <x v="0"/>
    <s v="television"/>
  </r>
  <r>
    <x v="0"/>
    <s v="US"/>
    <s v="USD"/>
    <n v="1453748434"/>
    <d v="2016-01-25T14:00:34"/>
    <n v="1452193234"/>
    <x v="31"/>
    <x v="1"/>
    <x v="2"/>
    <b v="0"/>
    <n v="1"/>
    <b v="1"/>
    <s v="film &amp; video/television"/>
    <n v="100"/>
    <n v="13"/>
    <x v="0"/>
    <s v="television"/>
  </r>
  <r>
    <x v="0"/>
    <s v="US"/>
    <s v="USD"/>
    <n v="1463111940"/>
    <d v="2016-05-12T22:59:00"/>
    <n v="1459523017"/>
    <x v="32"/>
    <x v="6"/>
    <x v="2"/>
    <b v="0"/>
    <n v="89"/>
    <b v="1"/>
    <s v="film &amp; video/television"/>
    <n v="100.24604569420035"/>
    <n v="320.44943820224717"/>
    <x v="0"/>
    <s v="television"/>
  </r>
  <r>
    <x v="0"/>
    <s v="US"/>
    <s v="USD"/>
    <n v="1447001501"/>
    <d v="2015-11-08T11:51:41"/>
    <n v="1444405901"/>
    <x v="33"/>
    <x v="9"/>
    <x v="0"/>
    <b v="0"/>
    <n v="64"/>
    <b v="1"/>
    <s v="film &amp; video/television"/>
    <n v="102.0952380952381"/>
    <n v="83.75"/>
    <x v="0"/>
    <s v="television"/>
  </r>
  <r>
    <x v="0"/>
    <s v="US"/>
    <s v="USD"/>
    <n v="1407224601"/>
    <d v="2014-08-05T02:43:21"/>
    <n v="1405928601"/>
    <x v="34"/>
    <x v="3"/>
    <x v="3"/>
    <b v="0"/>
    <n v="68"/>
    <b v="1"/>
    <s v="film &amp; video/television"/>
    <n v="130.46153846153845"/>
    <n v="49.882352941176471"/>
    <x v="0"/>
    <s v="television"/>
  </r>
  <r>
    <x v="0"/>
    <s v="US"/>
    <s v="USD"/>
    <n v="1430179200"/>
    <d v="2015-04-27T19:00:00"/>
    <n v="1428130814"/>
    <x v="35"/>
    <x v="6"/>
    <x v="0"/>
    <b v="0"/>
    <n v="28"/>
    <b v="1"/>
    <s v="film &amp; video/television"/>
    <n v="166.5"/>
    <n v="59.464285714285715"/>
    <x v="0"/>
    <s v="television"/>
  </r>
  <r>
    <x v="0"/>
    <s v="US"/>
    <s v="USD"/>
    <n v="1428128525"/>
    <d v="2015-04-04T01:22:05"/>
    <n v="1425540125"/>
    <x v="36"/>
    <x v="7"/>
    <x v="0"/>
    <b v="0"/>
    <n v="44"/>
    <b v="1"/>
    <s v="film &amp; video/television"/>
    <n v="142.15"/>
    <n v="193.84090909090909"/>
    <x v="0"/>
    <s v="television"/>
  </r>
  <r>
    <x v="0"/>
    <s v="US"/>
    <s v="USD"/>
    <n v="1425055079"/>
    <d v="2015-02-27T11:37:59"/>
    <n v="1422463079"/>
    <x v="37"/>
    <x v="1"/>
    <x v="0"/>
    <b v="0"/>
    <n v="253"/>
    <b v="1"/>
    <s v="film &amp; video/television"/>
    <n v="183.44090909090909"/>
    <n v="159.51383399209487"/>
    <x v="0"/>
    <s v="television"/>
  </r>
  <r>
    <x v="0"/>
    <s v="US"/>
    <s v="USD"/>
    <n v="1368235344"/>
    <d v="2013-05-10T20:22:24"/>
    <n v="1365643344"/>
    <x v="38"/>
    <x v="6"/>
    <x v="4"/>
    <b v="0"/>
    <n v="66"/>
    <b v="1"/>
    <s v="film &amp; video/television"/>
    <n v="110.04"/>
    <n v="41.68181818181818"/>
    <x v="0"/>
    <s v="television"/>
  </r>
  <r>
    <x v="0"/>
    <s v="GB"/>
    <s v="GBP"/>
    <n v="1401058740"/>
    <d v="2014-05-25T17:59:00"/>
    <n v="1398388068"/>
    <x v="39"/>
    <x v="6"/>
    <x v="3"/>
    <b v="0"/>
    <n v="217"/>
    <b v="1"/>
    <s v="film &amp; video/television"/>
    <n v="130.98000000000002"/>
    <n v="150.89861751152074"/>
    <x v="0"/>
    <s v="television"/>
  </r>
  <r>
    <x v="0"/>
    <s v="US"/>
    <s v="USD"/>
    <n v="1403150400"/>
    <d v="2014-06-18T23:00:00"/>
    <n v="1401426488"/>
    <x v="40"/>
    <x v="5"/>
    <x v="3"/>
    <b v="0"/>
    <n v="16"/>
    <b v="1"/>
    <s v="film &amp; video/television"/>
    <n v="101.35000000000001"/>
    <n v="126.6875"/>
    <x v="0"/>
    <s v="television"/>
  </r>
  <r>
    <x v="0"/>
    <s v="US"/>
    <s v="USD"/>
    <n v="1412516354"/>
    <d v="2014-10-05T08:39:14"/>
    <n v="1409924354"/>
    <x v="41"/>
    <x v="8"/>
    <x v="3"/>
    <b v="0"/>
    <n v="19"/>
    <b v="1"/>
    <s v="film &amp; video/television"/>
    <n v="100"/>
    <n v="105.26315789473684"/>
    <x v="0"/>
    <s v="television"/>
  </r>
  <r>
    <x v="0"/>
    <s v="US"/>
    <s v="USD"/>
    <n v="1419780026"/>
    <d v="2014-12-28T10:20:26"/>
    <n v="1417188026"/>
    <x v="42"/>
    <x v="4"/>
    <x v="3"/>
    <b v="0"/>
    <n v="169"/>
    <b v="1"/>
    <s v="film &amp; video/television"/>
    <n v="141.85714285714286"/>
    <n v="117.51479289940828"/>
    <x v="0"/>
    <s v="television"/>
  </r>
  <r>
    <x v="0"/>
    <s v="US"/>
    <s v="USD"/>
    <n v="1405209600"/>
    <d v="2014-07-12T19:00:00"/>
    <n v="1402599486"/>
    <x v="43"/>
    <x v="0"/>
    <x v="3"/>
    <b v="0"/>
    <n v="263"/>
    <b v="1"/>
    <s v="film &amp; video/television"/>
    <n v="308.65999999999997"/>
    <n v="117.36121673003802"/>
    <x v="0"/>
    <s v="television"/>
  </r>
  <r>
    <x v="0"/>
    <s v="US"/>
    <s v="USD"/>
    <n v="1412648537"/>
    <d v="2014-10-06T21:22:17"/>
    <n v="1408760537"/>
    <x v="44"/>
    <x v="10"/>
    <x v="3"/>
    <b v="0"/>
    <n v="15"/>
    <b v="1"/>
    <s v="film &amp; video/television"/>
    <n v="100"/>
    <n v="133.33333333333334"/>
    <x v="0"/>
    <s v="television"/>
  </r>
  <r>
    <x v="0"/>
    <s v="US"/>
    <s v="USD"/>
    <n v="1461769107"/>
    <d v="2016-04-27T09:58:27"/>
    <n v="1459177107"/>
    <x v="45"/>
    <x v="7"/>
    <x v="2"/>
    <b v="0"/>
    <n v="61"/>
    <b v="1"/>
    <s v="film &amp; video/television"/>
    <n v="120"/>
    <n v="98.360655737704917"/>
    <x v="0"/>
    <s v="television"/>
  </r>
  <r>
    <x v="0"/>
    <s v="AU"/>
    <s v="AUD"/>
    <n v="1450220974"/>
    <d v="2015-12-15T18:09:34"/>
    <n v="1447628974"/>
    <x v="46"/>
    <x v="4"/>
    <x v="0"/>
    <b v="0"/>
    <n v="45"/>
    <b v="1"/>
    <s v="film &amp; video/television"/>
    <n v="104.16666666666667"/>
    <n v="194.44444444444446"/>
    <x v="0"/>
    <s v="television"/>
  </r>
  <r>
    <x v="0"/>
    <s v="US"/>
    <s v="USD"/>
    <n v="1419021607"/>
    <d v="2014-12-19T15:40:07"/>
    <n v="1413834007"/>
    <x v="47"/>
    <x v="9"/>
    <x v="3"/>
    <b v="0"/>
    <n v="70"/>
    <b v="1"/>
    <s v="film &amp; video/television"/>
    <n v="107.61100000000002"/>
    <n v="76.865000000000009"/>
    <x v="0"/>
    <s v="television"/>
  </r>
  <r>
    <x v="0"/>
    <s v="GB"/>
    <s v="GBP"/>
    <n v="1425211200"/>
    <d v="2015-03-01T07:00:00"/>
    <n v="1422534260"/>
    <x v="48"/>
    <x v="1"/>
    <x v="0"/>
    <b v="0"/>
    <n v="38"/>
    <b v="1"/>
    <s v="film &amp; video/television"/>
    <n v="107.94999999999999"/>
    <n v="56.815789473684212"/>
    <x v="0"/>
    <s v="television"/>
  </r>
  <r>
    <x v="0"/>
    <s v="US"/>
    <s v="USD"/>
    <n v="1445660045"/>
    <d v="2015-10-23T23:14:05"/>
    <n v="1443068045"/>
    <x v="49"/>
    <x v="8"/>
    <x v="0"/>
    <b v="0"/>
    <n v="87"/>
    <b v="1"/>
    <s v="film &amp; video/television"/>
    <n v="100"/>
    <n v="137.93103448275863"/>
    <x v="0"/>
    <s v="television"/>
  </r>
  <r>
    <x v="0"/>
    <s v="GB"/>
    <s v="GBP"/>
    <n v="1422637200"/>
    <d v="2015-01-30T12:00:00"/>
    <n v="1419271458"/>
    <x v="50"/>
    <x v="11"/>
    <x v="3"/>
    <b v="0"/>
    <n v="22"/>
    <b v="1"/>
    <s v="film &amp; video/television"/>
    <n v="100"/>
    <n v="27.272727272727273"/>
    <x v="0"/>
    <s v="television"/>
  </r>
  <r>
    <x v="0"/>
    <s v="US"/>
    <s v="USD"/>
    <n v="1439245037"/>
    <d v="2015-08-10T17:17:17"/>
    <n v="1436653037"/>
    <x v="51"/>
    <x v="3"/>
    <x v="0"/>
    <b v="0"/>
    <n v="119"/>
    <b v="1"/>
    <s v="film &amp; video/television"/>
    <n v="128.0181818181818"/>
    <n v="118.33613445378151"/>
    <x v="0"/>
    <s v="television"/>
  </r>
  <r>
    <x v="0"/>
    <s v="US"/>
    <s v="USD"/>
    <n v="1405615846"/>
    <d v="2014-07-17T11:50:46"/>
    <n v="1403023846"/>
    <x v="52"/>
    <x v="0"/>
    <x v="3"/>
    <b v="0"/>
    <n v="52"/>
    <b v="1"/>
    <s v="film &amp; video/television"/>
    <n v="116.21"/>
    <n v="223.48076923076923"/>
    <x v="0"/>
    <s v="television"/>
  </r>
  <r>
    <x v="0"/>
    <s v="US"/>
    <s v="USD"/>
    <n v="1396648800"/>
    <d v="2014-04-04T17:00:00"/>
    <n v="1395407445"/>
    <x v="53"/>
    <x v="7"/>
    <x v="3"/>
    <b v="0"/>
    <n v="117"/>
    <b v="1"/>
    <s v="film &amp; video/television"/>
    <n v="109.63333333333334"/>
    <n v="28.111111111111111"/>
    <x v="0"/>
    <s v="television"/>
  </r>
  <r>
    <x v="0"/>
    <s v="US"/>
    <s v="USD"/>
    <n v="1451063221"/>
    <d v="2015-12-25T12:07:01"/>
    <n v="1448471221"/>
    <x v="54"/>
    <x v="4"/>
    <x v="0"/>
    <b v="0"/>
    <n v="52"/>
    <b v="1"/>
    <s v="film &amp; video/television"/>
    <n v="101"/>
    <n v="194.23076923076923"/>
    <x v="0"/>
    <s v="television"/>
  </r>
  <r>
    <x v="0"/>
    <s v="US"/>
    <s v="USD"/>
    <n v="1464390916"/>
    <d v="2016-05-27T18:15:16"/>
    <n v="1462576516"/>
    <x v="55"/>
    <x v="5"/>
    <x v="2"/>
    <b v="0"/>
    <n v="86"/>
    <b v="1"/>
    <s v="film &amp; video/television"/>
    <n v="128.95348837209301"/>
    <n v="128.95348837209303"/>
    <x v="0"/>
    <s v="television"/>
  </r>
  <r>
    <x v="0"/>
    <s v="GB"/>
    <s v="GBP"/>
    <n v="1433779200"/>
    <d v="2015-06-08T11:00:00"/>
    <n v="1432559424"/>
    <x v="56"/>
    <x v="5"/>
    <x v="0"/>
    <b v="0"/>
    <n v="174"/>
    <b v="1"/>
    <s v="film &amp; video/television"/>
    <n v="107.26249999999999"/>
    <n v="49.316091954022987"/>
    <x v="0"/>
    <s v="television"/>
  </r>
  <r>
    <x v="0"/>
    <s v="US"/>
    <s v="USD"/>
    <n v="1429991962"/>
    <d v="2015-04-25T14:59:22"/>
    <n v="1427399962"/>
    <x v="57"/>
    <x v="7"/>
    <x v="0"/>
    <b v="0"/>
    <n v="69"/>
    <b v="1"/>
    <s v="film &amp; video/television"/>
    <n v="101.89999999999999"/>
    <n v="221.52173913043478"/>
    <x v="0"/>
    <s v="television"/>
  </r>
  <r>
    <x v="0"/>
    <s v="US"/>
    <s v="USD"/>
    <n v="1416423172"/>
    <d v="2014-11-19T13:52:52"/>
    <n v="1413827572"/>
    <x v="58"/>
    <x v="9"/>
    <x v="3"/>
    <b v="0"/>
    <n v="75"/>
    <b v="1"/>
    <s v="film &amp; video/television"/>
    <n v="102.91"/>
    <n v="137.21333333333334"/>
    <x v="0"/>
    <s v="television"/>
  </r>
  <r>
    <x v="0"/>
    <s v="US"/>
    <s v="USD"/>
    <n v="1442264400"/>
    <d v="2015-09-14T16:00:00"/>
    <n v="1439530776"/>
    <x v="59"/>
    <x v="10"/>
    <x v="0"/>
    <b v="0"/>
    <n v="33"/>
    <b v="1"/>
    <s v="film &amp; video/television"/>
    <n v="100.12570000000001"/>
    <n v="606.82242424242418"/>
    <x v="0"/>
    <s v="television"/>
  </r>
  <r>
    <x v="0"/>
    <s v="GB"/>
    <s v="GBP"/>
    <n v="1395532800"/>
    <d v="2014-03-22T19:00:00"/>
    <n v="1393882717"/>
    <x v="60"/>
    <x v="7"/>
    <x v="3"/>
    <b v="0"/>
    <n v="108"/>
    <b v="1"/>
    <s v="film &amp; video/shorts"/>
    <n v="103.29622222222221"/>
    <n v="43.040092592592593"/>
    <x v="0"/>
    <s v="shorts"/>
  </r>
  <r>
    <x v="0"/>
    <s v="US"/>
    <s v="USD"/>
    <n v="1370547157"/>
    <d v="2013-06-06T14:32:37"/>
    <n v="1368646357"/>
    <x v="61"/>
    <x v="5"/>
    <x v="4"/>
    <b v="0"/>
    <n v="23"/>
    <b v="1"/>
    <s v="film &amp; video/shorts"/>
    <n v="148.30000000000001"/>
    <n v="322.39130434782606"/>
    <x v="0"/>
    <s v="shorts"/>
  </r>
  <r>
    <x v="0"/>
    <s v="US"/>
    <s v="USD"/>
    <n v="1362337878"/>
    <d v="2013-03-03T14:11:18"/>
    <n v="1360177878"/>
    <x v="62"/>
    <x v="2"/>
    <x v="4"/>
    <b v="0"/>
    <n v="48"/>
    <b v="1"/>
    <s v="film &amp; video/shorts"/>
    <n v="154.73333333333332"/>
    <n v="96.708333333333329"/>
    <x v="0"/>
    <s v="shorts"/>
  </r>
  <r>
    <x v="0"/>
    <s v="US"/>
    <s v="USD"/>
    <n v="1388206740"/>
    <d v="2013-12-27T23:59:00"/>
    <n v="1386194013"/>
    <x v="63"/>
    <x v="11"/>
    <x v="4"/>
    <b v="0"/>
    <n v="64"/>
    <b v="1"/>
    <s v="film &amp; video/shorts"/>
    <n v="113.51849999999999"/>
    <n v="35.474531249999998"/>
    <x v="0"/>
    <s v="shorts"/>
  </r>
  <r>
    <x v="0"/>
    <s v="US"/>
    <s v="USD"/>
    <n v="1373243181"/>
    <d v="2013-07-07T19:26:21"/>
    <n v="1370651181"/>
    <x v="64"/>
    <x v="0"/>
    <x v="4"/>
    <b v="0"/>
    <n v="24"/>
    <b v="1"/>
    <s v="film &amp; video/shorts"/>
    <n v="173.33333333333334"/>
    <n v="86.666666666666671"/>
    <x v="0"/>
    <s v="shorts"/>
  </r>
  <r>
    <x v="0"/>
    <s v="CA"/>
    <s v="CAD"/>
    <n v="1407736740"/>
    <d v="2014-08-11T00:59:00"/>
    <n v="1405453354"/>
    <x v="65"/>
    <x v="3"/>
    <x v="3"/>
    <b v="0"/>
    <n v="57"/>
    <b v="1"/>
    <s v="film &amp; video/shorts"/>
    <n v="107.52857142857141"/>
    <n v="132.05263157894737"/>
    <x v="0"/>
    <s v="shorts"/>
  </r>
  <r>
    <x v="0"/>
    <s v="US"/>
    <s v="USD"/>
    <n v="1468873420"/>
    <d v="2016-07-18T15:23:40"/>
    <n v="1466281420"/>
    <x v="66"/>
    <x v="0"/>
    <x v="2"/>
    <b v="0"/>
    <n v="26"/>
    <b v="1"/>
    <s v="film &amp; video/shorts"/>
    <n v="118.6"/>
    <n v="91.230769230769226"/>
    <x v="0"/>
    <s v="shorts"/>
  </r>
  <r>
    <x v="0"/>
    <s v="US"/>
    <s v="USD"/>
    <n v="1342360804"/>
    <d v="2012-07-15T09:00:04"/>
    <n v="1339768804"/>
    <x v="67"/>
    <x v="0"/>
    <x v="5"/>
    <b v="0"/>
    <n v="20"/>
    <b v="1"/>
    <s v="film &amp; video/shorts"/>
    <n v="116.25000000000001"/>
    <n v="116.25"/>
    <x v="0"/>
    <s v="shorts"/>
  </r>
  <r>
    <x v="0"/>
    <s v="GB"/>
    <s v="GBP"/>
    <n v="1393162791"/>
    <d v="2014-02-23T08:39:51"/>
    <n v="1390570791"/>
    <x v="68"/>
    <x v="1"/>
    <x v="3"/>
    <b v="0"/>
    <n v="36"/>
    <b v="1"/>
    <s v="film &amp; video/shorts"/>
    <n v="127.16666666666667"/>
    <n v="21.194444444444443"/>
    <x v="0"/>
    <s v="shorts"/>
  </r>
  <r>
    <x v="0"/>
    <s v="US"/>
    <s v="USD"/>
    <n v="1317538740"/>
    <d v="2011-10-02T01:59:00"/>
    <n v="1314765025"/>
    <x v="69"/>
    <x v="10"/>
    <x v="6"/>
    <b v="0"/>
    <n v="178"/>
    <b v="1"/>
    <s v="film &amp; video/shorts"/>
    <n v="110.9423"/>
    <n v="62.327134831460668"/>
    <x v="0"/>
    <s v="shorts"/>
  </r>
  <r>
    <x v="0"/>
    <s v="US"/>
    <s v="USD"/>
    <n v="1315171845"/>
    <d v="2011-09-04T16:30:45"/>
    <n v="1309987845"/>
    <x v="70"/>
    <x v="3"/>
    <x v="6"/>
    <b v="0"/>
    <n v="17"/>
    <b v="1"/>
    <s v="film &amp; video/shorts"/>
    <n v="127.2"/>
    <n v="37.411764705882355"/>
    <x v="0"/>
    <s v="shorts"/>
  </r>
  <r>
    <x v="0"/>
    <s v="US"/>
    <s v="USD"/>
    <n v="1338186657"/>
    <d v="2012-05-28T01:30:57"/>
    <n v="1333002657"/>
    <x v="71"/>
    <x v="7"/>
    <x v="5"/>
    <b v="0"/>
    <n v="32"/>
    <b v="1"/>
    <s v="film &amp; video/shorts"/>
    <n v="123.94444444444443"/>
    <n v="69.71875"/>
    <x v="0"/>
    <s v="shorts"/>
  </r>
  <r>
    <x v="0"/>
    <s v="US"/>
    <s v="USD"/>
    <n v="1352937600"/>
    <d v="2012-11-14T19:00:00"/>
    <n v="1351210481"/>
    <x v="72"/>
    <x v="9"/>
    <x v="5"/>
    <b v="0"/>
    <n v="41"/>
    <b v="1"/>
    <s v="film &amp; video/shorts"/>
    <n v="108.40909090909091"/>
    <n v="58.170731707317074"/>
    <x v="0"/>
    <s v="shorts"/>
  </r>
  <r>
    <x v="0"/>
    <s v="US"/>
    <s v="USD"/>
    <n v="1304395140"/>
    <d v="2011-05-02T22:59:00"/>
    <n v="1297620584"/>
    <x v="73"/>
    <x v="2"/>
    <x v="6"/>
    <b v="0"/>
    <n v="18"/>
    <b v="1"/>
    <s v="film &amp; video/shorts"/>
    <n v="100"/>
    <n v="50"/>
    <x v="0"/>
    <s v="shorts"/>
  </r>
  <r>
    <x v="0"/>
    <s v="FR"/>
    <s v="EUR"/>
    <n v="1453376495"/>
    <d v="2016-01-21T06:41:35"/>
    <n v="1450784495"/>
    <x v="74"/>
    <x v="11"/>
    <x v="0"/>
    <b v="0"/>
    <n v="29"/>
    <b v="1"/>
    <s v="film &amp; video/shorts"/>
    <n v="112.93199999999999"/>
    <n v="19.471034482758618"/>
    <x v="0"/>
    <s v="shorts"/>
  </r>
  <r>
    <x v="0"/>
    <s v="US"/>
    <s v="USD"/>
    <n v="1366693272"/>
    <d v="2013-04-23T00:01:12"/>
    <n v="1364101272"/>
    <x v="75"/>
    <x v="7"/>
    <x v="4"/>
    <b v="0"/>
    <n v="47"/>
    <b v="1"/>
    <s v="film &amp; video/shorts"/>
    <n v="115.42857142857143"/>
    <n v="85.957446808510639"/>
    <x v="0"/>
    <s v="shorts"/>
  </r>
  <r>
    <x v="0"/>
    <s v="US"/>
    <s v="USD"/>
    <n v="1325007358"/>
    <d v="2011-12-27T12:35:58"/>
    <n v="1319819758"/>
    <x v="76"/>
    <x v="9"/>
    <x v="6"/>
    <b v="0"/>
    <n v="15"/>
    <b v="1"/>
    <s v="film &amp; video/shorts"/>
    <n v="153.33333333333334"/>
    <n v="30.666666666666668"/>
    <x v="0"/>
    <s v="shorts"/>
  </r>
  <r>
    <x v="0"/>
    <s v="US"/>
    <s v="USD"/>
    <n v="1337569140"/>
    <d v="2012-05-20T21:59:00"/>
    <n v="1332991717"/>
    <x v="77"/>
    <x v="7"/>
    <x v="5"/>
    <b v="0"/>
    <n v="26"/>
    <b v="1"/>
    <s v="film &amp; video/shorts"/>
    <n v="392.5"/>
    <n v="60.384615384615387"/>
    <x v="0"/>
    <s v="shorts"/>
  </r>
  <r>
    <x v="0"/>
    <s v="FR"/>
    <s v="EUR"/>
    <n v="1472751121"/>
    <d v="2016-09-01T12:32:01"/>
    <n v="1471887121"/>
    <x v="78"/>
    <x v="10"/>
    <x v="2"/>
    <b v="0"/>
    <n v="35"/>
    <b v="1"/>
    <s v="film &amp; video/shorts"/>
    <n v="2702"/>
    <n v="38.6"/>
    <x v="0"/>
    <s v="shorts"/>
  </r>
  <r>
    <x v="0"/>
    <s v="GB"/>
    <s v="GBP"/>
    <n v="1398451093"/>
    <d v="2014-04-25T13:38:13"/>
    <n v="1395859093"/>
    <x v="79"/>
    <x v="7"/>
    <x v="3"/>
    <b v="0"/>
    <n v="41"/>
    <b v="1"/>
    <s v="film &amp; video/shorts"/>
    <n v="127"/>
    <n v="40.268292682926827"/>
    <x v="0"/>
    <s v="shorts"/>
  </r>
  <r>
    <x v="0"/>
    <s v="US"/>
    <s v="USD"/>
    <n v="1386640856"/>
    <d v="2013-12-09T21:00:56"/>
    <n v="1383616856"/>
    <x v="80"/>
    <x v="4"/>
    <x v="4"/>
    <b v="0"/>
    <n v="47"/>
    <b v="1"/>
    <s v="film &amp; video/shorts"/>
    <n v="107.25"/>
    <n v="273.82978723404256"/>
    <x v="0"/>
    <s v="shorts"/>
  </r>
  <r>
    <x v="0"/>
    <s v="US"/>
    <s v="USD"/>
    <n v="1342234920"/>
    <d v="2012-07-13T22:02:00"/>
    <n v="1341892127"/>
    <x v="81"/>
    <x v="3"/>
    <x v="5"/>
    <b v="0"/>
    <n v="28"/>
    <b v="1"/>
    <s v="film &amp; video/shorts"/>
    <n v="198"/>
    <n v="53.035714285714285"/>
    <x v="0"/>
    <s v="shorts"/>
  </r>
  <r>
    <x v="0"/>
    <s v="US"/>
    <s v="USD"/>
    <n v="1318189261"/>
    <d v="2011-10-09T14:41:01"/>
    <n v="1315597261"/>
    <x v="82"/>
    <x v="8"/>
    <x v="6"/>
    <b v="0"/>
    <n v="100"/>
    <b v="1"/>
    <s v="film &amp; video/shorts"/>
    <n v="100.01249999999999"/>
    <n v="40.005000000000003"/>
    <x v="0"/>
    <s v="shorts"/>
  </r>
  <r>
    <x v="0"/>
    <s v="GB"/>
    <s v="GBP"/>
    <n v="1424604600"/>
    <d v="2015-02-22T06:30:00"/>
    <n v="1423320389"/>
    <x v="83"/>
    <x v="2"/>
    <x v="0"/>
    <b v="0"/>
    <n v="13"/>
    <b v="1"/>
    <s v="film &amp; video/shorts"/>
    <n v="102.49999999999999"/>
    <n v="15.76923076923077"/>
    <x v="0"/>
    <s v="shorts"/>
  </r>
  <r>
    <x v="0"/>
    <s v="US"/>
    <s v="USD"/>
    <n v="1305483086"/>
    <d v="2011-05-15T13:11:26"/>
    <n v="1302891086"/>
    <x v="84"/>
    <x v="6"/>
    <x v="6"/>
    <b v="0"/>
    <n v="7"/>
    <b v="1"/>
    <s v="film &amp; video/shorts"/>
    <n v="100"/>
    <n v="71.428571428571431"/>
    <x v="0"/>
    <s v="shorts"/>
  </r>
  <r>
    <x v="0"/>
    <s v="US"/>
    <s v="USD"/>
    <n v="1316746837"/>
    <d v="2011-09-22T22:00:37"/>
    <n v="1314154837"/>
    <x v="85"/>
    <x v="10"/>
    <x v="6"/>
    <b v="0"/>
    <n v="21"/>
    <b v="1"/>
    <s v="film &amp; video/shorts"/>
    <n v="125.49999999999999"/>
    <n v="71.714285714285708"/>
    <x v="0"/>
    <s v="shorts"/>
  </r>
  <r>
    <x v="0"/>
    <s v="FR"/>
    <s v="EUR"/>
    <n v="1451226045"/>
    <d v="2015-12-27T09:20:45"/>
    <n v="1444828845"/>
    <x v="86"/>
    <x v="9"/>
    <x v="0"/>
    <b v="0"/>
    <n v="17"/>
    <b v="1"/>
    <s v="film &amp; video/shorts"/>
    <n v="106.46666666666667"/>
    <n v="375.76470588235293"/>
    <x v="0"/>
    <s v="shorts"/>
  </r>
  <r>
    <x v="0"/>
    <s v="US"/>
    <s v="USD"/>
    <n v="1275529260"/>
    <d v="2010-06-02T20:41:00"/>
    <n v="1274705803"/>
    <x v="87"/>
    <x v="5"/>
    <x v="7"/>
    <b v="0"/>
    <n v="25"/>
    <b v="1"/>
    <s v="film &amp; video/shorts"/>
    <n v="104.60000000000001"/>
    <n v="104.6"/>
    <x v="0"/>
    <s v="shorts"/>
  </r>
  <r>
    <x v="0"/>
    <s v="US"/>
    <s v="USD"/>
    <n v="1403452131"/>
    <d v="2014-06-22T10:48:51"/>
    <n v="1401205731"/>
    <x v="88"/>
    <x v="5"/>
    <x v="3"/>
    <b v="0"/>
    <n v="60"/>
    <b v="1"/>
    <s v="film &amp; video/shorts"/>
    <n v="102.85714285714285"/>
    <n v="60"/>
    <x v="0"/>
    <s v="shorts"/>
  </r>
  <r>
    <x v="0"/>
    <s v="US"/>
    <s v="USD"/>
    <n v="1370196192"/>
    <d v="2013-06-02T13:03:12"/>
    <n v="1368036192"/>
    <x v="89"/>
    <x v="5"/>
    <x v="4"/>
    <b v="0"/>
    <n v="56"/>
    <b v="1"/>
    <s v="film &amp; video/shorts"/>
    <n v="115.06666666666668"/>
    <n v="123.28571428571429"/>
    <x v="0"/>
    <s v="shorts"/>
  </r>
  <r>
    <x v="0"/>
    <s v="US"/>
    <s v="USD"/>
    <n v="1310454499"/>
    <d v="2011-07-12T02:08:19"/>
    <n v="1307862499"/>
    <x v="90"/>
    <x v="0"/>
    <x v="6"/>
    <b v="0"/>
    <n v="16"/>
    <b v="1"/>
    <s v="film &amp; video/shorts"/>
    <n v="100.4"/>
    <n v="31.375"/>
    <x v="0"/>
    <s v="shorts"/>
  </r>
  <r>
    <x v="0"/>
    <s v="US"/>
    <s v="USD"/>
    <n v="1305625164"/>
    <d v="2011-05-17T04:39:24"/>
    <n v="1300354764"/>
    <x v="91"/>
    <x v="7"/>
    <x v="6"/>
    <b v="0"/>
    <n v="46"/>
    <b v="1"/>
    <s v="film &amp; video/shorts"/>
    <n v="120"/>
    <n v="78.260869565217391"/>
    <x v="0"/>
    <s v="shorts"/>
  </r>
  <r>
    <x v="0"/>
    <s v="CA"/>
    <s v="CAD"/>
    <n v="1485936000"/>
    <d v="2017-02-01T03:00:00"/>
    <n v="1481949983"/>
    <x v="92"/>
    <x v="11"/>
    <x v="2"/>
    <b v="0"/>
    <n v="43"/>
    <b v="1"/>
    <s v="film &amp; video/shorts"/>
    <n v="105.2"/>
    <n v="122.32558139534883"/>
    <x v="0"/>
    <s v="shorts"/>
  </r>
  <r>
    <x v="0"/>
    <s v="US"/>
    <s v="USD"/>
    <n v="1341349200"/>
    <d v="2012-07-03T16:00:00"/>
    <n v="1338928537"/>
    <x v="93"/>
    <x v="0"/>
    <x v="5"/>
    <b v="0"/>
    <n v="15"/>
    <b v="1"/>
    <s v="film &amp; video/shorts"/>
    <n v="110.60000000000001"/>
    <n v="73.733333333333334"/>
    <x v="0"/>
    <s v="shorts"/>
  </r>
  <r>
    <x v="0"/>
    <s v="GB"/>
    <s v="GBP"/>
    <n v="1396890822"/>
    <d v="2014-04-07T12:13:42"/>
    <n v="1395162822"/>
    <x v="94"/>
    <x v="7"/>
    <x v="3"/>
    <b v="0"/>
    <n v="12"/>
    <b v="1"/>
    <s v="film &amp; video/shorts"/>
    <n v="104"/>
    <n v="21.666666666666668"/>
    <x v="0"/>
    <s v="shorts"/>
  </r>
  <r>
    <x v="0"/>
    <s v="US"/>
    <s v="USD"/>
    <n v="1330214841"/>
    <d v="2012-02-25T19:07:21"/>
    <n v="1327622841"/>
    <x v="95"/>
    <x v="1"/>
    <x v="5"/>
    <b v="0"/>
    <n v="21"/>
    <b v="1"/>
    <s v="film &amp; video/shorts"/>
    <n v="131.42857142857142"/>
    <n v="21.904761904761905"/>
    <x v="0"/>
    <s v="shorts"/>
  </r>
  <r>
    <x v="0"/>
    <s v="US"/>
    <s v="USD"/>
    <n v="1280631600"/>
    <d v="2010-07-31T22:00:00"/>
    <n v="1274889241"/>
    <x v="96"/>
    <x v="5"/>
    <x v="7"/>
    <b v="0"/>
    <n v="34"/>
    <b v="1"/>
    <s v="film &amp; video/shorts"/>
    <n v="114.66666666666667"/>
    <n v="50.588235294117645"/>
    <x v="0"/>
    <s v="shorts"/>
  </r>
  <r>
    <x v="0"/>
    <s v="US"/>
    <s v="USD"/>
    <n v="1310440482"/>
    <d v="2011-07-11T22:14:42"/>
    <n v="1307848482"/>
    <x v="97"/>
    <x v="0"/>
    <x v="6"/>
    <b v="0"/>
    <n v="8"/>
    <b v="1"/>
    <s v="film &amp; video/shorts"/>
    <n v="106.25"/>
    <n v="53.125"/>
    <x v="0"/>
    <s v="shorts"/>
  </r>
  <r>
    <x v="0"/>
    <s v="US"/>
    <s v="USD"/>
    <n v="1354923000"/>
    <d v="2012-12-07T18:30:00"/>
    <n v="1351796674"/>
    <x v="98"/>
    <x v="4"/>
    <x v="5"/>
    <b v="0"/>
    <n v="60"/>
    <b v="1"/>
    <s v="film &amp; video/shorts"/>
    <n v="106.25"/>
    <n v="56.666666666666664"/>
    <x v="0"/>
    <s v="shorts"/>
  </r>
  <r>
    <x v="0"/>
    <s v="US"/>
    <s v="USD"/>
    <n v="1390426799"/>
    <d v="2014-01-22T16:39:59"/>
    <n v="1387834799"/>
    <x v="99"/>
    <x v="11"/>
    <x v="4"/>
    <b v="0"/>
    <n v="39"/>
    <b v="1"/>
    <s v="film &amp; video/shorts"/>
    <n v="106.01933333333334"/>
    <n v="40.776666666666664"/>
    <x v="0"/>
    <s v="shorts"/>
  </r>
  <r>
    <x v="0"/>
    <s v="US"/>
    <s v="USD"/>
    <n v="1352055886"/>
    <d v="2012-11-04T14:04:46"/>
    <n v="1350324286"/>
    <x v="100"/>
    <x v="9"/>
    <x v="5"/>
    <b v="0"/>
    <n v="26"/>
    <b v="1"/>
    <s v="film &amp; video/shorts"/>
    <n v="100"/>
    <n v="192.30769230769232"/>
    <x v="0"/>
    <s v="shorts"/>
  </r>
  <r>
    <x v="0"/>
    <s v="US"/>
    <s v="USD"/>
    <n v="1359052710"/>
    <d v="2013-01-24T13:38:30"/>
    <n v="1356979110"/>
    <x v="101"/>
    <x v="11"/>
    <x v="5"/>
    <b v="0"/>
    <n v="35"/>
    <b v="1"/>
    <s v="film &amp; video/shorts"/>
    <n v="100"/>
    <n v="100"/>
    <x v="0"/>
    <s v="shorts"/>
  </r>
  <r>
    <x v="0"/>
    <s v="US"/>
    <s v="USD"/>
    <n v="1293073733"/>
    <d v="2010-12-22T22:08:53"/>
    <n v="1290481733"/>
    <x v="102"/>
    <x v="4"/>
    <x v="7"/>
    <b v="0"/>
    <n v="65"/>
    <b v="1"/>
    <s v="film &amp; video/shorts"/>
    <n v="127.75000000000001"/>
    <n v="117.92307692307692"/>
    <x v="0"/>
    <s v="shorts"/>
  </r>
  <r>
    <x v="0"/>
    <s v="GB"/>
    <s v="GBP"/>
    <n v="1394220030"/>
    <d v="2014-03-07T14:20:30"/>
    <n v="1392232830"/>
    <x v="103"/>
    <x v="2"/>
    <x v="3"/>
    <b v="0"/>
    <n v="49"/>
    <b v="1"/>
    <s v="film &amp; video/shorts"/>
    <n v="105.15384615384616"/>
    <n v="27.897959183673468"/>
    <x v="0"/>
    <s v="shorts"/>
  </r>
  <r>
    <x v="0"/>
    <s v="US"/>
    <s v="USD"/>
    <n v="1301792400"/>
    <d v="2011-04-02T20:00:00"/>
    <n v="1299775266"/>
    <x v="104"/>
    <x v="7"/>
    <x v="6"/>
    <b v="0"/>
    <n v="10"/>
    <b v="1"/>
    <s v="film &amp; video/shorts"/>
    <n v="120"/>
    <n v="60"/>
    <x v="0"/>
    <s v="shorts"/>
  </r>
  <r>
    <x v="0"/>
    <s v="US"/>
    <s v="USD"/>
    <n v="1463184000"/>
    <d v="2016-05-13T19:00:00"/>
    <n v="1461605020"/>
    <x v="105"/>
    <x v="6"/>
    <x v="2"/>
    <b v="0"/>
    <n v="60"/>
    <b v="1"/>
    <s v="film &amp; video/shorts"/>
    <n v="107.40909090909089"/>
    <n v="39.383333333333333"/>
    <x v="0"/>
    <s v="shorts"/>
  </r>
  <r>
    <x v="0"/>
    <s v="US"/>
    <s v="USD"/>
    <n v="1333391901"/>
    <d v="2012-04-02T13:38:21"/>
    <n v="1332182301"/>
    <x v="106"/>
    <x v="7"/>
    <x v="5"/>
    <b v="0"/>
    <n v="27"/>
    <b v="1"/>
    <s v="film &amp; video/shorts"/>
    <n v="100.49999999999999"/>
    <n v="186.11111111111111"/>
    <x v="0"/>
    <s v="shorts"/>
  </r>
  <r>
    <x v="0"/>
    <s v="US"/>
    <s v="USD"/>
    <n v="1303688087"/>
    <d v="2011-04-24T18:34:47"/>
    <n v="1301787287"/>
    <x v="107"/>
    <x v="6"/>
    <x v="6"/>
    <b v="0"/>
    <n v="69"/>
    <b v="1"/>
    <s v="film &amp; video/shorts"/>
    <n v="102.46666666666667"/>
    <n v="111.37681159420291"/>
    <x v="0"/>
    <s v="shorts"/>
  </r>
  <r>
    <x v="0"/>
    <s v="US"/>
    <s v="USD"/>
    <n v="1370011370"/>
    <d v="2013-05-31T09:42:50"/>
    <n v="1364827370"/>
    <x v="108"/>
    <x v="6"/>
    <x v="4"/>
    <b v="0"/>
    <n v="47"/>
    <b v="1"/>
    <s v="film &amp; video/shorts"/>
    <n v="246.66666666666669"/>
    <n v="78.723404255319153"/>
    <x v="0"/>
    <s v="shorts"/>
  </r>
  <r>
    <x v="0"/>
    <s v="US"/>
    <s v="USD"/>
    <n v="1298680630"/>
    <d v="2011-02-25T19:37:10"/>
    <n v="1296088630"/>
    <x v="109"/>
    <x v="1"/>
    <x v="6"/>
    <b v="0"/>
    <n v="47"/>
    <b v="1"/>
    <s v="film &amp; video/shorts"/>
    <n v="219.49999999999997"/>
    <n v="46.702127659574465"/>
    <x v="0"/>
    <s v="shorts"/>
  </r>
  <r>
    <x v="0"/>
    <s v="US"/>
    <s v="USD"/>
    <n v="1384408740"/>
    <d v="2013-11-14T00:59:00"/>
    <n v="1381445253"/>
    <x v="110"/>
    <x v="9"/>
    <x v="4"/>
    <b v="0"/>
    <n v="26"/>
    <b v="1"/>
    <s v="film &amp; video/shorts"/>
    <n v="130.76923076923077"/>
    <n v="65.384615384615387"/>
    <x v="0"/>
    <s v="shorts"/>
  </r>
  <r>
    <x v="0"/>
    <s v="AU"/>
    <s v="AUD"/>
    <n v="1433059187"/>
    <d v="2015-05-31T02:59:47"/>
    <n v="1430467187"/>
    <x v="111"/>
    <x v="5"/>
    <x v="0"/>
    <b v="0"/>
    <n v="53"/>
    <b v="1"/>
    <s v="film &amp; video/shorts"/>
    <n v="154.57142857142858"/>
    <n v="102.0754716981132"/>
    <x v="0"/>
    <s v="shorts"/>
  </r>
  <r>
    <x v="0"/>
    <s v="US"/>
    <s v="USD"/>
    <n v="1397354400"/>
    <d v="2014-04-12T21:00:00"/>
    <n v="1395277318"/>
    <x v="112"/>
    <x v="7"/>
    <x v="3"/>
    <b v="0"/>
    <n v="81"/>
    <b v="1"/>
    <s v="film &amp; video/shorts"/>
    <n v="104"/>
    <n v="64.197530864197532"/>
    <x v="0"/>
    <s v="shorts"/>
  </r>
  <r>
    <x v="0"/>
    <s v="US"/>
    <s v="USD"/>
    <n v="1312642800"/>
    <d v="2011-08-06T10:00:00"/>
    <n v="1311963128"/>
    <x v="113"/>
    <x v="3"/>
    <x v="6"/>
    <b v="0"/>
    <n v="78"/>
    <b v="1"/>
    <s v="film &amp; video/shorts"/>
    <n v="141"/>
    <n v="90.384615384615387"/>
    <x v="0"/>
    <s v="shorts"/>
  </r>
  <r>
    <x v="0"/>
    <s v="US"/>
    <s v="USD"/>
    <n v="1326436488"/>
    <d v="2012-01-13T01:34:48"/>
    <n v="1321252488"/>
    <x v="114"/>
    <x v="4"/>
    <x v="6"/>
    <b v="0"/>
    <n v="35"/>
    <b v="1"/>
    <s v="film &amp; video/shorts"/>
    <n v="103.33333333333334"/>
    <n v="88.571428571428569"/>
    <x v="0"/>
    <s v="shorts"/>
  </r>
  <r>
    <x v="0"/>
    <s v="US"/>
    <s v="USD"/>
    <n v="1328377444"/>
    <d v="2012-02-04T12:44:04"/>
    <n v="1326217444"/>
    <x v="115"/>
    <x v="1"/>
    <x v="5"/>
    <b v="0"/>
    <n v="22"/>
    <b v="1"/>
    <s v="film &amp; video/shorts"/>
    <n v="140.44444444444443"/>
    <n v="28.727272727272727"/>
    <x v="0"/>
    <s v="shorts"/>
  </r>
  <r>
    <x v="0"/>
    <s v="US"/>
    <s v="USD"/>
    <n v="1302260155"/>
    <d v="2011-04-08T05:55:55"/>
    <n v="1298289355"/>
    <x v="116"/>
    <x v="2"/>
    <x v="6"/>
    <b v="0"/>
    <n v="57"/>
    <b v="1"/>
    <s v="film &amp; video/shorts"/>
    <n v="113.65714285714286"/>
    <n v="69.78947368421052"/>
    <x v="0"/>
    <s v="shorts"/>
  </r>
  <r>
    <x v="0"/>
    <s v="US"/>
    <s v="USD"/>
    <n v="1276110000"/>
    <d v="2010-06-09T14:00:00"/>
    <n v="1268337744"/>
    <x v="117"/>
    <x v="7"/>
    <x v="7"/>
    <b v="0"/>
    <n v="27"/>
    <b v="1"/>
    <s v="film &amp; video/shorts"/>
    <n v="100.49377777777779"/>
    <n v="167.48962962962963"/>
    <x v="0"/>
    <s v="shorts"/>
  </r>
  <r>
    <x v="0"/>
    <s v="US"/>
    <s v="USD"/>
    <n v="1311902236"/>
    <d v="2011-07-28T20:17:16"/>
    <n v="1309310236"/>
    <x v="118"/>
    <x v="0"/>
    <x v="6"/>
    <b v="0"/>
    <n v="39"/>
    <b v="1"/>
    <s v="film &amp; video/shorts"/>
    <n v="113.03159999999998"/>
    <n v="144.91230769230768"/>
    <x v="0"/>
    <s v="shorts"/>
  </r>
  <r>
    <x v="0"/>
    <s v="US"/>
    <s v="USD"/>
    <n v="1313276400"/>
    <d v="2011-08-13T18:00:00"/>
    <n v="1310693986"/>
    <x v="119"/>
    <x v="3"/>
    <x v="6"/>
    <b v="0"/>
    <n v="37"/>
    <b v="1"/>
    <s v="film &amp; video/shorts"/>
    <n v="104.55692307692308"/>
    <n v="91.840540540540545"/>
    <x v="0"/>
    <s v="shorts"/>
  </r>
  <r>
    <x v="1"/>
    <s v="HK"/>
    <s v="HKD"/>
    <n v="1475457107"/>
    <d v="2016-10-02T20:11:47"/>
    <n v="1472865107"/>
    <x v="120"/>
    <x v="8"/>
    <x v="2"/>
    <b v="0"/>
    <n v="1"/>
    <b v="0"/>
    <s v="film &amp; video/science fiction"/>
    <n v="1.4285714285714287E-2"/>
    <n v="10"/>
    <x v="0"/>
    <s v="science fiction"/>
  </r>
  <r>
    <x v="1"/>
    <s v="US"/>
    <s v="USD"/>
    <n v="1429352160"/>
    <d v="2015-04-18T05:16:00"/>
    <n v="1427993710"/>
    <x v="121"/>
    <x v="6"/>
    <x v="0"/>
    <b v="0"/>
    <n v="1"/>
    <b v="0"/>
    <s v="film &amp; video/science fiction"/>
    <n v="3.3333333333333333E-2"/>
    <n v="1"/>
    <x v="0"/>
    <s v="science fiction"/>
  </r>
  <r>
    <x v="1"/>
    <s v="US"/>
    <s v="USD"/>
    <n v="1476094907"/>
    <d v="2016-10-10T05:21:47"/>
    <n v="1470910907"/>
    <x v="122"/>
    <x v="10"/>
    <x v="2"/>
    <b v="0"/>
    <n v="0"/>
    <b v="0"/>
    <s v="film &amp; video/science fiction"/>
    <n v="0"/>
    <n v="0"/>
    <x v="0"/>
    <s v="science fiction"/>
  </r>
  <r>
    <x v="1"/>
    <s v="US"/>
    <s v="USD"/>
    <n v="1414533600"/>
    <d v="2014-10-28T17:00:00"/>
    <n v="1411411564"/>
    <x v="123"/>
    <x v="8"/>
    <x v="3"/>
    <b v="0"/>
    <n v="6"/>
    <b v="0"/>
    <s v="film &amp; video/science fiction"/>
    <n v="0.27454545454545454"/>
    <n v="25.166666666666668"/>
    <x v="0"/>
    <s v="science fiction"/>
  </r>
  <r>
    <x v="1"/>
    <s v="US"/>
    <s v="USD"/>
    <n v="1431728242"/>
    <d v="2015-05-15T17:17:22"/>
    <n v="1429568242"/>
    <x v="124"/>
    <x v="6"/>
    <x v="0"/>
    <b v="0"/>
    <n v="0"/>
    <b v="0"/>
    <s v="film &amp; video/science fiction"/>
    <n v="0"/>
    <n v="0"/>
    <x v="0"/>
    <s v="science fiction"/>
  </r>
  <r>
    <x v="1"/>
    <s v="CA"/>
    <s v="CAD"/>
    <n v="1486165880"/>
    <d v="2017-02-03T18:51:20"/>
    <n v="1480981880"/>
    <x v="125"/>
    <x v="11"/>
    <x v="2"/>
    <b v="0"/>
    <n v="6"/>
    <b v="0"/>
    <s v="film &amp; video/science fiction"/>
    <n v="14.000000000000002"/>
    <n v="11.666666666666666"/>
    <x v="0"/>
    <s v="science fiction"/>
  </r>
  <r>
    <x v="1"/>
    <s v="US"/>
    <s v="USD"/>
    <n v="1433988000"/>
    <d v="2015-06-10T21:00:00"/>
    <n v="1431353337"/>
    <x v="126"/>
    <x v="5"/>
    <x v="0"/>
    <b v="0"/>
    <n v="13"/>
    <b v="0"/>
    <s v="film &amp; video/science fiction"/>
    <n v="5.548"/>
    <n v="106.69230769230769"/>
    <x v="0"/>
    <s v="science fiction"/>
  </r>
  <r>
    <x v="1"/>
    <s v="US"/>
    <s v="USD"/>
    <n v="1428069541"/>
    <d v="2015-04-03T08:59:01"/>
    <n v="1425481141"/>
    <x v="127"/>
    <x v="7"/>
    <x v="0"/>
    <b v="0"/>
    <n v="4"/>
    <b v="0"/>
    <s v="film &amp; video/science fiction"/>
    <n v="2.375"/>
    <n v="47.5"/>
    <x v="0"/>
    <s v="science fiction"/>
  </r>
  <r>
    <x v="1"/>
    <s v="US"/>
    <s v="USD"/>
    <n v="1476941293"/>
    <d v="2016-10-20T00:28:13"/>
    <n v="1473917293"/>
    <x v="128"/>
    <x v="8"/>
    <x v="2"/>
    <b v="0"/>
    <n v="6"/>
    <b v="0"/>
    <s v="film &amp; video/science fiction"/>
    <n v="1.867"/>
    <n v="311.16666666666669"/>
    <x v="0"/>
    <s v="science fiction"/>
  </r>
  <r>
    <x v="1"/>
    <s v="US"/>
    <s v="USD"/>
    <n v="1414708183"/>
    <d v="2014-10-30T17:29:43"/>
    <n v="1409524183"/>
    <x v="129"/>
    <x v="10"/>
    <x v="3"/>
    <b v="0"/>
    <n v="0"/>
    <b v="0"/>
    <s v="film &amp; video/science fiction"/>
    <n v="0"/>
    <n v="0"/>
    <x v="0"/>
    <s v="science fiction"/>
  </r>
  <r>
    <x v="1"/>
    <s v="GB"/>
    <s v="GBP"/>
    <n v="1402949760"/>
    <d v="2014-06-16T15:16:00"/>
    <n v="1400536692"/>
    <x v="130"/>
    <x v="5"/>
    <x v="3"/>
    <b v="0"/>
    <n v="0"/>
    <b v="0"/>
    <s v="film &amp; video/science fiction"/>
    <n v="0"/>
    <n v="0"/>
    <x v="0"/>
    <s v="science fiction"/>
  </r>
  <r>
    <x v="1"/>
    <s v="US"/>
    <s v="USD"/>
    <n v="1467763200"/>
    <d v="2016-07-05T19:00:00"/>
    <n v="1466453161"/>
    <x v="131"/>
    <x v="0"/>
    <x v="2"/>
    <b v="0"/>
    <n v="0"/>
    <b v="0"/>
    <s v="film &amp; video/science fiction"/>
    <n v="0"/>
    <n v="0"/>
    <x v="0"/>
    <s v="science fiction"/>
  </r>
  <r>
    <x v="1"/>
    <s v="US"/>
    <s v="USD"/>
    <n v="1415392207"/>
    <d v="2014-11-07T15:30:07"/>
    <n v="1411500607"/>
    <x v="132"/>
    <x v="8"/>
    <x v="3"/>
    <b v="0"/>
    <n v="81"/>
    <b v="0"/>
    <s v="film &amp; video/science fiction"/>
    <n v="9.5687499999999996"/>
    <n v="94.506172839506178"/>
    <x v="0"/>
    <s v="science fiction"/>
  </r>
  <r>
    <x v="1"/>
    <s v="US"/>
    <s v="USD"/>
    <n v="1464715860"/>
    <d v="2016-05-31T12:31:00"/>
    <n v="1462130584"/>
    <x v="133"/>
    <x v="5"/>
    <x v="2"/>
    <b v="0"/>
    <n v="0"/>
    <b v="0"/>
    <s v="film &amp; video/science fiction"/>
    <n v="0"/>
    <n v="0"/>
    <x v="0"/>
    <s v="science fiction"/>
  </r>
  <r>
    <x v="1"/>
    <s v="US"/>
    <s v="USD"/>
    <n v="1441386000"/>
    <d v="2015-09-04T12:00:00"/>
    <n v="1438811418"/>
    <x v="134"/>
    <x v="10"/>
    <x v="0"/>
    <b v="0"/>
    <n v="0"/>
    <b v="0"/>
    <s v="film &amp; video/science fiction"/>
    <n v="0"/>
    <n v="0"/>
    <x v="0"/>
    <s v="science fiction"/>
  </r>
  <r>
    <x v="1"/>
    <s v="US"/>
    <s v="USD"/>
    <n v="1404241200"/>
    <d v="2014-07-01T14:00:00"/>
    <n v="1401354597"/>
    <x v="135"/>
    <x v="5"/>
    <x v="3"/>
    <b v="0"/>
    <n v="5"/>
    <b v="0"/>
    <s v="film &amp; video/science fiction"/>
    <n v="13.433333333333334"/>
    <n v="80.599999999999994"/>
    <x v="0"/>
    <s v="science fiction"/>
  </r>
  <r>
    <x v="1"/>
    <s v="US"/>
    <s v="USD"/>
    <n v="1431771360"/>
    <d v="2015-05-16T05:16:00"/>
    <n v="1427968234"/>
    <x v="136"/>
    <x v="6"/>
    <x v="0"/>
    <b v="0"/>
    <n v="0"/>
    <b v="0"/>
    <s v="film &amp; video/science fiction"/>
    <n v="0"/>
    <n v="0"/>
    <x v="0"/>
    <s v="science fiction"/>
  </r>
  <r>
    <x v="1"/>
    <s v="DK"/>
    <s v="DKK"/>
    <n v="1444657593"/>
    <d v="2015-10-12T08:46:33"/>
    <n v="1440337593"/>
    <x v="137"/>
    <x v="10"/>
    <x v="0"/>
    <b v="0"/>
    <n v="0"/>
    <b v="0"/>
    <s v="film &amp; video/science fiction"/>
    <n v="0"/>
    <n v="0"/>
    <x v="0"/>
    <s v="science fiction"/>
  </r>
  <r>
    <x v="1"/>
    <s v="US"/>
    <s v="USD"/>
    <n v="1438405140"/>
    <d v="2015-07-31T23:59:00"/>
    <n v="1435731041"/>
    <x v="138"/>
    <x v="3"/>
    <x v="0"/>
    <b v="0"/>
    <n v="58"/>
    <b v="0"/>
    <s v="film &amp; video/science fiction"/>
    <n v="3.1413333333333333"/>
    <n v="81.241379310344826"/>
    <x v="0"/>
    <s v="science fiction"/>
  </r>
  <r>
    <x v="1"/>
    <s v="US"/>
    <s v="USD"/>
    <n v="1436738772"/>
    <d v="2015-07-12T17:06:12"/>
    <n v="1435874772"/>
    <x v="139"/>
    <x v="3"/>
    <x v="0"/>
    <b v="0"/>
    <n v="1"/>
    <b v="0"/>
    <s v="film &amp; video/science fiction"/>
    <n v="100"/>
    <n v="500"/>
    <x v="0"/>
    <s v="science fiction"/>
  </r>
  <r>
    <x v="1"/>
    <s v="US"/>
    <s v="USD"/>
    <n v="1426823132"/>
    <d v="2015-03-19T22:45:32"/>
    <n v="1424234732"/>
    <x v="140"/>
    <x v="2"/>
    <x v="0"/>
    <b v="0"/>
    <n v="0"/>
    <b v="0"/>
    <s v="film &amp; video/science fiction"/>
    <n v="0"/>
    <n v="0"/>
    <x v="0"/>
    <s v="science fiction"/>
  </r>
  <r>
    <x v="1"/>
    <s v="US"/>
    <s v="USD"/>
    <n v="1433043623"/>
    <d v="2015-05-30T22:40:23"/>
    <n v="1429155623"/>
    <x v="141"/>
    <x v="6"/>
    <x v="0"/>
    <b v="0"/>
    <n v="28"/>
    <b v="0"/>
    <s v="film &amp; video/science fiction"/>
    <n v="10.775"/>
    <n v="46.178571428571431"/>
    <x v="0"/>
    <s v="science fiction"/>
  </r>
  <r>
    <x v="1"/>
    <s v="US"/>
    <s v="USD"/>
    <n v="1416176778"/>
    <d v="2014-11-16T17:26:18"/>
    <n v="1414358778"/>
    <x v="142"/>
    <x v="9"/>
    <x v="3"/>
    <b v="0"/>
    <n v="1"/>
    <b v="0"/>
    <s v="film &amp; video/science fiction"/>
    <n v="0.33333333333333337"/>
    <n v="10"/>
    <x v="0"/>
    <s v="science fiction"/>
  </r>
  <r>
    <x v="1"/>
    <s v="AU"/>
    <s v="AUD"/>
    <n v="1472882100"/>
    <d v="2016-09-03T00:55:00"/>
    <n v="1467941542"/>
    <x v="143"/>
    <x v="3"/>
    <x v="2"/>
    <b v="0"/>
    <n v="0"/>
    <b v="0"/>
    <s v="film &amp; video/science fiction"/>
    <n v="0"/>
    <n v="0"/>
    <x v="0"/>
    <s v="science fiction"/>
  </r>
  <r>
    <x v="1"/>
    <s v="CA"/>
    <s v="CAD"/>
    <n v="1428945472"/>
    <d v="2015-04-13T12:17:52"/>
    <n v="1423765072"/>
    <x v="144"/>
    <x v="2"/>
    <x v="0"/>
    <b v="0"/>
    <n v="37"/>
    <b v="0"/>
    <s v="film &amp; video/science fiction"/>
    <n v="27.6"/>
    <n v="55.945945945945944"/>
    <x v="0"/>
    <s v="science fiction"/>
  </r>
  <r>
    <x v="1"/>
    <s v="US"/>
    <s v="USD"/>
    <n v="1439298052"/>
    <d v="2015-08-11T08:00:52"/>
    <n v="1436965252"/>
    <x v="145"/>
    <x v="3"/>
    <x v="0"/>
    <b v="0"/>
    <n v="9"/>
    <b v="0"/>
    <s v="film &amp; video/science fiction"/>
    <n v="7.5111111111111111"/>
    <n v="37.555555555555557"/>
    <x v="0"/>
    <s v="science fiction"/>
  </r>
  <r>
    <x v="1"/>
    <s v="US"/>
    <s v="USD"/>
    <n v="1484698998"/>
    <d v="2017-01-17T19:23:18"/>
    <n v="1479514998"/>
    <x v="146"/>
    <x v="4"/>
    <x v="2"/>
    <b v="0"/>
    <n v="3"/>
    <b v="0"/>
    <s v="film &amp; video/science fiction"/>
    <n v="0.57499999999999996"/>
    <n v="38.333333333333336"/>
    <x v="0"/>
    <s v="science fiction"/>
  </r>
  <r>
    <x v="1"/>
    <s v="GB"/>
    <s v="GBP"/>
    <n v="1420741080"/>
    <d v="2015-01-08T13:18:00"/>
    <n v="1417026340"/>
    <x v="147"/>
    <x v="4"/>
    <x v="3"/>
    <b v="0"/>
    <n v="0"/>
    <b v="0"/>
    <s v="film &amp; video/science fiction"/>
    <n v="0"/>
    <n v="0"/>
    <x v="0"/>
    <s v="science fiction"/>
  </r>
  <r>
    <x v="1"/>
    <s v="US"/>
    <s v="USD"/>
    <n v="1456555536"/>
    <d v="2016-02-27T01:45:36"/>
    <n v="1453963536"/>
    <x v="148"/>
    <x v="1"/>
    <x v="2"/>
    <b v="0"/>
    <n v="2"/>
    <b v="0"/>
    <s v="film &amp; video/science fiction"/>
    <n v="0.08"/>
    <n v="20"/>
    <x v="0"/>
    <s v="science fiction"/>
  </r>
  <r>
    <x v="1"/>
    <s v="US"/>
    <s v="USD"/>
    <n v="1419494400"/>
    <d v="2014-12-25T03:00:00"/>
    <n v="1416888470"/>
    <x v="149"/>
    <x v="4"/>
    <x v="3"/>
    <b v="0"/>
    <n v="6"/>
    <b v="0"/>
    <s v="film &amp; video/science fiction"/>
    <n v="0.91999999999999993"/>
    <n v="15.333333333333334"/>
    <x v="0"/>
    <s v="science fiction"/>
  </r>
  <r>
    <x v="1"/>
    <s v="US"/>
    <s v="USD"/>
    <n v="1432612382"/>
    <d v="2015-05-25T22:53:02"/>
    <n v="1427428382"/>
    <x v="150"/>
    <x v="7"/>
    <x v="0"/>
    <b v="0"/>
    <n v="67"/>
    <b v="0"/>
    <s v="film &amp; video/science fiction"/>
    <n v="23.163076923076922"/>
    <n v="449.43283582089555"/>
    <x v="0"/>
    <s v="science fiction"/>
  </r>
  <r>
    <x v="1"/>
    <s v="AU"/>
    <s v="AUD"/>
    <n v="1434633191"/>
    <d v="2015-06-18T08:13:11"/>
    <n v="1429449191"/>
    <x v="151"/>
    <x v="6"/>
    <x v="0"/>
    <b v="0"/>
    <n v="5"/>
    <b v="0"/>
    <s v="film &amp; video/science fiction"/>
    <n v="5.5999999999999994E-2"/>
    <n v="28"/>
    <x v="0"/>
    <s v="science fiction"/>
  </r>
  <r>
    <x v="1"/>
    <s v="US"/>
    <s v="USD"/>
    <n v="1411437100"/>
    <d v="2014-09-22T20:51:40"/>
    <n v="1408845100"/>
    <x v="152"/>
    <x v="10"/>
    <x v="3"/>
    <b v="0"/>
    <n v="2"/>
    <b v="0"/>
    <s v="film &amp; video/science fiction"/>
    <n v="7.8947368421052634E-3"/>
    <n v="15"/>
    <x v="0"/>
    <s v="science fiction"/>
  </r>
  <r>
    <x v="1"/>
    <s v="US"/>
    <s v="USD"/>
    <n v="1417532644"/>
    <d v="2014-12-02T10:04:04"/>
    <n v="1413900244"/>
    <x v="153"/>
    <x v="9"/>
    <x v="3"/>
    <b v="0"/>
    <n v="10"/>
    <b v="0"/>
    <s v="film &amp; video/science fiction"/>
    <n v="0.71799999999999997"/>
    <n v="35.9"/>
    <x v="0"/>
    <s v="science fiction"/>
  </r>
  <r>
    <x v="1"/>
    <s v="US"/>
    <s v="USD"/>
    <n v="1433336895"/>
    <d v="2015-06-03T08:08:15"/>
    <n v="1429621695"/>
    <x v="154"/>
    <x v="6"/>
    <x v="0"/>
    <b v="0"/>
    <n v="3"/>
    <b v="0"/>
    <s v="film &amp; video/science fiction"/>
    <n v="2.666666666666667"/>
    <n v="13.333333333333334"/>
    <x v="0"/>
    <s v="science fiction"/>
  </r>
  <r>
    <x v="1"/>
    <s v="US"/>
    <s v="USD"/>
    <n v="1437657935"/>
    <d v="2015-07-23T08:25:35"/>
    <n v="1434201935"/>
    <x v="155"/>
    <x v="0"/>
    <x v="0"/>
    <b v="0"/>
    <n v="4"/>
    <b v="0"/>
    <s v="film &amp; video/science fiction"/>
    <n v="6.0000000000000001E-3"/>
    <n v="20.25"/>
    <x v="0"/>
    <s v="science fiction"/>
  </r>
  <r>
    <x v="1"/>
    <s v="CA"/>
    <s v="CAD"/>
    <n v="1407034796"/>
    <d v="2014-08-02T21:59:56"/>
    <n v="1401850796"/>
    <x v="156"/>
    <x v="0"/>
    <x v="3"/>
    <b v="0"/>
    <n v="15"/>
    <b v="0"/>
    <s v="film &amp; video/science fiction"/>
    <n v="5.0999999999999996"/>
    <n v="119"/>
    <x v="0"/>
    <s v="science fiction"/>
  </r>
  <r>
    <x v="1"/>
    <s v="US"/>
    <s v="USD"/>
    <n v="1456523572"/>
    <d v="2016-02-26T16:52:52"/>
    <n v="1453931572"/>
    <x v="157"/>
    <x v="1"/>
    <x v="2"/>
    <b v="0"/>
    <n v="2"/>
    <b v="0"/>
    <s v="film &amp; video/science fiction"/>
    <n v="0.26711185308848079"/>
    <n v="4"/>
    <x v="0"/>
    <s v="science fiction"/>
  </r>
  <r>
    <x v="1"/>
    <s v="US"/>
    <s v="USD"/>
    <n v="1413942628"/>
    <d v="2014-10-21T20:50:28"/>
    <n v="1411350628"/>
    <x v="158"/>
    <x v="8"/>
    <x v="3"/>
    <b v="0"/>
    <n v="0"/>
    <b v="0"/>
    <s v="film &amp; video/science fiction"/>
    <n v="0"/>
    <n v="0"/>
    <x v="0"/>
    <s v="science fiction"/>
  </r>
  <r>
    <x v="1"/>
    <s v="US"/>
    <s v="USD"/>
    <n v="1467541545"/>
    <d v="2016-07-03T05:25:45"/>
    <n v="1464085545"/>
    <x v="159"/>
    <x v="5"/>
    <x v="2"/>
    <b v="0"/>
    <n v="1"/>
    <b v="0"/>
    <s v="film &amp; video/science fiction"/>
    <n v="2E-3"/>
    <n v="10"/>
    <x v="0"/>
    <s v="science fiction"/>
  </r>
  <r>
    <x v="2"/>
    <s v="US"/>
    <s v="USD"/>
    <n v="1439675691"/>
    <d v="2015-08-15T16:54:51"/>
    <n v="1434491691"/>
    <x v="160"/>
    <x v="0"/>
    <x v="0"/>
    <b v="0"/>
    <n v="0"/>
    <b v="0"/>
    <s v="film &amp; video/drama"/>
    <n v="0"/>
    <n v="0"/>
    <x v="0"/>
    <s v="drama"/>
  </r>
  <r>
    <x v="2"/>
    <s v="US"/>
    <s v="USD"/>
    <n v="1404318595"/>
    <d v="2014-07-02T11:29:55"/>
    <n v="1401726595"/>
    <x v="161"/>
    <x v="0"/>
    <x v="3"/>
    <b v="0"/>
    <n v="1"/>
    <b v="0"/>
    <s v="film &amp; video/drama"/>
    <n v="0.01"/>
    <n v="5"/>
    <x v="0"/>
    <s v="drama"/>
  </r>
  <r>
    <x v="2"/>
    <s v="US"/>
    <s v="USD"/>
    <n v="1408232520"/>
    <d v="2014-08-16T18:42:00"/>
    <n v="1405393356"/>
    <x v="162"/>
    <x v="3"/>
    <x v="3"/>
    <b v="0"/>
    <n v="10"/>
    <b v="0"/>
    <s v="film &amp; video/drama"/>
    <n v="15.535714285714286"/>
    <n v="43.5"/>
    <x v="0"/>
    <s v="drama"/>
  </r>
  <r>
    <x v="2"/>
    <s v="US"/>
    <s v="USD"/>
    <n v="1443657600"/>
    <d v="2015-09-30T19:00:00"/>
    <n v="1440716654"/>
    <x v="163"/>
    <x v="10"/>
    <x v="0"/>
    <b v="0"/>
    <n v="0"/>
    <b v="0"/>
    <s v="film &amp; video/drama"/>
    <n v="0"/>
    <n v="0"/>
    <x v="0"/>
    <s v="drama"/>
  </r>
  <r>
    <x v="2"/>
    <s v="US"/>
    <s v="USD"/>
    <n v="1411150701"/>
    <d v="2014-09-19T13:18:21"/>
    <n v="1405966701"/>
    <x v="164"/>
    <x v="3"/>
    <x v="3"/>
    <b v="0"/>
    <n v="7"/>
    <b v="0"/>
    <s v="film &amp; video/drama"/>
    <n v="0.53333333333333333"/>
    <n v="91.428571428571431"/>
    <x v="0"/>
    <s v="drama"/>
  </r>
  <r>
    <x v="2"/>
    <s v="GB"/>
    <s v="GBP"/>
    <n v="1452613724"/>
    <d v="2016-01-12T10:48:44"/>
    <n v="1450021724"/>
    <x v="165"/>
    <x v="11"/>
    <x v="0"/>
    <b v="0"/>
    <n v="0"/>
    <b v="0"/>
    <s v="film &amp; video/drama"/>
    <n v="0"/>
    <n v="0"/>
    <x v="0"/>
    <s v="drama"/>
  </r>
  <r>
    <x v="2"/>
    <s v="US"/>
    <s v="USD"/>
    <n v="1484531362"/>
    <d v="2017-01-15T20:49:22"/>
    <n v="1481939362"/>
    <x v="166"/>
    <x v="11"/>
    <x v="2"/>
    <b v="0"/>
    <n v="1"/>
    <b v="0"/>
    <s v="film &amp; video/drama"/>
    <n v="60"/>
    <n v="3000"/>
    <x v="0"/>
    <s v="drama"/>
  </r>
  <r>
    <x v="2"/>
    <s v="US"/>
    <s v="USD"/>
    <n v="1438726535"/>
    <d v="2015-08-04T17:15:35"/>
    <n v="1433542535"/>
    <x v="167"/>
    <x v="0"/>
    <x v="0"/>
    <b v="0"/>
    <n v="2"/>
    <b v="0"/>
    <s v="film &amp; video/drama"/>
    <n v="0.01"/>
    <n v="5.5"/>
    <x v="0"/>
    <s v="drama"/>
  </r>
  <r>
    <x v="2"/>
    <s v="US"/>
    <s v="USD"/>
    <n v="1426791770"/>
    <d v="2015-03-19T14:02:50"/>
    <n v="1424203370"/>
    <x v="168"/>
    <x v="2"/>
    <x v="0"/>
    <b v="0"/>
    <n v="3"/>
    <b v="0"/>
    <s v="film &amp; video/drama"/>
    <n v="4.0625"/>
    <n v="108.33333333333333"/>
    <x v="0"/>
    <s v="drama"/>
  </r>
  <r>
    <x v="2"/>
    <s v="GB"/>
    <s v="GBP"/>
    <n v="1413634059"/>
    <d v="2014-10-18T07:07:39"/>
    <n v="1411042059"/>
    <x v="169"/>
    <x v="8"/>
    <x v="3"/>
    <b v="0"/>
    <n v="10"/>
    <b v="0"/>
    <s v="film &amp; video/drama"/>
    <n v="22.400000000000002"/>
    <n v="56"/>
    <x v="0"/>
    <s v="drama"/>
  </r>
  <r>
    <x v="2"/>
    <s v="US"/>
    <s v="USD"/>
    <n v="1440912480"/>
    <d v="2015-08-30T00:28:00"/>
    <n v="1438385283"/>
    <x v="170"/>
    <x v="3"/>
    <x v="0"/>
    <b v="0"/>
    <n v="10"/>
    <b v="0"/>
    <s v="film &amp; video/drama"/>
    <n v="3.25"/>
    <n v="32.5"/>
    <x v="0"/>
    <s v="drama"/>
  </r>
  <r>
    <x v="2"/>
    <s v="US"/>
    <s v="USD"/>
    <n v="1470975614"/>
    <d v="2016-08-11T23:20:14"/>
    <n v="1465791614"/>
    <x v="171"/>
    <x v="0"/>
    <x v="2"/>
    <b v="0"/>
    <n v="1"/>
    <b v="0"/>
    <s v="film &amp; video/drama"/>
    <n v="2E-3"/>
    <n v="1"/>
    <x v="0"/>
    <s v="drama"/>
  </r>
  <r>
    <x v="2"/>
    <s v="US"/>
    <s v="USD"/>
    <n v="1426753723"/>
    <d v="2015-03-19T03:28:43"/>
    <n v="1423733323"/>
    <x v="172"/>
    <x v="2"/>
    <x v="0"/>
    <b v="0"/>
    <n v="0"/>
    <b v="0"/>
    <s v="film &amp; video/drama"/>
    <n v="0"/>
    <n v="0"/>
    <x v="0"/>
    <s v="drama"/>
  </r>
  <r>
    <x v="2"/>
    <s v="GB"/>
    <s v="GBP"/>
    <n v="1425131108"/>
    <d v="2015-02-28T08:45:08"/>
    <n v="1422539108"/>
    <x v="173"/>
    <x v="1"/>
    <x v="0"/>
    <b v="0"/>
    <n v="0"/>
    <b v="0"/>
    <s v="film &amp; video/drama"/>
    <n v="0"/>
    <n v="0"/>
    <x v="0"/>
    <s v="drama"/>
  </r>
  <r>
    <x v="2"/>
    <s v="NL"/>
    <s v="EUR"/>
    <n v="1431108776"/>
    <d v="2015-05-08T13:12:56"/>
    <n v="1425924776"/>
    <x v="174"/>
    <x v="7"/>
    <x v="0"/>
    <b v="0"/>
    <n v="0"/>
    <b v="0"/>
    <s v="film &amp; video/drama"/>
    <n v="0"/>
    <n v="0"/>
    <x v="0"/>
    <s v="drama"/>
  </r>
  <r>
    <x v="2"/>
    <s v="GB"/>
    <s v="GBP"/>
    <n v="1409337611"/>
    <d v="2014-08-29T13:40:11"/>
    <n v="1407177611"/>
    <x v="175"/>
    <x v="10"/>
    <x v="3"/>
    <b v="0"/>
    <n v="26"/>
    <b v="0"/>
    <s v="film &amp; video/drama"/>
    <n v="6.4850000000000003"/>
    <n v="49.884615384615387"/>
    <x v="0"/>
    <s v="drama"/>
  </r>
  <r>
    <x v="2"/>
    <s v="US"/>
    <s v="USD"/>
    <n v="1438803999"/>
    <d v="2015-08-05T14:46:39"/>
    <n v="1436211999"/>
    <x v="176"/>
    <x v="3"/>
    <x v="0"/>
    <b v="0"/>
    <n v="0"/>
    <b v="0"/>
    <s v="film &amp; video/drama"/>
    <n v="0"/>
    <n v="0"/>
    <x v="0"/>
    <s v="drama"/>
  </r>
  <r>
    <x v="2"/>
    <s v="US"/>
    <s v="USD"/>
    <n v="1427155726"/>
    <d v="2015-03-23T19:08:46"/>
    <n v="1425690526"/>
    <x v="177"/>
    <x v="7"/>
    <x v="0"/>
    <b v="0"/>
    <n v="7"/>
    <b v="0"/>
    <s v="film &amp; video/drama"/>
    <n v="40"/>
    <n v="25.714285714285715"/>
    <x v="0"/>
    <s v="drama"/>
  </r>
  <r>
    <x v="2"/>
    <s v="ES"/>
    <s v="EUR"/>
    <n v="1448582145"/>
    <d v="2015-11-26T18:55:45"/>
    <n v="1445986545"/>
    <x v="178"/>
    <x v="9"/>
    <x v="0"/>
    <b v="0"/>
    <n v="0"/>
    <b v="0"/>
    <s v="film &amp; video/drama"/>
    <n v="0"/>
    <n v="0"/>
    <x v="0"/>
    <s v="drama"/>
  </r>
  <r>
    <x v="2"/>
    <s v="US"/>
    <s v="USD"/>
    <n v="1457056555"/>
    <d v="2016-03-03T20:55:55"/>
    <n v="1454464555"/>
    <x v="179"/>
    <x v="2"/>
    <x v="2"/>
    <b v="0"/>
    <n v="2"/>
    <b v="0"/>
    <s v="film &amp; video/drama"/>
    <n v="20"/>
    <n v="100"/>
    <x v="0"/>
    <s v="drama"/>
  </r>
  <r>
    <x v="2"/>
    <s v="GB"/>
    <s v="GBP"/>
    <n v="1428951600"/>
    <d v="2015-04-13T14:00:00"/>
    <n v="1425512843"/>
    <x v="180"/>
    <x v="7"/>
    <x v="0"/>
    <b v="0"/>
    <n v="13"/>
    <b v="0"/>
    <s v="film &amp; video/drama"/>
    <n v="33.416666666666664"/>
    <n v="30.846153846153847"/>
    <x v="0"/>
    <s v="drama"/>
  </r>
  <r>
    <x v="2"/>
    <s v="GB"/>
    <s v="GBP"/>
    <n v="1434995295"/>
    <d v="2015-06-22T12:48:15"/>
    <n v="1432403295"/>
    <x v="181"/>
    <x v="5"/>
    <x v="0"/>
    <b v="0"/>
    <n v="4"/>
    <b v="0"/>
    <s v="film &amp; video/drama"/>
    <n v="21.092608822670172"/>
    <n v="180.5"/>
    <x v="0"/>
    <s v="drama"/>
  </r>
  <r>
    <x v="2"/>
    <s v="US"/>
    <s v="USD"/>
    <n v="1483748232"/>
    <d v="2017-01-06T19:17:12"/>
    <n v="1481156232"/>
    <x v="182"/>
    <x v="11"/>
    <x v="2"/>
    <b v="0"/>
    <n v="0"/>
    <b v="0"/>
    <s v="film &amp; video/drama"/>
    <n v="0"/>
    <n v="0"/>
    <x v="0"/>
    <s v="drama"/>
  </r>
  <r>
    <x v="2"/>
    <s v="GB"/>
    <s v="GBP"/>
    <n v="1417033610"/>
    <d v="2014-11-26T15:26:50"/>
    <n v="1414438010"/>
    <x v="183"/>
    <x v="9"/>
    <x v="3"/>
    <b v="0"/>
    <n v="12"/>
    <b v="0"/>
    <s v="film &amp; video/drama"/>
    <n v="35.856000000000002"/>
    <n v="373.5"/>
    <x v="0"/>
    <s v="drama"/>
  </r>
  <r>
    <x v="2"/>
    <s v="CA"/>
    <s v="CAD"/>
    <n v="1409543940"/>
    <d v="2014-08-31T22:59:00"/>
    <n v="1404586762"/>
    <x v="184"/>
    <x v="3"/>
    <x v="3"/>
    <b v="0"/>
    <n v="2"/>
    <b v="0"/>
    <s v="film &amp; video/drama"/>
    <n v="3.4000000000000004"/>
    <n v="25.5"/>
    <x v="0"/>
    <s v="drama"/>
  </r>
  <r>
    <x v="2"/>
    <s v="NO"/>
    <s v="NOK"/>
    <n v="1471557139"/>
    <d v="2016-08-18T16:52:19"/>
    <n v="1468965139"/>
    <x v="185"/>
    <x v="3"/>
    <x v="2"/>
    <b v="0"/>
    <n v="10"/>
    <b v="0"/>
    <s v="film &amp; video/drama"/>
    <n v="5.5"/>
    <n v="220"/>
    <x v="0"/>
    <s v="drama"/>
  </r>
  <r>
    <x v="2"/>
    <s v="US"/>
    <s v="USD"/>
    <n v="1488571200"/>
    <d v="2017-03-03T15:00:00"/>
    <n v="1485977434"/>
    <x v="186"/>
    <x v="2"/>
    <x v="1"/>
    <b v="0"/>
    <n v="0"/>
    <b v="0"/>
    <s v="film &amp; video/drama"/>
    <n v="0"/>
    <n v="0"/>
    <x v="0"/>
    <s v="drama"/>
  </r>
  <r>
    <x v="2"/>
    <s v="US"/>
    <s v="USD"/>
    <n v="1437461940"/>
    <d v="2015-07-21T01:59:00"/>
    <n v="1435383457"/>
    <x v="187"/>
    <x v="0"/>
    <x v="0"/>
    <b v="0"/>
    <n v="5"/>
    <b v="0"/>
    <s v="film &amp; video/drama"/>
    <n v="16"/>
    <n v="160"/>
    <x v="0"/>
    <s v="drama"/>
  </r>
  <r>
    <x v="2"/>
    <s v="US"/>
    <s v="USD"/>
    <n v="1409891015"/>
    <d v="2014-09-04T23:23:35"/>
    <n v="1407299015"/>
    <x v="188"/>
    <x v="10"/>
    <x v="3"/>
    <b v="0"/>
    <n v="0"/>
    <b v="0"/>
    <s v="film &amp; video/drama"/>
    <n v="0"/>
    <n v="0"/>
    <x v="0"/>
    <s v="drama"/>
  </r>
  <r>
    <x v="2"/>
    <s v="US"/>
    <s v="USD"/>
    <n v="1472920477"/>
    <d v="2016-09-03T11:34:37"/>
    <n v="1467736477"/>
    <x v="189"/>
    <x v="3"/>
    <x v="2"/>
    <b v="0"/>
    <n v="5"/>
    <b v="0"/>
    <s v="film &amp; video/drama"/>
    <n v="6.8999999999999992E-2"/>
    <n v="69"/>
    <x v="0"/>
    <s v="drama"/>
  </r>
  <r>
    <x v="2"/>
    <s v="US"/>
    <s v="USD"/>
    <n v="1466091446"/>
    <d v="2016-06-16T10:37:26"/>
    <n v="1465227446"/>
    <x v="190"/>
    <x v="0"/>
    <x v="2"/>
    <b v="0"/>
    <n v="1"/>
    <b v="0"/>
    <s v="film &amp; video/drama"/>
    <n v="0.41666666666666669"/>
    <n v="50"/>
    <x v="0"/>
    <s v="drama"/>
  </r>
  <r>
    <x v="2"/>
    <s v="AU"/>
    <s v="AUD"/>
    <n v="1443782138"/>
    <d v="2015-10-02T05:35:38"/>
    <n v="1440326138"/>
    <x v="191"/>
    <x v="10"/>
    <x v="0"/>
    <b v="0"/>
    <n v="3"/>
    <b v="0"/>
    <s v="film &amp; video/drama"/>
    <n v="5"/>
    <n v="83.333333333333329"/>
    <x v="0"/>
    <s v="drama"/>
  </r>
  <r>
    <x v="2"/>
    <s v="US"/>
    <s v="USD"/>
    <n v="1413572432"/>
    <d v="2014-10-17T14:00:32"/>
    <n v="1410980432"/>
    <x v="192"/>
    <x v="8"/>
    <x v="3"/>
    <b v="0"/>
    <n v="3"/>
    <b v="0"/>
    <s v="film &amp; video/drama"/>
    <n v="1.6999999999999999E-3"/>
    <n v="5.666666666666667"/>
    <x v="0"/>
    <s v="drama"/>
  </r>
  <r>
    <x v="2"/>
    <s v="GB"/>
    <s v="GBP"/>
    <n v="1417217166"/>
    <d v="2014-11-28T18:26:06"/>
    <n v="1412029566"/>
    <x v="193"/>
    <x v="8"/>
    <x v="3"/>
    <b v="0"/>
    <n v="0"/>
    <b v="0"/>
    <s v="film &amp; video/drama"/>
    <n v="0"/>
    <n v="0"/>
    <x v="0"/>
    <s v="drama"/>
  </r>
  <r>
    <x v="2"/>
    <s v="GB"/>
    <s v="GBP"/>
    <n v="1457308531"/>
    <d v="2016-03-06T18:55:31"/>
    <n v="1452124531"/>
    <x v="194"/>
    <x v="1"/>
    <x v="2"/>
    <b v="0"/>
    <n v="3"/>
    <b v="0"/>
    <s v="film &amp; video/drama"/>
    <n v="0.12"/>
    <n v="1"/>
    <x v="0"/>
    <s v="drama"/>
  </r>
  <r>
    <x v="2"/>
    <s v="US"/>
    <s v="USD"/>
    <n v="1436544332"/>
    <d v="2015-07-10T11:05:32"/>
    <n v="1431360332"/>
    <x v="195"/>
    <x v="5"/>
    <x v="0"/>
    <b v="0"/>
    <n v="0"/>
    <b v="0"/>
    <s v="film &amp; video/drama"/>
    <n v="0"/>
    <n v="0"/>
    <x v="0"/>
    <s v="drama"/>
  </r>
  <r>
    <x v="2"/>
    <s v="GB"/>
    <s v="GBP"/>
    <n v="1444510800"/>
    <d v="2015-10-10T16:00:00"/>
    <n v="1442062898"/>
    <x v="196"/>
    <x v="8"/>
    <x v="0"/>
    <b v="0"/>
    <n v="19"/>
    <b v="0"/>
    <s v="film &amp; video/drama"/>
    <n v="41.857142857142861"/>
    <n v="77.10526315789474"/>
    <x v="0"/>
    <s v="drama"/>
  </r>
  <r>
    <x v="2"/>
    <s v="GB"/>
    <s v="GBP"/>
    <n v="1487365200"/>
    <d v="2017-02-17T16:00:00"/>
    <n v="1483734100"/>
    <x v="197"/>
    <x v="1"/>
    <x v="1"/>
    <b v="0"/>
    <n v="8"/>
    <b v="0"/>
    <s v="film &amp; video/drama"/>
    <n v="10.48"/>
    <n v="32.75"/>
    <x v="0"/>
    <s v="drama"/>
  </r>
  <r>
    <x v="2"/>
    <s v="US"/>
    <s v="USD"/>
    <n v="1412500322"/>
    <d v="2014-10-05T04:12:02"/>
    <n v="1409908322"/>
    <x v="198"/>
    <x v="8"/>
    <x v="3"/>
    <b v="0"/>
    <n v="6"/>
    <b v="0"/>
    <s v="film &amp; video/drama"/>
    <n v="1.1159999999999999"/>
    <n v="46.5"/>
    <x v="0"/>
    <s v="drama"/>
  </r>
  <r>
    <x v="2"/>
    <s v="US"/>
    <s v="USD"/>
    <n v="1472698702"/>
    <d v="2016-08-31T21:58:22"/>
    <n v="1470106702"/>
    <x v="199"/>
    <x v="10"/>
    <x v="2"/>
    <b v="0"/>
    <n v="0"/>
    <b v="0"/>
    <s v="film &amp; video/drama"/>
    <n v="0"/>
    <n v="0"/>
    <x v="0"/>
    <s v="drama"/>
  </r>
  <r>
    <x v="2"/>
    <s v="US"/>
    <s v="USD"/>
    <n v="1410746403"/>
    <d v="2014-09-14T21:00:03"/>
    <n v="1408154403"/>
    <x v="200"/>
    <x v="10"/>
    <x v="3"/>
    <b v="0"/>
    <n v="18"/>
    <b v="0"/>
    <s v="film &amp; video/drama"/>
    <n v="26.192500000000003"/>
    <n v="87.308333333333337"/>
    <x v="0"/>
    <s v="drama"/>
  </r>
  <r>
    <x v="2"/>
    <s v="US"/>
    <s v="USD"/>
    <n v="1423424329"/>
    <d v="2015-02-08T14:38:49"/>
    <n v="1421696329"/>
    <x v="201"/>
    <x v="1"/>
    <x v="0"/>
    <b v="0"/>
    <n v="7"/>
    <b v="0"/>
    <s v="film &amp; video/drama"/>
    <n v="58.461538461538467"/>
    <n v="54.285714285714285"/>
    <x v="0"/>
    <s v="drama"/>
  </r>
  <r>
    <x v="2"/>
    <s v="US"/>
    <s v="USD"/>
    <n v="1444337940"/>
    <d v="2015-10-08T15:59:00"/>
    <n v="1441750564"/>
    <x v="202"/>
    <x v="8"/>
    <x v="0"/>
    <b v="0"/>
    <n v="0"/>
    <b v="0"/>
    <s v="film &amp; video/drama"/>
    <n v="0"/>
    <n v="0"/>
    <x v="0"/>
    <s v="drama"/>
  </r>
  <r>
    <x v="2"/>
    <s v="GB"/>
    <s v="GBP"/>
    <n v="1422562864"/>
    <d v="2015-01-29T15:21:04"/>
    <n v="1417378864"/>
    <x v="203"/>
    <x v="4"/>
    <x v="3"/>
    <b v="0"/>
    <n v="8"/>
    <b v="0"/>
    <s v="film &amp; video/drama"/>
    <n v="29.84"/>
    <n v="93.25"/>
    <x v="0"/>
    <s v="drama"/>
  </r>
  <r>
    <x v="2"/>
    <s v="AU"/>
    <s v="AUD"/>
    <n v="1470319203"/>
    <d v="2016-08-04T09:00:03"/>
    <n v="1467727203"/>
    <x v="204"/>
    <x v="3"/>
    <x v="2"/>
    <b v="0"/>
    <n v="1293"/>
    <b v="0"/>
    <s v="film &amp; video/drama"/>
    <n v="50.721666666666664"/>
    <n v="117.68368136117556"/>
    <x v="0"/>
    <s v="drama"/>
  </r>
  <r>
    <x v="2"/>
    <s v="US"/>
    <s v="USD"/>
    <n v="1444144222"/>
    <d v="2015-10-06T10:10:22"/>
    <n v="1441120222"/>
    <x v="205"/>
    <x v="8"/>
    <x v="0"/>
    <b v="0"/>
    <n v="17"/>
    <b v="0"/>
    <s v="film &amp; video/drama"/>
    <n v="16.25"/>
    <n v="76.470588235294116"/>
    <x v="0"/>
    <s v="drama"/>
  </r>
  <r>
    <x v="2"/>
    <s v="US"/>
    <s v="USD"/>
    <n v="1470441983"/>
    <d v="2016-08-05T19:06:23"/>
    <n v="1468627583"/>
    <x v="206"/>
    <x v="3"/>
    <x v="2"/>
    <b v="0"/>
    <n v="0"/>
    <b v="0"/>
    <s v="film &amp; video/drama"/>
    <n v="0"/>
    <n v="0"/>
    <x v="0"/>
    <s v="drama"/>
  </r>
  <r>
    <x v="2"/>
    <s v="CA"/>
    <s v="CAD"/>
    <n v="1420346638"/>
    <d v="2015-01-03T23:43:58"/>
    <n v="1417754638"/>
    <x v="207"/>
    <x v="11"/>
    <x v="3"/>
    <b v="0"/>
    <n v="13"/>
    <b v="0"/>
    <s v="film &amp; video/drama"/>
    <n v="15.214285714285714"/>
    <n v="163.84615384615384"/>
    <x v="0"/>
    <s v="drama"/>
  </r>
  <r>
    <x v="2"/>
    <s v="AU"/>
    <s v="AUD"/>
    <n v="1418719967"/>
    <d v="2014-12-16T03:52:47"/>
    <n v="1416127967"/>
    <x v="208"/>
    <x v="4"/>
    <x v="3"/>
    <b v="0"/>
    <n v="0"/>
    <b v="0"/>
    <s v="film &amp; video/drama"/>
    <n v="0"/>
    <n v="0"/>
    <x v="0"/>
    <s v="drama"/>
  </r>
  <r>
    <x v="2"/>
    <s v="US"/>
    <s v="USD"/>
    <n v="1436566135"/>
    <d v="2015-07-10T17:08:55"/>
    <n v="1433974135"/>
    <x v="209"/>
    <x v="0"/>
    <x v="0"/>
    <b v="0"/>
    <n v="0"/>
    <b v="0"/>
    <s v="film &amp; video/drama"/>
    <n v="0"/>
    <n v="0"/>
    <x v="0"/>
    <s v="drama"/>
  </r>
  <r>
    <x v="2"/>
    <s v="US"/>
    <s v="USD"/>
    <n v="1443675600"/>
    <d v="2015-10-01T00:00:00"/>
    <n v="1441157592"/>
    <x v="210"/>
    <x v="8"/>
    <x v="0"/>
    <b v="0"/>
    <n v="33"/>
    <b v="0"/>
    <s v="film &amp; video/drama"/>
    <n v="25.25"/>
    <n v="91.818181818181813"/>
    <x v="0"/>
    <s v="drama"/>
  </r>
  <r>
    <x v="2"/>
    <s v="US"/>
    <s v="USD"/>
    <n v="1442634617"/>
    <d v="2015-09-18T22:50:17"/>
    <n v="1440042617"/>
    <x v="211"/>
    <x v="10"/>
    <x v="0"/>
    <b v="0"/>
    <n v="12"/>
    <b v="0"/>
    <s v="film &amp; video/drama"/>
    <n v="44.6"/>
    <n v="185.83333333333334"/>
    <x v="0"/>
    <s v="drama"/>
  </r>
  <r>
    <x v="2"/>
    <s v="US"/>
    <s v="USD"/>
    <n v="1460837320"/>
    <d v="2016-04-16T15:08:40"/>
    <n v="1455656920"/>
    <x v="212"/>
    <x v="2"/>
    <x v="2"/>
    <b v="0"/>
    <n v="1"/>
    <b v="0"/>
    <s v="film &amp; video/drama"/>
    <n v="1.5873015873015872E-2"/>
    <n v="1"/>
    <x v="0"/>
    <s v="drama"/>
  </r>
  <r>
    <x v="2"/>
    <s v="US"/>
    <s v="USD"/>
    <n v="1439734001"/>
    <d v="2015-08-16T09:06:41"/>
    <n v="1437142547"/>
    <x v="213"/>
    <x v="3"/>
    <x v="0"/>
    <b v="0"/>
    <n v="1"/>
    <b v="0"/>
    <s v="film &amp; video/drama"/>
    <n v="0.04"/>
    <n v="20"/>
    <x v="0"/>
    <s v="drama"/>
  </r>
  <r>
    <x v="2"/>
    <s v="US"/>
    <s v="USD"/>
    <n v="1425655349"/>
    <d v="2015-03-06T10:22:29"/>
    <n v="1420471349"/>
    <x v="214"/>
    <x v="1"/>
    <x v="0"/>
    <b v="0"/>
    <n v="1"/>
    <b v="0"/>
    <s v="film &amp; video/drama"/>
    <n v="8.0000000000000002E-3"/>
    <n v="1"/>
    <x v="0"/>
    <s v="drama"/>
  </r>
  <r>
    <x v="2"/>
    <s v="GB"/>
    <s v="GBP"/>
    <n v="1455753540"/>
    <d v="2016-02-17T18:59:00"/>
    <n v="1452058282"/>
    <x v="215"/>
    <x v="1"/>
    <x v="2"/>
    <b v="0"/>
    <n v="1"/>
    <b v="0"/>
    <s v="film &amp; video/drama"/>
    <n v="0.22727272727272727"/>
    <n v="10"/>
    <x v="0"/>
    <s v="drama"/>
  </r>
  <r>
    <x v="2"/>
    <s v="US"/>
    <s v="USD"/>
    <n v="1429740037"/>
    <d v="2015-04-22T17:00:37"/>
    <n v="1425423637"/>
    <x v="216"/>
    <x v="7"/>
    <x v="0"/>
    <b v="0"/>
    <n v="84"/>
    <b v="0"/>
    <s v="film &amp; video/drama"/>
    <n v="55.698440000000005"/>
    <n v="331.53833333333336"/>
    <x v="0"/>
    <s v="drama"/>
  </r>
  <r>
    <x v="2"/>
    <s v="SE"/>
    <s v="SEK"/>
    <n v="1419780149"/>
    <d v="2014-12-28T10:22:29"/>
    <n v="1417101749"/>
    <x v="217"/>
    <x v="4"/>
    <x v="3"/>
    <b v="0"/>
    <n v="38"/>
    <b v="0"/>
    <s v="film &amp; video/drama"/>
    <n v="11.943"/>
    <n v="314.28947368421052"/>
    <x v="0"/>
    <s v="drama"/>
  </r>
  <r>
    <x v="2"/>
    <s v="US"/>
    <s v="USD"/>
    <n v="1431702289"/>
    <d v="2015-05-15T10:04:49"/>
    <n v="1426518289"/>
    <x v="218"/>
    <x v="7"/>
    <x v="0"/>
    <b v="0"/>
    <n v="1"/>
    <b v="0"/>
    <s v="film &amp; video/drama"/>
    <n v="2"/>
    <n v="100"/>
    <x v="0"/>
    <s v="drama"/>
  </r>
  <r>
    <x v="2"/>
    <s v="US"/>
    <s v="USD"/>
    <n v="1459493940"/>
    <d v="2016-04-01T01:59:00"/>
    <n v="1456732225"/>
    <x v="219"/>
    <x v="2"/>
    <x v="2"/>
    <b v="0"/>
    <n v="76"/>
    <b v="0"/>
    <s v="film &amp; video/drama"/>
    <n v="17.630000000000003"/>
    <n v="115.98684210526316"/>
    <x v="0"/>
    <s v="drama"/>
  </r>
  <r>
    <x v="2"/>
    <s v="US"/>
    <s v="USD"/>
    <n v="1440101160"/>
    <d v="2015-08-20T15:06:00"/>
    <n v="1436542030"/>
    <x v="220"/>
    <x v="3"/>
    <x v="0"/>
    <b v="0"/>
    <n v="3"/>
    <b v="0"/>
    <s v="film &amp; video/drama"/>
    <n v="0.72"/>
    <n v="120"/>
    <x v="0"/>
    <s v="drama"/>
  </r>
  <r>
    <x v="2"/>
    <s v="US"/>
    <s v="USD"/>
    <n v="1427569564"/>
    <d v="2015-03-28T14:06:04"/>
    <n v="1422389164"/>
    <x v="221"/>
    <x v="1"/>
    <x v="0"/>
    <b v="0"/>
    <n v="0"/>
    <b v="0"/>
    <s v="film &amp; video/drama"/>
    <n v="0"/>
    <n v="0"/>
    <x v="0"/>
    <s v="drama"/>
  </r>
  <r>
    <x v="2"/>
    <s v="US"/>
    <s v="USD"/>
    <n v="1427423940"/>
    <d v="2015-03-26T21:39:00"/>
    <n v="1422383318"/>
    <x v="222"/>
    <x v="1"/>
    <x v="0"/>
    <b v="0"/>
    <n v="2"/>
    <b v="0"/>
    <s v="film &amp; video/drama"/>
    <n v="13"/>
    <n v="65"/>
    <x v="0"/>
    <s v="drama"/>
  </r>
  <r>
    <x v="2"/>
    <s v="US"/>
    <s v="USD"/>
    <n v="1463879100"/>
    <d v="2016-05-21T20:05:00"/>
    <n v="1461287350"/>
    <x v="223"/>
    <x v="6"/>
    <x v="2"/>
    <b v="0"/>
    <n v="0"/>
    <b v="0"/>
    <s v="film &amp; video/drama"/>
    <n v="0"/>
    <n v="0"/>
    <x v="0"/>
    <s v="drama"/>
  </r>
  <r>
    <x v="2"/>
    <s v="AU"/>
    <s v="AUD"/>
    <n v="1436506726"/>
    <d v="2015-07-10T00:38:46"/>
    <n v="1431322726"/>
    <x v="224"/>
    <x v="5"/>
    <x v="0"/>
    <b v="0"/>
    <n v="0"/>
    <b v="0"/>
    <s v="film &amp; video/drama"/>
    <n v="0"/>
    <n v="0"/>
    <x v="0"/>
    <s v="drama"/>
  </r>
  <r>
    <x v="2"/>
    <s v="US"/>
    <s v="USD"/>
    <n v="1460153054"/>
    <d v="2016-04-08T17:04:14"/>
    <n v="1457564654"/>
    <x v="225"/>
    <x v="7"/>
    <x v="2"/>
    <b v="0"/>
    <n v="0"/>
    <b v="0"/>
    <s v="film &amp; video/drama"/>
    <n v="0"/>
    <n v="0"/>
    <x v="0"/>
    <s v="drama"/>
  </r>
  <r>
    <x v="2"/>
    <s v="GB"/>
    <s v="GBP"/>
    <n v="1433064540"/>
    <d v="2015-05-31T04:29:00"/>
    <n v="1428854344"/>
    <x v="226"/>
    <x v="6"/>
    <x v="0"/>
    <b v="0"/>
    <n v="2"/>
    <b v="0"/>
    <s v="film &amp; video/drama"/>
    <n v="0.86206896551724133"/>
    <n v="125"/>
    <x v="0"/>
    <s v="drama"/>
  </r>
  <r>
    <x v="2"/>
    <s v="US"/>
    <s v="USD"/>
    <n v="1436477241"/>
    <d v="2015-07-09T16:27:21"/>
    <n v="1433885241"/>
    <x v="227"/>
    <x v="0"/>
    <x v="0"/>
    <b v="0"/>
    <n v="0"/>
    <b v="0"/>
    <s v="film &amp; video/drama"/>
    <n v="0"/>
    <n v="0"/>
    <x v="0"/>
    <s v="drama"/>
  </r>
  <r>
    <x v="2"/>
    <s v="GB"/>
    <s v="GBP"/>
    <n v="1433176105"/>
    <d v="2015-06-01T11:28:25"/>
    <n v="1427992105"/>
    <x v="228"/>
    <x v="6"/>
    <x v="0"/>
    <b v="0"/>
    <n v="0"/>
    <b v="0"/>
    <s v="film &amp; video/drama"/>
    <n v="0"/>
    <n v="0"/>
    <x v="0"/>
    <s v="drama"/>
  </r>
  <r>
    <x v="2"/>
    <s v="DE"/>
    <s v="EUR"/>
    <n v="1455402297"/>
    <d v="2016-02-13T17:24:57"/>
    <n v="1452810297"/>
    <x v="229"/>
    <x v="1"/>
    <x v="2"/>
    <b v="0"/>
    <n v="0"/>
    <b v="0"/>
    <s v="film &amp; video/drama"/>
    <n v="0"/>
    <n v="0"/>
    <x v="0"/>
    <s v="drama"/>
  </r>
  <r>
    <x v="2"/>
    <s v="US"/>
    <s v="USD"/>
    <n v="1433443151"/>
    <d v="2015-06-04T13:39:11"/>
    <n v="1430851151"/>
    <x v="230"/>
    <x v="5"/>
    <x v="0"/>
    <b v="0"/>
    <n v="2"/>
    <b v="0"/>
    <s v="film &amp; video/drama"/>
    <n v="0.4"/>
    <n v="30"/>
    <x v="0"/>
    <s v="drama"/>
  </r>
  <r>
    <x v="2"/>
    <s v="US"/>
    <s v="USD"/>
    <n v="1451775651"/>
    <d v="2016-01-02T18:00:51"/>
    <n v="1449183651"/>
    <x v="231"/>
    <x v="11"/>
    <x v="0"/>
    <b v="0"/>
    <n v="0"/>
    <b v="0"/>
    <s v="film &amp; video/drama"/>
    <n v="0"/>
    <n v="0"/>
    <x v="0"/>
    <s v="drama"/>
  </r>
  <r>
    <x v="2"/>
    <s v="GB"/>
    <s v="GBP"/>
    <n v="1425066546"/>
    <d v="2015-02-27T14:49:06"/>
    <n v="1422474546"/>
    <x v="232"/>
    <x v="1"/>
    <x v="0"/>
    <b v="0"/>
    <n v="7"/>
    <b v="0"/>
    <s v="film &amp; video/drama"/>
    <n v="2.75"/>
    <n v="15.714285714285714"/>
    <x v="0"/>
    <s v="drama"/>
  </r>
  <r>
    <x v="2"/>
    <s v="US"/>
    <s v="USD"/>
    <n v="1475185972"/>
    <d v="2016-09-29T16:52:52"/>
    <n v="1472593972"/>
    <x v="233"/>
    <x v="10"/>
    <x v="2"/>
    <b v="0"/>
    <n v="0"/>
    <b v="0"/>
    <s v="film &amp; video/drama"/>
    <n v="0"/>
    <n v="0"/>
    <x v="0"/>
    <s v="drama"/>
  </r>
  <r>
    <x v="2"/>
    <s v="US"/>
    <s v="USD"/>
    <n v="1434847859"/>
    <d v="2015-06-20T19:50:59"/>
    <n v="1431391859"/>
    <x v="234"/>
    <x v="5"/>
    <x v="0"/>
    <b v="0"/>
    <n v="5"/>
    <b v="0"/>
    <s v="film &amp; video/drama"/>
    <n v="40.1"/>
    <n v="80.2"/>
    <x v="0"/>
    <s v="drama"/>
  </r>
  <r>
    <x v="2"/>
    <s v="US"/>
    <s v="USD"/>
    <n v="1436478497"/>
    <d v="2015-07-09T16:48:17"/>
    <n v="1433886497"/>
    <x v="235"/>
    <x v="0"/>
    <x v="0"/>
    <b v="0"/>
    <n v="0"/>
    <b v="0"/>
    <s v="film &amp; video/drama"/>
    <n v="0"/>
    <n v="0"/>
    <x v="0"/>
    <s v="drama"/>
  </r>
  <r>
    <x v="2"/>
    <s v="US"/>
    <s v="USD"/>
    <n v="1451952000"/>
    <d v="2016-01-04T19:00:00"/>
    <n v="1447380099"/>
    <x v="236"/>
    <x v="4"/>
    <x v="0"/>
    <b v="0"/>
    <n v="0"/>
    <b v="0"/>
    <s v="film &amp; video/drama"/>
    <n v="0"/>
    <n v="0"/>
    <x v="0"/>
    <s v="drama"/>
  </r>
  <r>
    <x v="2"/>
    <s v="US"/>
    <s v="USD"/>
    <n v="1457445069"/>
    <d v="2016-03-08T08:51:09"/>
    <n v="1452261069"/>
    <x v="237"/>
    <x v="1"/>
    <x v="2"/>
    <b v="0"/>
    <n v="1"/>
    <b v="0"/>
    <s v="film &amp; video/drama"/>
    <n v="0.33333333333333337"/>
    <n v="50"/>
    <x v="0"/>
    <s v="drama"/>
  </r>
  <r>
    <x v="2"/>
    <s v="US"/>
    <s v="USD"/>
    <n v="1483088400"/>
    <d v="2016-12-30T04:00:00"/>
    <n v="1481324760"/>
    <x v="238"/>
    <x v="11"/>
    <x v="2"/>
    <b v="0"/>
    <n v="0"/>
    <b v="0"/>
    <s v="film &amp; video/drama"/>
    <n v="0"/>
    <n v="0"/>
    <x v="0"/>
    <s v="drama"/>
  </r>
  <r>
    <x v="2"/>
    <s v="AU"/>
    <s v="AUD"/>
    <n v="1446984000"/>
    <d v="2015-11-08T07:00:00"/>
    <n v="1445308730"/>
    <x v="239"/>
    <x v="9"/>
    <x v="0"/>
    <b v="0"/>
    <n v="5"/>
    <b v="0"/>
    <s v="film &amp; video/drama"/>
    <n v="25"/>
    <n v="50"/>
    <x v="0"/>
    <s v="drama"/>
  </r>
  <r>
    <x v="0"/>
    <s v="US"/>
    <s v="USD"/>
    <n v="1367773211"/>
    <d v="2013-05-05T12:00:11"/>
    <n v="1363885211"/>
    <x v="240"/>
    <x v="7"/>
    <x v="4"/>
    <b v="1"/>
    <n v="137"/>
    <b v="1"/>
    <s v="film &amp; video/documentary"/>
    <n v="107.63413333333334"/>
    <n v="117.84759124087591"/>
    <x v="0"/>
    <s v="documentary"/>
  </r>
  <r>
    <x v="0"/>
    <s v="US"/>
    <s v="USD"/>
    <n v="1419180304"/>
    <d v="2014-12-21T11:45:04"/>
    <n v="1415292304"/>
    <x v="241"/>
    <x v="4"/>
    <x v="3"/>
    <b v="1"/>
    <n v="376"/>
    <b v="1"/>
    <s v="film &amp; video/documentary"/>
    <n v="112.63736263736264"/>
    <n v="109.04255319148936"/>
    <x v="0"/>
    <s v="documentary"/>
  </r>
  <r>
    <x v="0"/>
    <s v="US"/>
    <s v="USD"/>
    <n v="1324381790"/>
    <d v="2011-12-20T06:49:50"/>
    <n v="1321357790"/>
    <x v="242"/>
    <x v="4"/>
    <x v="6"/>
    <b v="1"/>
    <n v="202"/>
    <b v="1"/>
    <s v="film &amp; video/documentary"/>
    <n v="113.46153846153845"/>
    <n v="73.019801980198025"/>
    <x v="0"/>
    <s v="documentary"/>
  </r>
  <r>
    <x v="0"/>
    <s v="US"/>
    <s v="USD"/>
    <n v="1393031304"/>
    <d v="2014-02-21T20:08:24"/>
    <n v="1390439304"/>
    <x v="243"/>
    <x v="1"/>
    <x v="3"/>
    <b v="1"/>
    <n v="328"/>
    <b v="1"/>
    <s v="film &amp; video/documentary"/>
    <n v="102.592"/>
    <n v="78.195121951219505"/>
    <x v="0"/>
    <s v="documentary"/>
  </r>
  <r>
    <x v="0"/>
    <s v="US"/>
    <s v="USD"/>
    <n v="1268723160"/>
    <d v="2010-03-16T02:06:00"/>
    <n v="1265269559"/>
    <x v="244"/>
    <x v="2"/>
    <x v="7"/>
    <b v="1"/>
    <n v="84"/>
    <b v="1"/>
    <s v="film &amp; video/documentary"/>
    <n v="113.75714285714287"/>
    <n v="47.398809523809526"/>
    <x v="0"/>
    <s v="documentary"/>
  </r>
  <r>
    <x v="0"/>
    <s v="US"/>
    <s v="USD"/>
    <n v="1345079785"/>
    <d v="2012-08-15T20:16:25"/>
    <n v="1342487785"/>
    <x v="245"/>
    <x v="3"/>
    <x v="5"/>
    <b v="1"/>
    <n v="96"/>
    <b v="1"/>
    <s v="film &amp; video/documentary"/>
    <n v="103.71999999999998"/>
    <n v="54.020833333333336"/>
    <x v="0"/>
    <s v="documentary"/>
  </r>
  <r>
    <x v="0"/>
    <s v="US"/>
    <s v="USD"/>
    <n v="1292665405"/>
    <d v="2010-12-18T04:43:25"/>
    <n v="1288341805"/>
    <x v="246"/>
    <x v="9"/>
    <x v="7"/>
    <b v="1"/>
    <n v="223"/>
    <b v="1"/>
    <s v="film &amp; video/documentary"/>
    <n v="305.46000000000004"/>
    <n v="68.488789237668158"/>
    <x v="0"/>
    <s v="documentary"/>
  </r>
  <r>
    <x v="0"/>
    <s v="US"/>
    <s v="USD"/>
    <n v="1287200340"/>
    <d v="2010-10-15T22:39:00"/>
    <n v="1284042614"/>
    <x v="247"/>
    <x v="8"/>
    <x v="7"/>
    <b v="1"/>
    <n v="62"/>
    <b v="1"/>
    <s v="film &amp; video/documentary"/>
    <n v="134.1"/>
    <n v="108.14516129032258"/>
    <x v="0"/>
    <s v="documentary"/>
  </r>
  <r>
    <x v="0"/>
    <s v="US"/>
    <s v="USD"/>
    <n v="1325961309"/>
    <d v="2012-01-07T13:35:09"/>
    <n v="1322073309"/>
    <x v="248"/>
    <x v="4"/>
    <x v="6"/>
    <b v="1"/>
    <n v="146"/>
    <b v="1"/>
    <s v="film &amp; video/documentary"/>
    <n v="101.33294117647058"/>
    <n v="589.95205479452056"/>
    <x v="0"/>
    <s v="documentary"/>
  </r>
  <r>
    <x v="0"/>
    <s v="US"/>
    <s v="USD"/>
    <n v="1282498800"/>
    <d v="2010-08-22T12:40:00"/>
    <n v="1275603020"/>
    <x v="249"/>
    <x v="0"/>
    <x v="7"/>
    <b v="1"/>
    <n v="235"/>
    <b v="1"/>
    <s v="film &amp; video/documentary"/>
    <n v="112.92"/>
    <n v="48.051063829787232"/>
    <x v="0"/>
    <s v="documentary"/>
  </r>
  <r>
    <x v="0"/>
    <s v="US"/>
    <s v="USD"/>
    <n v="1370525691"/>
    <d v="2013-06-06T08:34:51"/>
    <n v="1367933691"/>
    <x v="250"/>
    <x v="5"/>
    <x v="4"/>
    <b v="1"/>
    <n v="437"/>
    <b v="1"/>
    <s v="film &amp; video/documentary"/>
    <n v="105.58333333333334"/>
    <n v="72.482837528604122"/>
    <x v="0"/>
    <s v="documentary"/>
  </r>
  <r>
    <x v="0"/>
    <s v="US"/>
    <s v="USD"/>
    <n v="1337194800"/>
    <d v="2012-05-16T14:00:00"/>
    <n v="1334429646"/>
    <x v="251"/>
    <x v="6"/>
    <x v="5"/>
    <b v="1"/>
    <n v="77"/>
    <b v="1"/>
    <s v="film &amp; video/documentary"/>
    <n v="125.57142857142858"/>
    <n v="57.077922077922075"/>
    <x v="0"/>
    <s v="documentary"/>
  </r>
  <r>
    <x v="0"/>
    <s v="US"/>
    <s v="USD"/>
    <n v="1275364740"/>
    <d v="2010-05-31T22:59:00"/>
    <n v="1269878058"/>
    <x v="252"/>
    <x v="7"/>
    <x v="7"/>
    <b v="1"/>
    <n v="108"/>
    <b v="1"/>
    <s v="film &amp; video/documentary"/>
    <n v="184.56"/>
    <n v="85.444444444444443"/>
    <x v="0"/>
    <s v="documentary"/>
  </r>
  <r>
    <x v="0"/>
    <s v="US"/>
    <s v="USD"/>
    <n v="1329320235"/>
    <d v="2012-02-15T10:37:15"/>
    <n v="1326728235"/>
    <x v="253"/>
    <x v="1"/>
    <x v="5"/>
    <b v="1"/>
    <n v="7"/>
    <b v="1"/>
    <s v="film &amp; video/documentary"/>
    <n v="100.73333333333335"/>
    <n v="215.85714285714286"/>
    <x v="0"/>
    <s v="documentary"/>
  </r>
  <r>
    <x v="0"/>
    <s v="US"/>
    <s v="USD"/>
    <n v="1445047200"/>
    <d v="2015-10-16T21:00:00"/>
    <n v="1442443910"/>
    <x v="254"/>
    <x v="8"/>
    <x v="0"/>
    <b v="1"/>
    <n v="314"/>
    <b v="1"/>
    <s v="film &amp; video/documentary"/>
    <n v="116.94725"/>
    <n v="89.38643312101911"/>
    <x v="0"/>
    <s v="documentary"/>
  </r>
  <r>
    <x v="0"/>
    <s v="US"/>
    <s v="USD"/>
    <n v="1300275482"/>
    <d v="2011-03-16T06:38:02"/>
    <n v="1297687082"/>
    <x v="255"/>
    <x v="2"/>
    <x v="6"/>
    <b v="1"/>
    <n v="188"/>
    <b v="1"/>
    <s v="film &amp; video/documentary"/>
    <n v="106.73325"/>
    <n v="45.418404255319146"/>
    <x v="0"/>
    <s v="documentary"/>
  </r>
  <r>
    <x v="0"/>
    <s v="US"/>
    <s v="USD"/>
    <n v="1363458467"/>
    <d v="2013-03-16T13:27:47"/>
    <n v="1360866467"/>
    <x v="256"/>
    <x v="2"/>
    <x v="4"/>
    <b v="1"/>
    <n v="275"/>
    <b v="1"/>
    <s v="film &amp; video/documentary"/>
    <n v="139.1"/>
    <n v="65.756363636363631"/>
    <x v="0"/>
    <s v="documentary"/>
  </r>
  <r>
    <x v="0"/>
    <s v="US"/>
    <s v="USD"/>
    <n v="1463670162"/>
    <d v="2016-05-19T10:02:42"/>
    <n v="1461078162"/>
    <x v="257"/>
    <x v="6"/>
    <x v="2"/>
    <b v="1"/>
    <n v="560"/>
    <b v="1"/>
    <s v="film &amp; video/documentary"/>
    <n v="106.72648571428572"/>
    <n v="66.70405357142856"/>
    <x v="0"/>
    <s v="documentary"/>
  </r>
  <r>
    <x v="0"/>
    <s v="US"/>
    <s v="USD"/>
    <n v="1308359666"/>
    <d v="2011-06-17T20:14:26"/>
    <n v="1305767666"/>
    <x v="258"/>
    <x v="5"/>
    <x v="6"/>
    <b v="1"/>
    <n v="688"/>
    <b v="1"/>
    <s v="film &amp; video/documentary"/>
    <n v="191.14"/>
    <n v="83.345930232558146"/>
    <x v="0"/>
    <s v="documentary"/>
  </r>
  <r>
    <x v="0"/>
    <s v="US"/>
    <s v="USD"/>
    <n v="1428514969"/>
    <d v="2015-04-08T12:42:49"/>
    <n v="1425922969"/>
    <x v="259"/>
    <x v="7"/>
    <x v="0"/>
    <b v="1"/>
    <n v="942"/>
    <b v="1"/>
    <s v="film &amp; video/documentary"/>
    <n v="131.93789333333334"/>
    <n v="105.04609341825902"/>
    <x v="0"/>
    <s v="documentary"/>
  </r>
  <r>
    <x v="0"/>
    <s v="US"/>
    <s v="USD"/>
    <n v="1279360740"/>
    <d v="2010-07-17T04:59:00"/>
    <n v="1275415679"/>
    <x v="260"/>
    <x v="0"/>
    <x v="7"/>
    <b v="1"/>
    <n v="88"/>
    <b v="1"/>
    <s v="film &amp; video/documentary"/>
    <n v="106.4"/>
    <n v="120.90909090909091"/>
    <x v="0"/>
    <s v="documentary"/>
  </r>
  <r>
    <x v="0"/>
    <s v="US"/>
    <s v="USD"/>
    <n v="1339080900"/>
    <d v="2012-06-07T09:55:00"/>
    <n v="1334783704"/>
    <x v="261"/>
    <x v="6"/>
    <x v="5"/>
    <b v="1"/>
    <n v="220"/>
    <b v="1"/>
    <s v="film &amp; video/documentary"/>
    <n v="107.4"/>
    <n v="97.63636363636364"/>
    <x v="0"/>
    <s v="documentary"/>
  </r>
  <r>
    <x v="0"/>
    <s v="US"/>
    <s v="USD"/>
    <n v="1298699828"/>
    <d v="2011-02-26T00:57:08"/>
    <n v="1294811828"/>
    <x v="262"/>
    <x v="1"/>
    <x v="6"/>
    <b v="1"/>
    <n v="145"/>
    <b v="1"/>
    <s v="film &amp; video/documentary"/>
    <n v="240"/>
    <n v="41.379310344827587"/>
    <x v="0"/>
    <s v="documentary"/>
  </r>
  <r>
    <x v="0"/>
    <s v="US"/>
    <s v="USD"/>
    <n v="1348786494"/>
    <d v="2012-09-27T17:54:54"/>
    <n v="1346194494"/>
    <x v="263"/>
    <x v="10"/>
    <x v="5"/>
    <b v="1"/>
    <n v="963"/>
    <b v="1"/>
    <s v="film &amp; video/documentary"/>
    <n v="118.08108"/>
    <n v="30.654485981308412"/>
    <x v="0"/>
    <s v="documentary"/>
  </r>
  <r>
    <x v="0"/>
    <s v="US"/>
    <s v="USD"/>
    <n v="1336747995"/>
    <d v="2012-05-11T09:53:15"/>
    <n v="1334155995"/>
    <x v="264"/>
    <x v="6"/>
    <x v="5"/>
    <b v="1"/>
    <n v="91"/>
    <b v="1"/>
    <s v="film &amp; video/documentary"/>
    <n v="118.19999999999999"/>
    <n v="64.945054945054949"/>
    <x v="0"/>
    <s v="documentary"/>
  </r>
  <r>
    <x v="0"/>
    <s v="US"/>
    <s v="USD"/>
    <n v="1273522560"/>
    <d v="2010-05-10T15:16:00"/>
    <n v="1269928430"/>
    <x v="265"/>
    <x v="7"/>
    <x v="7"/>
    <b v="1"/>
    <n v="58"/>
    <b v="1"/>
    <s v="film &amp; video/documentary"/>
    <n v="111.1"/>
    <n v="95.775862068965523"/>
    <x v="0"/>
    <s v="documentary"/>
  </r>
  <r>
    <x v="0"/>
    <s v="US"/>
    <s v="USD"/>
    <n v="1271994660"/>
    <d v="2010-04-22T22:51:00"/>
    <n v="1264565507"/>
    <x v="266"/>
    <x v="1"/>
    <x v="7"/>
    <b v="1"/>
    <n v="36"/>
    <b v="1"/>
    <s v="film &amp; video/documentary"/>
    <n v="145.5"/>
    <n v="40.416666666666664"/>
    <x v="0"/>
    <s v="documentary"/>
  </r>
  <r>
    <x v="0"/>
    <s v="GB"/>
    <s v="GBP"/>
    <n v="1403693499"/>
    <d v="2014-06-25T05:51:39"/>
    <n v="1401101499"/>
    <x v="267"/>
    <x v="5"/>
    <x v="3"/>
    <b v="1"/>
    <n v="165"/>
    <b v="1"/>
    <s v="film &amp; video/documentary"/>
    <n v="131.62883248730967"/>
    <n v="78.578424242424248"/>
    <x v="0"/>
    <s v="documentary"/>
  </r>
  <r>
    <x v="0"/>
    <s v="US"/>
    <s v="USD"/>
    <n v="1320640778"/>
    <d v="2011-11-06T23:39:38"/>
    <n v="1316749178"/>
    <x v="268"/>
    <x v="8"/>
    <x v="6"/>
    <b v="1"/>
    <n v="111"/>
    <b v="1"/>
    <s v="film &amp; video/documentary"/>
    <n v="111.4"/>
    <n v="50.18018018018018"/>
    <x v="0"/>
    <s v="documentary"/>
  </r>
  <r>
    <x v="0"/>
    <s v="AU"/>
    <s v="AUD"/>
    <n v="1487738622"/>
    <d v="2017-02-21T23:43:42"/>
    <n v="1485146622"/>
    <x v="269"/>
    <x v="1"/>
    <x v="1"/>
    <b v="1"/>
    <n v="1596"/>
    <b v="1"/>
    <s v="film &amp; video/documentary"/>
    <n v="147.23376999999999"/>
    <n v="92.251735588972423"/>
    <x v="0"/>
    <s v="documentary"/>
  </r>
  <r>
    <x v="0"/>
    <s v="US"/>
    <s v="USD"/>
    <n v="1306296000"/>
    <d v="2011-05-24T23:00:00"/>
    <n v="1301950070"/>
    <x v="270"/>
    <x v="6"/>
    <x v="6"/>
    <b v="1"/>
    <n v="61"/>
    <b v="1"/>
    <s v="film &amp; video/documentary"/>
    <n v="152.60869565217391"/>
    <n v="57.540983606557376"/>
    <x v="0"/>
    <s v="documentary"/>
  </r>
  <r>
    <x v="0"/>
    <s v="US"/>
    <s v="USD"/>
    <n v="1388649600"/>
    <d v="2014-01-02T03:00:00"/>
    <n v="1386123861"/>
    <x v="271"/>
    <x v="11"/>
    <x v="4"/>
    <b v="1"/>
    <n v="287"/>
    <b v="1"/>
    <s v="film &amp; video/documentary"/>
    <n v="104.67999999999999"/>
    <n v="109.42160278745645"/>
    <x v="0"/>
    <s v="documentary"/>
  </r>
  <r>
    <x v="0"/>
    <s v="US"/>
    <s v="USD"/>
    <n v="1272480540"/>
    <d v="2010-04-28T13:49:00"/>
    <n v="1267220191"/>
    <x v="272"/>
    <x v="2"/>
    <x v="7"/>
    <b v="1"/>
    <n v="65"/>
    <b v="1"/>
    <s v="film &amp; video/documentary"/>
    <n v="177.43366666666668"/>
    <n v="81.892461538461546"/>
    <x v="0"/>
    <s v="documentary"/>
  </r>
  <r>
    <x v="0"/>
    <s v="US"/>
    <s v="USD"/>
    <n v="1309694266"/>
    <d v="2011-07-03T06:57:46"/>
    <n v="1307102266"/>
    <x v="273"/>
    <x v="0"/>
    <x v="6"/>
    <b v="1"/>
    <n v="118"/>
    <b v="1"/>
    <s v="film &amp; video/documentary"/>
    <n v="107.7758"/>
    <n v="45.667711864406776"/>
    <x v="0"/>
    <s v="documentary"/>
  </r>
  <r>
    <x v="0"/>
    <s v="US"/>
    <s v="USD"/>
    <n v="1333609140"/>
    <d v="2012-04-05T01:59:00"/>
    <n v="1330638829"/>
    <x v="274"/>
    <x v="7"/>
    <x v="5"/>
    <b v="1"/>
    <n v="113"/>
    <b v="1"/>
    <s v="film &amp; video/documentary"/>
    <n v="156"/>
    <n v="55.221238938053098"/>
    <x v="0"/>
    <s v="documentary"/>
  </r>
  <r>
    <x v="0"/>
    <s v="US"/>
    <s v="USD"/>
    <n v="1352511966"/>
    <d v="2012-11-09T20:46:06"/>
    <n v="1349916366"/>
    <x v="275"/>
    <x v="9"/>
    <x v="5"/>
    <b v="1"/>
    <n v="332"/>
    <b v="1"/>
    <s v="film &amp; video/documentary"/>
    <n v="108.395"/>
    <n v="65.298192771084331"/>
    <x v="0"/>
    <s v="documentary"/>
  </r>
  <r>
    <x v="0"/>
    <s v="US"/>
    <s v="USD"/>
    <n v="1335574674"/>
    <d v="2012-04-27T19:57:54"/>
    <n v="1330394274"/>
    <x v="276"/>
    <x v="2"/>
    <x v="5"/>
    <b v="1"/>
    <n v="62"/>
    <b v="1"/>
    <s v="film &amp; video/documentary"/>
    <n v="147.6"/>
    <n v="95.225806451612897"/>
    <x v="0"/>
    <s v="documentary"/>
  </r>
  <r>
    <x v="0"/>
    <s v="US"/>
    <s v="USD"/>
    <n v="1432416219"/>
    <d v="2015-05-23T16:23:39"/>
    <n v="1429824219"/>
    <x v="277"/>
    <x v="6"/>
    <x v="0"/>
    <b v="1"/>
    <n v="951"/>
    <b v="1"/>
    <s v="film &amp; video/documentary"/>
    <n v="110.38153846153847"/>
    <n v="75.444794952681391"/>
    <x v="0"/>
    <s v="documentary"/>
  </r>
  <r>
    <x v="0"/>
    <s v="US"/>
    <s v="USD"/>
    <n v="1350003539"/>
    <d v="2012-10-11T19:58:59"/>
    <n v="1347411539"/>
    <x v="278"/>
    <x v="8"/>
    <x v="5"/>
    <b v="1"/>
    <n v="415"/>
    <b v="1"/>
    <s v="film &amp; video/documentary"/>
    <n v="150.34814814814814"/>
    <n v="97.816867469879512"/>
    <x v="0"/>
    <s v="documentary"/>
  </r>
  <r>
    <x v="0"/>
    <s v="US"/>
    <s v="USD"/>
    <n v="1488160860"/>
    <d v="2017-02-26T21:01:00"/>
    <n v="1485237096"/>
    <x v="279"/>
    <x v="1"/>
    <x v="1"/>
    <b v="1"/>
    <n v="305"/>
    <b v="1"/>
    <s v="film &amp; video/documentary"/>
    <n v="157.31829411764707"/>
    <n v="87.685606557377056"/>
    <x v="0"/>
    <s v="documentary"/>
  </r>
  <r>
    <x v="0"/>
    <s v="US"/>
    <s v="USD"/>
    <n v="1401459035"/>
    <d v="2014-05-30T09:10:35"/>
    <n v="1397571035"/>
    <x v="280"/>
    <x v="6"/>
    <x v="3"/>
    <b v="1"/>
    <n v="2139"/>
    <b v="1"/>
    <s v="film &amp; video/documentary"/>
    <n v="156.14400000000001"/>
    <n v="54.748948106591868"/>
    <x v="0"/>
    <s v="documentary"/>
  </r>
  <r>
    <x v="0"/>
    <s v="US"/>
    <s v="USD"/>
    <n v="1249932360"/>
    <d v="2009-08-10T14:26:00"/>
    <n v="1242532513"/>
    <x v="281"/>
    <x v="5"/>
    <x v="8"/>
    <b v="1"/>
    <n v="79"/>
    <b v="1"/>
    <s v="film &amp; video/documentary"/>
    <n v="120.58763636363636"/>
    <n v="83.953417721518989"/>
    <x v="0"/>
    <s v="documentary"/>
  </r>
  <r>
    <x v="0"/>
    <s v="US"/>
    <s v="USD"/>
    <n v="1266876000"/>
    <d v="2010-02-22T17:00:00"/>
    <n v="1263679492"/>
    <x v="282"/>
    <x v="1"/>
    <x v="7"/>
    <b v="1"/>
    <n v="179"/>
    <b v="1"/>
    <s v="film &amp; video/documentary"/>
    <n v="101.18888888888888"/>
    <n v="254.38547486033519"/>
    <x v="0"/>
    <s v="documentary"/>
  </r>
  <r>
    <x v="0"/>
    <s v="US"/>
    <s v="USD"/>
    <n v="1306904340"/>
    <d v="2011-05-31T23:59:00"/>
    <n v="1305219744"/>
    <x v="283"/>
    <x v="5"/>
    <x v="6"/>
    <b v="1"/>
    <n v="202"/>
    <b v="1"/>
    <s v="film &amp; video/documentary"/>
    <n v="114.27249999999999"/>
    <n v="101.8269801980198"/>
    <x v="0"/>
    <s v="documentary"/>
  </r>
  <r>
    <x v="0"/>
    <s v="US"/>
    <s v="USD"/>
    <n v="1327167780"/>
    <d v="2012-01-21T12:43:00"/>
    <n v="1325007780"/>
    <x v="284"/>
    <x v="11"/>
    <x v="6"/>
    <b v="1"/>
    <n v="760"/>
    <b v="1"/>
    <s v="film &amp; video/documentary"/>
    <n v="104.62615"/>
    <n v="55.066394736842106"/>
    <x v="0"/>
    <s v="documentary"/>
  </r>
  <r>
    <x v="0"/>
    <s v="US"/>
    <s v="USD"/>
    <n v="1379614128"/>
    <d v="2013-09-19T13:08:48"/>
    <n v="1377022128"/>
    <x v="285"/>
    <x v="10"/>
    <x v="4"/>
    <b v="1"/>
    <n v="563"/>
    <b v="1"/>
    <s v="film &amp; video/documentary"/>
    <n v="228.82507142857142"/>
    <n v="56.901438721136763"/>
    <x v="0"/>
    <s v="documentary"/>
  </r>
  <r>
    <x v="0"/>
    <s v="US"/>
    <s v="USD"/>
    <n v="1364236524"/>
    <d v="2013-03-25T13:35:24"/>
    <n v="1360352124"/>
    <x v="286"/>
    <x v="2"/>
    <x v="4"/>
    <b v="1"/>
    <n v="135"/>
    <b v="1"/>
    <s v="film &amp; video/documentary"/>
    <n v="109.15333333333332"/>
    <n v="121.28148148148148"/>
    <x v="0"/>
    <s v="documentary"/>
  </r>
  <r>
    <x v="0"/>
    <s v="US"/>
    <s v="USD"/>
    <n v="1351828800"/>
    <d v="2012-11-01T23:00:00"/>
    <n v="1349160018"/>
    <x v="287"/>
    <x v="9"/>
    <x v="5"/>
    <b v="1"/>
    <n v="290"/>
    <b v="1"/>
    <s v="film &amp; video/documentary"/>
    <n v="176.29999999999998"/>
    <n v="91.189655172413794"/>
    <x v="0"/>
    <s v="documentary"/>
  </r>
  <r>
    <x v="0"/>
    <s v="US"/>
    <s v="USD"/>
    <n v="1340683393"/>
    <d v="2012-06-25T23:03:13"/>
    <n v="1337659393"/>
    <x v="288"/>
    <x v="5"/>
    <x v="5"/>
    <b v="1"/>
    <n v="447"/>
    <b v="1"/>
    <s v="film &amp; video/documentary"/>
    <n v="103.21061999999999"/>
    <n v="115.44812080536913"/>
    <x v="0"/>
    <s v="documentary"/>
  </r>
  <r>
    <x v="0"/>
    <s v="GB"/>
    <s v="GBP"/>
    <n v="1383389834"/>
    <d v="2013-11-02T05:57:14"/>
    <n v="1380797834"/>
    <x v="289"/>
    <x v="9"/>
    <x v="4"/>
    <b v="1"/>
    <n v="232"/>
    <b v="1"/>
    <s v="film &amp; video/documentary"/>
    <n v="104.82000000000001"/>
    <n v="67.771551724137936"/>
    <x v="0"/>
    <s v="documentary"/>
  </r>
  <r>
    <x v="0"/>
    <s v="US"/>
    <s v="USD"/>
    <n v="1296633540"/>
    <d v="2011-02-02T02:59:00"/>
    <n v="1292316697"/>
    <x v="290"/>
    <x v="11"/>
    <x v="7"/>
    <b v="1"/>
    <n v="168"/>
    <b v="1"/>
    <s v="film &amp; video/documentary"/>
    <n v="106.68444444444445"/>
    <n v="28.576190476190476"/>
    <x v="0"/>
    <s v="documentary"/>
  </r>
  <r>
    <x v="0"/>
    <s v="US"/>
    <s v="USD"/>
    <n v="1367366460"/>
    <d v="2013-04-30T19:01:00"/>
    <n v="1365791246"/>
    <x v="291"/>
    <x v="6"/>
    <x v="4"/>
    <b v="1"/>
    <n v="128"/>
    <b v="1"/>
    <s v="film &amp; video/documentary"/>
    <n v="120.02"/>
    <n v="46.8828125"/>
    <x v="0"/>
    <s v="documentary"/>
  </r>
  <r>
    <x v="0"/>
    <s v="US"/>
    <s v="USD"/>
    <n v="1319860740"/>
    <d v="2011-10-28T22:59:00"/>
    <n v="1317064599"/>
    <x v="292"/>
    <x v="8"/>
    <x v="6"/>
    <b v="1"/>
    <n v="493"/>
    <b v="1"/>
    <s v="film &amp; video/documentary"/>
    <n v="101.50693333333334"/>
    <n v="154.42231237322514"/>
    <x v="0"/>
    <s v="documentary"/>
  </r>
  <r>
    <x v="0"/>
    <s v="US"/>
    <s v="USD"/>
    <n v="1398009714"/>
    <d v="2014-04-20T11:01:54"/>
    <n v="1395417714"/>
    <x v="293"/>
    <x v="7"/>
    <x v="3"/>
    <b v="1"/>
    <n v="131"/>
    <b v="1"/>
    <s v="film &amp; video/documentary"/>
    <n v="101.38461538461539"/>
    <n v="201.22137404580153"/>
    <x v="0"/>
    <s v="documentary"/>
  </r>
  <r>
    <x v="0"/>
    <s v="US"/>
    <s v="USD"/>
    <n v="1279555200"/>
    <d v="2010-07-19T11:00:00"/>
    <n v="1276480894"/>
    <x v="294"/>
    <x v="0"/>
    <x v="7"/>
    <b v="1"/>
    <n v="50"/>
    <b v="1"/>
    <s v="film &amp; video/documentary"/>
    <n v="100"/>
    <n v="100"/>
    <x v="0"/>
    <s v="documentary"/>
  </r>
  <r>
    <x v="0"/>
    <s v="US"/>
    <s v="USD"/>
    <n v="1383264000"/>
    <d v="2013-10-31T19:00:00"/>
    <n v="1378080409"/>
    <x v="295"/>
    <x v="8"/>
    <x v="4"/>
    <b v="1"/>
    <n v="665"/>
    <b v="1"/>
    <s v="film &amp; video/documentary"/>
    <n v="133.10911999999999"/>
    <n v="100.08204511278196"/>
    <x v="0"/>
    <s v="documentary"/>
  </r>
  <r>
    <x v="0"/>
    <s v="US"/>
    <s v="USD"/>
    <n v="1347017083"/>
    <d v="2012-09-07T06:24:43"/>
    <n v="1344857083"/>
    <x v="296"/>
    <x v="10"/>
    <x v="5"/>
    <b v="1"/>
    <n v="129"/>
    <b v="1"/>
    <s v="film &amp; video/documentary"/>
    <n v="118.72620000000001"/>
    <n v="230.08953488372092"/>
    <x v="0"/>
    <s v="documentary"/>
  </r>
  <r>
    <x v="0"/>
    <s v="US"/>
    <s v="USD"/>
    <n v="1430452740"/>
    <d v="2015-04-30T22:59:00"/>
    <n v="1427390901"/>
    <x v="297"/>
    <x v="7"/>
    <x v="0"/>
    <b v="1"/>
    <n v="142"/>
    <b v="1"/>
    <s v="film &amp; video/documentary"/>
    <n v="100.64"/>
    <n v="141.74647887323943"/>
    <x v="0"/>
    <s v="documentary"/>
  </r>
  <r>
    <x v="0"/>
    <s v="US"/>
    <s v="USD"/>
    <n v="1399669200"/>
    <d v="2014-05-09T16:00:00"/>
    <n v="1394536048"/>
    <x v="298"/>
    <x v="7"/>
    <x v="3"/>
    <b v="1"/>
    <n v="2436"/>
    <b v="1"/>
    <s v="film &amp; video/documentary"/>
    <n v="108.93241269841269"/>
    <n v="56.344351395730705"/>
    <x v="0"/>
    <s v="documentary"/>
  </r>
  <r>
    <x v="0"/>
    <s v="US"/>
    <s v="USD"/>
    <n v="1289975060"/>
    <d v="2010-11-17T01:24:20"/>
    <n v="1287379460"/>
    <x v="299"/>
    <x v="9"/>
    <x v="7"/>
    <b v="1"/>
    <n v="244"/>
    <b v="1"/>
    <s v="film &amp; video/documentary"/>
    <n v="178.95250000000001"/>
    <n v="73.341188524590166"/>
    <x v="0"/>
    <s v="documentary"/>
  </r>
  <r>
    <x v="0"/>
    <s v="US"/>
    <s v="USD"/>
    <n v="1303686138"/>
    <d v="2011-04-24T18:02:18"/>
    <n v="1301007738"/>
    <x v="300"/>
    <x v="7"/>
    <x v="6"/>
    <b v="1"/>
    <n v="298"/>
    <b v="1"/>
    <s v="film &amp; video/documentary"/>
    <n v="101.72264"/>
    <n v="85.337785234899329"/>
    <x v="0"/>
    <s v="documentary"/>
  </r>
  <r>
    <x v="0"/>
    <s v="US"/>
    <s v="USD"/>
    <n v="1363711335"/>
    <d v="2013-03-19T11:42:15"/>
    <n v="1360258935"/>
    <x v="301"/>
    <x v="2"/>
    <x v="4"/>
    <b v="1"/>
    <n v="251"/>
    <b v="1"/>
    <s v="film &amp; video/documentary"/>
    <n v="118.73499999999999"/>
    <n v="61.496215139442228"/>
    <x v="0"/>
    <s v="documentary"/>
  </r>
  <r>
    <x v="0"/>
    <s v="US"/>
    <s v="USD"/>
    <n v="1330115638"/>
    <d v="2012-02-24T15:33:58"/>
    <n v="1327523638"/>
    <x v="302"/>
    <x v="1"/>
    <x v="5"/>
    <b v="1"/>
    <n v="108"/>
    <b v="1"/>
    <s v="film &amp; video/documentary"/>
    <n v="100.46"/>
    <n v="93.018518518518519"/>
    <x v="0"/>
    <s v="documentary"/>
  </r>
  <r>
    <x v="0"/>
    <s v="US"/>
    <s v="USD"/>
    <n v="1338601346"/>
    <d v="2012-06-01T20:42:26"/>
    <n v="1336009346"/>
    <x v="303"/>
    <x v="5"/>
    <x v="5"/>
    <b v="1"/>
    <n v="82"/>
    <b v="1"/>
    <s v="film &amp; video/documentary"/>
    <n v="137.46666666666667"/>
    <n v="50.292682926829265"/>
    <x v="0"/>
    <s v="documentary"/>
  </r>
  <r>
    <x v="0"/>
    <s v="US"/>
    <s v="USD"/>
    <n v="1346464800"/>
    <d v="2012-08-31T21:00:00"/>
    <n v="1343096197"/>
    <x v="304"/>
    <x v="3"/>
    <x v="5"/>
    <b v="1"/>
    <n v="74"/>
    <b v="1"/>
    <s v="film &amp; video/documentary"/>
    <n v="231.64705882352939"/>
    <n v="106.43243243243244"/>
    <x v="0"/>
    <s v="documentary"/>
  </r>
  <r>
    <x v="0"/>
    <s v="US"/>
    <s v="USD"/>
    <n v="1331392049"/>
    <d v="2012-03-10T10:07:29"/>
    <n v="1328800049"/>
    <x v="305"/>
    <x v="2"/>
    <x v="5"/>
    <b v="1"/>
    <n v="189"/>
    <b v="1"/>
    <s v="film &amp; video/documentary"/>
    <n v="130.33333333333331"/>
    <n v="51.719576719576722"/>
    <x v="0"/>
    <s v="documentary"/>
  </r>
  <r>
    <x v="0"/>
    <s v="US"/>
    <s v="USD"/>
    <n v="1363806333"/>
    <d v="2013-03-20T14:05:33"/>
    <n v="1362081933"/>
    <x v="306"/>
    <x v="2"/>
    <x v="4"/>
    <b v="1"/>
    <n v="80"/>
    <b v="1"/>
    <s v="film &amp; video/documentary"/>
    <n v="292.89999999999998"/>
    <n v="36.612499999999997"/>
    <x v="0"/>
    <s v="documentary"/>
  </r>
  <r>
    <x v="0"/>
    <s v="US"/>
    <s v="USD"/>
    <n v="1360276801"/>
    <d v="2013-02-07T17:40:01"/>
    <n v="1357684801"/>
    <x v="307"/>
    <x v="1"/>
    <x v="4"/>
    <b v="1"/>
    <n v="576"/>
    <b v="1"/>
    <s v="film &amp; video/documentary"/>
    <n v="111.31818181818183"/>
    <n v="42.517361111111114"/>
    <x v="0"/>
    <s v="documentary"/>
  </r>
  <r>
    <x v="0"/>
    <s v="US"/>
    <s v="USD"/>
    <n v="1299775210"/>
    <d v="2011-03-10T11:40:10"/>
    <n v="1295887210"/>
    <x v="308"/>
    <x v="1"/>
    <x v="6"/>
    <b v="1"/>
    <n v="202"/>
    <b v="1"/>
    <s v="film &amp; video/documentary"/>
    <n v="105.56666666666668"/>
    <n v="62.712871287128714"/>
    <x v="0"/>
    <s v="documentary"/>
  </r>
  <r>
    <x v="0"/>
    <s v="US"/>
    <s v="USD"/>
    <n v="1346695334"/>
    <d v="2012-09-03T13:02:14"/>
    <n v="1344880934"/>
    <x v="309"/>
    <x v="10"/>
    <x v="5"/>
    <b v="1"/>
    <n v="238"/>
    <b v="1"/>
    <s v="film &amp; video/documentary"/>
    <n v="118.94444444444446"/>
    <n v="89.957983193277315"/>
    <x v="0"/>
    <s v="documentary"/>
  </r>
  <r>
    <x v="0"/>
    <s v="US"/>
    <s v="USD"/>
    <n v="1319076000"/>
    <d v="2011-10-19T21:00:00"/>
    <n v="1317788623"/>
    <x v="310"/>
    <x v="9"/>
    <x v="6"/>
    <b v="1"/>
    <n v="36"/>
    <b v="1"/>
    <s v="film &amp; video/documentary"/>
    <n v="104.129"/>
    <n v="28.924722222222222"/>
    <x v="0"/>
    <s v="documentary"/>
  </r>
  <r>
    <x v="0"/>
    <s v="US"/>
    <s v="USD"/>
    <n v="1325404740"/>
    <d v="2012-01-01T02:59:00"/>
    <n v="1321852592"/>
    <x v="311"/>
    <x v="4"/>
    <x v="6"/>
    <b v="1"/>
    <n v="150"/>
    <b v="1"/>
    <s v="film &amp; video/documentary"/>
    <n v="104.10165000000001"/>
    <n v="138.8022"/>
    <x v="0"/>
    <s v="documentary"/>
  </r>
  <r>
    <x v="0"/>
    <s v="US"/>
    <s v="USD"/>
    <n v="1365973432"/>
    <d v="2013-04-14T16:03:52"/>
    <n v="1363381432"/>
    <x v="312"/>
    <x v="7"/>
    <x v="4"/>
    <b v="1"/>
    <n v="146"/>
    <b v="1"/>
    <s v="film &amp; video/documentary"/>
    <n v="111.87499999999999"/>
    <n v="61.301369863013697"/>
    <x v="0"/>
    <s v="documentary"/>
  </r>
  <r>
    <x v="0"/>
    <s v="US"/>
    <s v="USD"/>
    <n v="1281542340"/>
    <d v="2010-08-11T10:59:00"/>
    <n v="1277702894"/>
    <x v="313"/>
    <x v="0"/>
    <x v="7"/>
    <b v="1"/>
    <n v="222"/>
    <b v="1"/>
    <s v="film &amp; video/documentary"/>
    <n v="104.73529411764706"/>
    <n v="80.202702702702709"/>
    <x v="0"/>
    <s v="documentary"/>
  </r>
  <r>
    <x v="0"/>
    <s v="US"/>
    <s v="USD"/>
    <n v="1362167988"/>
    <d v="2013-03-01T14:59:48"/>
    <n v="1359575988"/>
    <x v="314"/>
    <x v="1"/>
    <x v="4"/>
    <b v="1"/>
    <n v="120"/>
    <b v="1"/>
    <s v="film &amp; video/documentary"/>
    <n v="385.15000000000003"/>
    <n v="32.095833333333331"/>
    <x v="0"/>
    <s v="documentary"/>
  </r>
  <r>
    <x v="0"/>
    <s v="US"/>
    <s v="USD"/>
    <n v="1345660334"/>
    <d v="2012-08-22T13:32:14"/>
    <n v="1343068334"/>
    <x v="315"/>
    <x v="3"/>
    <x v="5"/>
    <b v="1"/>
    <n v="126"/>
    <b v="1"/>
    <s v="film &amp; video/documentary"/>
    <n v="101.248"/>
    <n v="200.88888888888889"/>
    <x v="0"/>
    <s v="documentary"/>
  </r>
  <r>
    <x v="0"/>
    <s v="CA"/>
    <s v="CAD"/>
    <n v="1418273940"/>
    <d v="2014-12-10T23:59:00"/>
    <n v="1415398197"/>
    <x v="316"/>
    <x v="4"/>
    <x v="3"/>
    <b v="1"/>
    <n v="158"/>
    <b v="1"/>
    <s v="film &amp; video/documentary"/>
    <n v="113.77333333333333"/>
    <n v="108.01265822784811"/>
    <x v="0"/>
    <s v="documentary"/>
  </r>
  <r>
    <x v="0"/>
    <s v="US"/>
    <s v="USD"/>
    <n v="1386778483"/>
    <d v="2013-12-11T11:14:43"/>
    <n v="1384186483"/>
    <x v="317"/>
    <x v="4"/>
    <x v="4"/>
    <b v="1"/>
    <n v="316"/>
    <b v="1"/>
    <s v="film &amp; video/documentary"/>
    <n v="100.80333333333333"/>
    <n v="95.699367088607602"/>
    <x v="0"/>
    <s v="documentary"/>
  </r>
  <r>
    <x v="0"/>
    <s v="US"/>
    <s v="USD"/>
    <n v="1364342151"/>
    <d v="2013-03-26T18:55:51"/>
    <n v="1361753751"/>
    <x v="318"/>
    <x v="2"/>
    <x v="4"/>
    <b v="1"/>
    <n v="284"/>
    <b v="1"/>
    <s v="film &amp; video/documentary"/>
    <n v="283.32"/>
    <n v="49.880281690140848"/>
    <x v="0"/>
    <s v="documentary"/>
  </r>
  <r>
    <x v="0"/>
    <s v="US"/>
    <s v="USD"/>
    <n v="1265097540"/>
    <d v="2010-02-02T02:59:00"/>
    <n v="1257538029"/>
    <x v="319"/>
    <x v="4"/>
    <x v="8"/>
    <b v="1"/>
    <n v="51"/>
    <b v="1"/>
    <s v="film &amp; video/documentary"/>
    <n v="112.68"/>
    <n v="110.47058823529412"/>
    <x v="0"/>
    <s v="documentary"/>
  </r>
  <r>
    <x v="0"/>
    <s v="GB"/>
    <s v="GBP"/>
    <n v="1450825200"/>
    <d v="2015-12-22T18:00:00"/>
    <n v="1448284433"/>
    <x v="320"/>
    <x v="4"/>
    <x v="0"/>
    <b v="1"/>
    <n v="158"/>
    <b v="1"/>
    <s v="film &amp; video/documentary"/>
    <n v="106.58000000000001"/>
    <n v="134.91139240506328"/>
    <x v="0"/>
    <s v="documentary"/>
  </r>
  <r>
    <x v="0"/>
    <s v="DE"/>
    <s v="EUR"/>
    <n v="1478605386"/>
    <d v="2016-11-08T06:43:06"/>
    <n v="1475577786"/>
    <x v="321"/>
    <x v="9"/>
    <x v="2"/>
    <b v="1"/>
    <n v="337"/>
    <b v="1"/>
    <s v="film &amp; video/documentary"/>
    <n v="102.66285714285715"/>
    <n v="106.62314540059347"/>
    <x v="0"/>
    <s v="documentary"/>
  </r>
  <r>
    <x v="0"/>
    <s v="US"/>
    <s v="USD"/>
    <n v="1463146848"/>
    <d v="2016-05-13T08:40:48"/>
    <n v="1460554848"/>
    <x v="322"/>
    <x v="6"/>
    <x v="2"/>
    <b v="1"/>
    <n v="186"/>
    <b v="1"/>
    <s v="film &amp; video/documentary"/>
    <n v="107.91200000000001"/>
    <n v="145.04301075268816"/>
    <x v="0"/>
    <s v="documentary"/>
  </r>
  <r>
    <x v="0"/>
    <s v="US"/>
    <s v="USD"/>
    <n v="1482307140"/>
    <d v="2016-12-21T02:59:00"/>
    <n v="1479886966"/>
    <x v="323"/>
    <x v="4"/>
    <x v="2"/>
    <b v="1"/>
    <n v="58"/>
    <b v="1"/>
    <s v="film &amp; video/documentary"/>
    <n v="123.07407407407408"/>
    <n v="114.58620689655173"/>
    <x v="0"/>
    <s v="documentary"/>
  </r>
  <r>
    <x v="0"/>
    <s v="US"/>
    <s v="USD"/>
    <n v="1438441308"/>
    <d v="2015-08-01T10:01:48"/>
    <n v="1435590108"/>
    <x v="324"/>
    <x v="0"/>
    <x v="0"/>
    <b v="1"/>
    <n v="82"/>
    <b v="1"/>
    <s v="film &amp; video/documentary"/>
    <n v="101.6"/>
    <n v="105.3170731707317"/>
    <x v="0"/>
    <s v="documentary"/>
  </r>
  <r>
    <x v="0"/>
    <s v="US"/>
    <s v="USD"/>
    <n v="1482208233"/>
    <d v="2016-12-19T23:30:33"/>
    <n v="1479184233"/>
    <x v="325"/>
    <x v="4"/>
    <x v="2"/>
    <b v="1"/>
    <n v="736"/>
    <b v="1"/>
    <s v="film &amp; video/documentary"/>
    <n v="104.396"/>
    <n v="70.921195652173907"/>
    <x v="0"/>
    <s v="documentary"/>
  </r>
  <r>
    <x v="0"/>
    <s v="US"/>
    <s v="USD"/>
    <n v="1489532220"/>
    <d v="2017-03-14T17:57:00"/>
    <n v="1486625606"/>
    <x v="326"/>
    <x v="2"/>
    <x v="1"/>
    <b v="1"/>
    <n v="1151"/>
    <b v="1"/>
    <s v="film &amp; video/documentary"/>
    <n v="112.92973333333333"/>
    <n v="147.17167680278018"/>
    <x v="0"/>
    <s v="documentary"/>
  </r>
  <r>
    <x v="0"/>
    <s v="US"/>
    <s v="USD"/>
    <n v="1427011200"/>
    <d v="2015-03-22T03:00:00"/>
    <n v="1424669929"/>
    <x v="327"/>
    <x v="2"/>
    <x v="0"/>
    <b v="1"/>
    <n v="34"/>
    <b v="1"/>
    <s v="film &amp; video/documentary"/>
    <n v="136.4"/>
    <n v="160.47058823529412"/>
    <x v="0"/>
    <s v="documentary"/>
  </r>
  <r>
    <x v="0"/>
    <s v="US"/>
    <s v="USD"/>
    <n v="1446350400"/>
    <d v="2015-10-31T23:00:00"/>
    <n v="1443739388"/>
    <x v="328"/>
    <x v="9"/>
    <x v="0"/>
    <b v="1"/>
    <n v="498"/>
    <b v="1"/>
    <s v="film &amp; video/documentary"/>
    <n v="103.61439999999999"/>
    <n v="156.04578313253012"/>
    <x v="0"/>
    <s v="documentary"/>
  </r>
  <r>
    <x v="0"/>
    <s v="US"/>
    <s v="USD"/>
    <n v="1446868800"/>
    <d v="2015-11-06T23:00:00"/>
    <n v="1444821127"/>
    <x v="329"/>
    <x v="9"/>
    <x v="0"/>
    <b v="1"/>
    <n v="167"/>
    <b v="1"/>
    <s v="film &amp; video/documentary"/>
    <n v="105.5"/>
    <n v="63.17365269461078"/>
    <x v="0"/>
    <s v="documentary"/>
  </r>
  <r>
    <x v="0"/>
    <s v="US"/>
    <s v="USD"/>
    <n v="1368763140"/>
    <d v="2013-05-16T22:59:00"/>
    <n v="1366028563"/>
    <x v="330"/>
    <x v="6"/>
    <x v="4"/>
    <b v="1"/>
    <n v="340"/>
    <b v="1"/>
    <s v="film &amp; video/documentary"/>
    <n v="101.82857142857142"/>
    <n v="104.82352941176471"/>
    <x v="0"/>
    <s v="documentary"/>
  </r>
  <r>
    <x v="0"/>
    <s v="US"/>
    <s v="USD"/>
    <n v="1466171834"/>
    <d v="2016-06-17T08:57:14"/>
    <n v="1463493434"/>
    <x v="331"/>
    <x v="5"/>
    <x v="2"/>
    <b v="1"/>
    <n v="438"/>
    <b v="1"/>
    <s v="film &amp; video/documentary"/>
    <n v="106.60499999999999"/>
    <n v="97.356164383561648"/>
    <x v="0"/>
    <s v="documentary"/>
  </r>
  <r>
    <x v="0"/>
    <s v="US"/>
    <s v="USD"/>
    <n v="1446019200"/>
    <d v="2015-10-28T03:00:00"/>
    <n v="1442420377"/>
    <x v="332"/>
    <x v="8"/>
    <x v="0"/>
    <b v="1"/>
    <n v="555"/>
    <b v="1"/>
    <s v="film &amp; video/documentary"/>
    <n v="113.015"/>
    <n v="203.63063063063063"/>
    <x v="0"/>
    <s v="documentary"/>
  </r>
  <r>
    <x v="0"/>
    <s v="US"/>
    <s v="USD"/>
    <n v="1460038591"/>
    <d v="2016-04-07T09:16:31"/>
    <n v="1457450191"/>
    <x v="333"/>
    <x v="7"/>
    <x v="2"/>
    <b v="1"/>
    <n v="266"/>
    <b v="1"/>
    <s v="film &amp; video/documentary"/>
    <n v="125.22750000000001"/>
    <n v="188.31203007518798"/>
    <x v="0"/>
    <s v="documentary"/>
  </r>
  <r>
    <x v="0"/>
    <s v="US"/>
    <s v="USD"/>
    <n v="1431716400"/>
    <d v="2015-05-15T14:00:00"/>
    <n v="1428423757"/>
    <x v="334"/>
    <x v="6"/>
    <x v="0"/>
    <b v="1"/>
    <n v="69"/>
    <b v="1"/>
    <s v="film &amp; video/documentary"/>
    <n v="101.19"/>
    <n v="146.65217391304347"/>
    <x v="0"/>
    <s v="documentary"/>
  </r>
  <r>
    <x v="0"/>
    <s v="US"/>
    <s v="USD"/>
    <n v="1431122400"/>
    <d v="2015-05-08T17:00:00"/>
    <n v="1428428515"/>
    <x v="335"/>
    <x v="6"/>
    <x v="0"/>
    <b v="1"/>
    <n v="80"/>
    <b v="1"/>
    <s v="film &amp; video/documentary"/>
    <n v="102.76470588235294"/>
    <n v="109.1875"/>
    <x v="0"/>
    <s v="documentary"/>
  </r>
  <r>
    <x v="0"/>
    <s v="US"/>
    <s v="USD"/>
    <n v="1447427918"/>
    <d v="2015-11-13T10:18:38"/>
    <n v="1444832318"/>
    <x v="336"/>
    <x v="9"/>
    <x v="0"/>
    <b v="1"/>
    <n v="493"/>
    <b v="1"/>
    <s v="film &amp; video/documentary"/>
    <n v="116.83911999999998"/>
    <n v="59.249046653144013"/>
    <x v="0"/>
    <s v="documentary"/>
  </r>
  <r>
    <x v="0"/>
    <s v="US"/>
    <s v="USD"/>
    <n v="1426298708"/>
    <d v="2015-03-13T21:05:08"/>
    <n v="1423710308"/>
    <x v="337"/>
    <x v="2"/>
    <x v="0"/>
    <b v="1"/>
    <n v="31"/>
    <b v="1"/>
    <s v="film &amp; video/documentary"/>
    <n v="101.16833333333335"/>
    <n v="97.904838709677421"/>
    <x v="0"/>
    <s v="documentary"/>
  </r>
  <r>
    <x v="0"/>
    <s v="US"/>
    <s v="USD"/>
    <n v="1472864400"/>
    <d v="2016-09-02T20:00:00"/>
    <n v="1468001290"/>
    <x v="338"/>
    <x v="3"/>
    <x v="2"/>
    <b v="1"/>
    <n v="236"/>
    <b v="1"/>
    <s v="film &amp; video/documentary"/>
    <n v="110.13360000000002"/>
    <n v="70.000169491525426"/>
    <x v="0"/>
    <s v="documentary"/>
  </r>
  <r>
    <x v="0"/>
    <s v="US"/>
    <s v="USD"/>
    <n v="1430331268"/>
    <d v="2015-04-29T13:14:28"/>
    <n v="1427739268"/>
    <x v="339"/>
    <x v="7"/>
    <x v="0"/>
    <b v="1"/>
    <n v="89"/>
    <b v="1"/>
    <s v="film &amp; video/documentary"/>
    <n v="108.08333333333333"/>
    <n v="72.865168539325836"/>
    <x v="0"/>
    <s v="documentary"/>
  </r>
  <r>
    <x v="0"/>
    <s v="US"/>
    <s v="USD"/>
    <n v="1489006800"/>
    <d v="2017-03-08T16:00:00"/>
    <n v="1486397007"/>
    <x v="340"/>
    <x v="2"/>
    <x v="1"/>
    <b v="1"/>
    <n v="299"/>
    <b v="1"/>
    <s v="film &amp; video/documentary"/>
    <n v="125.02285714285715"/>
    <n v="146.34782608695653"/>
    <x v="0"/>
    <s v="documentary"/>
  </r>
  <r>
    <x v="0"/>
    <s v="US"/>
    <s v="USD"/>
    <n v="1412135940"/>
    <d v="2014-09-30T22:59:00"/>
    <n v="1410555998"/>
    <x v="341"/>
    <x v="8"/>
    <x v="3"/>
    <b v="1"/>
    <n v="55"/>
    <b v="1"/>
    <s v="film &amp; video/documentary"/>
    <n v="106.71428571428572"/>
    <n v="67.909090909090907"/>
    <x v="0"/>
    <s v="documentary"/>
  </r>
  <r>
    <x v="0"/>
    <s v="US"/>
    <s v="USD"/>
    <n v="1461955465"/>
    <d v="2016-04-29T13:44:25"/>
    <n v="1459363465"/>
    <x v="342"/>
    <x v="7"/>
    <x v="2"/>
    <b v="1"/>
    <n v="325"/>
    <b v="1"/>
    <s v="film &amp; video/documentary"/>
    <n v="100.36639999999998"/>
    <n v="169.85083076923075"/>
    <x v="0"/>
    <s v="documentary"/>
  </r>
  <r>
    <x v="0"/>
    <s v="US"/>
    <s v="USD"/>
    <n v="1415934000"/>
    <d v="2014-11-13T22:00:00"/>
    <n v="1413308545"/>
    <x v="343"/>
    <x v="9"/>
    <x v="3"/>
    <b v="1"/>
    <n v="524"/>
    <b v="1"/>
    <s v="film &amp; video/documentary"/>
    <n v="102.02863333333335"/>
    <n v="58.413339694656486"/>
    <x v="0"/>
    <s v="documentary"/>
  </r>
  <r>
    <x v="0"/>
    <s v="US"/>
    <s v="USD"/>
    <n v="1433125200"/>
    <d v="2015-05-31T21:20:00"/>
    <n v="1429312694"/>
    <x v="344"/>
    <x v="6"/>
    <x v="0"/>
    <b v="1"/>
    <n v="285"/>
    <b v="1"/>
    <s v="film &amp; video/documentary"/>
    <n v="102.08358208955224"/>
    <n v="119.99298245614035"/>
    <x v="0"/>
    <s v="documentary"/>
  </r>
  <r>
    <x v="0"/>
    <s v="US"/>
    <s v="USD"/>
    <n v="1432161590"/>
    <d v="2015-05-20T17:39:50"/>
    <n v="1429569590"/>
    <x v="345"/>
    <x v="6"/>
    <x v="0"/>
    <b v="1"/>
    <n v="179"/>
    <b v="1"/>
    <s v="film &amp; video/documentary"/>
    <n v="123.27586206896552"/>
    <n v="99.860335195530723"/>
    <x v="0"/>
    <s v="documentary"/>
  </r>
  <r>
    <x v="0"/>
    <s v="US"/>
    <s v="USD"/>
    <n v="1444824021"/>
    <d v="2015-10-14T07:00:21"/>
    <n v="1442232021"/>
    <x v="346"/>
    <x v="8"/>
    <x v="0"/>
    <b v="1"/>
    <n v="188"/>
    <b v="1"/>
    <s v="film &amp; video/documentary"/>
    <n v="170.28880000000001"/>
    <n v="90.579148936170213"/>
    <x v="0"/>
    <s v="documentary"/>
  </r>
  <r>
    <x v="0"/>
    <s v="US"/>
    <s v="USD"/>
    <n v="1447505609"/>
    <d v="2015-11-14T07:53:29"/>
    <n v="1444910009"/>
    <x v="347"/>
    <x v="9"/>
    <x v="0"/>
    <b v="1"/>
    <n v="379"/>
    <b v="1"/>
    <s v="film &amp; video/documentary"/>
    <n v="111.59049999999999"/>
    <n v="117.77361477572559"/>
    <x v="0"/>
    <s v="documentary"/>
  </r>
  <r>
    <x v="0"/>
    <s v="US"/>
    <s v="USD"/>
    <n v="1440165916"/>
    <d v="2015-08-21T09:05:16"/>
    <n v="1437573916"/>
    <x v="348"/>
    <x v="3"/>
    <x v="0"/>
    <b v="1"/>
    <n v="119"/>
    <b v="1"/>
    <s v="film &amp; video/documentary"/>
    <n v="103"/>
    <n v="86.554621848739501"/>
    <x v="0"/>
    <s v="documentary"/>
  </r>
  <r>
    <x v="0"/>
    <s v="US"/>
    <s v="USD"/>
    <n v="1487937508"/>
    <d v="2017-02-24T06:58:28"/>
    <n v="1485345508"/>
    <x v="349"/>
    <x v="1"/>
    <x v="1"/>
    <b v="1"/>
    <n v="167"/>
    <b v="1"/>
    <s v="film &amp; video/documentary"/>
    <n v="106.63570159857905"/>
    <n v="71.899281437125751"/>
    <x v="0"/>
    <s v="documentary"/>
  </r>
  <r>
    <x v="0"/>
    <s v="US"/>
    <s v="USD"/>
    <n v="1473566340"/>
    <d v="2016-09-10T22:59:00"/>
    <n v="1470274509"/>
    <x v="350"/>
    <x v="10"/>
    <x v="2"/>
    <b v="1"/>
    <n v="221"/>
    <b v="1"/>
    <s v="film &amp; video/documentary"/>
    <n v="114.75999999999999"/>
    <n v="129.81900452488688"/>
    <x v="0"/>
    <s v="documentary"/>
  </r>
  <r>
    <x v="0"/>
    <s v="ES"/>
    <s v="EUR"/>
    <n v="1460066954"/>
    <d v="2016-04-07T17:09:14"/>
    <n v="1456614554"/>
    <x v="351"/>
    <x v="2"/>
    <x v="2"/>
    <b v="1"/>
    <n v="964"/>
    <b v="1"/>
    <s v="film &amp; video/documentary"/>
    <n v="127.34117647058822"/>
    <n v="44.912863070539416"/>
    <x v="0"/>
    <s v="documentary"/>
  </r>
  <r>
    <x v="0"/>
    <s v="US"/>
    <s v="USD"/>
    <n v="1412740868"/>
    <d v="2014-10-07T23:01:08"/>
    <n v="1410148868"/>
    <x v="352"/>
    <x v="8"/>
    <x v="3"/>
    <b v="1"/>
    <n v="286"/>
    <b v="1"/>
    <s v="film &amp; video/documentary"/>
    <n v="116.56"/>
    <n v="40.755244755244753"/>
    <x v="0"/>
    <s v="documentary"/>
  </r>
  <r>
    <x v="0"/>
    <s v="US"/>
    <s v="USD"/>
    <n v="1447963219"/>
    <d v="2015-11-19T15:00:19"/>
    <n v="1445367619"/>
    <x v="353"/>
    <x v="9"/>
    <x v="0"/>
    <b v="1"/>
    <n v="613"/>
    <b v="1"/>
    <s v="film &amp; video/documentary"/>
    <n v="108.61819426615318"/>
    <n v="103.52394779771615"/>
    <x v="0"/>
    <s v="documentary"/>
  </r>
  <r>
    <x v="0"/>
    <s v="US"/>
    <s v="USD"/>
    <n v="1460141521"/>
    <d v="2016-04-08T13:52:01"/>
    <n v="1457553121"/>
    <x v="354"/>
    <x v="7"/>
    <x v="2"/>
    <b v="1"/>
    <n v="29"/>
    <b v="1"/>
    <s v="film &amp; video/documentary"/>
    <n v="103.94285714285714"/>
    <n v="125.44827586206897"/>
    <x v="0"/>
    <s v="documentary"/>
  </r>
  <r>
    <x v="0"/>
    <s v="US"/>
    <s v="USD"/>
    <n v="1417420994"/>
    <d v="2014-12-01T03:03:14"/>
    <n v="1414738994"/>
    <x v="355"/>
    <x v="9"/>
    <x v="3"/>
    <b v="1"/>
    <n v="165"/>
    <b v="1"/>
    <s v="film &amp; video/documentary"/>
    <n v="116.25714285714285"/>
    <n v="246.60606060606059"/>
    <x v="0"/>
    <s v="documentary"/>
  </r>
  <r>
    <x v="0"/>
    <s v="US"/>
    <s v="USD"/>
    <n v="1458152193"/>
    <d v="2016-03-16T13:16:33"/>
    <n v="1455563793"/>
    <x v="356"/>
    <x v="2"/>
    <x v="2"/>
    <b v="1"/>
    <n v="97"/>
    <b v="1"/>
    <s v="film &amp; video/documentary"/>
    <n v="102.69239999999999"/>
    <n v="79.401340206185566"/>
    <x v="0"/>
    <s v="documentary"/>
  </r>
  <r>
    <x v="0"/>
    <s v="US"/>
    <s v="USD"/>
    <n v="1429852797"/>
    <d v="2015-04-24T00:19:57"/>
    <n v="1426396797"/>
    <x v="357"/>
    <x v="7"/>
    <x v="0"/>
    <b v="1"/>
    <n v="303"/>
    <b v="1"/>
    <s v="film &amp; video/documentary"/>
    <n v="174"/>
    <n v="86.138613861386133"/>
    <x v="0"/>
    <s v="documentary"/>
  </r>
  <r>
    <x v="0"/>
    <s v="US"/>
    <s v="USD"/>
    <n v="1466002800"/>
    <d v="2016-06-15T10:00:00"/>
    <n v="1463517521"/>
    <x v="358"/>
    <x v="5"/>
    <x v="2"/>
    <b v="1"/>
    <n v="267"/>
    <b v="1"/>
    <s v="film &amp; video/documentary"/>
    <n v="103.08800000000001"/>
    <n v="193.04868913857678"/>
    <x v="0"/>
    <s v="documentary"/>
  </r>
  <r>
    <x v="0"/>
    <s v="US"/>
    <s v="USD"/>
    <n v="1415941920"/>
    <d v="2014-11-14T00:12:00"/>
    <n v="1414028490"/>
    <x v="359"/>
    <x v="9"/>
    <x v="3"/>
    <b v="1"/>
    <n v="302"/>
    <b v="1"/>
    <s v="film &amp; video/documentary"/>
    <n v="104.85537190082646"/>
    <n v="84.023178807947019"/>
    <x v="0"/>
    <s v="documentary"/>
  </r>
  <r>
    <x v="0"/>
    <s v="US"/>
    <s v="USD"/>
    <n v="1437621060"/>
    <d v="2015-07-22T22:11:00"/>
    <n v="1433799180"/>
    <x v="360"/>
    <x v="0"/>
    <x v="0"/>
    <b v="0"/>
    <n v="87"/>
    <b v="1"/>
    <s v="film &amp; video/documentary"/>
    <n v="101.375"/>
    <n v="139.82758620689654"/>
    <x v="0"/>
    <s v="documentary"/>
  </r>
  <r>
    <x v="0"/>
    <s v="US"/>
    <s v="USD"/>
    <n v="1416704506"/>
    <d v="2014-11-22T20:01:46"/>
    <n v="1414108906"/>
    <x v="361"/>
    <x v="9"/>
    <x v="3"/>
    <b v="0"/>
    <n v="354"/>
    <b v="1"/>
    <s v="film &amp; video/documentary"/>
    <n v="111.07699999999998"/>
    <n v="109.82189265536722"/>
    <x v="0"/>
    <s v="documentary"/>
  </r>
  <r>
    <x v="0"/>
    <s v="US"/>
    <s v="USD"/>
    <n v="1407456000"/>
    <d v="2014-08-07T19:00:00"/>
    <n v="1405573391"/>
    <x v="362"/>
    <x v="3"/>
    <x v="3"/>
    <b v="0"/>
    <n v="86"/>
    <b v="1"/>
    <s v="film &amp; video/documentary"/>
    <n v="124.15933781686496"/>
    <n v="139.53488372093022"/>
    <x v="0"/>
    <s v="documentary"/>
  </r>
  <r>
    <x v="0"/>
    <s v="US"/>
    <s v="USD"/>
    <n v="1272828120"/>
    <d v="2010-05-02T14:22:00"/>
    <n v="1268934736"/>
    <x v="363"/>
    <x v="7"/>
    <x v="7"/>
    <b v="0"/>
    <n v="26"/>
    <b v="1"/>
    <s v="film &amp; video/documentary"/>
    <n v="101.33333333333334"/>
    <n v="347.84615384615387"/>
    <x v="0"/>
    <s v="documentary"/>
  </r>
  <r>
    <x v="0"/>
    <s v="US"/>
    <s v="USD"/>
    <n v="1403323140"/>
    <d v="2014-06-20T22:59:00"/>
    <n v="1400704672"/>
    <x v="364"/>
    <x v="5"/>
    <x v="3"/>
    <b v="0"/>
    <n v="113"/>
    <b v="1"/>
    <s v="film &amp; video/documentary"/>
    <n v="110.16142857142856"/>
    <n v="68.24159292035398"/>
    <x v="0"/>
    <s v="documentary"/>
  </r>
  <r>
    <x v="0"/>
    <s v="GB"/>
    <s v="GBP"/>
    <n v="1393597999"/>
    <d v="2014-02-28T09:33:19"/>
    <n v="1391005999"/>
    <x v="365"/>
    <x v="1"/>
    <x v="3"/>
    <b v="0"/>
    <n v="65"/>
    <b v="1"/>
    <s v="film &amp; video/documentary"/>
    <n v="103.97333333333334"/>
    <n v="239.93846153846152"/>
    <x v="0"/>
    <s v="documentary"/>
  </r>
  <r>
    <x v="0"/>
    <s v="US"/>
    <s v="USD"/>
    <n v="1337540518"/>
    <d v="2012-05-20T14:01:58"/>
    <n v="1334948518"/>
    <x v="366"/>
    <x v="6"/>
    <x v="5"/>
    <b v="0"/>
    <n v="134"/>
    <b v="1"/>
    <s v="film &amp; video/documentary"/>
    <n v="101.31578947368421"/>
    <n v="287.31343283582089"/>
    <x v="0"/>
    <s v="documentary"/>
  </r>
  <r>
    <x v="0"/>
    <s v="US"/>
    <s v="USD"/>
    <n v="1367384340"/>
    <d v="2013-04-30T23:59:00"/>
    <n v="1363960278"/>
    <x v="367"/>
    <x v="7"/>
    <x v="4"/>
    <b v="0"/>
    <n v="119"/>
    <b v="1"/>
    <s v="film &amp; video/documentary"/>
    <n v="103.3501"/>
    <n v="86.84882352941176"/>
    <x v="0"/>
    <s v="documentary"/>
  </r>
  <r>
    <x v="0"/>
    <s v="US"/>
    <s v="USD"/>
    <n v="1426426322"/>
    <d v="2015-03-15T08:32:02"/>
    <n v="1423405922"/>
    <x v="368"/>
    <x v="2"/>
    <x v="0"/>
    <b v="0"/>
    <n v="159"/>
    <b v="1"/>
    <s v="film &amp; video/documentary"/>
    <n v="104.11200000000001"/>
    <n v="81.84905660377359"/>
    <x v="0"/>
    <s v="documentary"/>
  </r>
  <r>
    <x v="0"/>
    <s v="US"/>
    <s v="USD"/>
    <n v="1326633269"/>
    <d v="2012-01-15T08:14:29"/>
    <n v="1324041269"/>
    <x v="369"/>
    <x v="11"/>
    <x v="6"/>
    <b v="0"/>
    <n v="167"/>
    <b v="1"/>
    <s v="film &amp; video/documentary"/>
    <n v="110.15569230769231"/>
    <n v="42.874970059880241"/>
    <x v="0"/>
    <s v="documentary"/>
  </r>
  <r>
    <x v="0"/>
    <s v="US"/>
    <s v="USD"/>
    <n v="1483729500"/>
    <d v="2017-01-06T14:05:00"/>
    <n v="1481137500"/>
    <x v="370"/>
    <x v="11"/>
    <x v="2"/>
    <b v="0"/>
    <n v="43"/>
    <b v="1"/>
    <s v="film &amp; video/documentary"/>
    <n v="122.02"/>
    <n v="709.41860465116281"/>
    <x v="0"/>
    <s v="documentary"/>
  </r>
  <r>
    <x v="0"/>
    <s v="US"/>
    <s v="USD"/>
    <n v="1359743139"/>
    <d v="2013-02-01T13:25:39"/>
    <n v="1355855139"/>
    <x v="371"/>
    <x v="11"/>
    <x v="5"/>
    <b v="0"/>
    <n v="1062"/>
    <b v="1"/>
    <s v="film &amp; video/documentary"/>
    <n v="114.16866666666667"/>
    <n v="161.25517890772127"/>
    <x v="0"/>
    <s v="documentary"/>
  </r>
  <r>
    <x v="0"/>
    <s v="GB"/>
    <s v="GBP"/>
    <n v="1459872000"/>
    <d v="2016-04-05T11:00:00"/>
    <n v="1456408244"/>
    <x v="372"/>
    <x v="2"/>
    <x v="2"/>
    <b v="0"/>
    <n v="9"/>
    <b v="1"/>
    <s v="film &amp; video/documentary"/>
    <n v="125.33333333333334"/>
    <n v="41.777777777777779"/>
    <x v="0"/>
    <s v="documentary"/>
  </r>
  <r>
    <x v="0"/>
    <s v="US"/>
    <s v="USD"/>
    <n v="1342648398"/>
    <d v="2012-07-18T16:53:18"/>
    <n v="1340056398"/>
    <x v="373"/>
    <x v="0"/>
    <x v="5"/>
    <b v="0"/>
    <n v="89"/>
    <b v="1"/>
    <s v="film &amp; video/documentary"/>
    <n v="106.66666666666667"/>
    <n v="89.887640449438209"/>
    <x v="0"/>
    <s v="documentary"/>
  </r>
  <r>
    <x v="0"/>
    <s v="US"/>
    <s v="USD"/>
    <n v="1316208031"/>
    <d v="2011-09-16T16:20:31"/>
    <n v="1312320031"/>
    <x v="374"/>
    <x v="10"/>
    <x v="6"/>
    <b v="0"/>
    <n v="174"/>
    <b v="1"/>
    <s v="film &amp; video/documentary"/>
    <n v="130.65"/>
    <n v="45.051724137931032"/>
    <x v="0"/>
    <s v="documentary"/>
  </r>
  <r>
    <x v="0"/>
    <s v="US"/>
    <s v="USD"/>
    <n v="1393694280"/>
    <d v="2014-03-01T12:18:00"/>
    <n v="1390088311"/>
    <x v="375"/>
    <x v="1"/>
    <x v="3"/>
    <b v="0"/>
    <n v="14"/>
    <b v="1"/>
    <s v="film &amp; video/documentary"/>
    <n v="120"/>
    <n v="42.857142857142854"/>
    <x v="0"/>
    <s v="documentary"/>
  </r>
  <r>
    <x v="0"/>
    <s v="GB"/>
    <s v="GBP"/>
    <n v="1472122316"/>
    <d v="2016-08-25T05:51:56"/>
    <n v="1469443916"/>
    <x v="376"/>
    <x v="3"/>
    <x v="2"/>
    <b v="0"/>
    <n v="48"/>
    <b v="1"/>
    <s v="film &amp; video/documentary"/>
    <n v="105.9591836734694"/>
    <n v="54.083333333333336"/>
    <x v="0"/>
    <s v="documentary"/>
  </r>
  <r>
    <x v="0"/>
    <s v="US"/>
    <s v="USD"/>
    <n v="1447484460"/>
    <d v="2015-11-14T02:01:00"/>
    <n v="1444888868"/>
    <x v="377"/>
    <x v="9"/>
    <x v="0"/>
    <b v="0"/>
    <n v="133"/>
    <b v="1"/>
    <s v="film &amp; video/documentary"/>
    <n v="114.39999999999999"/>
    <n v="103.21804511278195"/>
    <x v="0"/>
    <s v="documentary"/>
  </r>
  <r>
    <x v="0"/>
    <s v="CA"/>
    <s v="CAD"/>
    <n v="1453765920"/>
    <d v="2016-01-25T18:52:00"/>
    <n v="1451655808"/>
    <x v="378"/>
    <x v="1"/>
    <x v="2"/>
    <b v="0"/>
    <n v="83"/>
    <b v="1"/>
    <s v="film &amp; video/documentary"/>
    <n v="111.76666666666665"/>
    <n v="40.397590361445786"/>
    <x v="0"/>
    <s v="documentary"/>
  </r>
  <r>
    <x v="0"/>
    <s v="US"/>
    <s v="USD"/>
    <n v="1336062672"/>
    <d v="2012-05-03T11:31:12"/>
    <n v="1332174672"/>
    <x v="379"/>
    <x v="7"/>
    <x v="5"/>
    <b v="0"/>
    <n v="149"/>
    <b v="1"/>
    <s v="film &amp; video/documentary"/>
    <n v="116.08000000000001"/>
    <n v="116.85906040268456"/>
    <x v="0"/>
    <s v="documentary"/>
  </r>
  <r>
    <x v="0"/>
    <s v="US"/>
    <s v="USD"/>
    <n v="1453569392"/>
    <d v="2016-01-23T12:16:32"/>
    <n v="1451409392"/>
    <x v="380"/>
    <x v="11"/>
    <x v="0"/>
    <b v="0"/>
    <n v="49"/>
    <b v="1"/>
    <s v="film &amp; video/documentary"/>
    <n v="141.5"/>
    <n v="115.51020408163265"/>
    <x v="0"/>
    <s v="documentary"/>
  </r>
  <r>
    <x v="0"/>
    <s v="US"/>
    <s v="USD"/>
    <n v="1343624400"/>
    <d v="2012-07-30T00:00:00"/>
    <n v="1340642717"/>
    <x v="381"/>
    <x v="0"/>
    <x v="5"/>
    <b v="0"/>
    <n v="251"/>
    <b v="1"/>
    <s v="film &amp; video/documentary"/>
    <n v="104.72999999999999"/>
    <n v="104.31274900398407"/>
    <x v="0"/>
    <s v="documentary"/>
  </r>
  <r>
    <x v="0"/>
    <s v="US"/>
    <s v="USD"/>
    <n v="1346950900"/>
    <d v="2012-09-06T12:01:40"/>
    <n v="1345741300"/>
    <x v="382"/>
    <x v="10"/>
    <x v="5"/>
    <b v="0"/>
    <n v="22"/>
    <b v="1"/>
    <s v="film &amp; video/documentary"/>
    <n v="255.83333333333331"/>
    <n v="69.772727272727266"/>
    <x v="0"/>
    <s v="documentary"/>
  </r>
  <r>
    <x v="0"/>
    <s v="US"/>
    <s v="USD"/>
    <n v="1400467759"/>
    <d v="2014-05-18T21:49:19"/>
    <n v="1398480559"/>
    <x v="383"/>
    <x v="6"/>
    <x v="3"/>
    <b v="0"/>
    <n v="48"/>
    <b v="1"/>
    <s v="film &amp; video/documentary"/>
    <n v="206.70670670670671"/>
    <n v="43.020833333333336"/>
    <x v="0"/>
    <s v="documentary"/>
  </r>
  <r>
    <x v="0"/>
    <s v="US"/>
    <s v="USD"/>
    <n v="1420569947"/>
    <d v="2015-01-06T13:45:47"/>
    <n v="1417977947"/>
    <x v="384"/>
    <x v="11"/>
    <x v="3"/>
    <b v="0"/>
    <n v="383"/>
    <b v="1"/>
    <s v="film &amp; video/documentary"/>
    <n v="112.105"/>
    <n v="58.540469973890339"/>
    <x v="0"/>
    <s v="documentary"/>
  </r>
  <r>
    <x v="0"/>
    <s v="US"/>
    <s v="USD"/>
    <n v="1416582101"/>
    <d v="2014-11-21T10:01:41"/>
    <n v="1413986501"/>
    <x v="385"/>
    <x v="9"/>
    <x v="3"/>
    <b v="0"/>
    <n v="237"/>
    <b v="1"/>
    <s v="film &amp; video/documentary"/>
    <n v="105.982"/>
    <n v="111.79535864978902"/>
    <x v="0"/>
    <s v="documentary"/>
  </r>
  <r>
    <x v="0"/>
    <s v="US"/>
    <s v="USD"/>
    <n v="1439246991"/>
    <d v="2015-08-10T17:49:51"/>
    <n v="1437950991"/>
    <x v="386"/>
    <x v="3"/>
    <x v="0"/>
    <b v="0"/>
    <n v="13"/>
    <b v="1"/>
    <s v="film &amp; video/documentary"/>
    <n v="100.16666666666667"/>
    <n v="46.230769230769234"/>
    <x v="0"/>
    <s v="documentary"/>
  </r>
  <r>
    <x v="0"/>
    <s v="US"/>
    <s v="USD"/>
    <n v="1439618400"/>
    <d v="2015-08-15T01:00:00"/>
    <n v="1436976858"/>
    <x v="387"/>
    <x v="3"/>
    <x v="0"/>
    <b v="0"/>
    <n v="562"/>
    <b v="1"/>
    <s v="film &amp; video/documentary"/>
    <n v="213.98947368421051"/>
    <n v="144.69039145907473"/>
    <x v="0"/>
    <s v="documentary"/>
  </r>
  <r>
    <x v="0"/>
    <s v="US"/>
    <s v="USD"/>
    <n v="1469670580"/>
    <d v="2016-07-27T20:49:40"/>
    <n v="1467078580"/>
    <x v="388"/>
    <x v="0"/>
    <x v="2"/>
    <b v="0"/>
    <n v="71"/>
    <b v="1"/>
    <s v="film &amp; video/documentary"/>
    <n v="126.16000000000001"/>
    <n v="88.845070422535215"/>
    <x v="0"/>
    <s v="documentary"/>
  </r>
  <r>
    <x v="0"/>
    <s v="US"/>
    <s v="USD"/>
    <n v="1394233140"/>
    <d v="2014-03-07T17:59:00"/>
    <n v="1391477450"/>
    <x v="389"/>
    <x v="2"/>
    <x v="3"/>
    <b v="0"/>
    <n v="1510"/>
    <b v="1"/>
    <s v="film &amp; video/documentary"/>
    <n v="181.53547058823528"/>
    <n v="81.75107284768211"/>
    <x v="0"/>
    <s v="documentary"/>
  </r>
  <r>
    <x v="0"/>
    <s v="US"/>
    <s v="USD"/>
    <n v="1431046372"/>
    <d v="2015-05-07T19:52:52"/>
    <n v="1429318372"/>
    <x v="390"/>
    <x v="6"/>
    <x v="0"/>
    <b v="0"/>
    <n v="14"/>
    <b v="1"/>
    <s v="film &amp; video/documentary"/>
    <n v="100"/>
    <n v="71.428571428571431"/>
    <x v="0"/>
    <s v="documentary"/>
  </r>
  <r>
    <x v="0"/>
    <s v="US"/>
    <s v="USD"/>
    <n v="1324169940"/>
    <d v="2011-12-17T19:59:00"/>
    <n v="1321578051"/>
    <x v="391"/>
    <x v="4"/>
    <x v="6"/>
    <b v="0"/>
    <n v="193"/>
    <b v="1"/>
    <s v="film &amp; video/documentary"/>
    <n v="100.61"/>
    <n v="104.25906735751295"/>
    <x v="0"/>
    <s v="documentary"/>
  </r>
  <r>
    <x v="0"/>
    <s v="US"/>
    <s v="USD"/>
    <n v="1315450800"/>
    <d v="2011-09-07T22:00:00"/>
    <n v="1312823571"/>
    <x v="392"/>
    <x v="10"/>
    <x v="6"/>
    <b v="0"/>
    <n v="206"/>
    <b v="1"/>
    <s v="film &amp; video/documentary"/>
    <n v="100.9027027027027"/>
    <n v="90.616504854368927"/>
    <x v="0"/>
    <s v="documentary"/>
  </r>
  <r>
    <x v="0"/>
    <s v="US"/>
    <s v="USD"/>
    <n v="1381424452"/>
    <d v="2013-10-10T12:00:52"/>
    <n v="1378746052"/>
    <x v="393"/>
    <x v="8"/>
    <x v="4"/>
    <b v="0"/>
    <n v="351"/>
    <b v="1"/>
    <s v="film &amp; video/documentary"/>
    <n v="110.446"/>
    <n v="157.33048433048432"/>
    <x v="0"/>
    <s v="documentary"/>
  </r>
  <r>
    <x v="0"/>
    <s v="ES"/>
    <s v="EUR"/>
    <n v="1460918282"/>
    <d v="2016-04-17T13:38:02"/>
    <n v="1455737882"/>
    <x v="394"/>
    <x v="2"/>
    <x v="2"/>
    <b v="0"/>
    <n v="50"/>
    <b v="1"/>
    <s v="film &amp; video/documentary"/>
    <n v="111.8936170212766"/>
    <n v="105.18"/>
    <x v="0"/>
    <s v="documentary"/>
  </r>
  <r>
    <x v="0"/>
    <s v="US"/>
    <s v="USD"/>
    <n v="1335562320"/>
    <d v="2012-04-27T16:32:00"/>
    <n v="1332452960"/>
    <x v="395"/>
    <x v="7"/>
    <x v="5"/>
    <b v="0"/>
    <n v="184"/>
    <b v="1"/>
    <s v="film &amp; video/documentary"/>
    <n v="108.04450000000001"/>
    <n v="58.719836956521746"/>
    <x v="0"/>
    <s v="documentary"/>
  </r>
  <r>
    <x v="0"/>
    <s v="US"/>
    <s v="USD"/>
    <n v="1341668006"/>
    <d v="2012-07-07T08:33:26"/>
    <n v="1340372006"/>
    <x v="396"/>
    <x v="0"/>
    <x v="5"/>
    <b v="0"/>
    <n v="196"/>
    <b v="1"/>
    <s v="film &amp; video/documentary"/>
    <n v="106.66666666666667"/>
    <n v="81.632653061224488"/>
    <x v="0"/>
    <s v="documentary"/>
  </r>
  <r>
    <x v="0"/>
    <s v="US"/>
    <s v="USD"/>
    <n v="1283312640"/>
    <d v="2010-08-31T22:44:00"/>
    <n v="1279651084"/>
    <x v="397"/>
    <x v="3"/>
    <x v="7"/>
    <b v="0"/>
    <n v="229"/>
    <b v="1"/>
    <s v="film &amp; video/documentary"/>
    <n v="103.90027322404372"/>
    <n v="56.460043668122275"/>
    <x v="0"/>
    <s v="documentary"/>
  </r>
  <r>
    <x v="0"/>
    <s v="US"/>
    <s v="USD"/>
    <n v="1430334126"/>
    <d v="2015-04-29T14:02:06"/>
    <n v="1426446126"/>
    <x v="398"/>
    <x v="7"/>
    <x v="0"/>
    <b v="0"/>
    <n v="67"/>
    <b v="1"/>
    <s v="film &amp; video/documentary"/>
    <n v="125.16000000000001"/>
    <n v="140.1044776119403"/>
    <x v="0"/>
    <s v="documentary"/>
  </r>
  <r>
    <x v="0"/>
    <s v="GB"/>
    <s v="GBP"/>
    <n v="1481716800"/>
    <d v="2016-12-14T07:00:00"/>
    <n v="1479070867"/>
    <x v="399"/>
    <x v="4"/>
    <x v="2"/>
    <b v="0"/>
    <n v="95"/>
    <b v="1"/>
    <s v="film &amp; video/documentary"/>
    <n v="106.80499999999999"/>
    <n v="224.85263157894738"/>
    <x v="0"/>
    <s v="documentary"/>
  </r>
  <r>
    <x v="0"/>
    <s v="US"/>
    <s v="USD"/>
    <n v="1400297400"/>
    <d v="2014-05-16T22:30:00"/>
    <n v="1397661347"/>
    <x v="400"/>
    <x v="6"/>
    <x v="3"/>
    <b v="0"/>
    <n v="62"/>
    <b v="1"/>
    <s v="film &amp; video/documentary"/>
    <n v="112.30249999999999"/>
    <n v="181.13306451612902"/>
    <x v="0"/>
    <s v="documentary"/>
  </r>
  <r>
    <x v="0"/>
    <s v="US"/>
    <s v="USD"/>
    <n v="1312747970"/>
    <d v="2011-08-07T15:12:50"/>
    <n v="1310155970"/>
    <x v="401"/>
    <x v="3"/>
    <x v="6"/>
    <b v="0"/>
    <n v="73"/>
    <b v="1"/>
    <s v="film &amp; video/documentary"/>
    <n v="103.812"/>
    <n v="711.04109589041093"/>
    <x v="0"/>
    <s v="documentary"/>
  </r>
  <r>
    <x v="0"/>
    <s v="US"/>
    <s v="USD"/>
    <n v="1446731817"/>
    <d v="2015-11-05T08:56:57"/>
    <n v="1444913817"/>
    <x v="402"/>
    <x v="9"/>
    <x v="0"/>
    <b v="0"/>
    <n v="43"/>
    <b v="1"/>
    <s v="film &amp; video/documentary"/>
    <n v="141.65"/>
    <n v="65.883720930232556"/>
    <x v="0"/>
    <s v="documentary"/>
  </r>
  <r>
    <x v="0"/>
    <s v="US"/>
    <s v="USD"/>
    <n v="1312960080"/>
    <d v="2011-08-10T02:08:00"/>
    <n v="1308900441"/>
    <x v="403"/>
    <x v="0"/>
    <x v="6"/>
    <b v="0"/>
    <n v="70"/>
    <b v="1"/>
    <s v="film &amp; video/documentary"/>
    <n v="105.25999999999999"/>
    <n v="75.185714285714283"/>
    <x v="0"/>
    <s v="documentary"/>
  </r>
  <r>
    <x v="0"/>
    <s v="US"/>
    <s v="USD"/>
    <n v="1391641440"/>
    <d v="2014-02-05T18:04:00"/>
    <n v="1389107062"/>
    <x v="404"/>
    <x v="1"/>
    <x v="3"/>
    <b v="0"/>
    <n v="271"/>
    <b v="1"/>
    <s v="film &amp; video/documentary"/>
    <n v="103.09142857142857"/>
    <n v="133.14391143911439"/>
    <x v="0"/>
    <s v="documentary"/>
  </r>
  <r>
    <x v="0"/>
    <s v="US"/>
    <s v="USD"/>
    <n v="1394071339"/>
    <d v="2014-03-05T21:02:19"/>
    <n v="1391479339"/>
    <x v="405"/>
    <x v="2"/>
    <x v="3"/>
    <b v="0"/>
    <n v="55"/>
    <b v="1"/>
    <s v="film &amp; video/documentary"/>
    <n v="107.65957446808511"/>
    <n v="55.2"/>
    <x v="0"/>
    <s v="documentary"/>
  </r>
  <r>
    <x v="0"/>
    <s v="US"/>
    <s v="USD"/>
    <n v="1304920740"/>
    <d v="2011-05-09T00:59:00"/>
    <n v="1301975637"/>
    <x v="406"/>
    <x v="6"/>
    <x v="6"/>
    <b v="0"/>
    <n v="35"/>
    <b v="1"/>
    <s v="film &amp; video/documentary"/>
    <n v="107.70464285714286"/>
    <n v="86.163714285714292"/>
    <x v="0"/>
    <s v="documentary"/>
  </r>
  <r>
    <x v="0"/>
    <s v="US"/>
    <s v="USD"/>
    <n v="1321739650"/>
    <d v="2011-11-19T16:54:10"/>
    <n v="1316552050"/>
    <x v="407"/>
    <x v="8"/>
    <x v="6"/>
    <b v="0"/>
    <n v="22"/>
    <b v="1"/>
    <s v="film &amp; video/documentary"/>
    <n v="101.55000000000001"/>
    <n v="92.318181818181813"/>
    <x v="0"/>
    <s v="documentary"/>
  </r>
  <r>
    <x v="0"/>
    <s v="US"/>
    <s v="USD"/>
    <n v="1383676790"/>
    <d v="2013-11-05T13:39:50"/>
    <n v="1380217190"/>
    <x v="408"/>
    <x v="8"/>
    <x v="4"/>
    <b v="0"/>
    <n v="38"/>
    <b v="1"/>
    <s v="film &amp; video/documentary"/>
    <n v="101.43766666666667"/>
    <n v="160.16473684210527"/>
    <x v="0"/>
    <s v="documentary"/>
  </r>
  <r>
    <x v="0"/>
    <s v="GB"/>
    <s v="GBP"/>
    <n v="1469220144"/>
    <d v="2016-07-22T15:42:24"/>
    <n v="1466628144"/>
    <x v="409"/>
    <x v="0"/>
    <x v="2"/>
    <b v="0"/>
    <n v="15"/>
    <b v="1"/>
    <s v="film &amp; video/documentary"/>
    <n v="136.80000000000001"/>
    <n v="45.6"/>
    <x v="0"/>
    <s v="documentary"/>
  </r>
  <r>
    <x v="0"/>
    <s v="CA"/>
    <s v="CAD"/>
    <n v="1434670397"/>
    <d v="2015-06-18T18:33:17"/>
    <n v="1429486397"/>
    <x v="410"/>
    <x v="6"/>
    <x v="0"/>
    <b v="0"/>
    <n v="7"/>
    <b v="1"/>
    <s v="film &amp; video/documentary"/>
    <n v="128.29999999999998"/>
    <n v="183.28571428571428"/>
    <x v="0"/>
    <s v="documentary"/>
  </r>
  <r>
    <x v="0"/>
    <s v="US"/>
    <s v="USD"/>
    <n v="1387688400"/>
    <d v="2013-12-22T00:00:00"/>
    <n v="1384920804"/>
    <x v="411"/>
    <x v="4"/>
    <x v="4"/>
    <b v="0"/>
    <n v="241"/>
    <b v="1"/>
    <s v="film &amp; video/documentary"/>
    <n v="101.05"/>
    <n v="125.78838174273859"/>
    <x v="0"/>
    <s v="documentary"/>
  </r>
  <r>
    <x v="0"/>
    <s v="US"/>
    <s v="USD"/>
    <n v="1343238578"/>
    <d v="2012-07-25T12:49:38"/>
    <n v="1341856178"/>
    <x v="412"/>
    <x v="3"/>
    <x v="5"/>
    <b v="0"/>
    <n v="55"/>
    <b v="1"/>
    <s v="film &amp; video/documentary"/>
    <n v="126.84"/>
    <n v="57.654545454545456"/>
    <x v="0"/>
    <s v="documentary"/>
  </r>
  <r>
    <x v="0"/>
    <s v="US"/>
    <s v="USD"/>
    <n v="1342731811"/>
    <d v="2012-07-19T16:03:31"/>
    <n v="1340139811"/>
    <x v="413"/>
    <x v="0"/>
    <x v="5"/>
    <b v="0"/>
    <n v="171"/>
    <b v="1"/>
    <s v="film &amp; video/documentary"/>
    <n v="105.0859375"/>
    <n v="78.660818713450297"/>
    <x v="0"/>
    <s v="documentary"/>
  </r>
  <r>
    <x v="0"/>
    <s v="US"/>
    <s v="USD"/>
    <n v="1381541465"/>
    <d v="2013-10-11T20:31:05"/>
    <n v="1378949465"/>
    <x v="414"/>
    <x v="8"/>
    <x v="4"/>
    <b v="0"/>
    <n v="208"/>
    <b v="1"/>
    <s v="film &amp; video/documentary"/>
    <n v="102.85405405405406"/>
    <n v="91.480769230769226"/>
    <x v="0"/>
    <s v="documentary"/>
  </r>
  <r>
    <x v="0"/>
    <s v="CA"/>
    <s v="CAD"/>
    <n v="1413547200"/>
    <d v="2014-10-17T07:00:00"/>
    <n v="1411417602"/>
    <x v="415"/>
    <x v="8"/>
    <x v="3"/>
    <b v="0"/>
    <n v="21"/>
    <b v="1"/>
    <s v="film &amp; video/documentary"/>
    <n v="102.14714285714285"/>
    <n v="68.09809523809524"/>
    <x v="0"/>
    <s v="documentary"/>
  </r>
  <r>
    <x v="0"/>
    <s v="US"/>
    <s v="USD"/>
    <n v="1391851831"/>
    <d v="2014-02-08T04:30:31"/>
    <n v="1389259831"/>
    <x v="416"/>
    <x v="1"/>
    <x v="3"/>
    <b v="0"/>
    <n v="25"/>
    <b v="1"/>
    <s v="film &amp; video/documentary"/>
    <n v="120.21700000000001"/>
    <n v="48.086800000000004"/>
    <x v="0"/>
    <s v="documentary"/>
  </r>
  <r>
    <x v="0"/>
    <s v="US"/>
    <s v="USD"/>
    <n v="1365395580"/>
    <d v="2013-04-07T23:33:00"/>
    <n v="1364426260"/>
    <x v="417"/>
    <x v="7"/>
    <x v="4"/>
    <b v="0"/>
    <n v="52"/>
    <b v="1"/>
    <s v="film &amp; video/documentary"/>
    <n v="100.24761904761905"/>
    <n v="202.42307692307693"/>
    <x v="0"/>
    <s v="documentary"/>
  </r>
  <r>
    <x v="0"/>
    <s v="US"/>
    <s v="USD"/>
    <n v="1437633997"/>
    <d v="2015-07-23T01:46:37"/>
    <n v="1435041997"/>
    <x v="418"/>
    <x v="0"/>
    <x v="0"/>
    <b v="0"/>
    <n v="104"/>
    <b v="1"/>
    <s v="film &amp; video/documentary"/>
    <n v="100.63392857142857"/>
    <n v="216.75"/>
    <x v="0"/>
    <s v="documentary"/>
  </r>
  <r>
    <x v="0"/>
    <s v="US"/>
    <s v="USD"/>
    <n v="1372536787"/>
    <d v="2013-06-29T15:13:07"/>
    <n v="1367352787"/>
    <x v="419"/>
    <x v="6"/>
    <x v="4"/>
    <b v="0"/>
    <n v="73"/>
    <b v="1"/>
    <s v="film &amp; video/documentary"/>
    <n v="100.4375"/>
    <n v="110.06849315068493"/>
    <x v="0"/>
    <s v="documentary"/>
  </r>
  <r>
    <x v="2"/>
    <s v="US"/>
    <s v="USD"/>
    <n v="1394772031"/>
    <d v="2014-03-13T23:40:31"/>
    <n v="1392183631"/>
    <x v="420"/>
    <x v="2"/>
    <x v="3"/>
    <b v="0"/>
    <n v="3"/>
    <b v="0"/>
    <s v="film &amp; video/animation"/>
    <n v="0.43939393939393934"/>
    <n v="4.833333333333333"/>
    <x v="0"/>
    <s v="animation"/>
  </r>
  <r>
    <x v="2"/>
    <s v="US"/>
    <s v="USD"/>
    <n v="1440157656"/>
    <d v="2015-08-21T06:47:36"/>
    <n v="1434973656"/>
    <x v="421"/>
    <x v="0"/>
    <x v="0"/>
    <b v="0"/>
    <n v="6"/>
    <b v="0"/>
    <s v="film &amp; video/animation"/>
    <n v="2.0066666666666668"/>
    <n v="50.166666666666664"/>
    <x v="0"/>
    <s v="animation"/>
  </r>
  <r>
    <x v="2"/>
    <s v="US"/>
    <s v="USD"/>
    <n v="1410416097"/>
    <d v="2014-09-11T01:14:57"/>
    <n v="1407824097"/>
    <x v="422"/>
    <x v="10"/>
    <x v="3"/>
    <b v="0"/>
    <n v="12"/>
    <b v="0"/>
    <s v="film &amp; video/animation"/>
    <n v="1.075"/>
    <n v="35.833333333333336"/>
    <x v="0"/>
    <s v="animation"/>
  </r>
  <r>
    <x v="2"/>
    <s v="US"/>
    <s v="USD"/>
    <n v="1370470430"/>
    <d v="2013-06-05T17:13:50"/>
    <n v="1367878430"/>
    <x v="423"/>
    <x v="5"/>
    <x v="4"/>
    <b v="0"/>
    <n v="13"/>
    <b v="0"/>
    <s v="film &amp; video/animation"/>
    <n v="0.76500000000000001"/>
    <n v="11.76923076923077"/>
    <x v="0"/>
    <s v="animation"/>
  </r>
  <r>
    <x v="2"/>
    <s v="US"/>
    <s v="USD"/>
    <n v="1332748899"/>
    <d v="2012-03-26T03:01:39"/>
    <n v="1327568499"/>
    <x v="424"/>
    <x v="1"/>
    <x v="5"/>
    <b v="0"/>
    <n v="5"/>
    <b v="0"/>
    <s v="film &amp; video/animation"/>
    <n v="6.7966666666666677"/>
    <n v="40.78"/>
    <x v="0"/>
    <s v="animation"/>
  </r>
  <r>
    <x v="2"/>
    <s v="US"/>
    <s v="USD"/>
    <n v="1448660404"/>
    <d v="2015-11-27T16:40:04"/>
    <n v="1443472804"/>
    <x v="425"/>
    <x v="8"/>
    <x v="0"/>
    <b v="0"/>
    <n v="2"/>
    <b v="0"/>
    <s v="film &amp; video/animation"/>
    <n v="1.2E-2"/>
    <n v="3"/>
    <x v="0"/>
    <s v="animation"/>
  </r>
  <r>
    <x v="2"/>
    <s v="US"/>
    <s v="USD"/>
    <n v="1456851914"/>
    <d v="2016-03-01T12:05:14"/>
    <n v="1454259914"/>
    <x v="426"/>
    <x v="1"/>
    <x v="2"/>
    <b v="0"/>
    <n v="8"/>
    <b v="0"/>
    <s v="film &amp; video/animation"/>
    <n v="1.3299999999999998"/>
    <n v="16.625"/>
    <x v="0"/>
    <s v="animation"/>
  </r>
  <r>
    <x v="2"/>
    <s v="US"/>
    <s v="USD"/>
    <n v="1445540340"/>
    <d v="2015-10-22T13:59:00"/>
    <n v="1444340940"/>
    <x v="427"/>
    <x v="9"/>
    <x v="0"/>
    <b v="0"/>
    <n v="0"/>
    <b v="0"/>
    <s v="film &amp; video/animation"/>
    <n v="0"/>
    <n v="0"/>
    <x v="0"/>
    <s v="animation"/>
  </r>
  <r>
    <x v="2"/>
    <s v="US"/>
    <s v="USD"/>
    <n v="1402956000"/>
    <d v="2014-06-16T17:00:00"/>
    <n v="1400523845"/>
    <x v="428"/>
    <x v="5"/>
    <x v="3"/>
    <b v="0"/>
    <n v="13"/>
    <b v="0"/>
    <s v="film &amp; video/animation"/>
    <n v="5.6333333333333329"/>
    <n v="52"/>
    <x v="0"/>
    <s v="animation"/>
  </r>
  <r>
    <x v="2"/>
    <s v="US"/>
    <s v="USD"/>
    <n v="1259297940"/>
    <d v="2009-11-26T23:59:00"/>
    <n v="1252964282"/>
    <x v="429"/>
    <x v="8"/>
    <x v="8"/>
    <b v="0"/>
    <n v="0"/>
    <b v="0"/>
    <s v="film &amp; video/animation"/>
    <n v="0"/>
    <n v="0"/>
    <x v="0"/>
    <s v="animation"/>
  </r>
  <r>
    <x v="2"/>
    <s v="US"/>
    <s v="USD"/>
    <n v="1378866867"/>
    <d v="2013-09-10T21:34:27"/>
    <n v="1377570867"/>
    <x v="430"/>
    <x v="10"/>
    <x v="4"/>
    <b v="0"/>
    <n v="5"/>
    <b v="0"/>
    <s v="film &amp; video/animation"/>
    <n v="2.4"/>
    <n v="4.8"/>
    <x v="0"/>
    <s v="animation"/>
  </r>
  <r>
    <x v="2"/>
    <s v="GB"/>
    <s v="GBP"/>
    <n v="1467752083"/>
    <d v="2016-07-05T15:54:43"/>
    <n v="1465160083"/>
    <x v="431"/>
    <x v="0"/>
    <x v="2"/>
    <b v="0"/>
    <n v="8"/>
    <b v="0"/>
    <s v="film &amp; video/animation"/>
    <n v="13.833333333333334"/>
    <n v="51.875"/>
    <x v="0"/>
    <s v="animation"/>
  </r>
  <r>
    <x v="2"/>
    <s v="US"/>
    <s v="USD"/>
    <n v="1445448381"/>
    <d v="2015-10-21T12:26:21"/>
    <n v="1440264381"/>
    <x v="432"/>
    <x v="10"/>
    <x v="0"/>
    <b v="0"/>
    <n v="8"/>
    <b v="0"/>
    <s v="film &amp; video/animation"/>
    <n v="9.5"/>
    <n v="71.25"/>
    <x v="0"/>
    <s v="animation"/>
  </r>
  <r>
    <x v="2"/>
    <s v="US"/>
    <s v="USD"/>
    <n v="1444576022"/>
    <d v="2015-10-11T10:07:02"/>
    <n v="1439392022"/>
    <x v="433"/>
    <x v="10"/>
    <x v="0"/>
    <b v="0"/>
    <n v="0"/>
    <b v="0"/>
    <s v="film &amp; video/animation"/>
    <n v="0"/>
    <n v="0"/>
    <x v="0"/>
    <s v="animation"/>
  </r>
  <r>
    <x v="2"/>
    <s v="US"/>
    <s v="USD"/>
    <n v="1385931702"/>
    <d v="2013-12-01T16:01:42"/>
    <n v="1383076902"/>
    <x v="434"/>
    <x v="9"/>
    <x v="4"/>
    <b v="0"/>
    <n v="2"/>
    <b v="0"/>
    <s v="film &amp; video/animation"/>
    <n v="5"/>
    <n v="62.5"/>
    <x v="0"/>
    <s v="animation"/>
  </r>
  <r>
    <x v="2"/>
    <s v="US"/>
    <s v="USD"/>
    <n v="1379094980"/>
    <d v="2013-09-13T12:56:20"/>
    <n v="1376502980"/>
    <x v="435"/>
    <x v="10"/>
    <x v="4"/>
    <b v="0"/>
    <n v="3"/>
    <b v="0"/>
    <s v="film &amp; video/animation"/>
    <n v="2.7272727272727275E-3"/>
    <n v="1"/>
    <x v="0"/>
    <s v="animation"/>
  </r>
  <r>
    <x v="2"/>
    <s v="US"/>
    <s v="USD"/>
    <n v="1375260113"/>
    <d v="2013-07-31T03:41:53"/>
    <n v="1372668113"/>
    <x v="436"/>
    <x v="3"/>
    <x v="4"/>
    <b v="0"/>
    <n v="0"/>
    <b v="0"/>
    <s v="film &amp; video/animation"/>
    <n v="0"/>
    <n v="0"/>
    <x v="0"/>
    <s v="animation"/>
  </r>
  <r>
    <x v="2"/>
    <s v="CA"/>
    <s v="CAD"/>
    <n v="1475912326"/>
    <d v="2016-10-08T02:38:46"/>
    <n v="1470728326"/>
    <x v="437"/>
    <x v="10"/>
    <x v="2"/>
    <b v="0"/>
    <n v="0"/>
    <b v="0"/>
    <s v="film &amp; video/animation"/>
    <n v="0"/>
    <n v="0"/>
    <x v="0"/>
    <s v="animation"/>
  </r>
  <r>
    <x v="2"/>
    <s v="US"/>
    <s v="USD"/>
    <n v="1447830958"/>
    <d v="2015-11-18T02:15:58"/>
    <n v="1445235358"/>
    <x v="438"/>
    <x v="9"/>
    <x v="0"/>
    <b v="0"/>
    <n v="11"/>
    <b v="0"/>
    <s v="film &amp; video/animation"/>
    <n v="9.379999999999999"/>
    <n v="170.54545454545453"/>
    <x v="0"/>
    <s v="animation"/>
  </r>
  <r>
    <x v="2"/>
    <s v="US"/>
    <s v="USD"/>
    <n v="1413569818"/>
    <d v="2014-10-17T13:16:58"/>
    <n v="1412705818"/>
    <x v="439"/>
    <x v="9"/>
    <x v="3"/>
    <b v="0"/>
    <n v="0"/>
    <b v="0"/>
    <s v="film &amp; video/animation"/>
    <n v="0"/>
    <n v="0"/>
    <x v="0"/>
    <s v="animation"/>
  </r>
  <r>
    <x v="2"/>
    <s v="US"/>
    <s v="USD"/>
    <n v="1458859153"/>
    <d v="2016-03-24T17:39:13"/>
    <n v="1456270753"/>
    <x v="440"/>
    <x v="2"/>
    <x v="2"/>
    <b v="0"/>
    <n v="1"/>
    <b v="0"/>
    <s v="film &amp; video/animation"/>
    <n v="0.1"/>
    <n v="5"/>
    <x v="0"/>
    <s v="animation"/>
  </r>
  <r>
    <x v="2"/>
    <s v="GB"/>
    <s v="GBP"/>
    <n v="1383418996"/>
    <d v="2013-11-02T14:03:16"/>
    <n v="1380826996"/>
    <x v="441"/>
    <x v="9"/>
    <x v="4"/>
    <b v="0"/>
    <n v="0"/>
    <b v="0"/>
    <s v="film &amp; video/animation"/>
    <n v="0"/>
    <n v="0"/>
    <x v="0"/>
    <s v="animation"/>
  </r>
  <r>
    <x v="2"/>
    <s v="US"/>
    <s v="USD"/>
    <n v="1424380783"/>
    <d v="2015-02-19T16:19:43"/>
    <n v="1421788783"/>
    <x v="442"/>
    <x v="1"/>
    <x v="0"/>
    <b v="0"/>
    <n v="17"/>
    <b v="0"/>
    <s v="film &amp; video/animation"/>
    <n v="39.358823529411765"/>
    <n v="393.58823529411762"/>
    <x v="0"/>
    <s v="animation"/>
  </r>
  <r>
    <x v="2"/>
    <s v="CA"/>
    <s v="CAD"/>
    <n v="1391991701"/>
    <d v="2014-02-09T19:21:41"/>
    <n v="1389399701"/>
    <x v="443"/>
    <x v="1"/>
    <x v="3"/>
    <b v="0"/>
    <n v="2"/>
    <b v="0"/>
    <s v="film &amp; video/animation"/>
    <n v="0.1"/>
    <n v="5"/>
    <x v="0"/>
    <s v="animation"/>
  </r>
  <r>
    <x v="2"/>
    <s v="US"/>
    <s v="USD"/>
    <n v="1329342361"/>
    <d v="2012-02-15T16:46:01"/>
    <n v="1324158361"/>
    <x v="444"/>
    <x v="11"/>
    <x v="6"/>
    <b v="0"/>
    <n v="1"/>
    <b v="0"/>
    <s v="film &amp; video/animation"/>
    <n v="5"/>
    <n v="50"/>
    <x v="0"/>
    <s v="animation"/>
  </r>
  <r>
    <x v="2"/>
    <s v="US"/>
    <s v="USD"/>
    <n v="1432195375"/>
    <d v="2015-05-21T03:02:55"/>
    <n v="1430899375"/>
    <x v="445"/>
    <x v="5"/>
    <x v="0"/>
    <b v="0"/>
    <n v="2"/>
    <b v="0"/>
    <s v="film &amp; video/animation"/>
    <n v="3.3333333333333335E-3"/>
    <n v="1"/>
    <x v="0"/>
    <s v="animation"/>
  </r>
  <r>
    <x v="2"/>
    <s v="US"/>
    <s v="USD"/>
    <n v="1425434420"/>
    <d v="2015-03-03T21:00:20"/>
    <n v="1422842420"/>
    <x v="446"/>
    <x v="2"/>
    <x v="0"/>
    <b v="0"/>
    <n v="16"/>
    <b v="0"/>
    <s v="film &amp; video/animation"/>
    <n v="7.2952380952380951"/>
    <n v="47.875"/>
    <x v="0"/>
    <s v="animation"/>
  </r>
  <r>
    <x v="2"/>
    <s v="GB"/>
    <s v="GBP"/>
    <n v="1364041163"/>
    <d v="2013-03-23T07:19:23"/>
    <n v="1361884763"/>
    <x v="447"/>
    <x v="2"/>
    <x v="4"/>
    <b v="0"/>
    <n v="1"/>
    <b v="0"/>
    <s v="film &amp; video/animation"/>
    <n v="1.6666666666666666E-2"/>
    <n v="5"/>
    <x v="0"/>
    <s v="animation"/>
  </r>
  <r>
    <x v="2"/>
    <s v="US"/>
    <s v="USD"/>
    <n v="1400091095"/>
    <d v="2014-05-14T13:11:35"/>
    <n v="1398363095"/>
    <x v="448"/>
    <x v="6"/>
    <x v="3"/>
    <b v="0"/>
    <n v="4"/>
    <b v="0"/>
    <s v="film &amp; video/animation"/>
    <n v="3.2804000000000002"/>
    <n v="20.502500000000001"/>
    <x v="0"/>
    <s v="animation"/>
  </r>
  <r>
    <x v="2"/>
    <s v="GB"/>
    <s v="GBP"/>
    <n v="1382017085"/>
    <d v="2013-10-17T08:38:05"/>
    <n v="1379425085"/>
    <x v="449"/>
    <x v="8"/>
    <x v="4"/>
    <b v="0"/>
    <n v="5"/>
    <b v="0"/>
    <s v="film &amp; video/animation"/>
    <n v="2.25"/>
    <n v="9"/>
    <x v="0"/>
    <s v="animation"/>
  </r>
  <r>
    <x v="2"/>
    <s v="US"/>
    <s v="USD"/>
    <n v="1392417800"/>
    <d v="2014-02-14T17:43:20"/>
    <n v="1389825800"/>
    <x v="450"/>
    <x v="1"/>
    <x v="3"/>
    <b v="0"/>
    <n v="7"/>
    <b v="0"/>
    <s v="film &amp; video/animation"/>
    <n v="0.79200000000000004"/>
    <n v="56.571428571428569"/>
    <x v="0"/>
    <s v="animation"/>
  </r>
  <r>
    <x v="2"/>
    <s v="US"/>
    <s v="USD"/>
    <n v="1390669791"/>
    <d v="2014-01-25T12:09:51"/>
    <n v="1388077791"/>
    <x v="451"/>
    <x v="11"/>
    <x v="4"/>
    <b v="0"/>
    <n v="0"/>
    <b v="0"/>
    <s v="film &amp; video/animation"/>
    <n v="0"/>
    <n v="0"/>
    <x v="0"/>
    <s v="animation"/>
  </r>
  <r>
    <x v="2"/>
    <s v="US"/>
    <s v="USD"/>
    <n v="1431536015"/>
    <d v="2015-05-13T11:53:35"/>
    <n v="1428944015"/>
    <x v="452"/>
    <x v="6"/>
    <x v="0"/>
    <b v="0"/>
    <n v="12"/>
    <b v="0"/>
    <s v="film &amp; video/animation"/>
    <n v="64"/>
    <n v="40"/>
    <x v="0"/>
    <s v="animation"/>
  </r>
  <r>
    <x v="2"/>
    <s v="US"/>
    <s v="USD"/>
    <n v="1424375279"/>
    <d v="2015-02-19T14:47:59"/>
    <n v="1422992879"/>
    <x v="453"/>
    <x v="2"/>
    <x v="0"/>
    <b v="0"/>
    <n v="2"/>
    <b v="0"/>
    <s v="film &amp; video/animation"/>
    <n v="2.7404479578392621E-2"/>
    <n v="13"/>
    <x v="0"/>
    <s v="animation"/>
  </r>
  <r>
    <x v="2"/>
    <s v="US"/>
    <s v="USD"/>
    <n v="1417007640"/>
    <d v="2014-11-26T08:14:00"/>
    <n v="1414343571"/>
    <x v="454"/>
    <x v="9"/>
    <x v="3"/>
    <b v="0"/>
    <n v="5"/>
    <b v="0"/>
    <s v="film &amp; video/animation"/>
    <n v="0.82000000000000006"/>
    <n v="16.399999999999999"/>
    <x v="0"/>
    <s v="animation"/>
  </r>
  <r>
    <x v="2"/>
    <s v="US"/>
    <s v="USD"/>
    <n v="1334622660"/>
    <d v="2012-04-16T19:31:00"/>
    <n v="1330733022"/>
    <x v="455"/>
    <x v="7"/>
    <x v="5"/>
    <b v="0"/>
    <n v="2"/>
    <b v="0"/>
    <s v="film &amp; video/animation"/>
    <n v="6.9230769230769221E-2"/>
    <n v="22.5"/>
    <x v="0"/>
    <s v="animation"/>
  </r>
  <r>
    <x v="2"/>
    <s v="US"/>
    <s v="USD"/>
    <n v="1382414340"/>
    <d v="2013-10-21T22:59:00"/>
    <n v="1380559201"/>
    <x v="456"/>
    <x v="8"/>
    <x v="4"/>
    <b v="0"/>
    <n v="3"/>
    <b v="0"/>
    <s v="film &amp; video/animation"/>
    <n v="0.68631863186318631"/>
    <n v="20.333333333333332"/>
    <x v="0"/>
    <s v="animation"/>
  </r>
  <r>
    <x v="2"/>
    <s v="CA"/>
    <s v="CAD"/>
    <n v="1408213512"/>
    <d v="2014-08-16T13:25:12"/>
    <n v="1405621512"/>
    <x v="457"/>
    <x v="3"/>
    <x v="3"/>
    <b v="0"/>
    <n v="0"/>
    <b v="0"/>
    <s v="film &amp; video/animation"/>
    <n v="0"/>
    <n v="0"/>
    <x v="0"/>
    <s v="animation"/>
  </r>
  <r>
    <x v="2"/>
    <s v="GB"/>
    <s v="GBP"/>
    <n v="1368550060"/>
    <d v="2013-05-14T11:47:40"/>
    <n v="1365958060"/>
    <x v="458"/>
    <x v="6"/>
    <x v="4"/>
    <b v="0"/>
    <n v="49"/>
    <b v="0"/>
    <s v="film &amp; video/animation"/>
    <n v="8.2100000000000009"/>
    <n v="16.755102040816325"/>
    <x v="0"/>
    <s v="animation"/>
  </r>
  <r>
    <x v="2"/>
    <s v="US"/>
    <s v="USD"/>
    <n v="1321201327"/>
    <d v="2011-11-13T11:22:07"/>
    <n v="1316013727"/>
    <x v="459"/>
    <x v="8"/>
    <x v="6"/>
    <b v="0"/>
    <n v="1"/>
    <b v="0"/>
    <s v="film &amp; video/animation"/>
    <n v="6.4102564102564097E-2"/>
    <n v="25"/>
    <x v="0"/>
    <s v="animation"/>
  </r>
  <r>
    <x v="2"/>
    <s v="US"/>
    <s v="USD"/>
    <n v="1401595200"/>
    <d v="2014-05-31T23:00:00"/>
    <n v="1398862875"/>
    <x v="460"/>
    <x v="6"/>
    <x v="3"/>
    <b v="0"/>
    <n v="2"/>
    <b v="0"/>
    <s v="film &amp; video/animation"/>
    <n v="0.29411764705882354"/>
    <n v="12.5"/>
    <x v="0"/>
    <s v="animation"/>
  </r>
  <r>
    <x v="2"/>
    <s v="GB"/>
    <s v="GBP"/>
    <n v="1370204367"/>
    <d v="2013-06-02T15:19:27"/>
    <n v="1368476367"/>
    <x v="461"/>
    <x v="5"/>
    <x v="4"/>
    <b v="0"/>
    <n v="0"/>
    <b v="0"/>
    <s v="film &amp; video/animation"/>
    <n v="0"/>
    <n v="0"/>
    <x v="0"/>
    <s v="animation"/>
  </r>
  <r>
    <x v="2"/>
    <s v="US"/>
    <s v="USD"/>
    <n v="1312945341"/>
    <d v="2011-08-09T22:02:21"/>
    <n v="1307761341"/>
    <x v="462"/>
    <x v="0"/>
    <x v="6"/>
    <b v="0"/>
    <n v="0"/>
    <b v="0"/>
    <s v="film &amp; video/animation"/>
    <n v="0"/>
    <n v="0"/>
    <x v="0"/>
    <s v="animation"/>
  </r>
  <r>
    <x v="2"/>
    <s v="US"/>
    <s v="USD"/>
    <n v="1316883753"/>
    <d v="2011-09-24T12:02:33"/>
    <n v="1311699753"/>
    <x v="463"/>
    <x v="3"/>
    <x v="6"/>
    <b v="0"/>
    <n v="11"/>
    <b v="0"/>
    <s v="film &amp; video/animation"/>
    <n v="2.2727272727272729"/>
    <n v="113.63636363636364"/>
    <x v="0"/>
    <s v="animation"/>
  </r>
  <r>
    <x v="2"/>
    <s v="DE"/>
    <s v="EUR"/>
    <n v="1463602935"/>
    <d v="2016-05-18T15:22:15"/>
    <n v="1461874935"/>
    <x v="464"/>
    <x v="6"/>
    <x v="2"/>
    <b v="0"/>
    <n v="1"/>
    <b v="0"/>
    <s v="film &amp; video/animation"/>
    <n v="9.9009900990099015E-2"/>
    <n v="1"/>
    <x v="0"/>
    <s v="animation"/>
  </r>
  <r>
    <x v="2"/>
    <s v="US"/>
    <s v="USD"/>
    <n v="1403837574"/>
    <d v="2014-06-26T21:52:54"/>
    <n v="1402455174"/>
    <x v="465"/>
    <x v="0"/>
    <x v="3"/>
    <b v="0"/>
    <n v="8"/>
    <b v="0"/>
    <s v="film &amp; video/animation"/>
    <n v="26.953125"/>
    <n v="17.25"/>
    <x v="0"/>
    <s v="animation"/>
  </r>
  <r>
    <x v="2"/>
    <s v="US"/>
    <s v="USD"/>
    <n v="1347057464"/>
    <d v="2012-09-07T17:37:44"/>
    <n v="1344465464"/>
    <x v="466"/>
    <x v="10"/>
    <x v="5"/>
    <b v="0"/>
    <n v="5"/>
    <b v="0"/>
    <s v="film &amp; video/animation"/>
    <n v="0.76"/>
    <n v="15.2"/>
    <x v="0"/>
    <s v="animation"/>
  </r>
  <r>
    <x v="2"/>
    <s v="US"/>
    <s v="USD"/>
    <n v="1348849134"/>
    <d v="2012-09-28T11:18:54"/>
    <n v="1344961134"/>
    <x v="467"/>
    <x v="10"/>
    <x v="5"/>
    <b v="0"/>
    <n v="39"/>
    <b v="0"/>
    <s v="film &amp; video/animation"/>
    <n v="21.574999999999999"/>
    <n v="110.64102564102564"/>
    <x v="0"/>
    <s v="animation"/>
  </r>
  <r>
    <x v="2"/>
    <s v="US"/>
    <s v="USD"/>
    <n v="1341978665"/>
    <d v="2012-07-10T22:51:05"/>
    <n v="1336795283"/>
    <x v="468"/>
    <x v="5"/>
    <x v="5"/>
    <b v="0"/>
    <n v="0"/>
    <b v="0"/>
    <s v="film &amp; video/animation"/>
    <n v="0"/>
    <n v="0"/>
    <x v="0"/>
    <s v="animation"/>
  </r>
  <r>
    <x v="2"/>
    <s v="GB"/>
    <s v="GBP"/>
    <n v="1409960724"/>
    <d v="2014-09-05T18:45:24"/>
    <n v="1404776724"/>
    <x v="469"/>
    <x v="3"/>
    <x v="3"/>
    <b v="0"/>
    <n v="0"/>
    <b v="0"/>
    <s v="film &amp; video/animation"/>
    <n v="0"/>
    <n v="0"/>
    <x v="0"/>
    <s v="animation"/>
  </r>
  <r>
    <x v="2"/>
    <s v="US"/>
    <s v="USD"/>
    <n v="1389844800"/>
    <d v="2014-01-15T23:00:00"/>
    <n v="1385524889"/>
    <x v="470"/>
    <x v="4"/>
    <x v="4"/>
    <b v="0"/>
    <n v="2"/>
    <b v="0"/>
    <s v="film &amp; video/animation"/>
    <n v="1.02"/>
    <n v="25.5"/>
    <x v="0"/>
    <s v="animation"/>
  </r>
  <r>
    <x v="2"/>
    <s v="US"/>
    <s v="USD"/>
    <n v="1397924379"/>
    <d v="2014-04-19T11:19:39"/>
    <n v="1394039979"/>
    <x v="471"/>
    <x v="7"/>
    <x v="3"/>
    <b v="0"/>
    <n v="170"/>
    <b v="0"/>
    <s v="film &amp; video/animation"/>
    <n v="11.892727272727273"/>
    <n v="38.476470588235294"/>
    <x v="0"/>
    <s v="animation"/>
  </r>
  <r>
    <x v="2"/>
    <s v="US"/>
    <s v="USD"/>
    <n v="1408831718"/>
    <d v="2014-08-23T17:08:38"/>
    <n v="1406239718"/>
    <x v="472"/>
    <x v="3"/>
    <x v="3"/>
    <b v="0"/>
    <n v="5"/>
    <b v="0"/>
    <s v="film &amp; video/animation"/>
    <n v="17.625"/>
    <n v="28.2"/>
    <x v="0"/>
    <s v="animation"/>
  </r>
  <r>
    <x v="2"/>
    <s v="US"/>
    <s v="USD"/>
    <n v="1410972319"/>
    <d v="2014-09-17T11:45:19"/>
    <n v="1408380319"/>
    <x v="473"/>
    <x v="10"/>
    <x v="3"/>
    <b v="0"/>
    <n v="14"/>
    <b v="0"/>
    <s v="film &amp; video/animation"/>
    <n v="2.87"/>
    <n v="61.5"/>
    <x v="0"/>
    <s v="animation"/>
  </r>
  <r>
    <x v="2"/>
    <s v="US"/>
    <s v="USD"/>
    <n v="1487318029"/>
    <d v="2017-02-17T02:53:49"/>
    <n v="1484726029"/>
    <x v="474"/>
    <x v="1"/>
    <x v="1"/>
    <b v="0"/>
    <n v="1"/>
    <b v="0"/>
    <s v="film &amp; video/animation"/>
    <n v="3.0303030303030304E-2"/>
    <n v="1"/>
    <x v="0"/>
    <s v="animation"/>
  </r>
  <r>
    <x v="2"/>
    <s v="US"/>
    <s v="USD"/>
    <n v="1430877843"/>
    <d v="2015-05-05T21:04:03"/>
    <n v="1428285843"/>
    <x v="475"/>
    <x v="6"/>
    <x v="0"/>
    <b v="0"/>
    <n v="0"/>
    <b v="0"/>
    <s v="film &amp; video/animation"/>
    <n v="0"/>
    <n v="0"/>
    <x v="0"/>
    <s v="animation"/>
  </r>
  <r>
    <x v="2"/>
    <s v="US"/>
    <s v="USD"/>
    <n v="1401767940"/>
    <d v="2014-06-02T22:59:00"/>
    <n v="1398727441"/>
    <x v="476"/>
    <x v="6"/>
    <x v="3"/>
    <b v="0"/>
    <n v="124"/>
    <b v="0"/>
    <s v="film &amp; video/animation"/>
    <n v="2.230268181818182"/>
    <n v="39.569274193548388"/>
    <x v="0"/>
    <s v="animation"/>
  </r>
  <r>
    <x v="2"/>
    <s v="US"/>
    <s v="USD"/>
    <n v="1337371334"/>
    <d v="2012-05-18T15:02:14"/>
    <n v="1332187334"/>
    <x v="477"/>
    <x v="7"/>
    <x v="5"/>
    <b v="0"/>
    <n v="0"/>
    <b v="0"/>
    <s v="film &amp; video/animation"/>
    <n v="0"/>
    <n v="0"/>
    <x v="0"/>
    <s v="animation"/>
  </r>
  <r>
    <x v="2"/>
    <s v="US"/>
    <s v="USD"/>
    <n v="1427921509"/>
    <d v="2015-04-01T15:51:49"/>
    <n v="1425333109"/>
    <x v="478"/>
    <x v="7"/>
    <x v="0"/>
    <b v="0"/>
    <n v="0"/>
    <b v="0"/>
    <s v="film &amp; video/animation"/>
    <n v="0"/>
    <n v="0"/>
    <x v="0"/>
    <s v="animation"/>
  </r>
  <r>
    <x v="2"/>
    <s v="US"/>
    <s v="USD"/>
    <n v="1416566835"/>
    <d v="2014-11-21T05:47:15"/>
    <n v="1411379235"/>
    <x v="479"/>
    <x v="8"/>
    <x v="3"/>
    <b v="0"/>
    <n v="55"/>
    <b v="0"/>
    <s v="film &amp; video/animation"/>
    <n v="32.56"/>
    <n v="88.8"/>
    <x v="0"/>
    <s v="animation"/>
  </r>
  <r>
    <x v="2"/>
    <s v="US"/>
    <s v="USD"/>
    <n v="1376049615"/>
    <d v="2013-08-09T07:00:15"/>
    <n v="1373457615"/>
    <x v="480"/>
    <x v="3"/>
    <x v="4"/>
    <b v="0"/>
    <n v="140"/>
    <b v="0"/>
    <s v="film &amp; video/animation"/>
    <n v="19.41"/>
    <n v="55.457142857142856"/>
    <x v="0"/>
    <s v="animation"/>
  </r>
  <r>
    <x v="2"/>
    <s v="US"/>
    <s v="USD"/>
    <n v="1349885289"/>
    <d v="2012-10-10T11:08:09"/>
    <n v="1347293289"/>
    <x v="481"/>
    <x v="8"/>
    <x v="5"/>
    <b v="0"/>
    <n v="21"/>
    <b v="0"/>
    <s v="film &amp; video/animation"/>
    <n v="6.1"/>
    <n v="87.142857142857139"/>
    <x v="0"/>
    <s v="animation"/>
  </r>
  <r>
    <x v="2"/>
    <s v="US"/>
    <s v="USD"/>
    <n v="1460644440"/>
    <d v="2016-04-14T09:34:00"/>
    <n v="1458336690"/>
    <x v="482"/>
    <x v="7"/>
    <x v="2"/>
    <b v="0"/>
    <n v="1"/>
    <b v="0"/>
    <s v="film &amp; video/animation"/>
    <n v="0.1"/>
    <n v="10"/>
    <x v="0"/>
    <s v="animation"/>
  </r>
  <r>
    <x v="2"/>
    <s v="GB"/>
    <s v="GBP"/>
    <n v="1359434672"/>
    <d v="2013-01-28T23:44:32"/>
    <n v="1354250672"/>
    <x v="483"/>
    <x v="4"/>
    <x v="5"/>
    <b v="0"/>
    <n v="147"/>
    <b v="0"/>
    <s v="film &amp; video/animation"/>
    <n v="50.2"/>
    <n v="51.224489795918366"/>
    <x v="0"/>
    <s v="animation"/>
  </r>
  <r>
    <x v="2"/>
    <s v="GB"/>
    <s v="GBP"/>
    <n v="1446766372"/>
    <d v="2015-11-05T18:32:52"/>
    <n v="1443220372"/>
    <x v="484"/>
    <x v="8"/>
    <x v="0"/>
    <b v="0"/>
    <n v="11"/>
    <b v="0"/>
    <s v="film &amp; video/animation"/>
    <n v="0.18625"/>
    <n v="13.545454545454545"/>
    <x v="0"/>
    <s v="animation"/>
  </r>
  <r>
    <x v="2"/>
    <s v="GB"/>
    <s v="GBP"/>
    <n v="1368792499"/>
    <d v="2013-05-17T07:08:19"/>
    <n v="1366200499"/>
    <x v="485"/>
    <x v="6"/>
    <x v="4"/>
    <b v="0"/>
    <n v="125"/>
    <b v="0"/>
    <s v="film &amp; video/animation"/>
    <n v="21.906971229845084"/>
    <n v="66.520080000000007"/>
    <x v="0"/>
    <s v="animation"/>
  </r>
  <r>
    <x v="2"/>
    <s v="AU"/>
    <s v="AUD"/>
    <n v="1401662239"/>
    <d v="2014-06-01T17:37:19"/>
    <n v="1399070239"/>
    <x v="486"/>
    <x v="5"/>
    <x v="3"/>
    <b v="0"/>
    <n v="1"/>
    <b v="0"/>
    <s v="film &amp; video/animation"/>
    <n v="9.0909090909090905E-3"/>
    <n v="50"/>
    <x v="0"/>
    <s v="animation"/>
  </r>
  <r>
    <x v="2"/>
    <s v="CA"/>
    <s v="CAD"/>
    <n v="1482678994"/>
    <d v="2016-12-25T10:16:34"/>
    <n v="1477491394"/>
    <x v="487"/>
    <x v="9"/>
    <x v="2"/>
    <b v="0"/>
    <n v="0"/>
    <b v="0"/>
    <s v="film &amp; video/animation"/>
    <n v="0"/>
    <n v="0"/>
    <x v="0"/>
    <s v="animation"/>
  </r>
  <r>
    <x v="2"/>
    <s v="US"/>
    <s v="USD"/>
    <n v="1483924700"/>
    <d v="2017-01-08T20:18:20"/>
    <n v="1481332700"/>
    <x v="488"/>
    <x v="11"/>
    <x v="2"/>
    <b v="0"/>
    <n v="0"/>
    <b v="0"/>
    <s v="film &amp; video/animation"/>
    <n v="0"/>
    <n v="0"/>
    <x v="0"/>
    <s v="animation"/>
  </r>
  <r>
    <x v="2"/>
    <s v="US"/>
    <s v="USD"/>
    <n v="1325763180"/>
    <d v="2012-01-05T06:33:00"/>
    <n v="1323084816"/>
    <x v="489"/>
    <x v="11"/>
    <x v="6"/>
    <b v="0"/>
    <n v="3"/>
    <b v="0"/>
    <s v="film &amp; video/animation"/>
    <n v="0.28667813379201834"/>
    <n v="71.666666666666671"/>
    <x v="0"/>
    <s v="animation"/>
  </r>
  <r>
    <x v="2"/>
    <s v="US"/>
    <s v="USD"/>
    <n v="1345677285"/>
    <d v="2012-08-22T18:14:45"/>
    <n v="1343085285"/>
    <x v="490"/>
    <x v="3"/>
    <x v="5"/>
    <b v="0"/>
    <n v="0"/>
    <b v="0"/>
    <s v="film &amp; video/animation"/>
    <n v="0"/>
    <n v="0"/>
    <x v="0"/>
    <s v="animation"/>
  </r>
  <r>
    <x v="2"/>
    <s v="US"/>
    <s v="USD"/>
    <n v="1453937699"/>
    <d v="2016-01-27T18:34:59"/>
    <n v="1451345699"/>
    <x v="491"/>
    <x v="11"/>
    <x v="0"/>
    <b v="0"/>
    <n v="0"/>
    <b v="0"/>
    <s v="film &amp; video/animation"/>
    <n v="0"/>
    <n v="0"/>
    <x v="0"/>
    <s v="animation"/>
  </r>
  <r>
    <x v="2"/>
    <s v="SE"/>
    <s v="SEK"/>
    <n v="1476319830"/>
    <d v="2016-10-12T19:50:30"/>
    <n v="1471135830"/>
    <x v="492"/>
    <x v="10"/>
    <x v="2"/>
    <b v="0"/>
    <n v="0"/>
    <b v="0"/>
    <s v="film &amp; video/animation"/>
    <n v="0"/>
    <n v="0"/>
    <x v="0"/>
    <s v="animation"/>
  </r>
  <r>
    <x v="2"/>
    <s v="GB"/>
    <s v="GBP"/>
    <n v="1432142738"/>
    <d v="2015-05-20T12:25:38"/>
    <n v="1429550738"/>
    <x v="493"/>
    <x v="6"/>
    <x v="0"/>
    <b v="0"/>
    <n v="0"/>
    <b v="0"/>
    <s v="film &amp; video/animation"/>
    <n v="0"/>
    <n v="0"/>
    <x v="0"/>
    <s v="animation"/>
  </r>
  <r>
    <x v="2"/>
    <s v="US"/>
    <s v="USD"/>
    <n v="1404356400"/>
    <d v="2014-07-02T22:00:00"/>
    <n v="1402343765"/>
    <x v="494"/>
    <x v="0"/>
    <x v="3"/>
    <b v="0"/>
    <n v="3"/>
    <b v="0"/>
    <s v="film &amp; video/animation"/>
    <n v="0.155"/>
    <n v="10.333333333333334"/>
    <x v="0"/>
    <s v="animation"/>
  </r>
  <r>
    <x v="2"/>
    <s v="US"/>
    <s v="USD"/>
    <n v="1437076305"/>
    <d v="2015-07-16T14:51:45"/>
    <n v="1434484305"/>
    <x v="495"/>
    <x v="0"/>
    <x v="0"/>
    <b v="0"/>
    <n v="0"/>
    <b v="0"/>
    <s v="film &amp; video/animation"/>
    <n v="0"/>
    <n v="0"/>
    <x v="0"/>
    <s v="animation"/>
  </r>
  <r>
    <x v="2"/>
    <s v="US"/>
    <s v="USD"/>
    <n v="1392070874"/>
    <d v="2014-02-10T17:21:14"/>
    <n v="1386886874"/>
    <x v="496"/>
    <x v="11"/>
    <x v="4"/>
    <b v="0"/>
    <n v="1"/>
    <b v="0"/>
    <s v="film &amp; video/animation"/>
    <n v="1.6666666666666668E-3"/>
    <n v="1"/>
    <x v="0"/>
    <s v="animation"/>
  </r>
  <r>
    <x v="2"/>
    <s v="US"/>
    <s v="USD"/>
    <n v="1419483600"/>
    <d v="2014-12-25T00:00:00"/>
    <n v="1414889665"/>
    <x v="497"/>
    <x v="4"/>
    <x v="3"/>
    <b v="0"/>
    <n v="3"/>
    <b v="0"/>
    <s v="film &amp; video/animation"/>
    <n v="0.6696428571428571"/>
    <n v="10"/>
    <x v="0"/>
    <s v="animation"/>
  </r>
  <r>
    <x v="2"/>
    <s v="US"/>
    <s v="USD"/>
    <n v="1324664249"/>
    <d v="2011-12-23T13:17:29"/>
    <n v="1321035449"/>
    <x v="498"/>
    <x v="4"/>
    <x v="6"/>
    <b v="0"/>
    <n v="22"/>
    <b v="0"/>
    <s v="film &amp; video/animation"/>
    <n v="4.5985132395404564"/>
    <n v="136.09090909090909"/>
    <x v="0"/>
    <s v="animation"/>
  </r>
  <r>
    <x v="2"/>
    <s v="US"/>
    <s v="USD"/>
    <n v="1255381140"/>
    <d v="2009-10-12T15:59:00"/>
    <n v="1250630968"/>
    <x v="499"/>
    <x v="10"/>
    <x v="8"/>
    <b v="0"/>
    <n v="26"/>
    <b v="0"/>
    <s v="film &amp; video/animation"/>
    <n v="9.5500000000000007"/>
    <n v="73.461538461538467"/>
    <x v="0"/>
    <s v="animation"/>
  </r>
  <r>
    <x v="2"/>
    <s v="US"/>
    <s v="USD"/>
    <n v="1273356960"/>
    <d v="2010-05-08T17:16:00"/>
    <n v="1268255751"/>
    <x v="500"/>
    <x v="7"/>
    <x v="7"/>
    <b v="0"/>
    <n v="4"/>
    <b v="0"/>
    <s v="film &amp; video/animation"/>
    <n v="3.3076923076923079"/>
    <n v="53.75"/>
    <x v="0"/>
    <s v="animation"/>
  </r>
  <r>
    <x v="2"/>
    <s v="US"/>
    <s v="USD"/>
    <n v="1310189851"/>
    <d v="2011-07-09T00:37:31"/>
    <n v="1307597851"/>
    <x v="501"/>
    <x v="0"/>
    <x v="6"/>
    <b v="0"/>
    <n v="0"/>
    <b v="0"/>
    <s v="film &amp; video/animation"/>
    <n v="0"/>
    <n v="0"/>
    <x v="0"/>
    <s v="animation"/>
  </r>
  <r>
    <x v="2"/>
    <s v="US"/>
    <s v="USD"/>
    <n v="1332073025"/>
    <d v="2012-03-18T07:17:05"/>
    <n v="1329484625"/>
    <x v="502"/>
    <x v="2"/>
    <x v="5"/>
    <b v="0"/>
    <n v="4"/>
    <b v="0"/>
    <s v="film &amp; video/animation"/>
    <n v="1.1499999999999999"/>
    <n v="57.5"/>
    <x v="0"/>
    <s v="animation"/>
  </r>
  <r>
    <x v="2"/>
    <s v="GB"/>
    <s v="GBP"/>
    <n v="1421498303"/>
    <d v="2015-01-17T07:38:23"/>
    <n v="1418906303"/>
    <x v="503"/>
    <x v="11"/>
    <x v="3"/>
    <b v="0"/>
    <n v="9"/>
    <b v="0"/>
    <s v="film &amp; video/animation"/>
    <n v="1.7538461538461538"/>
    <n v="12.666666666666666"/>
    <x v="0"/>
    <s v="animation"/>
  </r>
  <r>
    <x v="2"/>
    <s v="US"/>
    <s v="USD"/>
    <n v="1334097387"/>
    <d v="2012-04-10T17:36:27"/>
    <n v="1328916987"/>
    <x v="504"/>
    <x v="2"/>
    <x v="5"/>
    <b v="0"/>
    <n v="5"/>
    <b v="0"/>
    <s v="film &amp; video/animation"/>
    <n v="1.3673469387755102"/>
    <n v="67"/>
    <x v="0"/>
    <s v="animation"/>
  </r>
  <r>
    <x v="2"/>
    <s v="US"/>
    <s v="USD"/>
    <n v="1451010086"/>
    <d v="2015-12-24T21:21:26"/>
    <n v="1447122086"/>
    <x v="505"/>
    <x v="4"/>
    <x v="0"/>
    <b v="0"/>
    <n v="14"/>
    <b v="0"/>
    <s v="film &amp; video/animation"/>
    <n v="0.43333333333333329"/>
    <n v="3.7142857142857144"/>
    <x v="0"/>
    <s v="animation"/>
  </r>
  <r>
    <x v="2"/>
    <s v="US"/>
    <s v="USD"/>
    <n v="1376140520"/>
    <d v="2013-08-10T08:15:20"/>
    <n v="1373548520"/>
    <x v="506"/>
    <x v="3"/>
    <x v="4"/>
    <b v="0"/>
    <n v="1"/>
    <b v="0"/>
    <s v="film &amp; video/animation"/>
    <n v="0.125"/>
    <n v="250"/>
    <x v="0"/>
    <s v="animation"/>
  </r>
  <r>
    <x v="2"/>
    <s v="US"/>
    <s v="USD"/>
    <n v="1350687657"/>
    <d v="2012-10-19T18:00:57"/>
    <n v="1346799657"/>
    <x v="507"/>
    <x v="8"/>
    <x v="5"/>
    <b v="0"/>
    <n v="10"/>
    <b v="0"/>
    <s v="film &amp; video/animation"/>
    <n v="3.2"/>
    <n v="64"/>
    <x v="0"/>
    <s v="animation"/>
  </r>
  <r>
    <x v="2"/>
    <s v="US"/>
    <s v="USD"/>
    <n v="1337955240"/>
    <d v="2012-05-25T09:14:00"/>
    <n v="1332808501"/>
    <x v="508"/>
    <x v="7"/>
    <x v="5"/>
    <b v="0"/>
    <n v="3"/>
    <b v="0"/>
    <s v="film &amp; video/animation"/>
    <n v="0.8"/>
    <n v="133.33333333333334"/>
    <x v="0"/>
    <s v="animation"/>
  </r>
  <r>
    <x v="2"/>
    <s v="GB"/>
    <s v="GBP"/>
    <n v="1435504170"/>
    <d v="2015-06-28T10:09:30"/>
    <n v="1432912170"/>
    <x v="509"/>
    <x v="5"/>
    <x v="0"/>
    <b v="0"/>
    <n v="1"/>
    <b v="0"/>
    <s v="film &amp; video/animation"/>
    <n v="0.2"/>
    <n v="10"/>
    <x v="0"/>
    <s v="animation"/>
  </r>
  <r>
    <x v="2"/>
    <s v="US"/>
    <s v="USD"/>
    <n v="1456805639"/>
    <d v="2016-02-29T23:13:59"/>
    <n v="1454213639"/>
    <x v="510"/>
    <x v="1"/>
    <x v="2"/>
    <b v="0"/>
    <n v="0"/>
    <b v="0"/>
    <s v="film &amp; video/animation"/>
    <n v="0"/>
    <n v="0"/>
    <x v="0"/>
    <s v="animation"/>
  </r>
  <r>
    <x v="2"/>
    <s v="US"/>
    <s v="USD"/>
    <n v="1365228982"/>
    <d v="2013-04-06T01:16:22"/>
    <n v="1362640582"/>
    <x v="511"/>
    <x v="7"/>
    <x v="4"/>
    <b v="0"/>
    <n v="5"/>
    <b v="0"/>
    <s v="film &amp; video/animation"/>
    <n v="3"/>
    <n v="30"/>
    <x v="0"/>
    <s v="animation"/>
  </r>
  <r>
    <x v="2"/>
    <s v="US"/>
    <s v="USD"/>
    <n v="1479667727"/>
    <d v="2016-11-20T13:48:47"/>
    <n v="1475776127"/>
    <x v="512"/>
    <x v="9"/>
    <x v="2"/>
    <b v="0"/>
    <n v="2"/>
    <b v="0"/>
    <s v="film &amp; video/animation"/>
    <n v="0.13749999999999998"/>
    <n v="5.5"/>
    <x v="0"/>
    <s v="animation"/>
  </r>
  <r>
    <x v="2"/>
    <s v="US"/>
    <s v="USD"/>
    <n v="1471244400"/>
    <d v="2016-08-15T02:00:00"/>
    <n v="1467387705"/>
    <x v="513"/>
    <x v="3"/>
    <x v="2"/>
    <b v="0"/>
    <n v="68"/>
    <b v="0"/>
    <s v="film &amp; video/animation"/>
    <n v="13.923999999999999"/>
    <n v="102.38235294117646"/>
    <x v="0"/>
    <s v="animation"/>
  </r>
  <r>
    <x v="2"/>
    <s v="CA"/>
    <s v="CAD"/>
    <n v="1407595447"/>
    <d v="2014-08-09T09:44:07"/>
    <n v="1405003447"/>
    <x v="514"/>
    <x v="3"/>
    <x v="3"/>
    <b v="0"/>
    <n v="3"/>
    <b v="0"/>
    <s v="film &amp; video/animation"/>
    <n v="3.3333333333333335"/>
    <n v="16.666666666666668"/>
    <x v="0"/>
    <s v="animation"/>
  </r>
  <r>
    <x v="2"/>
    <s v="US"/>
    <s v="USD"/>
    <n v="1451389601"/>
    <d v="2015-12-29T06:46:41"/>
    <n v="1447933601"/>
    <x v="515"/>
    <x v="4"/>
    <x v="0"/>
    <b v="0"/>
    <n v="34"/>
    <b v="0"/>
    <s v="film &amp; video/animation"/>
    <n v="25.41340206185567"/>
    <n v="725.02941176470586"/>
    <x v="0"/>
    <s v="animation"/>
  </r>
  <r>
    <x v="2"/>
    <s v="GB"/>
    <s v="GBP"/>
    <n v="1432752080"/>
    <d v="2015-05-27T13:41:20"/>
    <n v="1427568080"/>
    <x v="516"/>
    <x v="7"/>
    <x v="0"/>
    <b v="0"/>
    <n v="0"/>
    <b v="0"/>
    <s v="film &amp; video/animation"/>
    <n v="0"/>
    <n v="0"/>
    <x v="0"/>
    <s v="animation"/>
  </r>
  <r>
    <x v="2"/>
    <s v="US"/>
    <s v="USD"/>
    <n v="1486046761"/>
    <d v="2017-02-02T09:46:01"/>
    <n v="1483454761"/>
    <x v="517"/>
    <x v="1"/>
    <x v="1"/>
    <b v="0"/>
    <n v="3"/>
    <b v="0"/>
    <s v="film &amp; video/animation"/>
    <n v="1.3666666666666667"/>
    <n v="68.333333333333329"/>
    <x v="0"/>
    <s v="animation"/>
  </r>
  <r>
    <x v="2"/>
    <s v="US"/>
    <s v="USD"/>
    <n v="1441550760"/>
    <d v="2015-09-06T09:46:00"/>
    <n v="1438958824"/>
    <x v="518"/>
    <x v="10"/>
    <x v="0"/>
    <b v="0"/>
    <n v="0"/>
    <b v="0"/>
    <s v="film &amp; video/animation"/>
    <n v="0"/>
    <n v="0"/>
    <x v="0"/>
    <s v="animation"/>
  </r>
  <r>
    <x v="2"/>
    <s v="US"/>
    <s v="USD"/>
    <n v="1354699421"/>
    <d v="2012-12-05T04:23:41"/>
    <n v="1352107421"/>
    <x v="519"/>
    <x v="4"/>
    <x v="5"/>
    <b v="0"/>
    <n v="70"/>
    <b v="0"/>
    <s v="film &amp; video/animation"/>
    <n v="22.881426547787683"/>
    <n v="39.228571428571428"/>
    <x v="0"/>
    <s v="animation"/>
  </r>
  <r>
    <x v="0"/>
    <s v="GB"/>
    <s v="GBP"/>
    <n v="1449766261"/>
    <d v="2015-12-10T11:51:01"/>
    <n v="1447174261"/>
    <x v="520"/>
    <x v="4"/>
    <x v="0"/>
    <b v="0"/>
    <n v="34"/>
    <b v="1"/>
    <s v="theater/plays"/>
    <n v="102.1"/>
    <n v="150.14705882352942"/>
    <x v="1"/>
    <s v="plays"/>
  </r>
  <r>
    <x v="0"/>
    <s v="US"/>
    <s v="USD"/>
    <n v="1477976340"/>
    <d v="2016-10-31T23:59:00"/>
    <n v="1475460819"/>
    <x v="521"/>
    <x v="9"/>
    <x v="2"/>
    <b v="0"/>
    <n v="56"/>
    <b v="1"/>
    <s v="theater/plays"/>
    <n v="104.64"/>
    <n v="93.428571428571431"/>
    <x v="1"/>
    <s v="plays"/>
  </r>
  <r>
    <x v="0"/>
    <s v="US"/>
    <s v="USD"/>
    <n v="1458518325"/>
    <d v="2016-03-20T18:58:45"/>
    <n v="1456793925"/>
    <x v="522"/>
    <x v="2"/>
    <x v="2"/>
    <b v="0"/>
    <n v="31"/>
    <b v="1"/>
    <s v="theater/plays"/>
    <n v="114.66666666666667"/>
    <n v="110.96774193548387"/>
    <x v="1"/>
    <s v="plays"/>
  </r>
  <r>
    <x v="0"/>
    <s v="US"/>
    <s v="USD"/>
    <n v="1442805076"/>
    <d v="2015-09-20T22:11:16"/>
    <n v="1440213076"/>
    <x v="523"/>
    <x v="10"/>
    <x v="0"/>
    <b v="0"/>
    <n v="84"/>
    <b v="1"/>
    <s v="theater/plays"/>
    <n v="120.6"/>
    <n v="71.785714285714292"/>
    <x v="1"/>
    <s v="plays"/>
  </r>
  <r>
    <x v="0"/>
    <s v="GB"/>
    <s v="GBP"/>
    <n v="1464801169"/>
    <d v="2016-06-01T12:12:49"/>
    <n v="1462209169"/>
    <x v="524"/>
    <x v="5"/>
    <x v="2"/>
    <b v="0"/>
    <n v="130"/>
    <b v="1"/>
    <s v="theater/plays"/>
    <n v="108.67285714285715"/>
    <n v="29.258076923076924"/>
    <x v="1"/>
    <s v="plays"/>
  </r>
  <r>
    <x v="0"/>
    <s v="US"/>
    <s v="USD"/>
    <n v="1410601041"/>
    <d v="2014-09-13T04:37:21"/>
    <n v="1406713041"/>
    <x v="525"/>
    <x v="3"/>
    <x v="3"/>
    <b v="0"/>
    <n v="12"/>
    <b v="1"/>
    <s v="theater/plays"/>
    <n v="100"/>
    <n v="1000"/>
    <x v="1"/>
    <s v="plays"/>
  </r>
  <r>
    <x v="0"/>
    <s v="GB"/>
    <s v="GBP"/>
    <n v="1438966800"/>
    <d v="2015-08-07T12:00:00"/>
    <n v="1436278344"/>
    <x v="526"/>
    <x v="3"/>
    <x v="0"/>
    <b v="0"/>
    <n v="23"/>
    <b v="1"/>
    <s v="theater/plays"/>
    <n v="113.99999999999999"/>
    <n v="74.347826086956516"/>
    <x v="1"/>
    <s v="plays"/>
  </r>
  <r>
    <x v="0"/>
    <s v="US"/>
    <s v="USD"/>
    <n v="1487347500"/>
    <d v="2017-02-17T11:05:00"/>
    <n v="1484715366"/>
    <x v="527"/>
    <x v="1"/>
    <x v="1"/>
    <b v="0"/>
    <n v="158"/>
    <b v="1"/>
    <s v="theater/plays"/>
    <n v="100.85"/>
    <n v="63.829113924050631"/>
    <x v="1"/>
    <s v="plays"/>
  </r>
  <r>
    <x v="0"/>
    <s v="US"/>
    <s v="USD"/>
    <n v="1434921600"/>
    <d v="2015-06-21T16:20:00"/>
    <n v="1433109907"/>
    <x v="528"/>
    <x v="5"/>
    <x v="0"/>
    <b v="0"/>
    <n v="30"/>
    <b v="1"/>
    <s v="theater/plays"/>
    <n v="115.65217391304347"/>
    <n v="44.333333333333336"/>
    <x v="1"/>
    <s v="plays"/>
  </r>
  <r>
    <x v="0"/>
    <s v="CA"/>
    <s v="CAD"/>
    <n v="1484110800"/>
    <d v="2017-01-11T00:00:00"/>
    <n v="1482281094"/>
    <x v="529"/>
    <x v="11"/>
    <x v="2"/>
    <b v="0"/>
    <n v="18"/>
    <b v="1"/>
    <s v="theater/plays"/>
    <n v="130.41666666666666"/>
    <n v="86.944444444444443"/>
    <x v="1"/>
    <s v="plays"/>
  </r>
  <r>
    <x v="0"/>
    <s v="US"/>
    <s v="USD"/>
    <n v="1435111200"/>
    <d v="2015-06-23T21:00:00"/>
    <n v="1433254268"/>
    <x v="530"/>
    <x v="0"/>
    <x v="0"/>
    <b v="0"/>
    <n v="29"/>
    <b v="1"/>
    <s v="theater/plays"/>
    <n v="107.78267254038178"/>
    <n v="126.55172413793103"/>
    <x v="1"/>
    <s v="plays"/>
  </r>
  <r>
    <x v="0"/>
    <s v="US"/>
    <s v="USD"/>
    <n v="1481957940"/>
    <d v="2016-12-17T01:59:00"/>
    <n v="1478050429"/>
    <x v="531"/>
    <x v="4"/>
    <x v="2"/>
    <b v="0"/>
    <n v="31"/>
    <b v="1"/>
    <s v="theater/plays"/>
    <n v="100"/>
    <n v="129.03225806451613"/>
    <x v="1"/>
    <s v="plays"/>
  </r>
  <r>
    <x v="0"/>
    <s v="US"/>
    <s v="USD"/>
    <n v="1463098208"/>
    <d v="2016-05-12T19:10:08"/>
    <n v="1460506208"/>
    <x v="532"/>
    <x v="6"/>
    <x v="2"/>
    <b v="0"/>
    <n v="173"/>
    <b v="1"/>
    <s v="theater/plays"/>
    <n v="123.25"/>
    <n v="71.242774566473983"/>
    <x v="1"/>
    <s v="plays"/>
  </r>
  <r>
    <x v="0"/>
    <s v="GB"/>
    <s v="GBP"/>
    <n v="1463394365"/>
    <d v="2016-05-16T05:26:05"/>
    <n v="1461320765"/>
    <x v="533"/>
    <x v="6"/>
    <x v="2"/>
    <b v="0"/>
    <n v="17"/>
    <b v="1"/>
    <s v="theater/plays"/>
    <n v="100.2"/>
    <n v="117.88235294117646"/>
    <x v="1"/>
    <s v="plays"/>
  </r>
  <r>
    <x v="0"/>
    <s v="NO"/>
    <s v="NOK"/>
    <n v="1446418800"/>
    <d v="2015-11-01T18:00:00"/>
    <n v="1443036470"/>
    <x v="534"/>
    <x v="8"/>
    <x v="0"/>
    <b v="0"/>
    <n v="48"/>
    <b v="1"/>
    <s v="theater/plays"/>
    <n v="104.66666666666666"/>
    <n v="327.08333333333331"/>
    <x v="1"/>
    <s v="plays"/>
  </r>
  <r>
    <x v="0"/>
    <s v="GB"/>
    <s v="GBP"/>
    <n v="1483707905"/>
    <d v="2017-01-06T08:05:05"/>
    <n v="1481115905"/>
    <x v="535"/>
    <x v="11"/>
    <x v="2"/>
    <b v="0"/>
    <n v="59"/>
    <b v="1"/>
    <s v="theater/plays"/>
    <n v="102.49999999999999"/>
    <n v="34.745762711864408"/>
    <x v="1"/>
    <s v="plays"/>
  </r>
  <r>
    <x v="0"/>
    <s v="GB"/>
    <s v="GBP"/>
    <n v="1438624800"/>
    <d v="2015-08-03T13:00:00"/>
    <n v="1435133807"/>
    <x v="536"/>
    <x v="0"/>
    <x v="0"/>
    <b v="0"/>
    <n v="39"/>
    <b v="1"/>
    <s v="theater/plays"/>
    <n v="118.25757575757576"/>
    <n v="100.06410256410257"/>
    <x v="1"/>
    <s v="plays"/>
  </r>
  <r>
    <x v="0"/>
    <s v="US"/>
    <s v="USD"/>
    <n v="1446665191"/>
    <d v="2015-11-04T14:26:31"/>
    <n v="1444069591"/>
    <x v="537"/>
    <x v="9"/>
    <x v="0"/>
    <b v="0"/>
    <n v="59"/>
    <b v="1"/>
    <s v="theater/plays"/>
    <n v="120.5"/>
    <n v="40.847457627118644"/>
    <x v="1"/>
    <s v="plays"/>
  </r>
  <r>
    <x v="0"/>
    <s v="US"/>
    <s v="USD"/>
    <n v="1463166263"/>
    <d v="2016-05-13T14:04:23"/>
    <n v="1460574263"/>
    <x v="538"/>
    <x v="6"/>
    <x v="2"/>
    <b v="0"/>
    <n v="60"/>
    <b v="1"/>
    <s v="theater/plays"/>
    <n v="302.42"/>
    <n v="252.01666666666668"/>
    <x v="1"/>
    <s v="plays"/>
  </r>
  <r>
    <x v="0"/>
    <s v="GB"/>
    <s v="GBP"/>
    <n v="1467681107"/>
    <d v="2016-07-04T20:11:47"/>
    <n v="1465866707"/>
    <x v="539"/>
    <x v="0"/>
    <x v="2"/>
    <b v="0"/>
    <n v="20"/>
    <b v="1"/>
    <s v="theater/plays"/>
    <n v="100.64400000000001"/>
    <n v="25.161000000000001"/>
    <x v="1"/>
    <s v="plays"/>
  </r>
  <r>
    <x v="2"/>
    <s v="US"/>
    <s v="USD"/>
    <n v="1423078606"/>
    <d v="2015-02-04T14:36:46"/>
    <n v="1420486606"/>
    <x v="540"/>
    <x v="1"/>
    <x v="0"/>
    <b v="0"/>
    <n v="1"/>
    <b v="0"/>
    <s v="technology/web"/>
    <n v="6.6666666666666671E-3"/>
    <n v="1"/>
    <x v="2"/>
    <s v="web"/>
  </r>
  <r>
    <x v="2"/>
    <s v="US"/>
    <s v="USD"/>
    <n v="1446080834"/>
    <d v="2015-10-28T20:07:14"/>
    <n v="1443488834"/>
    <x v="541"/>
    <x v="8"/>
    <x v="0"/>
    <b v="0"/>
    <n v="1"/>
    <b v="0"/>
    <s v="technology/web"/>
    <n v="0.55555555555555558"/>
    <n v="25"/>
    <x v="2"/>
    <s v="web"/>
  </r>
  <r>
    <x v="2"/>
    <s v="US"/>
    <s v="USD"/>
    <n v="1462293716"/>
    <d v="2016-05-03T11:41:56"/>
    <n v="1457113316"/>
    <x v="542"/>
    <x v="7"/>
    <x v="2"/>
    <b v="0"/>
    <n v="1"/>
    <b v="0"/>
    <s v="technology/web"/>
    <n v="3.9999999999999996E-4"/>
    <n v="1"/>
    <x v="2"/>
    <s v="web"/>
  </r>
  <r>
    <x v="2"/>
    <s v="AU"/>
    <s v="AUD"/>
    <n v="1414807962"/>
    <d v="2014-10-31T21:12:42"/>
    <n v="1412215962"/>
    <x v="543"/>
    <x v="9"/>
    <x v="3"/>
    <b v="0"/>
    <n v="2"/>
    <b v="0"/>
    <s v="technology/web"/>
    <n v="0.31818181818181818"/>
    <n v="35"/>
    <x v="2"/>
    <s v="web"/>
  </r>
  <r>
    <x v="2"/>
    <s v="US"/>
    <s v="USD"/>
    <n v="1467647160"/>
    <d v="2016-07-04T10:46:00"/>
    <n v="1465055160"/>
    <x v="544"/>
    <x v="0"/>
    <x v="2"/>
    <b v="0"/>
    <n v="2"/>
    <b v="0"/>
    <s v="technology/web"/>
    <n v="1.2"/>
    <n v="3"/>
    <x v="2"/>
    <s v="web"/>
  </r>
  <r>
    <x v="2"/>
    <s v="FR"/>
    <s v="EUR"/>
    <n v="1447600389"/>
    <d v="2015-11-15T10:13:09"/>
    <n v="1444140789"/>
    <x v="545"/>
    <x v="9"/>
    <x v="0"/>
    <b v="0"/>
    <n v="34"/>
    <b v="0"/>
    <s v="technology/web"/>
    <n v="27.383999999999997"/>
    <n v="402.70588235294116"/>
    <x v="2"/>
    <s v="web"/>
  </r>
  <r>
    <x v="2"/>
    <s v="US"/>
    <s v="USD"/>
    <n v="1445097715"/>
    <d v="2015-10-17T11:01:55"/>
    <n v="1441209715"/>
    <x v="546"/>
    <x v="8"/>
    <x v="0"/>
    <b v="0"/>
    <n v="2"/>
    <b v="0"/>
    <s v="technology/web"/>
    <n v="8.666666666666667E-2"/>
    <n v="26"/>
    <x v="2"/>
    <s v="web"/>
  </r>
  <r>
    <x v="2"/>
    <s v="GB"/>
    <s v="GBP"/>
    <n v="1455122564"/>
    <d v="2016-02-10T11:42:44"/>
    <n v="1452530564"/>
    <x v="547"/>
    <x v="1"/>
    <x v="2"/>
    <b v="0"/>
    <n v="0"/>
    <b v="0"/>
    <s v="technology/web"/>
    <n v="0"/>
    <n v="0"/>
    <x v="2"/>
    <s v="web"/>
  </r>
  <r>
    <x v="2"/>
    <s v="GB"/>
    <s v="GBP"/>
    <n v="1446154848"/>
    <d v="2015-10-29T16:40:48"/>
    <n v="1443562848"/>
    <x v="548"/>
    <x v="8"/>
    <x v="0"/>
    <b v="0"/>
    <n v="1"/>
    <b v="0"/>
    <s v="technology/web"/>
    <n v="0.09"/>
    <n v="9"/>
    <x v="2"/>
    <s v="web"/>
  </r>
  <r>
    <x v="2"/>
    <s v="GB"/>
    <s v="GBP"/>
    <n v="1436368622"/>
    <d v="2015-07-08T10:17:02"/>
    <n v="1433776622"/>
    <x v="549"/>
    <x v="0"/>
    <x v="0"/>
    <b v="0"/>
    <n v="8"/>
    <b v="0"/>
    <s v="technology/web"/>
    <n v="2.7199999999999998"/>
    <n v="8.5"/>
    <x v="2"/>
    <s v="web"/>
  </r>
  <r>
    <x v="2"/>
    <s v="CA"/>
    <s v="CAD"/>
    <n v="1485838800"/>
    <d v="2017-01-31T00:00:00"/>
    <n v="1484756245"/>
    <x v="550"/>
    <x v="1"/>
    <x v="1"/>
    <b v="0"/>
    <n v="4"/>
    <b v="0"/>
    <s v="technology/web"/>
    <n v="0.70000000000000007"/>
    <n v="8.75"/>
    <x v="2"/>
    <s v="web"/>
  </r>
  <r>
    <x v="2"/>
    <s v="US"/>
    <s v="USD"/>
    <n v="1438451580"/>
    <d v="2015-08-01T12:53:00"/>
    <n v="1434609424"/>
    <x v="551"/>
    <x v="0"/>
    <x v="0"/>
    <b v="0"/>
    <n v="28"/>
    <b v="0"/>
    <s v="technology/web"/>
    <n v="5.0413333333333332"/>
    <n v="135.03571428571428"/>
    <x v="2"/>
    <s v="web"/>
  </r>
  <r>
    <x v="2"/>
    <s v="CA"/>
    <s v="CAD"/>
    <n v="1452350896"/>
    <d v="2016-01-09T09:48:16"/>
    <n v="1447166896"/>
    <x v="552"/>
    <x v="4"/>
    <x v="0"/>
    <b v="0"/>
    <n v="0"/>
    <b v="0"/>
    <s v="technology/web"/>
    <n v="0"/>
    <n v="0"/>
    <x v="2"/>
    <s v="web"/>
  </r>
  <r>
    <x v="2"/>
    <s v="US"/>
    <s v="USD"/>
    <n v="1415988991"/>
    <d v="2014-11-14T13:16:31"/>
    <n v="1413393391"/>
    <x v="553"/>
    <x v="9"/>
    <x v="3"/>
    <b v="0"/>
    <n v="6"/>
    <b v="0"/>
    <s v="technology/web"/>
    <n v="0.49199999999999999"/>
    <n v="20.5"/>
    <x v="2"/>
    <s v="web"/>
  </r>
  <r>
    <x v="2"/>
    <s v="US"/>
    <s v="USD"/>
    <n v="1413735972"/>
    <d v="2014-10-19T11:26:12"/>
    <n v="1411143972"/>
    <x v="554"/>
    <x v="8"/>
    <x v="3"/>
    <b v="0"/>
    <n v="22"/>
    <b v="0"/>
    <s v="technology/web"/>
    <n v="36.589147286821706"/>
    <n v="64.36363636363636"/>
    <x v="2"/>
    <s v="web"/>
  </r>
  <r>
    <x v="2"/>
    <s v="GB"/>
    <s v="GBP"/>
    <n v="1465720143"/>
    <d v="2016-06-12T03:29:03"/>
    <n v="1463128143"/>
    <x v="555"/>
    <x v="5"/>
    <x v="2"/>
    <b v="0"/>
    <n v="0"/>
    <b v="0"/>
    <s v="technology/web"/>
    <n v="0"/>
    <n v="0"/>
    <x v="2"/>
    <s v="web"/>
  </r>
  <r>
    <x v="2"/>
    <s v="US"/>
    <s v="USD"/>
    <n v="1452112717"/>
    <d v="2016-01-06T15:38:37"/>
    <n v="1449520717"/>
    <x v="556"/>
    <x v="11"/>
    <x v="0"/>
    <b v="0"/>
    <n v="1"/>
    <b v="0"/>
    <s v="technology/web"/>
    <n v="2.5"/>
    <n v="200"/>
    <x v="2"/>
    <s v="web"/>
  </r>
  <r>
    <x v="2"/>
    <s v="DE"/>
    <s v="EUR"/>
    <n v="1480721803"/>
    <d v="2016-12-02T18:36:43"/>
    <n v="1478126203"/>
    <x v="557"/>
    <x v="4"/>
    <x v="2"/>
    <b v="0"/>
    <n v="20"/>
    <b v="0"/>
    <s v="technology/web"/>
    <n v="0.91066666666666674"/>
    <n v="68.3"/>
    <x v="2"/>
    <s v="web"/>
  </r>
  <r>
    <x v="2"/>
    <s v="US"/>
    <s v="USD"/>
    <n v="1427227905"/>
    <d v="2015-03-24T15:11:45"/>
    <n v="1424639505"/>
    <x v="558"/>
    <x v="2"/>
    <x v="0"/>
    <b v="0"/>
    <n v="0"/>
    <b v="0"/>
    <s v="technology/web"/>
    <n v="0"/>
    <n v="0"/>
    <x v="2"/>
    <s v="web"/>
  </r>
  <r>
    <x v="2"/>
    <s v="US"/>
    <s v="USD"/>
    <n v="1449989260"/>
    <d v="2015-12-13T01:47:40"/>
    <n v="1447397260"/>
    <x v="559"/>
    <x v="4"/>
    <x v="0"/>
    <b v="0"/>
    <n v="1"/>
    <b v="0"/>
    <s v="technology/web"/>
    <n v="2.0833333333333336E-2"/>
    <n v="50"/>
    <x v="2"/>
    <s v="web"/>
  </r>
  <r>
    <x v="2"/>
    <s v="CA"/>
    <s v="CAD"/>
    <n v="1418841045"/>
    <d v="2014-12-17T13:30:45"/>
    <n v="1416249045"/>
    <x v="560"/>
    <x v="4"/>
    <x v="3"/>
    <b v="0"/>
    <n v="3"/>
    <b v="0"/>
    <s v="technology/web"/>
    <n v="1.2E-2"/>
    <n v="4"/>
    <x v="2"/>
    <s v="web"/>
  </r>
  <r>
    <x v="2"/>
    <s v="US"/>
    <s v="USD"/>
    <n v="1445874513"/>
    <d v="2015-10-26T10:48:33"/>
    <n v="1442850513"/>
    <x v="561"/>
    <x v="8"/>
    <x v="0"/>
    <b v="0"/>
    <n v="2"/>
    <b v="0"/>
    <s v="technology/web"/>
    <n v="0.36666666666666664"/>
    <n v="27.5"/>
    <x v="2"/>
    <s v="web"/>
  </r>
  <r>
    <x v="2"/>
    <s v="NL"/>
    <s v="EUR"/>
    <n v="1482052815"/>
    <d v="2016-12-18T04:20:15"/>
    <n v="1479460815"/>
    <x v="562"/>
    <x v="4"/>
    <x v="2"/>
    <b v="0"/>
    <n v="0"/>
    <b v="0"/>
    <s v="technology/web"/>
    <n v="0"/>
    <n v="0"/>
    <x v="2"/>
    <s v="web"/>
  </r>
  <r>
    <x v="2"/>
    <s v="AU"/>
    <s v="AUD"/>
    <n v="1424137247"/>
    <d v="2015-02-16T20:40:47"/>
    <n v="1421545247"/>
    <x v="563"/>
    <x v="1"/>
    <x v="0"/>
    <b v="0"/>
    <n v="2"/>
    <b v="0"/>
    <s v="technology/web"/>
    <n v="9.0666666666666659E-2"/>
    <n v="34"/>
    <x v="2"/>
    <s v="web"/>
  </r>
  <r>
    <x v="2"/>
    <s v="FR"/>
    <s v="EUR"/>
    <n v="1457822275"/>
    <d v="2016-03-12T17:37:55"/>
    <n v="1455230275"/>
    <x v="564"/>
    <x v="2"/>
    <x v="2"/>
    <b v="0"/>
    <n v="1"/>
    <b v="0"/>
    <s v="technology/web"/>
    <n v="5.5555555555555558E-3"/>
    <n v="1"/>
    <x v="2"/>
    <s v="web"/>
  </r>
  <r>
    <x v="2"/>
    <s v="GB"/>
    <s v="GBP"/>
    <n v="1436554249"/>
    <d v="2015-07-10T13:50:49"/>
    <n v="1433962249"/>
    <x v="565"/>
    <x v="0"/>
    <x v="0"/>
    <b v="0"/>
    <n v="0"/>
    <b v="0"/>
    <s v="technology/web"/>
    <n v="0"/>
    <n v="0"/>
    <x v="2"/>
    <s v="web"/>
  </r>
  <r>
    <x v="2"/>
    <s v="US"/>
    <s v="USD"/>
    <n v="1468513533"/>
    <d v="2016-07-14T11:25:33"/>
    <n v="1465921533"/>
    <x v="566"/>
    <x v="0"/>
    <x v="2"/>
    <b v="0"/>
    <n v="1"/>
    <b v="0"/>
    <s v="technology/web"/>
    <n v="0.02"/>
    <n v="1"/>
    <x v="2"/>
    <s v="web"/>
  </r>
  <r>
    <x v="2"/>
    <s v="US"/>
    <s v="USD"/>
    <n v="1420143194"/>
    <d v="2015-01-01T15:13:14"/>
    <n v="1417551194"/>
    <x v="567"/>
    <x v="11"/>
    <x v="3"/>
    <b v="0"/>
    <n v="0"/>
    <b v="0"/>
    <s v="technology/web"/>
    <n v="0"/>
    <n v="0"/>
    <x v="2"/>
    <s v="web"/>
  </r>
  <r>
    <x v="2"/>
    <s v="NZ"/>
    <s v="NZD"/>
    <n v="1452942000"/>
    <d v="2016-01-16T06:00:00"/>
    <n v="1449785223"/>
    <x v="568"/>
    <x v="11"/>
    <x v="0"/>
    <b v="0"/>
    <n v="5"/>
    <b v="0"/>
    <s v="technology/web"/>
    <n v="1"/>
    <n v="49"/>
    <x v="2"/>
    <s v="web"/>
  </r>
  <r>
    <x v="2"/>
    <s v="CA"/>
    <s v="CAD"/>
    <n v="1451679612"/>
    <d v="2016-01-01T15:20:12"/>
    <n v="1449087612"/>
    <x v="569"/>
    <x v="11"/>
    <x v="0"/>
    <b v="0"/>
    <n v="1"/>
    <b v="0"/>
    <s v="technology/web"/>
    <n v="0.8"/>
    <n v="20"/>
    <x v="2"/>
    <s v="web"/>
  </r>
  <r>
    <x v="2"/>
    <s v="US"/>
    <s v="USD"/>
    <n v="1455822569"/>
    <d v="2016-02-18T14:09:29"/>
    <n v="1453230569"/>
    <x v="570"/>
    <x v="1"/>
    <x v="2"/>
    <b v="0"/>
    <n v="1"/>
    <b v="0"/>
    <s v="technology/web"/>
    <n v="0.16705882352941176"/>
    <n v="142"/>
    <x v="2"/>
    <s v="web"/>
  </r>
  <r>
    <x v="2"/>
    <s v="US"/>
    <s v="USD"/>
    <n v="1437969540"/>
    <d v="2015-07-26T22:59:00"/>
    <n v="1436297723"/>
    <x v="571"/>
    <x v="3"/>
    <x v="0"/>
    <b v="0"/>
    <n v="2"/>
    <b v="0"/>
    <s v="technology/web"/>
    <n v="0.42399999999999999"/>
    <n v="53"/>
    <x v="2"/>
    <s v="web"/>
  </r>
  <r>
    <x v="2"/>
    <s v="US"/>
    <s v="USD"/>
    <n v="1446660688"/>
    <d v="2015-11-04T13:11:28"/>
    <n v="1444065088"/>
    <x v="572"/>
    <x v="9"/>
    <x v="0"/>
    <b v="0"/>
    <n v="0"/>
    <b v="0"/>
    <s v="technology/web"/>
    <n v="0"/>
    <n v="0"/>
    <x v="2"/>
    <s v="web"/>
  </r>
  <r>
    <x v="2"/>
    <s v="US"/>
    <s v="USD"/>
    <n v="1421543520"/>
    <d v="2015-01-17T20:12:00"/>
    <n v="1416445931"/>
    <x v="573"/>
    <x v="4"/>
    <x v="3"/>
    <b v="0"/>
    <n v="9"/>
    <b v="0"/>
    <s v="technology/web"/>
    <n v="0.38925389253892539"/>
    <n v="38.444444444444443"/>
    <x v="2"/>
    <s v="web"/>
  </r>
  <r>
    <x v="2"/>
    <s v="GB"/>
    <s v="GBP"/>
    <n v="1476873507"/>
    <d v="2016-10-19T05:38:27"/>
    <n v="1474281507"/>
    <x v="574"/>
    <x v="8"/>
    <x v="2"/>
    <b v="0"/>
    <n v="4"/>
    <b v="0"/>
    <s v="technology/web"/>
    <n v="0.7155635062611807"/>
    <n v="20"/>
    <x v="2"/>
    <s v="web"/>
  </r>
  <r>
    <x v="2"/>
    <s v="DE"/>
    <s v="EUR"/>
    <n v="1434213443"/>
    <d v="2015-06-13T11:37:23"/>
    <n v="1431621443"/>
    <x v="575"/>
    <x v="5"/>
    <x v="0"/>
    <b v="0"/>
    <n v="4"/>
    <b v="0"/>
    <s v="technology/web"/>
    <n v="0.43166666666666664"/>
    <n v="64.75"/>
    <x v="2"/>
    <s v="web"/>
  </r>
  <r>
    <x v="2"/>
    <s v="US"/>
    <s v="USD"/>
    <n v="1427537952"/>
    <d v="2015-03-28T05:19:12"/>
    <n v="1422357552"/>
    <x v="576"/>
    <x v="1"/>
    <x v="0"/>
    <b v="0"/>
    <n v="1"/>
    <b v="0"/>
    <s v="technology/web"/>
    <n v="1.25E-3"/>
    <n v="1"/>
    <x v="2"/>
    <s v="web"/>
  </r>
  <r>
    <x v="2"/>
    <s v="US"/>
    <s v="USD"/>
    <n v="1463753302"/>
    <d v="2016-05-20T09:08:22"/>
    <n v="1458569302"/>
    <x v="577"/>
    <x v="7"/>
    <x v="2"/>
    <b v="0"/>
    <n v="1"/>
    <b v="0"/>
    <s v="technology/web"/>
    <n v="0.2"/>
    <n v="10"/>
    <x v="2"/>
    <s v="web"/>
  </r>
  <r>
    <x v="2"/>
    <s v="GB"/>
    <s v="GBP"/>
    <n v="1441633993"/>
    <d v="2015-09-07T08:53:13"/>
    <n v="1439560393"/>
    <x v="578"/>
    <x v="10"/>
    <x v="0"/>
    <b v="0"/>
    <n v="7"/>
    <b v="0"/>
    <s v="technology/web"/>
    <n v="1.12E-2"/>
    <n v="2"/>
    <x v="2"/>
    <s v="web"/>
  </r>
  <r>
    <x v="2"/>
    <s v="US"/>
    <s v="USD"/>
    <n v="1419539223"/>
    <d v="2014-12-25T15:27:03"/>
    <n v="1416947223"/>
    <x v="579"/>
    <x v="4"/>
    <x v="3"/>
    <b v="0"/>
    <n v="5"/>
    <b v="0"/>
    <s v="technology/web"/>
    <n v="1.4583333333333333"/>
    <n v="35"/>
    <x v="2"/>
    <s v="web"/>
  </r>
  <r>
    <x v="2"/>
    <s v="US"/>
    <s v="USD"/>
    <n v="1474580867"/>
    <d v="2016-09-22T16:47:47"/>
    <n v="1471988867"/>
    <x v="580"/>
    <x v="10"/>
    <x v="2"/>
    <b v="0"/>
    <n v="1"/>
    <b v="0"/>
    <s v="technology/web"/>
    <n v="3.3333333333333333E-2"/>
    <n v="1"/>
    <x v="2"/>
    <s v="web"/>
  </r>
  <r>
    <x v="2"/>
    <s v="US"/>
    <s v="USD"/>
    <n v="1438474704"/>
    <d v="2015-08-01T19:18:24"/>
    <n v="1435882704"/>
    <x v="581"/>
    <x v="3"/>
    <x v="0"/>
    <b v="0"/>
    <n v="0"/>
    <b v="0"/>
    <s v="technology/web"/>
    <n v="0"/>
    <n v="0"/>
    <x v="2"/>
    <s v="web"/>
  </r>
  <r>
    <x v="2"/>
    <s v="US"/>
    <s v="USD"/>
    <n v="1426442400"/>
    <d v="2015-03-15T13:00:00"/>
    <n v="1424454319"/>
    <x v="582"/>
    <x v="2"/>
    <x v="0"/>
    <b v="0"/>
    <n v="0"/>
    <b v="0"/>
    <s v="technology/web"/>
    <n v="0"/>
    <n v="0"/>
    <x v="2"/>
    <s v="web"/>
  </r>
  <r>
    <x v="2"/>
    <s v="US"/>
    <s v="USD"/>
    <n v="1426800687"/>
    <d v="2015-03-19T16:31:27"/>
    <n v="1424212287"/>
    <x v="583"/>
    <x v="2"/>
    <x v="0"/>
    <b v="0"/>
    <n v="1"/>
    <b v="0"/>
    <s v="technology/web"/>
    <n v="1.1111111111111112E-2"/>
    <n v="1"/>
    <x v="2"/>
    <s v="web"/>
  </r>
  <r>
    <x v="2"/>
    <s v="US"/>
    <s v="USD"/>
    <n v="1426522316"/>
    <d v="2015-03-16T11:11:56"/>
    <n v="1423933916"/>
    <x v="584"/>
    <x v="2"/>
    <x v="0"/>
    <b v="0"/>
    <n v="2"/>
    <b v="0"/>
    <s v="technology/web"/>
    <n v="1"/>
    <n v="5"/>
    <x v="2"/>
    <s v="web"/>
  </r>
  <r>
    <x v="2"/>
    <s v="GB"/>
    <s v="GBP"/>
    <n v="1448928000"/>
    <d v="2015-11-30T19:00:00"/>
    <n v="1444123377"/>
    <x v="585"/>
    <x v="9"/>
    <x v="0"/>
    <b v="0"/>
    <n v="0"/>
    <b v="0"/>
    <s v="technology/web"/>
    <n v="0"/>
    <n v="0"/>
    <x v="2"/>
    <s v="web"/>
  </r>
  <r>
    <x v="2"/>
    <s v="US"/>
    <s v="USD"/>
    <n v="1424032207"/>
    <d v="2015-02-15T15:30:07"/>
    <n v="1421440207"/>
    <x v="586"/>
    <x v="1"/>
    <x v="0"/>
    <b v="0"/>
    <n v="4"/>
    <b v="0"/>
    <s v="technology/web"/>
    <n v="0.55999999999999994"/>
    <n v="14"/>
    <x v="2"/>
    <s v="web"/>
  </r>
  <r>
    <x v="2"/>
    <s v="CA"/>
    <s v="CAD"/>
    <n v="1429207833"/>
    <d v="2015-04-16T13:10:33"/>
    <n v="1426615833"/>
    <x v="587"/>
    <x v="7"/>
    <x v="0"/>
    <b v="0"/>
    <n v="7"/>
    <b v="0"/>
    <s v="technology/web"/>
    <n v="9.0833333333333339"/>
    <n v="389.28571428571428"/>
    <x v="2"/>
    <s v="web"/>
  </r>
  <r>
    <x v="2"/>
    <s v="IT"/>
    <s v="EUR"/>
    <n v="1479410886"/>
    <d v="2016-11-17T14:28:06"/>
    <n v="1474223286"/>
    <x v="588"/>
    <x v="8"/>
    <x v="2"/>
    <b v="0"/>
    <n v="2"/>
    <b v="0"/>
    <s v="technology/web"/>
    <n v="3.3444444444444441"/>
    <n v="150.5"/>
    <x v="2"/>
    <s v="web"/>
  </r>
  <r>
    <x v="2"/>
    <s v="US"/>
    <s v="USD"/>
    <n v="1436366699"/>
    <d v="2015-07-08T09:44:59"/>
    <n v="1435070699"/>
    <x v="589"/>
    <x v="0"/>
    <x v="0"/>
    <b v="0"/>
    <n v="1"/>
    <b v="0"/>
    <s v="technology/web"/>
    <n v="1.3333333333333334E-2"/>
    <n v="1"/>
    <x v="2"/>
    <s v="web"/>
  </r>
  <r>
    <x v="2"/>
    <s v="GB"/>
    <s v="GBP"/>
    <n v="1454936460"/>
    <d v="2016-02-08T08:01:00"/>
    <n v="1452259131"/>
    <x v="590"/>
    <x v="1"/>
    <x v="2"/>
    <b v="0"/>
    <n v="9"/>
    <b v="0"/>
    <s v="technology/web"/>
    <n v="4.46"/>
    <n v="24.777777777777779"/>
    <x v="2"/>
    <s v="web"/>
  </r>
  <r>
    <x v="2"/>
    <s v="US"/>
    <s v="USD"/>
    <n v="1437570130"/>
    <d v="2015-07-22T08:02:10"/>
    <n v="1434978130"/>
    <x v="591"/>
    <x v="0"/>
    <x v="0"/>
    <b v="0"/>
    <n v="2"/>
    <b v="0"/>
    <s v="technology/web"/>
    <n v="6.0999999999999999E-2"/>
    <n v="30.5"/>
    <x v="2"/>
    <s v="web"/>
  </r>
  <r>
    <x v="2"/>
    <s v="US"/>
    <s v="USD"/>
    <n v="1417584860"/>
    <d v="2014-12-03T00:34:20"/>
    <n v="1414992860"/>
    <x v="592"/>
    <x v="4"/>
    <x v="3"/>
    <b v="0"/>
    <n v="1"/>
    <b v="0"/>
    <s v="technology/web"/>
    <n v="3.3333333333333335"/>
    <n v="250"/>
    <x v="2"/>
    <s v="web"/>
  </r>
  <r>
    <x v="2"/>
    <s v="GB"/>
    <s v="GBP"/>
    <n v="1428333345"/>
    <d v="2015-04-06T10:15:45"/>
    <n v="1425744945"/>
    <x v="593"/>
    <x v="7"/>
    <x v="0"/>
    <b v="0"/>
    <n v="7"/>
    <b v="0"/>
    <s v="technology/web"/>
    <n v="23"/>
    <n v="16.428571428571427"/>
    <x v="2"/>
    <s v="web"/>
  </r>
  <r>
    <x v="2"/>
    <s v="US"/>
    <s v="USD"/>
    <n v="1460832206"/>
    <d v="2016-04-16T13:43:26"/>
    <n v="1458240206"/>
    <x v="594"/>
    <x v="7"/>
    <x v="2"/>
    <b v="0"/>
    <n v="2"/>
    <b v="0"/>
    <s v="technology/web"/>
    <n v="0.104"/>
    <n v="13"/>
    <x v="2"/>
    <s v="web"/>
  </r>
  <r>
    <x v="2"/>
    <s v="US"/>
    <s v="USD"/>
    <n v="1430703638"/>
    <d v="2015-05-03T20:40:38"/>
    <n v="1426815638"/>
    <x v="595"/>
    <x v="7"/>
    <x v="0"/>
    <b v="0"/>
    <n v="8"/>
    <b v="0"/>
    <s v="technology/web"/>
    <n v="0.42599999999999999"/>
    <n v="53.25"/>
    <x v="2"/>
    <s v="web"/>
  </r>
  <r>
    <x v="2"/>
    <s v="US"/>
    <s v="USD"/>
    <n v="1478122292"/>
    <d v="2016-11-02T16:31:32"/>
    <n v="1475530292"/>
    <x v="596"/>
    <x v="9"/>
    <x v="2"/>
    <b v="0"/>
    <n v="2"/>
    <b v="0"/>
    <s v="technology/web"/>
    <n v="0.03"/>
    <n v="3"/>
    <x v="2"/>
    <s v="web"/>
  </r>
  <r>
    <x v="2"/>
    <s v="US"/>
    <s v="USD"/>
    <n v="1469980800"/>
    <d v="2016-07-31T11:00:00"/>
    <n v="1466787335"/>
    <x v="597"/>
    <x v="0"/>
    <x v="2"/>
    <b v="0"/>
    <n v="2"/>
    <b v="0"/>
    <s v="technology/web"/>
    <n v="0.26666666666666666"/>
    <n v="10"/>
    <x v="2"/>
    <s v="web"/>
  </r>
  <r>
    <x v="2"/>
    <s v="US"/>
    <s v="USD"/>
    <n v="1417737781"/>
    <d v="2014-12-04T19:03:01"/>
    <n v="1415145781"/>
    <x v="598"/>
    <x v="4"/>
    <x v="3"/>
    <b v="0"/>
    <n v="7"/>
    <b v="0"/>
    <s v="technology/web"/>
    <n v="34"/>
    <n v="121.42857142857143"/>
    <x v="2"/>
    <s v="web"/>
  </r>
  <r>
    <x v="2"/>
    <s v="US"/>
    <s v="USD"/>
    <n v="1425827760"/>
    <d v="2015-03-08T10:16:00"/>
    <n v="1423769402"/>
    <x v="599"/>
    <x v="2"/>
    <x v="0"/>
    <b v="0"/>
    <n v="2"/>
    <b v="0"/>
    <s v="technology/web"/>
    <n v="6.2E-2"/>
    <n v="15.5"/>
    <x v="2"/>
    <s v="web"/>
  </r>
  <r>
    <x v="1"/>
    <s v="US"/>
    <s v="USD"/>
    <n v="1431198562"/>
    <d v="2015-05-09T14:09:22"/>
    <n v="1426014562"/>
    <x v="600"/>
    <x v="7"/>
    <x v="0"/>
    <b v="0"/>
    <n v="1"/>
    <b v="0"/>
    <s v="technology/web"/>
    <n v="2"/>
    <n v="100"/>
    <x v="2"/>
    <s v="web"/>
  </r>
  <r>
    <x v="1"/>
    <s v="CA"/>
    <s v="CAD"/>
    <n v="1419626139"/>
    <d v="2014-12-26T15:35:39"/>
    <n v="1417034139"/>
    <x v="601"/>
    <x v="4"/>
    <x v="3"/>
    <b v="0"/>
    <n v="6"/>
    <b v="0"/>
    <s v="technology/web"/>
    <n v="1.4000000000000001"/>
    <n v="23.333333333333332"/>
    <x v="2"/>
    <s v="web"/>
  </r>
  <r>
    <x v="1"/>
    <s v="US"/>
    <s v="USD"/>
    <n v="1434654215"/>
    <d v="2015-06-18T14:03:35"/>
    <n v="1432062215"/>
    <x v="602"/>
    <x v="5"/>
    <x v="0"/>
    <b v="0"/>
    <n v="0"/>
    <b v="0"/>
    <s v="technology/web"/>
    <n v="0"/>
    <n v="0"/>
    <x v="2"/>
    <s v="web"/>
  </r>
  <r>
    <x v="1"/>
    <s v="US"/>
    <s v="USD"/>
    <n v="1408029623"/>
    <d v="2014-08-14T10:20:23"/>
    <n v="1405437623"/>
    <x v="603"/>
    <x v="3"/>
    <x v="3"/>
    <b v="0"/>
    <n v="13"/>
    <b v="0"/>
    <s v="technology/web"/>
    <n v="3.9334666666666664"/>
    <n v="45.386153846153846"/>
    <x v="2"/>
    <s v="web"/>
  </r>
  <r>
    <x v="1"/>
    <s v="US"/>
    <s v="USD"/>
    <n v="1409187056"/>
    <d v="2014-08-27T19:50:56"/>
    <n v="1406595056"/>
    <x v="604"/>
    <x v="3"/>
    <x v="3"/>
    <b v="0"/>
    <n v="0"/>
    <b v="0"/>
    <s v="technology/web"/>
    <n v="0"/>
    <n v="0"/>
    <x v="2"/>
    <s v="web"/>
  </r>
  <r>
    <x v="1"/>
    <s v="US"/>
    <s v="USD"/>
    <n v="1440318908"/>
    <d v="2015-08-23T03:35:08"/>
    <n v="1436430908"/>
    <x v="605"/>
    <x v="3"/>
    <x v="0"/>
    <b v="0"/>
    <n v="8"/>
    <b v="0"/>
    <s v="technology/web"/>
    <n v="2.62"/>
    <n v="16.375"/>
    <x v="2"/>
    <s v="web"/>
  </r>
  <r>
    <x v="1"/>
    <s v="NL"/>
    <s v="EUR"/>
    <n v="1432479600"/>
    <d v="2015-05-24T10:00:00"/>
    <n v="1428507409"/>
    <x v="606"/>
    <x v="6"/>
    <x v="0"/>
    <b v="0"/>
    <n v="1"/>
    <b v="0"/>
    <s v="technology/web"/>
    <n v="0.2"/>
    <n v="10"/>
    <x v="2"/>
    <s v="web"/>
  </r>
  <r>
    <x v="1"/>
    <s v="US"/>
    <s v="USD"/>
    <n v="1448225336"/>
    <d v="2015-11-22T15:48:56"/>
    <n v="1445629736"/>
    <x v="607"/>
    <x v="9"/>
    <x v="0"/>
    <b v="0"/>
    <n v="0"/>
    <b v="0"/>
    <s v="technology/web"/>
    <n v="0"/>
    <n v="0"/>
    <x v="2"/>
    <s v="web"/>
  </r>
  <r>
    <x v="1"/>
    <s v="US"/>
    <s v="USD"/>
    <n v="1434405980"/>
    <d v="2015-06-15T17:06:20"/>
    <n v="1431813980"/>
    <x v="608"/>
    <x v="5"/>
    <x v="0"/>
    <b v="0"/>
    <n v="5"/>
    <b v="0"/>
    <s v="technology/web"/>
    <n v="0.97400000000000009"/>
    <n v="292.2"/>
    <x v="2"/>
    <s v="web"/>
  </r>
  <r>
    <x v="1"/>
    <s v="GB"/>
    <s v="GBP"/>
    <n v="1448761744"/>
    <d v="2015-11-28T20:49:04"/>
    <n v="1446166144"/>
    <x v="609"/>
    <x v="9"/>
    <x v="0"/>
    <b v="0"/>
    <n v="1"/>
    <b v="0"/>
    <s v="technology/web"/>
    <n v="0.64102564102564097"/>
    <n v="5"/>
    <x v="2"/>
    <s v="web"/>
  </r>
  <r>
    <x v="1"/>
    <s v="US"/>
    <s v="USD"/>
    <n v="1429732586"/>
    <d v="2015-04-22T14:56:26"/>
    <n v="1427140586"/>
    <x v="610"/>
    <x v="7"/>
    <x v="0"/>
    <b v="0"/>
    <n v="0"/>
    <b v="0"/>
    <s v="technology/web"/>
    <n v="0"/>
    <n v="0"/>
    <x v="2"/>
    <s v="web"/>
  </r>
  <r>
    <x v="1"/>
    <s v="FR"/>
    <s v="EUR"/>
    <n v="1453210037"/>
    <d v="2016-01-19T08:27:17"/>
    <n v="1448026037"/>
    <x v="611"/>
    <x v="4"/>
    <x v="0"/>
    <b v="0"/>
    <n v="0"/>
    <b v="0"/>
    <s v="technology/web"/>
    <n v="0"/>
    <n v="0"/>
    <x v="2"/>
    <s v="web"/>
  </r>
  <r>
    <x v="1"/>
    <s v="IT"/>
    <s v="EUR"/>
    <n v="1472777146"/>
    <d v="2016-09-01T19:45:46"/>
    <n v="1470185146"/>
    <x v="612"/>
    <x v="10"/>
    <x v="2"/>
    <b v="0"/>
    <n v="0"/>
    <b v="0"/>
    <s v="technology/web"/>
    <n v="0"/>
    <n v="0"/>
    <x v="2"/>
    <s v="web"/>
  </r>
  <r>
    <x v="1"/>
    <s v="US"/>
    <s v="USD"/>
    <n v="1443675540"/>
    <d v="2015-09-30T23:59:00"/>
    <n v="1441022120"/>
    <x v="613"/>
    <x v="10"/>
    <x v="0"/>
    <b v="0"/>
    <n v="121"/>
    <b v="0"/>
    <s v="technology/web"/>
    <n v="21.363333333333333"/>
    <n v="105.93388429752066"/>
    <x v="2"/>
    <s v="web"/>
  </r>
  <r>
    <x v="1"/>
    <s v="US"/>
    <s v="USD"/>
    <n v="1466731740"/>
    <d v="2016-06-23T20:29:00"/>
    <n v="1464139740"/>
    <x v="614"/>
    <x v="5"/>
    <x v="2"/>
    <b v="0"/>
    <n v="0"/>
    <b v="0"/>
    <s v="technology/web"/>
    <n v="0"/>
    <n v="0"/>
    <x v="2"/>
    <s v="web"/>
  </r>
  <r>
    <x v="1"/>
    <s v="NZ"/>
    <s v="NZD"/>
    <n v="1443149759"/>
    <d v="2015-09-24T21:55:59"/>
    <n v="1440557759"/>
    <x v="615"/>
    <x v="10"/>
    <x v="0"/>
    <b v="0"/>
    <n v="0"/>
    <b v="0"/>
    <s v="technology/web"/>
    <n v="0"/>
    <n v="0"/>
    <x v="2"/>
    <s v="web"/>
  </r>
  <r>
    <x v="1"/>
    <s v="FR"/>
    <s v="EUR"/>
    <n v="1488013307"/>
    <d v="2017-02-25T04:01:47"/>
    <n v="1485421307"/>
    <x v="616"/>
    <x v="1"/>
    <x v="1"/>
    <b v="0"/>
    <n v="0"/>
    <b v="0"/>
    <s v="technology/web"/>
    <n v="0"/>
    <n v="0"/>
    <x v="2"/>
    <s v="web"/>
  </r>
  <r>
    <x v="1"/>
    <s v="GB"/>
    <s v="GBP"/>
    <n v="1431072843"/>
    <d v="2015-05-08T03:14:03"/>
    <n v="1427184843"/>
    <x v="617"/>
    <x v="7"/>
    <x v="0"/>
    <b v="0"/>
    <n v="3"/>
    <b v="0"/>
    <s v="technology/web"/>
    <n v="3"/>
    <n v="20"/>
    <x v="2"/>
    <s v="web"/>
  </r>
  <r>
    <x v="1"/>
    <s v="US"/>
    <s v="USD"/>
    <n v="1449689203"/>
    <d v="2015-12-09T14:26:43"/>
    <n v="1447097203"/>
    <x v="618"/>
    <x v="4"/>
    <x v="0"/>
    <b v="0"/>
    <n v="0"/>
    <b v="0"/>
    <s v="technology/web"/>
    <n v="0"/>
    <n v="0"/>
    <x v="2"/>
    <s v="web"/>
  </r>
  <r>
    <x v="1"/>
    <s v="US"/>
    <s v="USD"/>
    <n v="1416933390"/>
    <d v="2014-11-25T11:36:30"/>
    <n v="1411745790"/>
    <x v="619"/>
    <x v="8"/>
    <x v="3"/>
    <b v="0"/>
    <n v="1"/>
    <b v="0"/>
    <s v="technology/web"/>
    <n v="3.9999999999999996E-5"/>
    <n v="1"/>
    <x v="2"/>
    <s v="web"/>
  </r>
  <r>
    <x v="1"/>
    <s v="CA"/>
    <s v="CAD"/>
    <n v="1408986738"/>
    <d v="2014-08-25T12:12:18"/>
    <n v="1405098738"/>
    <x v="620"/>
    <x v="3"/>
    <x v="3"/>
    <b v="0"/>
    <n v="1"/>
    <b v="0"/>
    <s v="technology/web"/>
    <n v="1"/>
    <n v="300"/>
    <x v="2"/>
    <s v="web"/>
  </r>
  <r>
    <x v="1"/>
    <s v="US"/>
    <s v="USD"/>
    <n v="1467934937"/>
    <d v="2016-07-07T18:42:17"/>
    <n v="1465342937"/>
    <x v="621"/>
    <x v="0"/>
    <x v="2"/>
    <b v="0"/>
    <n v="3"/>
    <b v="0"/>
    <s v="technology/web"/>
    <n v="1.044"/>
    <n v="87"/>
    <x v="2"/>
    <s v="web"/>
  </r>
  <r>
    <x v="1"/>
    <s v="US"/>
    <s v="USD"/>
    <n v="1467398138"/>
    <d v="2016-07-01T13:35:38"/>
    <n v="1465670138"/>
    <x v="622"/>
    <x v="0"/>
    <x v="2"/>
    <b v="0"/>
    <n v="9"/>
    <b v="0"/>
    <s v="technology/web"/>
    <n v="5.6833333333333336"/>
    <n v="37.888888888888886"/>
    <x v="2"/>
    <s v="web"/>
  </r>
  <r>
    <x v="1"/>
    <s v="AU"/>
    <s v="AUD"/>
    <n v="1432771997"/>
    <d v="2015-05-27T19:13:17"/>
    <n v="1430179997"/>
    <x v="623"/>
    <x v="6"/>
    <x v="0"/>
    <b v="0"/>
    <n v="0"/>
    <b v="0"/>
    <s v="technology/web"/>
    <n v="0"/>
    <n v="0"/>
    <x v="2"/>
    <s v="web"/>
  </r>
  <r>
    <x v="1"/>
    <s v="US"/>
    <s v="USD"/>
    <n v="1431647041"/>
    <d v="2015-05-14T18:44:01"/>
    <n v="1429055041"/>
    <x v="624"/>
    <x v="6"/>
    <x v="0"/>
    <b v="0"/>
    <n v="0"/>
    <b v="0"/>
    <s v="technology/web"/>
    <n v="0"/>
    <n v="0"/>
    <x v="2"/>
    <s v="web"/>
  </r>
  <r>
    <x v="1"/>
    <s v="CA"/>
    <s v="CAD"/>
    <n v="1490560177"/>
    <d v="2017-03-26T15:29:37"/>
    <n v="1487971777"/>
    <x v="625"/>
    <x v="2"/>
    <x v="1"/>
    <b v="0"/>
    <n v="0"/>
    <b v="0"/>
    <s v="technology/web"/>
    <n v="0"/>
    <n v="0"/>
    <x v="2"/>
    <s v="web"/>
  </r>
  <r>
    <x v="1"/>
    <s v="US"/>
    <s v="USD"/>
    <n v="1439644920"/>
    <d v="2015-08-15T08:22:00"/>
    <n v="1436793939"/>
    <x v="626"/>
    <x v="3"/>
    <x v="0"/>
    <b v="0"/>
    <n v="39"/>
    <b v="0"/>
    <s v="technology/web"/>
    <n v="17.380000000000003"/>
    <n v="111.41025641025641"/>
    <x v="2"/>
    <s v="web"/>
  </r>
  <r>
    <x v="1"/>
    <s v="SE"/>
    <s v="SEK"/>
    <n v="1457996400"/>
    <d v="2016-03-14T18:00:00"/>
    <n v="1452842511"/>
    <x v="627"/>
    <x v="1"/>
    <x v="2"/>
    <b v="0"/>
    <n v="1"/>
    <b v="0"/>
    <s v="technology/web"/>
    <n v="0.02"/>
    <n v="90"/>
    <x v="2"/>
    <s v="web"/>
  </r>
  <r>
    <x v="1"/>
    <s v="US"/>
    <s v="USD"/>
    <n v="1405269457"/>
    <d v="2014-07-13T11:37:37"/>
    <n v="1402677457"/>
    <x v="628"/>
    <x v="0"/>
    <x v="3"/>
    <b v="0"/>
    <n v="0"/>
    <b v="0"/>
    <s v="technology/web"/>
    <n v="0"/>
    <n v="0"/>
    <x v="2"/>
    <s v="web"/>
  </r>
  <r>
    <x v="1"/>
    <s v="AU"/>
    <s v="AUD"/>
    <n v="1463239108"/>
    <d v="2016-05-14T10:18:28"/>
    <n v="1460647108"/>
    <x v="629"/>
    <x v="6"/>
    <x v="2"/>
    <b v="0"/>
    <n v="3"/>
    <b v="0"/>
    <s v="technology/web"/>
    <n v="0.17500000000000002"/>
    <n v="116.66666666666667"/>
    <x v="2"/>
    <s v="web"/>
  </r>
  <r>
    <x v="1"/>
    <s v="US"/>
    <s v="USD"/>
    <n v="1441516200"/>
    <d v="2015-09-06T00:10:00"/>
    <n v="1438959121"/>
    <x v="630"/>
    <x v="10"/>
    <x v="0"/>
    <b v="0"/>
    <n v="1"/>
    <b v="0"/>
    <s v="technology/web"/>
    <n v="8.3340278356529712E-2"/>
    <n v="10"/>
    <x v="2"/>
    <s v="web"/>
  </r>
  <r>
    <x v="1"/>
    <s v="CA"/>
    <s v="CAD"/>
    <n v="1464460329"/>
    <d v="2016-05-28T13:32:09"/>
    <n v="1461954729"/>
    <x v="631"/>
    <x v="6"/>
    <x v="2"/>
    <b v="0"/>
    <n v="9"/>
    <b v="0"/>
    <s v="technology/web"/>
    <n v="1.38"/>
    <n v="76.666666666666671"/>
    <x v="2"/>
    <s v="web"/>
  </r>
  <r>
    <x v="1"/>
    <s v="NL"/>
    <s v="EUR"/>
    <n v="1448470165"/>
    <d v="2015-11-25T11:49:25"/>
    <n v="1445874565"/>
    <x v="632"/>
    <x v="9"/>
    <x v="0"/>
    <b v="0"/>
    <n v="0"/>
    <b v="0"/>
    <s v="technology/web"/>
    <n v="0"/>
    <n v="0"/>
    <x v="2"/>
    <s v="web"/>
  </r>
  <r>
    <x v="1"/>
    <s v="US"/>
    <s v="USD"/>
    <n v="1466204400"/>
    <d v="2016-06-17T18:00:00"/>
    <n v="1463469062"/>
    <x v="633"/>
    <x v="5"/>
    <x v="2"/>
    <b v="0"/>
    <n v="25"/>
    <b v="0"/>
    <s v="technology/web"/>
    <n v="12.45"/>
    <n v="49.8"/>
    <x v="2"/>
    <s v="web"/>
  </r>
  <r>
    <x v="1"/>
    <s v="US"/>
    <s v="USD"/>
    <n v="1424989029"/>
    <d v="2015-02-26T17:17:09"/>
    <n v="1422397029"/>
    <x v="634"/>
    <x v="1"/>
    <x v="0"/>
    <b v="0"/>
    <n v="1"/>
    <b v="0"/>
    <s v="technology/web"/>
    <n v="0.02"/>
    <n v="1"/>
    <x v="2"/>
    <s v="web"/>
  </r>
  <r>
    <x v="1"/>
    <s v="US"/>
    <s v="USD"/>
    <n v="1428804762"/>
    <d v="2015-04-11T21:12:42"/>
    <n v="1426212762"/>
    <x v="635"/>
    <x v="7"/>
    <x v="0"/>
    <b v="0"/>
    <n v="1"/>
    <b v="0"/>
    <s v="technology/web"/>
    <n v="8.0000000000000002E-3"/>
    <n v="2"/>
    <x v="2"/>
    <s v="web"/>
  </r>
  <r>
    <x v="1"/>
    <s v="GB"/>
    <s v="GBP"/>
    <n v="1433587620"/>
    <d v="2015-06-06T05:47:00"/>
    <n v="1430996150"/>
    <x v="636"/>
    <x v="5"/>
    <x v="0"/>
    <b v="0"/>
    <n v="1"/>
    <b v="0"/>
    <s v="technology/web"/>
    <n v="0.2"/>
    <n v="4"/>
    <x v="2"/>
    <s v="web"/>
  </r>
  <r>
    <x v="1"/>
    <s v="GB"/>
    <s v="GBP"/>
    <n v="1488063840"/>
    <d v="2017-02-25T18:04:00"/>
    <n v="1485558318"/>
    <x v="637"/>
    <x v="1"/>
    <x v="1"/>
    <b v="0"/>
    <n v="0"/>
    <b v="0"/>
    <s v="technology/web"/>
    <n v="0"/>
    <n v="0"/>
    <x v="2"/>
    <s v="web"/>
  </r>
  <r>
    <x v="1"/>
    <s v="DE"/>
    <s v="EUR"/>
    <n v="1490447662"/>
    <d v="2017-03-25T08:14:22"/>
    <n v="1485267262"/>
    <x v="638"/>
    <x v="1"/>
    <x v="1"/>
    <b v="0"/>
    <n v="6"/>
    <b v="0"/>
    <s v="technology/web"/>
    <n v="9.0000000000000011E-3"/>
    <n v="3"/>
    <x v="2"/>
    <s v="web"/>
  </r>
  <r>
    <x v="1"/>
    <s v="US"/>
    <s v="USD"/>
    <n v="1413208795"/>
    <d v="2014-10-13T08:59:55"/>
    <n v="1408024795"/>
    <x v="639"/>
    <x v="10"/>
    <x v="3"/>
    <b v="0"/>
    <n v="1"/>
    <b v="0"/>
    <s v="technology/web"/>
    <n v="9.9999999999999991E-5"/>
    <n v="1"/>
    <x v="2"/>
    <s v="web"/>
  </r>
  <r>
    <x v="0"/>
    <s v="FR"/>
    <s v="EUR"/>
    <n v="1480028400"/>
    <d v="2016-11-24T18:00:00"/>
    <n v="1478685915"/>
    <x v="640"/>
    <x v="4"/>
    <x v="2"/>
    <b v="0"/>
    <n v="2"/>
    <b v="1"/>
    <s v="technology/wearables"/>
    <n v="144.28571428571428"/>
    <n v="50.5"/>
    <x v="2"/>
    <s v="wearables"/>
  </r>
  <r>
    <x v="0"/>
    <s v="US"/>
    <s v="USD"/>
    <n v="1439473248"/>
    <d v="2015-08-13T08:40:48"/>
    <n v="1436881248"/>
    <x v="641"/>
    <x v="3"/>
    <x v="0"/>
    <b v="0"/>
    <n v="315"/>
    <b v="1"/>
    <s v="technology/wearables"/>
    <n v="119.16249999999999"/>
    <n v="151.31746031746033"/>
    <x v="2"/>
    <s v="wearables"/>
  </r>
  <r>
    <x v="0"/>
    <s v="DE"/>
    <s v="EUR"/>
    <n v="1439998674"/>
    <d v="2015-08-19T10:37:54"/>
    <n v="1436888274"/>
    <x v="642"/>
    <x v="3"/>
    <x v="0"/>
    <b v="0"/>
    <n v="2174"/>
    <b v="1"/>
    <s v="technology/wearables"/>
    <n v="1460.4850000000001"/>
    <n v="134.3592456301748"/>
    <x v="2"/>
    <s v="wearables"/>
  </r>
  <r>
    <x v="0"/>
    <s v="US"/>
    <s v="USD"/>
    <n v="1433085875"/>
    <d v="2015-05-31T10:24:35"/>
    <n v="1428333875"/>
    <x v="643"/>
    <x v="6"/>
    <x v="0"/>
    <b v="0"/>
    <n v="152"/>
    <b v="1"/>
    <s v="technology/wearables"/>
    <n v="105.80799999999999"/>
    <n v="174.02631578947367"/>
    <x v="2"/>
    <s v="wearables"/>
  </r>
  <r>
    <x v="0"/>
    <s v="US"/>
    <s v="USD"/>
    <n v="1414544400"/>
    <d v="2014-10-28T20:00:00"/>
    <n v="1410883139"/>
    <x v="644"/>
    <x v="8"/>
    <x v="3"/>
    <b v="0"/>
    <n v="1021"/>
    <b v="1"/>
    <s v="technology/wearables"/>
    <n v="300.11791999999997"/>
    <n v="73.486268364348675"/>
    <x v="2"/>
    <s v="wearables"/>
  </r>
  <r>
    <x v="0"/>
    <s v="US"/>
    <s v="USD"/>
    <n v="1470962274"/>
    <d v="2016-08-11T19:37:54"/>
    <n v="1468370274"/>
    <x v="645"/>
    <x v="3"/>
    <x v="2"/>
    <b v="0"/>
    <n v="237"/>
    <b v="1"/>
    <s v="technology/wearables"/>
    <n v="278.7"/>
    <n v="23.518987341772153"/>
    <x v="2"/>
    <s v="wearables"/>
  </r>
  <r>
    <x v="0"/>
    <s v="US"/>
    <s v="USD"/>
    <n v="1407788867"/>
    <d v="2014-08-11T15:27:47"/>
    <n v="1405196867"/>
    <x v="646"/>
    <x v="3"/>
    <x v="3"/>
    <b v="0"/>
    <n v="27"/>
    <b v="1"/>
    <s v="technology/wearables"/>
    <n v="131.87625"/>
    <n v="39.074444444444445"/>
    <x v="2"/>
    <s v="wearables"/>
  </r>
  <r>
    <x v="0"/>
    <s v="CA"/>
    <s v="CAD"/>
    <n v="1458235549"/>
    <d v="2016-03-17T12:25:49"/>
    <n v="1455647149"/>
    <x v="647"/>
    <x v="2"/>
    <x v="2"/>
    <b v="0"/>
    <n v="17"/>
    <b v="1"/>
    <s v="technology/wearables"/>
    <n v="107.05"/>
    <n v="125.94117647058823"/>
    <x v="2"/>
    <s v="wearables"/>
  </r>
  <r>
    <x v="0"/>
    <s v="US"/>
    <s v="USD"/>
    <n v="1413304708"/>
    <d v="2014-10-14T11:38:28"/>
    <n v="1410280708"/>
    <x v="648"/>
    <x v="8"/>
    <x v="3"/>
    <b v="0"/>
    <n v="27"/>
    <b v="1"/>
    <s v="technology/wearables"/>
    <n v="126.82285714285715"/>
    <n v="1644"/>
    <x v="2"/>
    <s v="wearables"/>
  </r>
  <r>
    <x v="0"/>
    <s v="US"/>
    <s v="USD"/>
    <n v="1410904413"/>
    <d v="2014-09-16T16:53:33"/>
    <n v="1409090013"/>
    <x v="649"/>
    <x v="10"/>
    <x v="3"/>
    <b v="0"/>
    <n v="82"/>
    <b v="1"/>
    <s v="technology/wearables"/>
    <n v="139.96"/>
    <n v="42.670731707317074"/>
    <x v="2"/>
    <s v="wearables"/>
  </r>
  <r>
    <x v="0"/>
    <s v="US"/>
    <s v="USD"/>
    <n v="1418953984"/>
    <d v="2014-12-18T20:53:04"/>
    <n v="1413766384"/>
    <x v="650"/>
    <x v="9"/>
    <x v="3"/>
    <b v="0"/>
    <n v="48"/>
    <b v="1"/>
    <s v="technology/wearables"/>
    <n v="112.4"/>
    <n v="35.125"/>
    <x v="2"/>
    <s v="wearables"/>
  </r>
  <r>
    <x v="0"/>
    <s v="US"/>
    <s v="USD"/>
    <n v="1418430311"/>
    <d v="2014-12-12T19:25:11"/>
    <n v="1415838311"/>
    <x v="651"/>
    <x v="4"/>
    <x v="3"/>
    <b v="0"/>
    <n v="105"/>
    <b v="1"/>
    <s v="technology/wearables"/>
    <n v="100.52799999999999"/>
    <n v="239.35238095238094"/>
    <x v="2"/>
    <s v="wearables"/>
  </r>
  <r>
    <x v="0"/>
    <s v="US"/>
    <s v="USD"/>
    <n v="1480613650"/>
    <d v="2016-12-01T12:34:10"/>
    <n v="1478018050"/>
    <x v="652"/>
    <x v="4"/>
    <x v="2"/>
    <b v="0"/>
    <n v="28"/>
    <b v="1"/>
    <s v="technology/wearables"/>
    <n v="100.46666666666665"/>
    <n v="107.64285714285714"/>
    <x v="2"/>
    <s v="wearables"/>
  </r>
  <r>
    <x v="0"/>
    <s v="US"/>
    <s v="USD"/>
    <n v="1440082240"/>
    <d v="2015-08-20T09:50:40"/>
    <n v="1436885440"/>
    <x v="653"/>
    <x v="3"/>
    <x v="0"/>
    <b v="0"/>
    <n v="1107"/>
    <b v="1"/>
    <s v="technology/wearables"/>
    <n v="141.446"/>
    <n v="95.830623306233065"/>
    <x v="2"/>
    <s v="wearables"/>
  </r>
  <r>
    <x v="0"/>
    <s v="US"/>
    <s v="USD"/>
    <n v="1436396313"/>
    <d v="2015-07-08T17:58:33"/>
    <n v="1433804313"/>
    <x v="654"/>
    <x v="0"/>
    <x v="0"/>
    <b v="0"/>
    <n v="1013"/>
    <b v="1"/>
    <s v="technology/wearables"/>
    <n v="267.29166666666669"/>
    <n v="31.663376110562684"/>
    <x v="2"/>
    <s v="wearables"/>
  </r>
  <r>
    <x v="0"/>
    <s v="US"/>
    <s v="USD"/>
    <n v="1426197512"/>
    <d v="2015-03-12T16:58:32"/>
    <n v="1423609112"/>
    <x v="655"/>
    <x v="2"/>
    <x v="0"/>
    <b v="0"/>
    <n v="274"/>
    <b v="1"/>
    <s v="technology/wearables"/>
    <n v="146.88749999999999"/>
    <n v="42.886861313868614"/>
    <x v="2"/>
    <s v="wearables"/>
  </r>
  <r>
    <x v="0"/>
    <s v="US"/>
    <s v="USD"/>
    <n v="1460917119"/>
    <d v="2016-04-17T13:18:39"/>
    <n v="1455736719"/>
    <x v="656"/>
    <x v="2"/>
    <x v="2"/>
    <b v="0"/>
    <n v="87"/>
    <b v="1"/>
    <s v="technology/wearables"/>
    <n v="213.56"/>
    <n v="122.73563218390805"/>
    <x v="2"/>
    <s v="wearables"/>
  </r>
  <r>
    <x v="0"/>
    <s v="US"/>
    <s v="USD"/>
    <n v="1450901872"/>
    <d v="2015-12-23T15:17:52"/>
    <n v="1448309872"/>
    <x v="657"/>
    <x v="4"/>
    <x v="0"/>
    <b v="0"/>
    <n v="99"/>
    <b v="1"/>
    <s v="technology/wearables"/>
    <n v="125.69999999999999"/>
    <n v="190.45454545454547"/>
    <x v="2"/>
    <s v="wearables"/>
  </r>
  <r>
    <x v="0"/>
    <s v="US"/>
    <s v="USD"/>
    <n v="1437933600"/>
    <d v="2015-07-26T13:00:00"/>
    <n v="1435117889"/>
    <x v="658"/>
    <x v="0"/>
    <x v="0"/>
    <b v="0"/>
    <n v="276"/>
    <b v="1"/>
    <s v="technology/wearables"/>
    <n v="104.46206037108834"/>
    <n v="109.33695652173913"/>
    <x v="2"/>
    <s v="wearables"/>
  </r>
  <r>
    <x v="0"/>
    <s v="US"/>
    <s v="USD"/>
    <n v="1440339295"/>
    <d v="2015-08-23T09:14:55"/>
    <n v="1437747295"/>
    <x v="659"/>
    <x v="3"/>
    <x v="0"/>
    <b v="0"/>
    <n v="21"/>
    <b v="1"/>
    <s v="technology/wearables"/>
    <n v="100.56666666666668"/>
    <n v="143.66666666666666"/>
    <x v="2"/>
    <s v="wearables"/>
  </r>
  <r>
    <x v="2"/>
    <s v="US"/>
    <s v="USD"/>
    <n v="1415558879"/>
    <d v="2014-11-09T13:47:59"/>
    <n v="1412963279"/>
    <x v="660"/>
    <x v="9"/>
    <x v="3"/>
    <b v="0"/>
    <n v="18"/>
    <b v="0"/>
    <s v="technology/wearables"/>
    <n v="3.0579999999999998"/>
    <n v="84.944444444444443"/>
    <x v="2"/>
    <s v="wearables"/>
  </r>
  <r>
    <x v="2"/>
    <s v="US"/>
    <s v="USD"/>
    <n v="1477236559"/>
    <d v="2016-10-23T10:29:19"/>
    <n v="1474644559"/>
    <x v="661"/>
    <x v="8"/>
    <x v="2"/>
    <b v="0"/>
    <n v="9"/>
    <b v="0"/>
    <s v="technology/wearables"/>
    <n v="0.95"/>
    <n v="10.555555555555555"/>
    <x v="2"/>
    <s v="wearables"/>
  </r>
  <r>
    <x v="2"/>
    <s v="US"/>
    <s v="USD"/>
    <n v="1421404247"/>
    <d v="2015-01-16T05:30:47"/>
    <n v="1418812247"/>
    <x v="662"/>
    <x v="11"/>
    <x v="3"/>
    <b v="0"/>
    <n v="4"/>
    <b v="0"/>
    <s v="technology/wearables"/>
    <n v="0.4"/>
    <n v="39"/>
    <x v="2"/>
    <s v="wearables"/>
  </r>
  <r>
    <x v="2"/>
    <s v="DK"/>
    <s v="DKK"/>
    <n v="1437250456"/>
    <d v="2015-07-18T15:14:16"/>
    <n v="1434658456"/>
    <x v="663"/>
    <x v="0"/>
    <x v="0"/>
    <b v="0"/>
    <n v="7"/>
    <b v="0"/>
    <s v="technology/wearables"/>
    <n v="0.35000000000000003"/>
    <n v="100"/>
    <x v="2"/>
    <s v="wearables"/>
  </r>
  <r>
    <x v="2"/>
    <s v="US"/>
    <s v="USD"/>
    <n v="1428940775"/>
    <d v="2015-04-13T10:59:35"/>
    <n v="1426348775"/>
    <x v="664"/>
    <x v="7"/>
    <x v="0"/>
    <b v="0"/>
    <n v="29"/>
    <b v="0"/>
    <s v="technology/wearables"/>
    <n v="7.5333333333333332"/>
    <n v="31.172413793103448"/>
    <x v="2"/>
    <s v="wearables"/>
  </r>
  <r>
    <x v="2"/>
    <s v="US"/>
    <s v="USD"/>
    <n v="1484327061"/>
    <d v="2017-01-13T12:04:21"/>
    <n v="1479143061"/>
    <x v="665"/>
    <x v="4"/>
    <x v="2"/>
    <b v="0"/>
    <n v="12"/>
    <b v="0"/>
    <s v="technology/wearables"/>
    <n v="18.64"/>
    <n v="155.33333333333334"/>
    <x v="2"/>
    <s v="wearables"/>
  </r>
  <r>
    <x v="2"/>
    <s v="US"/>
    <s v="USD"/>
    <n v="1408305498"/>
    <d v="2014-08-17T14:58:18"/>
    <n v="1405713498"/>
    <x v="666"/>
    <x v="3"/>
    <x v="3"/>
    <b v="0"/>
    <n v="4"/>
    <b v="0"/>
    <s v="technology/wearables"/>
    <n v="4.0000000000000001E-3"/>
    <n v="2"/>
    <x v="2"/>
    <s v="wearables"/>
  </r>
  <r>
    <x v="2"/>
    <s v="IT"/>
    <s v="EUR"/>
    <n v="1477731463"/>
    <d v="2016-10-29T03:57:43"/>
    <n v="1474275463"/>
    <x v="667"/>
    <x v="8"/>
    <x v="2"/>
    <b v="0"/>
    <n v="28"/>
    <b v="0"/>
    <s v="technology/wearables"/>
    <n v="10.02"/>
    <n v="178.92857142857142"/>
    <x v="2"/>
    <s v="wearables"/>
  </r>
  <r>
    <x v="2"/>
    <s v="US"/>
    <s v="USD"/>
    <n v="1431374222"/>
    <d v="2015-05-11T14:57:02"/>
    <n v="1427486222"/>
    <x v="668"/>
    <x v="7"/>
    <x v="0"/>
    <b v="0"/>
    <n v="25"/>
    <b v="0"/>
    <s v="technology/wearables"/>
    <n v="4.5600000000000005"/>
    <n v="27.36"/>
    <x v="2"/>
    <s v="wearables"/>
  </r>
  <r>
    <x v="2"/>
    <s v="SE"/>
    <s v="SEK"/>
    <n v="1467817258"/>
    <d v="2016-07-06T10:00:58"/>
    <n v="1465225258"/>
    <x v="669"/>
    <x v="0"/>
    <x v="2"/>
    <b v="0"/>
    <n v="28"/>
    <b v="0"/>
    <s v="technology/wearables"/>
    <n v="21.5075"/>
    <n v="1536.25"/>
    <x v="2"/>
    <s v="wearables"/>
  </r>
  <r>
    <x v="2"/>
    <s v="IT"/>
    <s v="EUR"/>
    <n v="1466323800"/>
    <d v="2016-06-19T03:10:00"/>
    <n v="1463418120"/>
    <x v="670"/>
    <x v="5"/>
    <x v="2"/>
    <b v="0"/>
    <n v="310"/>
    <b v="0"/>
    <s v="technology/wearables"/>
    <n v="29.276666666666667"/>
    <n v="84.99677419354839"/>
    <x v="2"/>
    <s v="wearables"/>
  </r>
  <r>
    <x v="2"/>
    <s v="US"/>
    <s v="USD"/>
    <n v="1421208000"/>
    <d v="2015-01-13T23:00:00"/>
    <n v="1418315852"/>
    <x v="671"/>
    <x v="11"/>
    <x v="3"/>
    <b v="0"/>
    <n v="15"/>
    <b v="0"/>
    <s v="technology/wearables"/>
    <n v="39.426666666666662"/>
    <n v="788.5333333333333"/>
    <x v="2"/>
    <s v="wearables"/>
  </r>
  <r>
    <x v="2"/>
    <s v="US"/>
    <s v="USD"/>
    <n v="1420088340"/>
    <d v="2014-12-31T23:59:00"/>
    <n v="1417410964"/>
    <x v="672"/>
    <x v="11"/>
    <x v="3"/>
    <b v="0"/>
    <n v="215"/>
    <b v="0"/>
    <s v="technology/wearables"/>
    <n v="21.628"/>
    <n v="50.29767441860465"/>
    <x v="2"/>
    <s v="wearables"/>
  </r>
  <r>
    <x v="2"/>
    <s v="US"/>
    <s v="USD"/>
    <n v="1409602217"/>
    <d v="2014-09-01T15:10:17"/>
    <n v="1405714217"/>
    <x v="673"/>
    <x v="3"/>
    <x v="3"/>
    <b v="0"/>
    <n v="3"/>
    <b v="0"/>
    <s v="technology/wearables"/>
    <n v="0.20500000000000002"/>
    <n v="68.333333333333329"/>
    <x v="2"/>
    <s v="wearables"/>
  </r>
  <r>
    <x v="2"/>
    <s v="US"/>
    <s v="USD"/>
    <n v="1407811627"/>
    <d v="2014-08-11T21:47:07"/>
    <n v="1402627627"/>
    <x v="674"/>
    <x v="0"/>
    <x v="3"/>
    <b v="0"/>
    <n v="2"/>
    <b v="0"/>
    <s v="technology/wearables"/>
    <n v="0.03"/>
    <n v="7.5"/>
    <x v="2"/>
    <s v="wearables"/>
  </r>
  <r>
    <x v="2"/>
    <s v="US"/>
    <s v="USD"/>
    <n v="1420095540"/>
    <d v="2015-01-01T01:59:00"/>
    <n v="1417558804"/>
    <x v="675"/>
    <x v="11"/>
    <x v="3"/>
    <b v="0"/>
    <n v="26"/>
    <b v="0"/>
    <s v="technology/wearables"/>
    <n v="14.85"/>
    <n v="34.269230769230766"/>
    <x v="2"/>
    <s v="wearables"/>
  </r>
  <r>
    <x v="2"/>
    <s v="CA"/>
    <s v="CAD"/>
    <n v="1423333581"/>
    <d v="2015-02-07T13:26:21"/>
    <n v="1420741581"/>
    <x v="676"/>
    <x v="1"/>
    <x v="0"/>
    <b v="0"/>
    <n v="24"/>
    <b v="0"/>
    <s v="technology/wearables"/>
    <n v="1.4710000000000001"/>
    <n v="61.291666666666664"/>
    <x v="2"/>
    <s v="wearables"/>
  </r>
  <r>
    <x v="2"/>
    <s v="IT"/>
    <s v="EUR"/>
    <n v="1467106895"/>
    <d v="2016-06-28T04:41:35"/>
    <n v="1463218895"/>
    <x v="677"/>
    <x v="5"/>
    <x v="2"/>
    <b v="0"/>
    <n v="96"/>
    <b v="0"/>
    <s v="technology/wearables"/>
    <n v="25.584"/>
    <n v="133.25"/>
    <x v="2"/>
    <s v="wearables"/>
  </r>
  <r>
    <x v="2"/>
    <s v="US"/>
    <s v="USD"/>
    <n v="1463821338"/>
    <d v="2016-05-21T04:02:18"/>
    <n v="1461229338"/>
    <x v="678"/>
    <x v="6"/>
    <x v="2"/>
    <b v="0"/>
    <n v="17"/>
    <b v="0"/>
    <s v="technology/wearables"/>
    <n v="3.8206896551724134"/>
    <n v="65.17647058823529"/>
    <x v="2"/>
    <s v="wearables"/>
  </r>
  <r>
    <x v="2"/>
    <s v="US"/>
    <s v="USD"/>
    <n v="1472920909"/>
    <d v="2016-09-03T11:41:49"/>
    <n v="1467736909"/>
    <x v="679"/>
    <x v="3"/>
    <x v="2"/>
    <b v="0"/>
    <n v="94"/>
    <b v="0"/>
    <s v="technology/wearables"/>
    <n v="15.485964912280703"/>
    <n v="93.90425531914893"/>
    <x v="2"/>
    <s v="wearables"/>
  </r>
  <r>
    <x v="2"/>
    <s v="US"/>
    <s v="USD"/>
    <n v="1410955331"/>
    <d v="2014-09-17T07:02:11"/>
    <n v="1407931331"/>
    <x v="680"/>
    <x v="10"/>
    <x v="3"/>
    <b v="0"/>
    <n v="129"/>
    <b v="0"/>
    <s v="technology/wearables"/>
    <n v="25.912000000000003"/>
    <n v="150.65116279069767"/>
    <x v="2"/>
    <s v="wearables"/>
  </r>
  <r>
    <x v="2"/>
    <s v="US"/>
    <s v="USD"/>
    <n v="1477509604"/>
    <d v="2016-10-26T14:20:04"/>
    <n v="1474917604"/>
    <x v="681"/>
    <x v="8"/>
    <x v="2"/>
    <b v="0"/>
    <n v="1"/>
    <b v="0"/>
    <s v="technology/wearables"/>
    <n v="0.04"/>
    <n v="1"/>
    <x v="2"/>
    <s v="wearables"/>
  </r>
  <r>
    <x v="2"/>
    <s v="US"/>
    <s v="USD"/>
    <n v="1489512122"/>
    <d v="2017-03-14T12:22:02"/>
    <n v="1486923722"/>
    <x v="682"/>
    <x v="2"/>
    <x v="1"/>
    <b v="0"/>
    <n v="4"/>
    <b v="0"/>
    <s v="technology/wearables"/>
    <n v="0.106"/>
    <n v="13.25"/>
    <x v="2"/>
    <s v="wearables"/>
  </r>
  <r>
    <x v="2"/>
    <s v="US"/>
    <s v="USD"/>
    <n v="1477949764"/>
    <d v="2016-10-31T16:36:04"/>
    <n v="1474493764"/>
    <x v="683"/>
    <x v="8"/>
    <x v="2"/>
    <b v="0"/>
    <n v="3"/>
    <b v="0"/>
    <s v="technology/wearables"/>
    <n v="0.85142857142857142"/>
    <n v="99.333333333333329"/>
    <x v="2"/>
    <s v="wearables"/>
  </r>
  <r>
    <x v="2"/>
    <s v="US"/>
    <s v="USD"/>
    <n v="1406257200"/>
    <d v="2014-07-24T22:00:00"/>
    <n v="1403176891"/>
    <x v="684"/>
    <x v="0"/>
    <x v="3"/>
    <b v="0"/>
    <n v="135"/>
    <b v="0"/>
    <s v="technology/wearables"/>
    <n v="7.4837500000000006"/>
    <n v="177.39259259259259"/>
    <x v="2"/>
    <s v="wearables"/>
  </r>
  <r>
    <x v="2"/>
    <s v="US"/>
    <s v="USD"/>
    <n v="1421095672"/>
    <d v="2015-01-12T15:47:52"/>
    <n v="1417207672"/>
    <x v="685"/>
    <x v="4"/>
    <x v="3"/>
    <b v="0"/>
    <n v="10"/>
    <b v="0"/>
    <s v="technology/wearables"/>
    <n v="27.650000000000002"/>
    <n v="55.3"/>
    <x v="2"/>
    <s v="wearables"/>
  </r>
  <r>
    <x v="2"/>
    <s v="IT"/>
    <s v="EUR"/>
    <n v="1438618170"/>
    <d v="2015-08-03T11:09:30"/>
    <n v="1436026170"/>
    <x v="686"/>
    <x v="3"/>
    <x v="0"/>
    <b v="0"/>
    <n v="0"/>
    <b v="0"/>
    <s v="technology/wearables"/>
    <n v="0"/>
    <n v="0"/>
    <x v="2"/>
    <s v="wearables"/>
  </r>
  <r>
    <x v="2"/>
    <s v="MX"/>
    <s v="MXN"/>
    <n v="1486317653"/>
    <d v="2017-02-05T13:00:53"/>
    <n v="1481133653"/>
    <x v="687"/>
    <x v="11"/>
    <x v="2"/>
    <b v="0"/>
    <n v="6"/>
    <b v="0"/>
    <s v="technology/wearables"/>
    <n v="3.55"/>
    <n v="591.66666666666663"/>
    <x v="2"/>
    <s v="wearables"/>
  </r>
  <r>
    <x v="2"/>
    <s v="US"/>
    <s v="USD"/>
    <n v="1444876253"/>
    <d v="2015-10-14T21:30:53"/>
    <n v="1442284253"/>
    <x v="688"/>
    <x v="8"/>
    <x v="0"/>
    <b v="0"/>
    <n v="36"/>
    <b v="0"/>
    <s v="technology/wearables"/>
    <n v="72.989999999999995"/>
    <n v="405.5"/>
    <x v="2"/>
    <s v="wearables"/>
  </r>
  <r>
    <x v="2"/>
    <s v="US"/>
    <s v="USD"/>
    <n v="1481173140"/>
    <d v="2016-12-07T23:59:00"/>
    <n v="1478016097"/>
    <x v="689"/>
    <x v="4"/>
    <x v="2"/>
    <b v="0"/>
    <n v="336"/>
    <b v="0"/>
    <s v="technology/wearables"/>
    <n v="57.648750000000007"/>
    <n v="343.14732142857144"/>
    <x v="2"/>
    <s v="wearables"/>
  </r>
  <r>
    <x v="2"/>
    <s v="US"/>
    <s v="USD"/>
    <n v="1473400800"/>
    <d v="2016-09-09T01:00:00"/>
    <n v="1469718841"/>
    <x v="690"/>
    <x v="3"/>
    <x v="2"/>
    <b v="0"/>
    <n v="34"/>
    <b v="0"/>
    <s v="technology/wearables"/>
    <n v="12.34"/>
    <n v="72.588235294117652"/>
    <x v="2"/>
    <s v="wearables"/>
  </r>
  <r>
    <x v="2"/>
    <s v="US"/>
    <s v="USD"/>
    <n v="1435711246"/>
    <d v="2015-06-30T19:40:46"/>
    <n v="1433292046"/>
    <x v="691"/>
    <x v="0"/>
    <x v="0"/>
    <b v="0"/>
    <n v="10"/>
    <b v="0"/>
    <s v="technology/wearables"/>
    <n v="0.52"/>
    <n v="26"/>
    <x v="2"/>
    <s v="wearables"/>
  </r>
  <r>
    <x v="2"/>
    <s v="GB"/>
    <s v="GBP"/>
    <n v="1482397263"/>
    <d v="2016-12-22T04:01:03"/>
    <n v="1479805263"/>
    <x v="692"/>
    <x v="4"/>
    <x v="2"/>
    <b v="0"/>
    <n v="201"/>
    <b v="0"/>
    <s v="technology/wearables"/>
    <n v="6.5299999999999994"/>
    <n v="6.4975124378109452"/>
    <x v="2"/>
    <s v="wearables"/>
  </r>
  <r>
    <x v="2"/>
    <s v="US"/>
    <s v="USD"/>
    <n v="1430421827"/>
    <d v="2015-04-30T14:23:47"/>
    <n v="1427829827"/>
    <x v="693"/>
    <x v="7"/>
    <x v="0"/>
    <b v="0"/>
    <n v="296"/>
    <b v="0"/>
    <s v="technology/wearables"/>
    <n v="35.338000000000001"/>
    <n v="119.38513513513513"/>
    <x v="2"/>
    <s v="wearables"/>
  </r>
  <r>
    <x v="2"/>
    <s v="US"/>
    <s v="USD"/>
    <n v="1485964559"/>
    <d v="2017-02-01T10:55:59"/>
    <n v="1483372559"/>
    <x v="694"/>
    <x v="1"/>
    <x v="1"/>
    <b v="0"/>
    <n v="7"/>
    <b v="0"/>
    <s v="technology/wearables"/>
    <n v="0.39333333333333331"/>
    <n v="84.285714285714292"/>
    <x v="2"/>
    <s v="wearables"/>
  </r>
  <r>
    <x v="2"/>
    <s v="US"/>
    <s v="USD"/>
    <n v="1414758620"/>
    <d v="2014-10-31T07:30:20"/>
    <n v="1412166620"/>
    <x v="695"/>
    <x v="9"/>
    <x v="3"/>
    <b v="0"/>
    <n v="7"/>
    <b v="0"/>
    <s v="technology/wearables"/>
    <n v="1.06"/>
    <n v="90.857142857142861"/>
    <x v="2"/>
    <s v="wearables"/>
  </r>
  <r>
    <x v="2"/>
    <s v="NL"/>
    <s v="EUR"/>
    <n v="1406326502"/>
    <d v="2014-07-25T17:15:02"/>
    <n v="1403734502"/>
    <x v="696"/>
    <x v="0"/>
    <x v="3"/>
    <b v="0"/>
    <n v="1"/>
    <b v="0"/>
    <s v="technology/wearables"/>
    <n v="5.7142857142857147E-4"/>
    <n v="1"/>
    <x v="2"/>
    <s v="wearables"/>
  </r>
  <r>
    <x v="2"/>
    <s v="DE"/>
    <s v="EUR"/>
    <n v="1454502789"/>
    <d v="2016-02-03T07:33:09"/>
    <n v="1453206789"/>
    <x v="697"/>
    <x v="1"/>
    <x v="2"/>
    <b v="0"/>
    <n v="114"/>
    <b v="0"/>
    <s v="technology/wearables"/>
    <n v="46.379999999999995"/>
    <n v="20.342105263157894"/>
    <x v="2"/>
    <s v="wearables"/>
  </r>
  <r>
    <x v="2"/>
    <s v="US"/>
    <s v="USD"/>
    <n v="1411005600"/>
    <d v="2014-09-17T21:00:00"/>
    <n v="1408141245"/>
    <x v="698"/>
    <x v="10"/>
    <x v="3"/>
    <b v="0"/>
    <n v="29"/>
    <b v="0"/>
    <s v="technology/wearables"/>
    <n v="15.39"/>
    <n v="530.68965517241384"/>
    <x v="2"/>
    <s v="wearables"/>
  </r>
  <r>
    <x v="2"/>
    <s v="US"/>
    <s v="USD"/>
    <n v="1385136000"/>
    <d v="2013-11-22T11:00:00"/>
    <n v="1381923548"/>
    <x v="699"/>
    <x v="9"/>
    <x v="4"/>
    <b v="0"/>
    <n v="890"/>
    <b v="0"/>
    <s v="technology/wearables"/>
    <n v="82.422107692307705"/>
    <n v="120.39184269662923"/>
    <x v="2"/>
    <s v="wearables"/>
  </r>
  <r>
    <x v="2"/>
    <s v="ES"/>
    <s v="EUR"/>
    <n v="1484065881"/>
    <d v="2017-01-10T11:31:21"/>
    <n v="1481473881"/>
    <x v="700"/>
    <x v="11"/>
    <x v="2"/>
    <b v="0"/>
    <n v="31"/>
    <b v="0"/>
    <s v="technology/wearables"/>
    <n v="2.6866666666666665"/>
    <n v="13"/>
    <x v="2"/>
    <s v="wearables"/>
  </r>
  <r>
    <x v="2"/>
    <s v="GB"/>
    <s v="GBP"/>
    <n v="1406130880"/>
    <d v="2014-07-23T10:54:40"/>
    <n v="1403538880"/>
    <x v="701"/>
    <x v="0"/>
    <x v="3"/>
    <b v="0"/>
    <n v="21"/>
    <b v="0"/>
    <s v="technology/wearables"/>
    <n v="26.6"/>
    <n v="291.33333333333331"/>
    <x v="2"/>
    <s v="wearables"/>
  </r>
  <r>
    <x v="2"/>
    <s v="US"/>
    <s v="USD"/>
    <n v="1480011987"/>
    <d v="2016-11-24T13:26:27"/>
    <n v="1477416387"/>
    <x v="702"/>
    <x v="9"/>
    <x v="2"/>
    <b v="0"/>
    <n v="37"/>
    <b v="0"/>
    <s v="technology/wearables"/>
    <n v="30.813400000000001"/>
    <n v="124.9191891891892"/>
    <x v="2"/>
    <s v="wearables"/>
  </r>
  <r>
    <x v="2"/>
    <s v="US"/>
    <s v="USD"/>
    <n v="1485905520"/>
    <d v="2017-01-31T18:32:00"/>
    <n v="1481150949"/>
    <x v="703"/>
    <x v="11"/>
    <x v="2"/>
    <b v="0"/>
    <n v="7"/>
    <b v="0"/>
    <s v="technology/wearables"/>
    <n v="5.58"/>
    <n v="119.57142857142857"/>
    <x v="2"/>
    <s v="wearables"/>
  </r>
  <r>
    <x v="2"/>
    <s v="CA"/>
    <s v="CAD"/>
    <n v="1487565468"/>
    <d v="2017-02-19T23:37:48"/>
    <n v="1482381468"/>
    <x v="704"/>
    <x v="11"/>
    <x v="2"/>
    <b v="0"/>
    <n v="4"/>
    <b v="0"/>
    <s v="technology/wearables"/>
    <n v="0.87454545454545463"/>
    <n v="120.25"/>
    <x v="2"/>
    <s v="wearables"/>
  </r>
  <r>
    <x v="2"/>
    <s v="NL"/>
    <s v="EUR"/>
    <n v="1484999278"/>
    <d v="2017-01-21T06:47:58"/>
    <n v="1482407278"/>
    <x v="705"/>
    <x v="11"/>
    <x v="2"/>
    <b v="0"/>
    <n v="5"/>
    <b v="0"/>
    <s v="technology/wearables"/>
    <n v="0.97699999999999987"/>
    <n v="195.4"/>
    <x v="2"/>
    <s v="wearables"/>
  </r>
  <r>
    <x v="2"/>
    <s v="ES"/>
    <s v="EUR"/>
    <n v="1481740740"/>
    <d v="2016-12-14T13:39:00"/>
    <n v="1478130783"/>
    <x v="706"/>
    <x v="4"/>
    <x v="2"/>
    <b v="0"/>
    <n v="0"/>
    <b v="0"/>
    <s v="technology/wearables"/>
    <n v="0"/>
    <n v="0"/>
    <x v="2"/>
    <s v="wearables"/>
  </r>
  <r>
    <x v="2"/>
    <s v="GB"/>
    <s v="GBP"/>
    <n v="1483286127"/>
    <d v="2017-01-01T10:55:27"/>
    <n v="1479830127"/>
    <x v="707"/>
    <x v="4"/>
    <x v="2"/>
    <b v="0"/>
    <n v="456"/>
    <b v="0"/>
    <s v="technology/wearables"/>
    <n v="78.927352941176466"/>
    <n v="117.69868421052631"/>
    <x v="2"/>
    <s v="wearables"/>
  </r>
  <r>
    <x v="2"/>
    <s v="GB"/>
    <s v="GBP"/>
    <n v="1410616600"/>
    <d v="2014-09-13T08:56:40"/>
    <n v="1405432600"/>
    <x v="708"/>
    <x v="3"/>
    <x v="3"/>
    <b v="0"/>
    <n v="369"/>
    <b v="0"/>
    <s v="technology/wearables"/>
    <n v="22.092500000000001"/>
    <n v="23.948509485094849"/>
    <x v="2"/>
    <s v="wearables"/>
  </r>
  <r>
    <x v="2"/>
    <s v="US"/>
    <s v="USD"/>
    <n v="1417741159"/>
    <d v="2014-12-04T19:59:19"/>
    <n v="1415149159"/>
    <x v="709"/>
    <x v="4"/>
    <x v="3"/>
    <b v="0"/>
    <n v="2"/>
    <b v="0"/>
    <s v="technology/wearables"/>
    <n v="0.40666666666666662"/>
    <n v="30.5"/>
    <x v="2"/>
    <s v="wearables"/>
  </r>
  <r>
    <x v="2"/>
    <s v="CA"/>
    <s v="CAD"/>
    <n v="1408495440"/>
    <d v="2014-08-19T19:44:00"/>
    <n v="1405640302"/>
    <x v="710"/>
    <x v="3"/>
    <x v="3"/>
    <b v="0"/>
    <n v="0"/>
    <b v="0"/>
    <s v="technology/wearables"/>
    <n v="0"/>
    <n v="0"/>
    <x v="2"/>
    <s v="wearables"/>
  </r>
  <r>
    <x v="2"/>
    <s v="NL"/>
    <s v="EUR"/>
    <n v="1481716868"/>
    <d v="2016-12-14T07:01:08"/>
    <n v="1478257268"/>
    <x v="711"/>
    <x v="4"/>
    <x v="2"/>
    <b v="0"/>
    <n v="338"/>
    <b v="0"/>
    <s v="technology/wearables"/>
    <n v="33.790999999999997"/>
    <n v="99.973372781065095"/>
    <x v="2"/>
    <s v="wearables"/>
  </r>
  <r>
    <x v="2"/>
    <s v="US"/>
    <s v="USD"/>
    <n v="1455466832"/>
    <d v="2016-02-14T11:20:32"/>
    <n v="1452874832"/>
    <x v="712"/>
    <x v="1"/>
    <x v="2"/>
    <b v="0"/>
    <n v="4"/>
    <b v="0"/>
    <s v="technology/wearables"/>
    <n v="0.21649484536082475"/>
    <n v="26.25"/>
    <x v="2"/>
    <s v="wearables"/>
  </r>
  <r>
    <x v="2"/>
    <s v="IT"/>
    <s v="EUR"/>
    <n v="1465130532"/>
    <d v="2016-06-05T07:42:12"/>
    <n v="1462538532"/>
    <x v="713"/>
    <x v="5"/>
    <x v="2"/>
    <b v="0"/>
    <n v="1"/>
    <b v="0"/>
    <s v="technology/wearables"/>
    <n v="0.79600000000000004"/>
    <n v="199"/>
    <x v="2"/>
    <s v="wearables"/>
  </r>
  <r>
    <x v="2"/>
    <s v="US"/>
    <s v="USD"/>
    <n v="1488308082"/>
    <d v="2017-02-28T13:54:42"/>
    <n v="1483124082"/>
    <x v="714"/>
    <x v="11"/>
    <x v="2"/>
    <b v="0"/>
    <n v="28"/>
    <b v="0"/>
    <s v="technology/wearables"/>
    <n v="14.993333333333334"/>
    <n v="80.321428571428569"/>
    <x v="2"/>
    <s v="wearables"/>
  </r>
  <r>
    <x v="2"/>
    <s v="US"/>
    <s v="USD"/>
    <n v="1446693040"/>
    <d v="2015-11-04T22:10:40"/>
    <n v="1443233440"/>
    <x v="715"/>
    <x v="8"/>
    <x v="0"/>
    <b v="0"/>
    <n v="12"/>
    <b v="0"/>
    <s v="technology/wearables"/>
    <n v="5.0509090909090908"/>
    <n v="115.75"/>
    <x v="2"/>
    <s v="wearables"/>
  </r>
  <r>
    <x v="2"/>
    <s v="US"/>
    <s v="USD"/>
    <n v="1417392000"/>
    <d v="2014-11-30T19:00:00"/>
    <n v="1414511307"/>
    <x v="716"/>
    <x v="9"/>
    <x v="3"/>
    <b v="0"/>
    <n v="16"/>
    <b v="0"/>
    <s v="technology/wearables"/>
    <n v="10.214285714285715"/>
    <n v="44.6875"/>
    <x v="2"/>
    <s v="wearables"/>
  </r>
  <r>
    <x v="2"/>
    <s v="US"/>
    <s v="USD"/>
    <n v="1409949002"/>
    <d v="2014-09-05T15:30:02"/>
    <n v="1407357002"/>
    <x v="717"/>
    <x v="10"/>
    <x v="3"/>
    <b v="0"/>
    <n v="4"/>
    <b v="0"/>
    <s v="technology/wearables"/>
    <n v="0.30499999999999999"/>
    <n v="76.25"/>
    <x v="2"/>
    <s v="wearables"/>
  </r>
  <r>
    <x v="2"/>
    <s v="US"/>
    <s v="USD"/>
    <n v="1487397540"/>
    <d v="2017-02-18T00:59:00"/>
    <n v="1484684247"/>
    <x v="718"/>
    <x v="1"/>
    <x v="1"/>
    <b v="0"/>
    <n v="4"/>
    <b v="0"/>
    <s v="technology/wearables"/>
    <n v="0.75"/>
    <n v="22.5"/>
    <x v="2"/>
    <s v="wearables"/>
  </r>
  <r>
    <x v="2"/>
    <s v="US"/>
    <s v="USD"/>
    <n v="1456189076"/>
    <d v="2016-02-22T19:57:56"/>
    <n v="1454979476"/>
    <x v="719"/>
    <x v="2"/>
    <x v="2"/>
    <b v="0"/>
    <n v="10"/>
    <b v="0"/>
    <s v="technology/wearables"/>
    <n v="1.2933333333333332"/>
    <n v="19.399999999999999"/>
    <x v="2"/>
    <s v="wearables"/>
  </r>
  <r>
    <x v="0"/>
    <s v="US"/>
    <s v="USD"/>
    <n v="1327851291"/>
    <d v="2012-01-29T10:34:51"/>
    <n v="1325432091"/>
    <x v="720"/>
    <x v="1"/>
    <x v="5"/>
    <b v="0"/>
    <n v="41"/>
    <b v="1"/>
    <s v="publishing/nonfiction"/>
    <n v="143.94736842105263"/>
    <n v="66.707317073170728"/>
    <x v="3"/>
    <s v="nonfiction"/>
  </r>
  <r>
    <x v="0"/>
    <s v="US"/>
    <s v="USD"/>
    <n v="1406900607"/>
    <d v="2014-08-01T08:43:27"/>
    <n v="1403012607"/>
    <x v="721"/>
    <x v="0"/>
    <x v="3"/>
    <b v="0"/>
    <n v="119"/>
    <b v="1"/>
    <s v="publishing/nonfiction"/>
    <n v="122.10975609756099"/>
    <n v="84.142857142857139"/>
    <x v="3"/>
    <s v="nonfiction"/>
  </r>
  <r>
    <x v="0"/>
    <s v="US"/>
    <s v="USD"/>
    <n v="1333909178"/>
    <d v="2012-04-08T13:19:38"/>
    <n v="1331320778"/>
    <x v="722"/>
    <x v="7"/>
    <x v="5"/>
    <b v="0"/>
    <n v="153"/>
    <b v="1"/>
    <s v="publishing/nonfiction"/>
    <n v="132.024"/>
    <n v="215.72549019607843"/>
    <x v="3"/>
    <s v="nonfiction"/>
  </r>
  <r>
    <x v="0"/>
    <s v="US"/>
    <s v="USD"/>
    <n v="1438228740"/>
    <d v="2015-07-29T22:59:00"/>
    <n v="1435606549"/>
    <x v="723"/>
    <x v="0"/>
    <x v="0"/>
    <b v="0"/>
    <n v="100"/>
    <b v="1"/>
    <s v="publishing/nonfiction"/>
    <n v="109.38000000000001"/>
    <n v="54.69"/>
    <x v="3"/>
    <s v="nonfiction"/>
  </r>
  <r>
    <x v="0"/>
    <s v="US"/>
    <s v="USD"/>
    <n v="1309447163"/>
    <d v="2011-06-30T10:19:23"/>
    <n v="1306855163"/>
    <x v="724"/>
    <x v="5"/>
    <x v="6"/>
    <b v="0"/>
    <n v="143"/>
    <b v="1"/>
    <s v="publishing/nonfiction"/>
    <n v="105.47157142857144"/>
    <n v="51.62944055944056"/>
    <x v="3"/>
    <s v="nonfiction"/>
  </r>
  <r>
    <x v="0"/>
    <s v="US"/>
    <s v="USD"/>
    <n v="1450018912"/>
    <d v="2015-12-13T10:01:52"/>
    <n v="1447426912"/>
    <x v="725"/>
    <x v="4"/>
    <x v="0"/>
    <b v="0"/>
    <n v="140"/>
    <b v="1"/>
    <s v="publishing/nonfiction"/>
    <n v="100.35000000000001"/>
    <n v="143.35714285714286"/>
    <x v="3"/>
    <s v="nonfiction"/>
  </r>
  <r>
    <x v="0"/>
    <s v="US"/>
    <s v="USD"/>
    <n v="1365728487"/>
    <d v="2013-04-11T20:01:27"/>
    <n v="1363136487"/>
    <x v="726"/>
    <x v="7"/>
    <x v="4"/>
    <b v="0"/>
    <n v="35"/>
    <b v="1"/>
    <s v="publishing/nonfiction"/>
    <n v="101.4"/>
    <n v="72.428571428571431"/>
    <x v="3"/>
    <s v="nonfiction"/>
  </r>
  <r>
    <x v="0"/>
    <s v="US"/>
    <s v="USD"/>
    <n v="1358198400"/>
    <d v="2013-01-14T16:20:00"/>
    <n v="1354580949"/>
    <x v="727"/>
    <x v="11"/>
    <x v="5"/>
    <b v="0"/>
    <n v="149"/>
    <b v="1"/>
    <s v="publishing/nonfiction"/>
    <n v="155.51428571428571"/>
    <n v="36.530201342281877"/>
    <x v="3"/>
    <s v="nonfiction"/>
  </r>
  <r>
    <x v="0"/>
    <s v="US"/>
    <s v="USD"/>
    <n v="1313957157"/>
    <d v="2011-08-21T15:05:57"/>
    <n v="1310069157"/>
    <x v="728"/>
    <x v="3"/>
    <x v="6"/>
    <b v="0"/>
    <n v="130"/>
    <b v="1"/>
    <s v="publishing/nonfiction"/>
    <n v="105.566"/>
    <n v="60.903461538461535"/>
    <x v="3"/>
    <s v="nonfiction"/>
  </r>
  <r>
    <x v="0"/>
    <s v="US"/>
    <s v="USD"/>
    <n v="1348028861"/>
    <d v="2012-09-18T23:27:41"/>
    <n v="1342844861"/>
    <x v="729"/>
    <x v="3"/>
    <x v="5"/>
    <b v="0"/>
    <n v="120"/>
    <b v="1"/>
    <s v="publishing/nonfiction"/>
    <n v="130.65"/>
    <n v="43.55"/>
    <x v="3"/>
    <s v="nonfiction"/>
  </r>
  <r>
    <x v="0"/>
    <s v="US"/>
    <s v="USD"/>
    <n v="1323280391"/>
    <d v="2011-12-07T12:53:11"/>
    <n v="1320688391"/>
    <x v="730"/>
    <x v="4"/>
    <x v="6"/>
    <b v="0"/>
    <n v="265"/>
    <b v="1"/>
    <s v="publishing/nonfiction"/>
    <n v="132.19"/>
    <n v="99.766037735849054"/>
    <x v="3"/>
    <s v="nonfiction"/>
  </r>
  <r>
    <x v="0"/>
    <s v="US"/>
    <s v="USD"/>
    <n v="1327212000"/>
    <d v="2012-01-22T01:00:00"/>
    <n v="1322852747"/>
    <x v="731"/>
    <x v="11"/>
    <x v="6"/>
    <b v="0"/>
    <n v="71"/>
    <b v="1"/>
    <s v="publishing/nonfiction"/>
    <n v="126"/>
    <n v="88.732394366197184"/>
    <x v="3"/>
    <s v="nonfiction"/>
  </r>
  <r>
    <x v="0"/>
    <s v="GB"/>
    <s v="GBP"/>
    <n v="1380449461"/>
    <d v="2013-09-29T05:11:01"/>
    <n v="1375265461"/>
    <x v="732"/>
    <x v="3"/>
    <x v="4"/>
    <b v="0"/>
    <n v="13"/>
    <b v="1"/>
    <s v="publishing/nonfiction"/>
    <n v="160"/>
    <n v="4.9230769230769234"/>
    <x v="3"/>
    <s v="nonfiction"/>
  </r>
  <r>
    <x v="0"/>
    <s v="GB"/>
    <s v="GBP"/>
    <n v="1387533892"/>
    <d v="2013-12-20T05:04:52"/>
    <n v="1384941892"/>
    <x v="733"/>
    <x v="4"/>
    <x v="4"/>
    <b v="0"/>
    <n v="169"/>
    <b v="1"/>
    <s v="publishing/nonfiction"/>
    <n v="120.48"/>
    <n v="17.822485207100591"/>
    <x v="3"/>
    <s v="nonfiction"/>
  </r>
  <r>
    <x v="0"/>
    <s v="CA"/>
    <s v="CAD"/>
    <n v="1431147600"/>
    <d v="2015-05-09T00:00:00"/>
    <n v="1428465420"/>
    <x v="734"/>
    <x v="6"/>
    <x v="0"/>
    <b v="0"/>
    <n v="57"/>
    <b v="1"/>
    <s v="publishing/nonfiction"/>
    <n v="125.52941176470588"/>
    <n v="187.19298245614036"/>
    <x v="3"/>
    <s v="nonfiction"/>
  </r>
  <r>
    <x v="0"/>
    <s v="US"/>
    <s v="USD"/>
    <n v="1417653540"/>
    <d v="2014-12-03T19:39:00"/>
    <n v="1414975346"/>
    <x v="735"/>
    <x v="4"/>
    <x v="3"/>
    <b v="0"/>
    <n v="229"/>
    <b v="1"/>
    <s v="publishing/nonfiction"/>
    <n v="114.40638297872341"/>
    <n v="234.80786026200875"/>
    <x v="3"/>
    <s v="nonfiction"/>
  </r>
  <r>
    <x v="0"/>
    <s v="US"/>
    <s v="USD"/>
    <n v="1385009940"/>
    <d v="2013-11-20T23:59:00"/>
    <n v="1383327440"/>
    <x v="736"/>
    <x v="4"/>
    <x v="4"/>
    <b v="0"/>
    <n v="108"/>
    <b v="1"/>
    <s v="publishing/nonfiction"/>
    <n v="315.13888888888891"/>
    <n v="105.04629629629629"/>
    <x v="3"/>
    <s v="nonfiction"/>
  </r>
  <r>
    <x v="0"/>
    <s v="US"/>
    <s v="USD"/>
    <n v="1392408000"/>
    <d v="2014-02-14T15:00:00"/>
    <n v="1390890987"/>
    <x v="737"/>
    <x v="1"/>
    <x v="3"/>
    <b v="0"/>
    <n v="108"/>
    <b v="1"/>
    <s v="publishing/nonfiction"/>
    <n v="122.39999999999999"/>
    <n v="56.666666666666664"/>
    <x v="3"/>
    <s v="nonfiction"/>
  </r>
  <r>
    <x v="0"/>
    <s v="US"/>
    <s v="USD"/>
    <n v="1417409940"/>
    <d v="2014-11-30T23:59:00"/>
    <n v="1414765794"/>
    <x v="738"/>
    <x v="9"/>
    <x v="3"/>
    <b v="0"/>
    <n v="41"/>
    <b v="1"/>
    <s v="publishing/nonfiction"/>
    <n v="106.73333333333332"/>
    <n v="39.048780487804876"/>
    <x v="3"/>
    <s v="nonfiction"/>
  </r>
  <r>
    <x v="0"/>
    <s v="US"/>
    <s v="USD"/>
    <n v="1407758629"/>
    <d v="2014-08-11T07:03:49"/>
    <n v="1404907429"/>
    <x v="739"/>
    <x v="3"/>
    <x v="3"/>
    <b v="0"/>
    <n v="139"/>
    <b v="1"/>
    <s v="publishing/nonfiction"/>
    <n v="158.33333333333331"/>
    <n v="68.345323741007192"/>
    <x v="3"/>
    <s v="nonfiction"/>
  </r>
  <r>
    <x v="0"/>
    <s v="US"/>
    <s v="USD"/>
    <n v="1434857482"/>
    <d v="2015-06-20T22:31:22"/>
    <n v="1433647882"/>
    <x v="740"/>
    <x v="0"/>
    <x v="0"/>
    <b v="0"/>
    <n v="19"/>
    <b v="1"/>
    <s v="publishing/nonfiction"/>
    <n v="107.4"/>
    <n v="169.57894736842104"/>
    <x v="3"/>
    <s v="nonfiction"/>
  </r>
  <r>
    <x v="0"/>
    <s v="US"/>
    <s v="USD"/>
    <n v="1370964806"/>
    <d v="2013-06-11T10:33:26"/>
    <n v="1367940806"/>
    <x v="741"/>
    <x v="5"/>
    <x v="4"/>
    <b v="0"/>
    <n v="94"/>
    <b v="1"/>
    <s v="publishing/nonfiction"/>
    <n v="102.25999999999999"/>
    <n v="141.42340425531913"/>
    <x v="3"/>
    <s v="nonfiction"/>
  </r>
  <r>
    <x v="0"/>
    <s v="US"/>
    <s v="USD"/>
    <n v="1395435712"/>
    <d v="2014-03-21T16:01:52"/>
    <n v="1392847312"/>
    <x v="742"/>
    <x v="2"/>
    <x v="3"/>
    <b v="0"/>
    <n v="23"/>
    <b v="1"/>
    <s v="publishing/nonfiction"/>
    <n v="110.71428571428572"/>
    <n v="67.391304347826093"/>
    <x v="3"/>
    <s v="nonfiction"/>
  </r>
  <r>
    <x v="0"/>
    <s v="US"/>
    <s v="USD"/>
    <n v="1334610000"/>
    <d v="2012-04-16T16:00:00"/>
    <n v="1332435685"/>
    <x v="743"/>
    <x v="7"/>
    <x v="5"/>
    <b v="0"/>
    <n v="15"/>
    <b v="1"/>
    <s v="publishing/nonfiction"/>
    <n v="148"/>
    <n v="54.266666666666666"/>
    <x v="3"/>
    <s v="nonfiction"/>
  </r>
  <r>
    <x v="0"/>
    <s v="US"/>
    <s v="USD"/>
    <n v="1355439503"/>
    <d v="2012-12-13T17:58:23"/>
    <n v="1352847503"/>
    <x v="744"/>
    <x v="4"/>
    <x v="5"/>
    <b v="0"/>
    <n v="62"/>
    <b v="1"/>
    <s v="publishing/nonfiction"/>
    <n v="102.32000000000001"/>
    <n v="82.516129032258064"/>
    <x v="3"/>
    <s v="nonfiction"/>
  </r>
  <r>
    <x v="0"/>
    <s v="US"/>
    <s v="USD"/>
    <n v="1367588645"/>
    <d v="2013-05-03T08:44:05"/>
    <n v="1364996645"/>
    <x v="745"/>
    <x v="6"/>
    <x v="4"/>
    <b v="0"/>
    <n v="74"/>
    <b v="1"/>
    <s v="publishing/nonfiction"/>
    <n v="179.09909909909908"/>
    <n v="53.729729729729726"/>
    <x v="3"/>
    <s v="nonfiction"/>
  </r>
  <r>
    <x v="0"/>
    <s v="US"/>
    <s v="USD"/>
    <n v="1348372740"/>
    <d v="2012-09-22T22:59:00"/>
    <n v="1346806909"/>
    <x v="746"/>
    <x v="8"/>
    <x v="5"/>
    <b v="0"/>
    <n v="97"/>
    <b v="1"/>
    <s v="publishing/nonfiction"/>
    <n v="111.08135252761969"/>
    <n v="34.206185567010309"/>
    <x v="3"/>
    <s v="nonfiction"/>
  </r>
  <r>
    <x v="0"/>
    <s v="NL"/>
    <s v="EUR"/>
    <n v="1421319240"/>
    <d v="2015-01-15T05:54:00"/>
    <n v="1418649019"/>
    <x v="747"/>
    <x v="11"/>
    <x v="3"/>
    <b v="0"/>
    <n v="55"/>
    <b v="1"/>
    <s v="publishing/nonfiction"/>
    <n v="100.04285714285714"/>
    <n v="127.32727272727273"/>
    <x v="3"/>
    <s v="nonfiction"/>
  </r>
  <r>
    <x v="0"/>
    <s v="US"/>
    <s v="USD"/>
    <n v="1407701966"/>
    <d v="2014-08-10T15:19:26"/>
    <n v="1405109966"/>
    <x v="748"/>
    <x v="3"/>
    <x v="3"/>
    <b v="0"/>
    <n v="44"/>
    <b v="1"/>
    <s v="publishing/nonfiction"/>
    <n v="100.25"/>
    <n v="45.56818181818182"/>
    <x v="3"/>
    <s v="nonfiction"/>
  </r>
  <r>
    <x v="0"/>
    <s v="US"/>
    <s v="USD"/>
    <n v="1485642930"/>
    <d v="2017-01-28T17:35:30"/>
    <n v="1483050930"/>
    <x v="749"/>
    <x v="11"/>
    <x v="2"/>
    <b v="0"/>
    <n v="110"/>
    <b v="1"/>
    <s v="publishing/nonfiction"/>
    <n v="105.56"/>
    <n v="95.963636363636368"/>
    <x v="3"/>
    <s v="nonfiction"/>
  </r>
  <r>
    <x v="0"/>
    <s v="US"/>
    <s v="USD"/>
    <n v="1361739872"/>
    <d v="2013-02-24T16:04:32"/>
    <n v="1359147872"/>
    <x v="750"/>
    <x v="1"/>
    <x v="4"/>
    <b v="0"/>
    <n v="59"/>
    <b v="1"/>
    <s v="publishing/nonfiction"/>
    <n v="102.58775877587757"/>
    <n v="77.271186440677965"/>
    <x v="3"/>
    <s v="nonfiction"/>
  </r>
  <r>
    <x v="0"/>
    <s v="US"/>
    <s v="USD"/>
    <n v="1312470475"/>
    <d v="2011-08-04T10:07:55"/>
    <n v="1308496075"/>
    <x v="751"/>
    <x v="0"/>
    <x v="6"/>
    <b v="0"/>
    <n v="62"/>
    <b v="1"/>
    <s v="publishing/nonfiction"/>
    <n v="118.5"/>
    <n v="57.338709677419352"/>
    <x v="3"/>
    <s v="nonfiction"/>
  </r>
  <r>
    <x v="0"/>
    <s v="AU"/>
    <s v="AUD"/>
    <n v="1476615600"/>
    <d v="2016-10-16T06:00:00"/>
    <n v="1474884417"/>
    <x v="752"/>
    <x v="8"/>
    <x v="2"/>
    <b v="0"/>
    <n v="105"/>
    <b v="1"/>
    <s v="publishing/nonfiction"/>
    <n v="111.7"/>
    <n v="53.19047619047619"/>
    <x v="3"/>
    <s v="nonfiction"/>
  </r>
  <r>
    <x v="0"/>
    <s v="US"/>
    <s v="USD"/>
    <n v="1423922991"/>
    <d v="2015-02-14T09:09:51"/>
    <n v="1421330991"/>
    <x v="753"/>
    <x v="1"/>
    <x v="0"/>
    <b v="0"/>
    <n v="26"/>
    <b v="1"/>
    <s v="publishing/nonfiction"/>
    <n v="128"/>
    <n v="492.30769230769232"/>
    <x v="3"/>
    <s v="nonfiction"/>
  </r>
  <r>
    <x v="0"/>
    <s v="US"/>
    <s v="USD"/>
    <n v="1357408721"/>
    <d v="2013-01-05T12:58:41"/>
    <n v="1354816721"/>
    <x v="754"/>
    <x v="11"/>
    <x v="5"/>
    <b v="0"/>
    <n v="49"/>
    <b v="1"/>
    <s v="publishing/nonfiction"/>
    <n v="103.75000000000001"/>
    <n v="42.346938775510203"/>
    <x v="3"/>
    <s v="nonfiction"/>
  </r>
  <r>
    <x v="0"/>
    <s v="US"/>
    <s v="USD"/>
    <n v="1369010460"/>
    <d v="2013-05-19T19:41:00"/>
    <n v="1366381877"/>
    <x v="755"/>
    <x v="6"/>
    <x v="4"/>
    <b v="0"/>
    <n v="68"/>
    <b v="1"/>
    <s v="publishing/nonfiction"/>
    <n v="101.9076"/>
    <n v="37.466029411764708"/>
    <x v="3"/>
    <s v="nonfiction"/>
  </r>
  <r>
    <x v="0"/>
    <s v="US"/>
    <s v="USD"/>
    <n v="1303147459"/>
    <d v="2011-04-18T12:24:19"/>
    <n v="1297880659"/>
    <x v="756"/>
    <x v="2"/>
    <x v="6"/>
    <b v="0"/>
    <n v="22"/>
    <b v="1"/>
    <s v="publishing/nonfiction"/>
    <n v="117.71428571428571"/>
    <n v="37.454545454545453"/>
    <x v="3"/>
    <s v="nonfiction"/>
  </r>
  <r>
    <x v="0"/>
    <s v="US"/>
    <s v="USD"/>
    <n v="1354756714"/>
    <d v="2012-12-05T20:18:34"/>
    <n v="1353547114"/>
    <x v="757"/>
    <x v="4"/>
    <x v="5"/>
    <b v="0"/>
    <n v="18"/>
    <b v="1"/>
    <s v="publishing/nonfiction"/>
    <n v="238"/>
    <n v="33.055555555555557"/>
    <x v="3"/>
    <s v="nonfiction"/>
  </r>
  <r>
    <x v="0"/>
    <s v="US"/>
    <s v="USD"/>
    <n v="1286568268"/>
    <d v="2010-10-08T15:04:28"/>
    <n v="1283976268"/>
    <x v="758"/>
    <x v="8"/>
    <x v="7"/>
    <b v="0"/>
    <n v="19"/>
    <b v="1"/>
    <s v="publishing/nonfiction"/>
    <n v="102"/>
    <n v="134.21052631578948"/>
    <x v="3"/>
    <s v="nonfiction"/>
  </r>
  <r>
    <x v="0"/>
    <s v="GB"/>
    <s v="GBP"/>
    <n v="1404892539"/>
    <d v="2014-07-09T02:55:39"/>
    <n v="1401436539"/>
    <x v="759"/>
    <x v="5"/>
    <x v="3"/>
    <b v="0"/>
    <n v="99"/>
    <b v="1"/>
    <s v="publishing/nonfiction"/>
    <n v="101.92000000000002"/>
    <n v="51.474747474747474"/>
    <x v="3"/>
    <s v="nonfiction"/>
  </r>
  <r>
    <x v="2"/>
    <s v="US"/>
    <s v="USD"/>
    <n v="1480188013"/>
    <d v="2016-11-26T14:20:13"/>
    <n v="1477592413"/>
    <x v="760"/>
    <x v="9"/>
    <x v="2"/>
    <b v="0"/>
    <n v="0"/>
    <b v="0"/>
    <s v="publishing/fiction"/>
    <n v="0"/>
    <n v="0"/>
    <x v="3"/>
    <s v="fiction"/>
  </r>
  <r>
    <x v="2"/>
    <s v="US"/>
    <s v="USD"/>
    <n v="1391364126"/>
    <d v="2014-02-02T13:02:06"/>
    <n v="1388772126"/>
    <x v="761"/>
    <x v="1"/>
    <x v="3"/>
    <b v="0"/>
    <n v="6"/>
    <b v="0"/>
    <s v="publishing/fiction"/>
    <n v="4.7"/>
    <n v="39.166666666666664"/>
    <x v="3"/>
    <s v="fiction"/>
  </r>
  <r>
    <x v="2"/>
    <s v="MX"/>
    <s v="MXN"/>
    <n v="1480831200"/>
    <d v="2016-12-04T01:00:00"/>
    <n v="1479328570"/>
    <x v="762"/>
    <x v="4"/>
    <x v="2"/>
    <b v="0"/>
    <n v="0"/>
    <b v="0"/>
    <s v="publishing/fiction"/>
    <n v="0"/>
    <n v="0"/>
    <x v="3"/>
    <s v="fiction"/>
  </r>
  <r>
    <x v="2"/>
    <s v="GB"/>
    <s v="GBP"/>
    <n v="1376563408"/>
    <d v="2013-08-15T05:43:28"/>
    <n v="1373971408"/>
    <x v="763"/>
    <x v="3"/>
    <x v="4"/>
    <b v="0"/>
    <n v="1"/>
    <b v="0"/>
    <s v="publishing/fiction"/>
    <n v="0.11655011655011654"/>
    <n v="5"/>
    <x v="3"/>
    <s v="fiction"/>
  </r>
  <r>
    <x v="2"/>
    <s v="US"/>
    <s v="USD"/>
    <n v="1441858161"/>
    <d v="2015-09-09T23:09:21"/>
    <n v="1439266161"/>
    <x v="764"/>
    <x v="10"/>
    <x v="0"/>
    <b v="0"/>
    <n v="0"/>
    <b v="0"/>
    <s v="publishing/fiction"/>
    <n v="0"/>
    <n v="0"/>
    <x v="3"/>
    <s v="fiction"/>
  </r>
  <r>
    <x v="2"/>
    <s v="US"/>
    <s v="USD"/>
    <n v="1413723684"/>
    <d v="2014-10-19T08:01:24"/>
    <n v="1411131684"/>
    <x v="765"/>
    <x v="8"/>
    <x v="3"/>
    <b v="0"/>
    <n v="44"/>
    <b v="0"/>
    <s v="publishing/fiction"/>
    <n v="36.014285714285712"/>
    <n v="57.295454545454547"/>
    <x v="3"/>
    <s v="fiction"/>
  </r>
  <r>
    <x v="2"/>
    <s v="CA"/>
    <s v="CAD"/>
    <n v="1424112483"/>
    <d v="2015-02-16T13:48:03"/>
    <n v="1421520483"/>
    <x v="766"/>
    <x v="1"/>
    <x v="0"/>
    <b v="0"/>
    <n v="0"/>
    <b v="0"/>
    <s v="publishing/fiction"/>
    <n v="0"/>
    <n v="0"/>
    <x v="3"/>
    <s v="fiction"/>
  </r>
  <r>
    <x v="2"/>
    <s v="US"/>
    <s v="USD"/>
    <n v="1432178810"/>
    <d v="2015-05-20T22:26:50"/>
    <n v="1429586810"/>
    <x v="767"/>
    <x v="6"/>
    <x v="0"/>
    <b v="0"/>
    <n v="3"/>
    <b v="0"/>
    <s v="publishing/fiction"/>
    <n v="3.54"/>
    <n v="59"/>
    <x v="3"/>
    <s v="fiction"/>
  </r>
  <r>
    <x v="2"/>
    <s v="US"/>
    <s v="USD"/>
    <n v="1387169890"/>
    <d v="2013-12-15T23:58:10"/>
    <n v="1384577890"/>
    <x v="768"/>
    <x v="4"/>
    <x v="4"/>
    <b v="0"/>
    <n v="0"/>
    <b v="0"/>
    <s v="publishing/fiction"/>
    <n v="0"/>
    <n v="0"/>
    <x v="3"/>
    <s v="fiction"/>
  </r>
  <r>
    <x v="2"/>
    <s v="US"/>
    <s v="USD"/>
    <n v="1388102094"/>
    <d v="2013-12-26T18:54:54"/>
    <n v="1385510094"/>
    <x v="769"/>
    <x v="4"/>
    <x v="4"/>
    <b v="0"/>
    <n v="52"/>
    <b v="0"/>
    <s v="publishing/fiction"/>
    <n v="41.4"/>
    <n v="31.846153846153847"/>
    <x v="3"/>
    <s v="fiction"/>
  </r>
  <r>
    <x v="2"/>
    <s v="US"/>
    <s v="USD"/>
    <n v="1361750369"/>
    <d v="2013-02-24T18:59:29"/>
    <n v="1358294369"/>
    <x v="770"/>
    <x v="1"/>
    <x v="4"/>
    <b v="0"/>
    <n v="0"/>
    <b v="0"/>
    <s v="publishing/fiction"/>
    <n v="0"/>
    <n v="0"/>
    <x v="3"/>
    <s v="fiction"/>
  </r>
  <r>
    <x v="2"/>
    <s v="US"/>
    <s v="USD"/>
    <n v="1454183202"/>
    <d v="2016-01-30T14:46:42"/>
    <n v="1449863202"/>
    <x v="771"/>
    <x v="11"/>
    <x v="0"/>
    <b v="0"/>
    <n v="1"/>
    <b v="0"/>
    <s v="publishing/fiction"/>
    <n v="2.6315789473684209E-2"/>
    <n v="10"/>
    <x v="3"/>
    <s v="fiction"/>
  </r>
  <r>
    <x v="2"/>
    <s v="US"/>
    <s v="USD"/>
    <n v="1257047940"/>
    <d v="2009-10-31T22:59:00"/>
    <n v="1252718519"/>
    <x v="772"/>
    <x v="8"/>
    <x v="8"/>
    <b v="0"/>
    <n v="1"/>
    <b v="0"/>
    <s v="publishing/fiction"/>
    <n v="3.3333333333333335"/>
    <n v="50"/>
    <x v="3"/>
    <s v="fiction"/>
  </r>
  <r>
    <x v="2"/>
    <s v="GB"/>
    <s v="GBP"/>
    <n v="1431298860"/>
    <d v="2015-05-10T18:01:00"/>
    <n v="1428341985"/>
    <x v="773"/>
    <x v="6"/>
    <x v="0"/>
    <b v="0"/>
    <n v="2"/>
    <b v="0"/>
    <s v="publishing/fiction"/>
    <n v="0.85129023676509719"/>
    <n v="16"/>
    <x v="3"/>
    <s v="fiction"/>
  </r>
  <r>
    <x v="2"/>
    <s v="US"/>
    <s v="USD"/>
    <n v="1393181018"/>
    <d v="2014-02-23T13:43:38"/>
    <n v="1390589018"/>
    <x v="774"/>
    <x v="1"/>
    <x v="3"/>
    <b v="0"/>
    <n v="9"/>
    <b v="0"/>
    <s v="publishing/fiction"/>
    <n v="70.199999999999989"/>
    <n v="39"/>
    <x v="3"/>
    <s v="fiction"/>
  </r>
  <r>
    <x v="2"/>
    <s v="US"/>
    <s v="USD"/>
    <n v="1323998795"/>
    <d v="2011-12-15T20:26:35"/>
    <n v="1321406795"/>
    <x v="775"/>
    <x v="4"/>
    <x v="6"/>
    <b v="0"/>
    <n v="5"/>
    <b v="0"/>
    <s v="publishing/fiction"/>
    <n v="1.7000000000000002"/>
    <n v="34"/>
    <x v="3"/>
    <s v="fiction"/>
  </r>
  <r>
    <x v="2"/>
    <s v="US"/>
    <s v="USD"/>
    <n v="1444539600"/>
    <d v="2015-10-11T00:00:00"/>
    <n v="1441297645"/>
    <x v="776"/>
    <x v="8"/>
    <x v="0"/>
    <b v="0"/>
    <n v="57"/>
    <b v="0"/>
    <s v="publishing/fiction"/>
    <n v="51.4"/>
    <n v="63.122807017543863"/>
    <x v="3"/>
    <s v="fiction"/>
  </r>
  <r>
    <x v="2"/>
    <s v="US"/>
    <s v="USD"/>
    <n v="1375313577"/>
    <d v="2013-07-31T18:32:57"/>
    <n v="1372721577"/>
    <x v="777"/>
    <x v="3"/>
    <x v="4"/>
    <b v="0"/>
    <n v="3"/>
    <b v="0"/>
    <s v="publishing/fiction"/>
    <n v="0.70000000000000007"/>
    <n v="7"/>
    <x v="3"/>
    <s v="fiction"/>
  </r>
  <r>
    <x v="2"/>
    <s v="US"/>
    <s v="USD"/>
    <n v="1398876680"/>
    <d v="2014-04-30T11:51:20"/>
    <n v="1396284680"/>
    <x v="778"/>
    <x v="7"/>
    <x v="3"/>
    <b v="0"/>
    <n v="1"/>
    <b v="0"/>
    <s v="publishing/fiction"/>
    <n v="0.4"/>
    <n v="2"/>
    <x v="3"/>
    <s v="fiction"/>
  </r>
  <r>
    <x v="2"/>
    <s v="US"/>
    <s v="USD"/>
    <n v="1287115200"/>
    <d v="2010-10-14T23:00:00"/>
    <n v="1284567905"/>
    <x v="779"/>
    <x v="8"/>
    <x v="7"/>
    <b v="0"/>
    <n v="6"/>
    <b v="0"/>
    <s v="publishing/fiction"/>
    <n v="2.666666666666667"/>
    <n v="66.666666666666671"/>
    <x v="3"/>
    <s v="fiction"/>
  </r>
  <r>
    <x v="0"/>
    <s v="US"/>
    <s v="USD"/>
    <n v="1304439025"/>
    <d v="2011-05-03T11:10:25"/>
    <n v="1301847025"/>
    <x v="780"/>
    <x v="6"/>
    <x v="6"/>
    <b v="0"/>
    <n v="27"/>
    <b v="1"/>
    <s v="music/rock"/>
    <n v="104"/>
    <n v="38.518518518518519"/>
    <x v="4"/>
    <s v="rock"/>
  </r>
  <r>
    <x v="0"/>
    <s v="US"/>
    <s v="USD"/>
    <n v="1370649674"/>
    <d v="2013-06-07T19:01:14"/>
    <n v="1368057674"/>
    <x v="781"/>
    <x v="5"/>
    <x v="4"/>
    <b v="0"/>
    <n v="25"/>
    <b v="1"/>
    <s v="music/rock"/>
    <n v="133.15375"/>
    <n v="42.609200000000001"/>
    <x v="4"/>
    <s v="rock"/>
  </r>
  <r>
    <x v="0"/>
    <s v="US"/>
    <s v="USD"/>
    <n v="1345918302"/>
    <d v="2012-08-25T13:11:42"/>
    <n v="1343326302"/>
    <x v="782"/>
    <x v="3"/>
    <x v="5"/>
    <b v="0"/>
    <n v="14"/>
    <b v="1"/>
    <s v="music/rock"/>
    <n v="100"/>
    <n v="50"/>
    <x v="4"/>
    <s v="rock"/>
  </r>
  <r>
    <x v="0"/>
    <s v="US"/>
    <s v="USD"/>
    <n v="1335564000"/>
    <d v="2012-04-27T17:00:00"/>
    <n v="1332182049"/>
    <x v="783"/>
    <x v="7"/>
    <x v="5"/>
    <b v="0"/>
    <n v="35"/>
    <b v="1"/>
    <s v="music/rock"/>
    <n v="148.13333333333333"/>
    <n v="63.485714285714288"/>
    <x v="4"/>
    <s v="rock"/>
  </r>
  <r>
    <x v="0"/>
    <s v="US"/>
    <s v="USD"/>
    <n v="1395023719"/>
    <d v="2014-03-16T21:35:19"/>
    <n v="1391571319"/>
    <x v="784"/>
    <x v="2"/>
    <x v="3"/>
    <b v="0"/>
    <n v="10"/>
    <b v="1"/>
    <s v="music/rock"/>
    <n v="102.49999999999999"/>
    <n v="102.5"/>
    <x v="4"/>
    <s v="rock"/>
  </r>
  <r>
    <x v="0"/>
    <s v="US"/>
    <s v="USD"/>
    <n v="1362060915"/>
    <d v="2013-02-28T09:15:15"/>
    <n v="1359468915"/>
    <x v="785"/>
    <x v="1"/>
    <x v="4"/>
    <b v="0"/>
    <n v="29"/>
    <b v="1"/>
    <s v="music/rock"/>
    <n v="180.62799999999999"/>
    <n v="31.142758620689655"/>
    <x v="4"/>
    <s v="rock"/>
  </r>
  <r>
    <x v="0"/>
    <s v="US"/>
    <s v="USD"/>
    <n v="1336751220"/>
    <d v="2012-05-11T10:47:00"/>
    <n v="1331774434"/>
    <x v="786"/>
    <x v="7"/>
    <x v="5"/>
    <b v="0"/>
    <n v="44"/>
    <b v="1"/>
    <s v="music/rock"/>
    <n v="142.79999999999998"/>
    <n v="162.27272727272728"/>
    <x v="4"/>
    <s v="rock"/>
  </r>
  <r>
    <x v="0"/>
    <s v="US"/>
    <s v="USD"/>
    <n v="1383318226"/>
    <d v="2013-11-01T10:03:46"/>
    <n v="1380726226"/>
    <x v="787"/>
    <x v="9"/>
    <x v="4"/>
    <b v="0"/>
    <n v="17"/>
    <b v="1"/>
    <s v="music/rock"/>
    <n v="114.16666666666666"/>
    <n v="80.588235294117652"/>
    <x v="4"/>
    <s v="rock"/>
  </r>
  <r>
    <x v="0"/>
    <s v="US"/>
    <s v="USD"/>
    <n v="1341633540"/>
    <d v="2012-07-06T22:59:00"/>
    <n v="1338336588"/>
    <x v="788"/>
    <x v="5"/>
    <x v="5"/>
    <b v="0"/>
    <n v="34"/>
    <b v="1"/>
    <s v="music/rock"/>
    <n v="203.505"/>
    <n v="59.85441176470588"/>
    <x v="4"/>
    <s v="rock"/>
  </r>
  <r>
    <x v="0"/>
    <s v="US"/>
    <s v="USD"/>
    <n v="1358755140"/>
    <d v="2013-01-21T02:59:00"/>
    <n v="1357187280"/>
    <x v="789"/>
    <x v="1"/>
    <x v="4"/>
    <b v="0"/>
    <n v="14"/>
    <b v="1"/>
    <s v="music/rock"/>
    <n v="109.41176470588236"/>
    <n v="132.85714285714286"/>
    <x v="4"/>
    <s v="rock"/>
  </r>
  <r>
    <x v="0"/>
    <s v="US"/>
    <s v="USD"/>
    <n v="1359680939"/>
    <d v="2013-01-31T20:08:59"/>
    <n v="1357088939"/>
    <x v="790"/>
    <x v="1"/>
    <x v="4"/>
    <b v="0"/>
    <n v="156"/>
    <b v="1"/>
    <s v="music/rock"/>
    <n v="144.37459999999999"/>
    <n v="92.547820512820508"/>
    <x v="4"/>
    <s v="rock"/>
  </r>
  <r>
    <x v="0"/>
    <s v="US"/>
    <s v="USD"/>
    <n v="1384322340"/>
    <d v="2013-11-13T00:59:00"/>
    <n v="1381430646"/>
    <x v="791"/>
    <x v="9"/>
    <x v="4"/>
    <b v="0"/>
    <n v="128"/>
    <b v="1"/>
    <s v="music/rock"/>
    <n v="103.86666666666666"/>
    <n v="60.859375"/>
    <x v="4"/>
    <s v="rock"/>
  </r>
  <r>
    <x v="0"/>
    <s v="US"/>
    <s v="USD"/>
    <n v="1383861483"/>
    <d v="2013-11-07T16:58:03"/>
    <n v="1381265883"/>
    <x v="792"/>
    <x v="9"/>
    <x v="4"/>
    <b v="0"/>
    <n v="60"/>
    <b v="1"/>
    <s v="music/rock"/>
    <n v="100.44440000000002"/>
    <n v="41.851833333333339"/>
    <x v="4"/>
    <s v="rock"/>
  </r>
  <r>
    <x v="0"/>
    <s v="US"/>
    <s v="USD"/>
    <n v="1372827540"/>
    <d v="2013-07-02T23:59:00"/>
    <n v="1371491244"/>
    <x v="793"/>
    <x v="0"/>
    <x v="4"/>
    <b v="0"/>
    <n v="32"/>
    <b v="1"/>
    <s v="music/rock"/>
    <n v="102.77927272727271"/>
    <n v="88.325937499999995"/>
    <x v="4"/>
    <s v="rock"/>
  </r>
  <r>
    <x v="0"/>
    <s v="US"/>
    <s v="USD"/>
    <n v="1315242360"/>
    <d v="2011-09-05T12:06:00"/>
    <n v="1310438737"/>
    <x v="794"/>
    <x v="3"/>
    <x v="6"/>
    <b v="0"/>
    <n v="53"/>
    <b v="1"/>
    <s v="music/rock"/>
    <n v="105.31250000000001"/>
    <n v="158.96226415094338"/>
    <x v="4"/>
    <s v="rock"/>
  </r>
  <r>
    <x v="0"/>
    <s v="US"/>
    <s v="USD"/>
    <n v="1333774740"/>
    <d v="2012-04-06T23:59:00"/>
    <n v="1330094566"/>
    <x v="795"/>
    <x v="2"/>
    <x v="5"/>
    <b v="0"/>
    <n v="184"/>
    <b v="1"/>
    <s v="music/rock"/>
    <n v="111.78571428571429"/>
    <n v="85.054347826086953"/>
    <x v="4"/>
    <s v="rock"/>
  </r>
  <r>
    <x v="0"/>
    <s v="US"/>
    <s v="USD"/>
    <n v="1379279400"/>
    <d v="2013-09-15T16:10:00"/>
    <n v="1376687485"/>
    <x v="796"/>
    <x v="10"/>
    <x v="4"/>
    <b v="0"/>
    <n v="90"/>
    <b v="1"/>
    <s v="music/rock"/>
    <n v="101.35000000000001"/>
    <n v="112.61111111111111"/>
    <x v="4"/>
    <s v="rock"/>
  </r>
  <r>
    <x v="0"/>
    <s v="US"/>
    <s v="USD"/>
    <n v="1335672000"/>
    <d v="2012-04-28T23:00:00"/>
    <n v="1332978688"/>
    <x v="797"/>
    <x v="7"/>
    <x v="5"/>
    <b v="0"/>
    <n v="71"/>
    <b v="1"/>
    <s v="music/rock"/>
    <n v="107.53333333333333"/>
    <n v="45.436619718309856"/>
    <x v="4"/>
    <s v="rock"/>
  </r>
  <r>
    <x v="0"/>
    <s v="US"/>
    <s v="USD"/>
    <n v="1412086187"/>
    <d v="2014-09-30T09:09:47"/>
    <n v="1409494187"/>
    <x v="798"/>
    <x v="10"/>
    <x v="3"/>
    <b v="0"/>
    <n v="87"/>
    <b v="1"/>
    <s v="music/rock"/>
    <n v="114.88571428571429"/>
    <n v="46.218390804597703"/>
    <x v="4"/>
    <s v="rock"/>
  </r>
  <r>
    <x v="0"/>
    <s v="US"/>
    <s v="USD"/>
    <n v="1335542446"/>
    <d v="2012-04-27T11:00:46"/>
    <n v="1332950446"/>
    <x v="799"/>
    <x v="7"/>
    <x v="5"/>
    <b v="0"/>
    <n v="28"/>
    <b v="1"/>
    <s v="music/rock"/>
    <n v="100.02"/>
    <n v="178.60714285714286"/>
    <x v="4"/>
    <s v="rock"/>
  </r>
  <r>
    <x v="0"/>
    <s v="GB"/>
    <s v="GBP"/>
    <n v="1410431054"/>
    <d v="2014-09-11T05:24:14"/>
    <n v="1407839054"/>
    <x v="800"/>
    <x v="10"/>
    <x v="3"/>
    <b v="0"/>
    <n v="56"/>
    <b v="1"/>
    <s v="music/rock"/>
    <n v="152.13333333333335"/>
    <n v="40.75"/>
    <x v="4"/>
    <s v="rock"/>
  </r>
  <r>
    <x v="0"/>
    <s v="US"/>
    <s v="USD"/>
    <n v="1309547120"/>
    <d v="2011-07-01T14:05:20"/>
    <n v="1306955120"/>
    <x v="801"/>
    <x v="0"/>
    <x v="6"/>
    <b v="0"/>
    <n v="51"/>
    <b v="1"/>
    <s v="music/rock"/>
    <n v="111.52149999999999"/>
    <n v="43.733921568627444"/>
    <x v="4"/>
    <s v="rock"/>
  </r>
  <r>
    <x v="0"/>
    <s v="US"/>
    <s v="USD"/>
    <n v="1347854700"/>
    <d v="2012-09-16T23:05:00"/>
    <n v="1343867524"/>
    <x v="802"/>
    <x v="10"/>
    <x v="5"/>
    <b v="0"/>
    <n v="75"/>
    <b v="1"/>
    <s v="music/rock"/>
    <n v="101.33333333333334"/>
    <n v="81.066666666666663"/>
    <x v="4"/>
    <s v="rock"/>
  </r>
  <r>
    <x v="0"/>
    <s v="US"/>
    <s v="USD"/>
    <n v="1306630800"/>
    <d v="2011-05-28T20:00:00"/>
    <n v="1304376478"/>
    <x v="803"/>
    <x v="5"/>
    <x v="6"/>
    <b v="0"/>
    <n v="38"/>
    <b v="1"/>
    <s v="music/rock"/>
    <n v="123.2608695652174"/>
    <n v="74.60526315789474"/>
    <x v="4"/>
    <s v="rock"/>
  </r>
  <r>
    <x v="0"/>
    <s v="US"/>
    <s v="USD"/>
    <n v="1311393540"/>
    <d v="2011-07-22T22:59:00"/>
    <n v="1309919526"/>
    <x v="804"/>
    <x v="3"/>
    <x v="6"/>
    <b v="0"/>
    <n v="18"/>
    <b v="1"/>
    <s v="music/rock"/>
    <n v="100"/>
    <n v="305.55555555555554"/>
    <x v="4"/>
    <s v="rock"/>
  </r>
  <r>
    <x v="0"/>
    <s v="US"/>
    <s v="USD"/>
    <n v="1310857200"/>
    <d v="2011-07-16T18:00:00"/>
    <n v="1306525512"/>
    <x v="805"/>
    <x v="5"/>
    <x v="6"/>
    <b v="0"/>
    <n v="54"/>
    <b v="1"/>
    <s v="music/rock"/>
    <n v="105"/>
    <n v="58.333333333333336"/>
    <x v="4"/>
    <s v="rock"/>
  </r>
  <r>
    <x v="0"/>
    <s v="US"/>
    <s v="USD"/>
    <n v="1315413339"/>
    <d v="2011-09-07T11:35:39"/>
    <n v="1312821339"/>
    <x v="806"/>
    <x v="10"/>
    <x v="6"/>
    <b v="0"/>
    <n v="71"/>
    <b v="1"/>
    <s v="music/rock"/>
    <n v="104.4375"/>
    <n v="117.67605633802818"/>
    <x v="4"/>
    <s v="rock"/>
  </r>
  <r>
    <x v="0"/>
    <s v="US"/>
    <s v="USD"/>
    <n v="1488333600"/>
    <d v="2017-02-28T21:00:00"/>
    <n v="1485270311"/>
    <x v="807"/>
    <x v="1"/>
    <x v="1"/>
    <b v="0"/>
    <n v="57"/>
    <b v="1"/>
    <s v="music/rock"/>
    <n v="105.125"/>
    <n v="73.771929824561397"/>
    <x v="4"/>
    <s v="rock"/>
  </r>
  <r>
    <x v="0"/>
    <s v="CA"/>
    <s v="CAD"/>
    <n v="1419224340"/>
    <d v="2014-12-21T23:59:00"/>
    <n v="1416363886"/>
    <x v="808"/>
    <x v="4"/>
    <x v="3"/>
    <b v="0"/>
    <n v="43"/>
    <b v="1"/>
    <s v="music/rock"/>
    <n v="100"/>
    <n v="104.65116279069767"/>
    <x v="4"/>
    <s v="rock"/>
  </r>
  <r>
    <x v="0"/>
    <s v="US"/>
    <s v="USD"/>
    <n v="1390161630"/>
    <d v="2014-01-19T15:00:30"/>
    <n v="1387569630"/>
    <x v="809"/>
    <x v="11"/>
    <x v="4"/>
    <b v="0"/>
    <n v="52"/>
    <b v="1"/>
    <s v="music/rock"/>
    <n v="103.77499999999999"/>
    <n v="79.82692307692308"/>
    <x v="4"/>
    <s v="rock"/>
  </r>
  <r>
    <x v="0"/>
    <s v="US"/>
    <s v="USD"/>
    <n v="1346462462"/>
    <d v="2012-08-31T20:21:02"/>
    <n v="1343870462"/>
    <x v="810"/>
    <x v="10"/>
    <x v="5"/>
    <b v="0"/>
    <n v="27"/>
    <b v="1"/>
    <s v="music/rock"/>
    <n v="105"/>
    <n v="58.333333333333336"/>
    <x v="4"/>
    <s v="rock"/>
  </r>
  <r>
    <x v="0"/>
    <s v="US"/>
    <s v="USD"/>
    <n v="1373475120"/>
    <d v="2013-07-10T11:52:00"/>
    <n v="1371569202"/>
    <x v="811"/>
    <x v="0"/>
    <x v="4"/>
    <b v="0"/>
    <n v="12"/>
    <b v="1"/>
    <s v="music/rock"/>
    <n v="104"/>
    <n v="86.666666666666671"/>
    <x v="4"/>
    <s v="rock"/>
  </r>
  <r>
    <x v="0"/>
    <s v="US"/>
    <s v="USD"/>
    <n v="1362146280"/>
    <d v="2013-03-01T08:58:00"/>
    <n v="1357604752"/>
    <x v="812"/>
    <x v="1"/>
    <x v="4"/>
    <b v="0"/>
    <n v="33"/>
    <b v="1"/>
    <s v="music/rock"/>
    <n v="151.83333333333334"/>
    <n v="27.606060606060606"/>
    <x v="4"/>
    <s v="rock"/>
  </r>
  <r>
    <x v="0"/>
    <s v="US"/>
    <s v="USD"/>
    <n v="1342825365"/>
    <d v="2012-07-20T18:02:45"/>
    <n v="1340233365"/>
    <x v="813"/>
    <x v="0"/>
    <x v="5"/>
    <b v="0"/>
    <n v="96"/>
    <b v="1"/>
    <s v="music/rock"/>
    <n v="159.99600000000001"/>
    <n v="24.999375000000001"/>
    <x v="4"/>
    <s v="rock"/>
  </r>
  <r>
    <x v="0"/>
    <s v="US"/>
    <s v="USD"/>
    <n v="1306865040"/>
    <d v="2011-05-31T13:04:00"/>
    <n v="1305568201"/>
    <x v="814"/>
    <x v="5"/>
    <x v="6"/>
    <b v="0"/>
    <n v="28"/>
    <b v="1"/>
    <s v="music/rock"/>
    <n v="127.3"/>
    <n v="45.464285714285715"/>
    <x v="4"/>
    <s v="rock"/>
  </r>
  <r>
    <x v="0"/>
    <s v="US"/>
    <s v="USD"/>
    <n v="1414879303"/>
    <d v="2014-11-01T17:01:43"/>
    <n v="1412287303"/>
    <x v="815"/>
    <x v="9"/>
    <x v="3"/>
    <b v="0"/>
    <n v="43"/>
    <b v="1"/>
    <s v="music/rock"/>
    <n v="107"/>
    <n v="99.534883720930239"/>
    <x v="4"/>
    <s v="rock"/>
  </r>
  <r>
    <x v="0"/>
    <s v="US"/>
    <s v="USD"/>
    <n v="1365489000"/>
    <d v="2013-04-09T01:30:00"/>
    <n v="1362776043"/>
    <x v="816"/>
    <x v="7"/>
    <x v="4"/>
    <b v="0"/>
    <n v="205"/>
    <b v="1"/>
    <s v="music/rock"/>
    <n v="115.12214285714286"/>
    <n v="39.31"/>
    <x v="4"/>
    <s v="rock"/>
  </r>
  <r>
    <x v="0"/>
    <s v="US"/>
    <s v="USD"/>
    <n v="1331441940"/>
    <d v="2012-03-10T23:59:00"/>
    <n v="1326810211"/>
    <x v="817"/>
    <x v="1"/>
    <x v="5"/>
    <b v="0"/>
    <n v="23"/>
    <b v="1"/>
    <s v="music/rock"/>
    <n v="137.11066666666665"/>
    <n v="89.419999999999987"/>
    <x v="4"/>
    <s v="rock"/>
  </r>
  <r>
    <x v="0"/>
    <s v="US"/>
    <s v="USD"/>
    <n v="1344358860"/>
    <d v="2012-08-07T12:01:00"/>
    <n v="1343682681"/>
    <x v="818"/>
    <x v="3"/>
    <x v="5"/>
    <b v="0"/>
    <n v="19"/>
    <b v="1"/>
    <s v="music/rock"/>
    <n v="155.71428571428572"/>
    <n v="28.684210526315791"/>
    <x v="4"/>
    <s v="rock"/>
  </r>
  <r>
    <x v="0"/>
    <s v="US"/>
    <s v="USD"/>
    <n v="1387601040"/>
    <d v="2013-12-20T23:44:00"/>
    <n v="1386806254"/>
    <x v="819"/>
    <x v="11"/>
    <x v="4"/>
    <b v="0"/>
    <n v="14"/>
    <b v="1"/>
    <s v="music/rock"/>
    <n v="108.74999999999999"/>
    <n v="31.071428571428573"/>
    <x v="4"/>
    <s v="rock"/>
  </r>
  <r>
    <x v="0"/>
    <s v="US"/>
    <s v="USD"/>
    <n v="1402290000"/>
    <d v="2014-06-09T00:00:00"/>
    <n v="1399666342"/>
    <x v="820"/>
    <x v="5"/>
    <x v="3"/>
    <b v="0"/>
    <n v="38"/>
    <b v="1"/>
    <s v="music/rock"/>
    <n v="134.05000000000001"/>
    <n v="70.55263157894737"/>
    <x v="4"/>
    <s v="rock"/>
  </r>
  <r>
    <x v="0"/>
    <s v="US"/>
    <s v="USD"/>
    <n v="1430712060"/>
    <d v="2015-05-03T23:01:00"/>
    <n v="1427753265"/>
    <x v="821"/>
    <x v="7"/>
    <x v="0"/>
    <b v="0"/>
    <n v="78"/>
    <b v="1"/>
    <s v="music/rock"/>
    <n v="100"/>
    <n v="224.12820512820514"/>
    <x v="4"/>
    <s v="rock"/>
  </r>
  <r>
    <x v="0"/>
    <s v="US"/>
    <s v="USD"/>
    <n v="1349477050"/>
    <d v="2012-10-05T17:44:10"/>
    <n v="1346885050"/>
    <x v="822"/>
    <x v="8"/>
    <x v="5"/>
    <b v="0"/>
    <n v="69"/>
    <b v="1"/>
    <s v="music/rock"/>
    <n v="119.16666666666667"/>
    <n v="51.811594202898547"/>
    <x v="4"/>
    <s v="rock"/>
  </r>
  <r>
    <x v="0"/>
    <s v="US"/>
    <s v="USD"/>
    <n v="1427062852"/>
    <d v="2015-03-22T17:20:52"/>
    <n v="1424474452"/>
    <x v="823"/>
    <x v="2"/>
    <x v="0"/>
    <b v="0"/>
    <n v="33"/>
    <b v="1"/>
    <s v="music/rock"/>
    <n v="179.5"/>
    <n v="43.515151515151516"/>
    <x v="4"/>
    <s v="rock"/>
  </r>
  <r>
    <x v="0"/>
    <s v="US"/>
    <s v="USD"/>
    <n v="1271573940"/>
    <d v="2010-04-18T01:59:00"/>
    <n v="1268459318"/>
    <x v="824"/>
    <x v="7"/>
    <x v="7"/>
    <b v="0"/>
    <n v="54"/>
    <b v="1"/>
    <s v="music/rock"/>
    <n v="134.38124999999999"/>
    <n v="39.816666666666663"/>
    <x v="4"/>
    <s v="rock"/>
  </r>
  <r>
    <x v="0"/>
    <s v="US"/>
    <s v="USD"/>
    <n v="1351495284"/>
    <d v="2012-10-29T02:21:24"/>
    <n v="1349335284"/>
    <x v="825"/>
    <x v="9"/>
    <x v="5"/>
    <b v="0"/>
    <n v="99"/>
    <b v="1"/>
    <s v="music/rock"/>
    <n v="100.43200000000002"/>
    <n v="126.8080808080808"/>
    <x v="4"/>
    <s v="rock"/>
  </r>
  <r>
    <x v="0"/>
    <s v="US"/>
    <s v="USD"/>
    <n v="1332719730"/>
    <d v="2012-03-25T18:55:30"/>
    <n v="1330908930"/>
    <x v="826"/>
    <x v="7"/>
    <x v="5"/>
    <b v="0"/>
    <n v="49"/>
    <b v="1"/>
    <s v="music/rock"/>
    <n v="101.45454545454547"/>
    <n v="113.87755102040816"/>
    <x v="4"/>
    <s v="rock"/>
  </r>
  <r>
    <x v="0"/>
    <s v="US"/>
    <s v="USD"/>
    <n v="1329248940"/>
    <d v="2012-02-14T14:49:00"/>
    <n v="1326972107"/>
    <x v="827"/>
    <x v="1"/>
    <x v="5"/>
    <b v="0"/>
    <n v="11"/>
    <b v="1"/>
    <s v="music/rock"/>
    <n v="103.33333333333334"/>
    <n v="28.181818181818183"/>
    <x v="4"/>
    <s v="rock"/>
  </r>
  <r>
    <x v="0"/>
    <s v="US"/>
    <s v="USD"/>
    <n v="1340641440"/>
    <d v="2012-06-25T11:24:00"/>
    <n v="1339549982"/>
    <x v="828"/>
    <x v="0"/>
    <x v="5"/>
    <b v="0"/>
    <n v="38"/>
    <b v="1"/>
    <s v="music/rock"/>
    <n v="107"/>
    <n v="36.60526315789474"/>
    <x v="4"/>
    <s v="rock"/>
  </r>
  <r>
    <x v="0"/>
    <s v="GB"/>
    <s v="GBP"/>
    <n v="1468437240"/>
    <d v="2016-07-13T14:14:00"/>
    <n v="1463253240"/>
    <x v="829"/>
    <x v="5"/>
    <x v="2"/>
    <b v="0"/>
    <n v="16"/>
    <b v="1"/>
    <s v="music/rock"/>
    <n v="104"/>
    <n v="32.5"/>
    <x v="4"/>
    <s v="rock"/>
  </r>
  <r>
    <x v="0"/>
    <s v="US"/>
    <s v="USD"/>
    <n v="1363952225"/>
    <d v="2013-03-22T06:37:05"/>
    <n v="1361363825"/>
    <x v="830"/>
    <x v="2"/>
    <x v="4"/>
    <b v="0"/>
    <n v="32"/>
    <b v="1"/>
    <s v="music/rock"/>
    <n v="107.83333333333334"/>
    <n v="60.65625"/>
    <x v="4"/>
    <s v="rock"/>
  </r>
  <r>
    <x v="0"/>
    <s v="US"/>
    <s v="USD"/>
    <n v="1335540694"/>
    <d v="2012-04-27T10:31:34"/>
    <n v="1332948694"/>
    <x v="831"/>
    <x v="7"/>
    <x v="5"/>
    <b v="0"/>
    <n v="20"/>
    <b v="1"/>
    <s v="music/rock"/>
    <n v="233.33333333333334"/>
    <n v="175"/>
    <x v="4"/>
    <s v="rock"/>
  </r>
  <r>
    <x v="0"/>
    <s v="US"/>
    <s v="USD"/>
    <n v="1327133580"/>
    <d v="2012-01-21T03:13:00"/>
    <n v="1321978335"/>
    <x v="832"/>
    <x v="4"/>
    <x v="6"/>
    <b v="0"/>
    <n v="154"/>
    <b v="1"/>
    <s v="music/rock"/>
    <n v="100.60706666666665"/>
    <n v="97.993896103896105"/>
    <x v="4"/>
    <s v="rock"/>
  </r>
  <r>
    <x v="0"/>
    <s v="US"/>
    <s v="USD"/>
    <n v="1397941475"/>
    <d v="2014-04-19T16:04:35"/>
    <n v="1395349475"/>
    <x v="833"/>
    <x v="7"/>
    <x v="3"/>
    <b v="0"/>
    <n v="41"/>
    <b v="1"/>
    <s v="music/rock"/>
    <n v="101.66666666666666"/>
    <n v="148.78048780487805"/>
    <x v="4"/>
    <s v="rock"/>
  </r>
  <r>
    <x v="0"/>
    <s v="US"/>
    <s v="USD"/>
    <n v="1372651140"/>
    <d v="2013-06-30T22:59:00"/>
    <n v="1369770292"/>
    <x v="834"/>
    <x v="5"/>
    <x v="4"/>
    <b v="0"/>
    <n v="75"/>
    <b v="1"/>
    <s v="music/rock"/>
    <n v="131.0181818181818"/>
    <n v="96.08"/>
    <x v="4"/>
    <s v="rock"/>
  </r>
  <r>
    <x v="0"/>
    <s v="US"/>
    <s v="USD"/>
    <n v="1337396400"/>
    <d v="2012-05-18T22:00:00"/>
    <n v="1333709958"/>
    <x v="835"/>
    <x v="6"/>
    <x v="5"/>
    <b v="0"/>
    <n v="40"/>
    <b v="1"/>
    <s v="music/rock"/>
    <n v="117.25000000000001"/>
    <n v="58.625"/>
    <x v="4"/>
    <s v="rock"/>
  </r>
  <r>
    <x v="0"/>
    <s v="US"/>
    <s v="USD"/>
    <n v="1381108918"/>
    <d v="2013-10-06T20:21:58"/>
    <n v="1378516918"/>
    <x v="836"/>
    <x v="8"/>
    <x v="4"/>
    <b v="0"/>
    <n v="46"/>
    <b v="1"/>
    <s v="music/rock"/>
    <n v="100.93039999999999"/>
    <n v="109.70695652173914"/>
    <x v="4"/>
    <s v="rock"/>
  </r>
  <r>
    <x v="0"/>
    <s v="US"/>
    <s v="USD"/>
    <n v="1398988662"/>
    <d v="2014-05-01T18:57:42"/>
    <n v="1396396662"/>
    <x v="837"/>
    <x v="6"/>
    <x v="3"/>
    <b v="0"/>
    <n v="62"/>
    <b v="1"/>
    <s v="music/rock"/>
    <n v="121.8"/>
    <n v="49.112903225806448"/>
    <x v="4"/>
    <s v="rock"/>
  </r>
  <r>
    <x v="0"/>
    <s v="US"/>
    <s v="USD"/>
    <n v="1326835985"/>
    <d v="2012-01-17T16:33:05"/>
    <n v="1324243985"/>
    <x v="838"/>
    <x v="11"/>
    <x v="6"/>
    <b v="0"/>
    <n v="61"/>
    <b v="1"/>
    <s v="music/rock"/>
    <n v="145.4"/>
    <n v="47.672131147540981"/>
    <x v="4"/>
    <s v="rock"/>
  </r>
  <r>
    <x v="0"/>
    <s v="US"/>
    <s v="USD"/>
    <n v="1348337956"/>
    <d v="2012-09-22T13:19:16"/>
    <n v="1345745956"/>
    <x v="839"/>
    <x v="10"/>
    <x v="5"/>
    <b v="0"/>
    <n v="96"/>
    <b v="1"/>
    <s v="music/rock"/>
    <n v="116.61660000000001"/>
    <n v="60.737812499999997"/>
    <x v="4"/>
    <s v="rock"/>
  </r>
  <r>
    <x v="0"/>
    <s v="US"/>
    <s v="USD"/>
    <n v="1474694787"/>
    <d v="2016-09-24T00:26:27"/>
    <n v="1472102787"/>
    <x v="840"/>
    <x v="10"/>
    <x v="2"/>
    <b v="0"/>
    <n v="190"/>
    <b v="1"/>
    <s v="music/metal"/>
    <n v="120.4166"/>
    <n v="63.37715789473684"/>
    <x v="4"/>
    <s v="metal"/>
  </r>
  <r>
    <x v="0"/>
    <s v="US"/>
    <s v="USD"/>
    <n v="1415653663"/>
    <d v="2014-11-10T16:07:43"/>
    <n v="1413058063"/>
    <x v="841"/>
    <x v="9"/>
    <x v="3"/>
    <b v="1"/>
    <n v="94"/>
    <b v="1"/>
    <s v="music/metal"/>
    <n v="101.32000000000001"/>
    <n v="53.893617021276597"/>
    <x v="4"/>
    <s v="metal"/>
  </r>
  <r>
    <x v="0"/>
    <s v="CA"/>
    <s v="CAD"/>
    <n v="1381723140"/>
    <d v="2013-10-13T22:59:00"/>
    <n v="1378735983"/>
    <x v="842"/>
    <x v="8"/>
    <x v="4"/>
    <b v="1"/>
    <n v="39"/>
    <b v="1"/>
    <s v="music/metal"/>
    <n v="104.32"/>
    <n v="66.871794871794876"/>
    <x v="4"/>
    <s v="metal"/>
  </r>
  <r>
    <x v="0"/>
    <s v="US"/>
    <s v="USD"/>
    <n v="1481184000"/>
    <d v="2016-12-08T03:00:00"/>
    <n v="1479708680"/>
    <x v="843"/>
    <x v="4"/>
    <x v="2"/>
    <b v="0"/>
    <n v="127"/>
    <b v="1"/>
    <s v="music/metal"/>
    <n v="267.13333333333333"/>
    <n v="63.102362204724407"/>
    <x v="4"/>
    <s v="metal"/>
  </r>
  <r>
    <x v="0"/>
    <s v="US"/>
    <s v="USD"/>
    <n v="1414817940"/>
    <d v="2014-10-31T23:59:00"/>
    <n v="1411489552"/>
    <x v="844"/>
    <x v="8"/>
    <x v="3"/>
    <b v="1"/>
    <n v="159"/>
    <b v="1"/>
    <s v="music/metal"/>
    <n v="194.13333333333333"/>
    <n v="36.628930817610062"/>
    <x v="4"/>
    <s v="metal"/>
  </r>
  <r>
    <x v="0"/>
    <s v="US"/>
    <s v="USD"/>
    <n v="1473047940"/>
    <d v="2016-09-04T22:59:00"/>
    <n v="1469595396"/>
    <x v="845"/>
    <x v="3"/>
    <x v="2"/>
    <b v="0"/>
    <n v="177"/>
    <b v="1"/>
    <s v="music/metal"/>
    <n v="120.3802"/>
    <n v="34.005706214689269"/>
    <x v="4"/>
    <s v="metal"/>
  </r>
  <r>
    <x v="0"/>
    <s v="GB"/>
    <s v="GBP"/>
    <n v="1394460000"/>
    <d v="2014-03-10T09:00:00"/>
    <n v="1393233855"/>
    <x v="846"/>
    <x v="2"/>
    <x v="3"/>
    <b v="0"/>
    <n v="47"/>
    <b v="1"/>
    <s v="music/metal"/>
    <n v="122.00090909090908"/>
    <n v="28.553404255319148"/>
    <x v="4"/>
    <s v="metal"/>
  </r>
  <r>
    <x v="0"/>
    <s v="US"/>
    <s v="USD"/>
    <n v="1436555376"/>
    <d v="2015-07-10T14:09:36"/>
    <n v="1433963376"/>
    <x v="847"/>
    <x v="0"/>
    <x v="0"/>
    <b v="0"/>
    <n v="1"/>
    <b v="1"/>
    <s v="music/metal"/>
    <n v="100"/>
    <n v="10"/>
    <x v="4"/>
    <s v="metal"/>
  </r>
  <r>
    <x v="0"/>
    <s v="US"/>
    <s v="USD"/>
    <n v="1429038033"/>
    <d v="2015-04-14T14:00:33"/>
    <n v="1426446033"/>
    <x v="848"/>
    <x v="7"/>
    <x v="0"/>
    <b v="0"/>
    <n v="16"/>
    <b v="1"/>
    <s v="music/metal"/>
    <n v="100"/>
    <n v="18.75"/>
    <x v="4"/>
    <s v="metal"/>
  </r>
  <r>
    <x v="0"/>
    <s v="US"/>
    <s v="USD"/>
    <n v="1426473264"/>
    <d v="2015-03-15T21:34:24"/>
    <n v="1424057664"/>
    <x v="849"/>
    <x v="2"/>
    <x v="0"/>
    <b v="0"/>
    <n v="115"/>
    <b v="1"/>
    <s v="music/metal"/>
    <n v="119.9"/>
    <n v="41.704347826086959"/>
    <x v="4"/>
    <s v="metal"/>
  </r>
  <r>
    <x v="0"/>
    <s v="US"/>
    <s v="USD"/>
    <n v="1461560340"/>
    <d v="2016-04-24T23:59:00"/>
    <n v="1458762717"/>
    <x v="850"/>
    <x v="7"/>
    <x v="2"/>
    <b v="0"/>
    <n v="133"/>
    <b v="1"/>
    <s v="music/metal"/>
    <n v="155.17499999999998"/>
    <n v="46.669172932330824"/>
    <x v="4"/>
    <s v="metal"/>
  </r>
  <r>
    <x v="0"/>
    <s v="FR"/>
    <s v="EUR"/>
    <n v="1469994300"/>
    <d v="2016-07-31T14:45:00"/>
    <n v="1464815253"/>
    <x v="851"/>
    <x v="0"/>
    <x v="2"/>
    <b v="0"/>
    <n v="70"/>
    <b v="1"/>
    <s v="music/metal"/>
    <n v="130.44999999999999"/>
    <n v="37.271428571428572"/>
    <x v="4"/>
    <s v="metal"/>
  </r>
  <r>
    <x v="0"/>
    <s v="US"/>
    <s v="USD"/>
    <n v="1477342800"/>
    <d v="2016-10-24T16:00:00"/>
    <n v="1476386395"/>
    <x v="852"/>
    <x v="9"/>
    <x v="2"/>
    <b v="0"/>
    <n v="62"/>
    <b v="1"/>
    <s v="music/metal"/>
    <n v="104.97142857142859"/>
    <n v="59.258064516129032"/>
    <x v="4"/>
    <s v="metal"/>
  </r>
  <r>
    <x v="0"/>
    <s v="US"/>
    <s v="USD"/>
    <n v="1424116709"/>
    <d v="2015-02-16T14:58:29"/>
    <n v="1421524709"/>
    <x v="853"/>
    <x v="1"/>
    <x v="0"/>
    <b v="0"/>
    <n v="10"/>
    <b v="1"/>
    <s v="music/metal"/>
    <n v="100"/>
    <n v="30"/>
    <x v="4"/>
    <s v="metal"/>
  </r>
  <r>
    <x v="0"/>
    <s v="US"/>
    <s v="USD"/>
    <n v="1482901546"/>
    <d v="2016-12-28T00:05:46"/>
    <n v="1480309546"/>
    <x v="854"/>
    <x v="4"/>
    <x v="2"/>
    <b v="0"/>
    <n v="499"/>
    <b v="1"/>
    <s v="music/metal"/>
    <n v="118.2205035971223"/>
    <n v="65.8623246492986"/>
    <x v="4"/>
    <s v="metal"/>
  </r>
  <r>
    <x v="0"/>
    <s v="US"/>
    <s v="USD"/>
    <n v="1469329217"/>
    <d v="2016-07-23T22:00:17"/>
    <n v="1466737217"/>
    <x v="855"/>
    <x v="0"/>
    <x v="2"/>
    <b v="0"/>
    <n v="47"/>
    <b v="1"/>
    <s v="music/metal"/>
    <n v="103.44827586206897"/>
    <n v="31.914893617021278"/>
    <x v="4"/>
    <s v="metal"/>
  </r>
  <r>
    <x v="0"/>
    <s v="DE"/>
    <s v="EUR"/>
    <n v="1477422000"/>
    <d v="2016-10-25T14:00:00"/>
    <n v="1472282956"/>
    <x v="856"/>
    <x v="10"/>
    <x v="2"/>
    <b v="0"/>
    <n v="28"/>
    <b v="1"/>
    <s v="music/metal"/>
    <n v="218.00000000000003"/>
    <n v="19.464285714285715"/>
    <x v="4"/>
    <s v="metal"/>
  </r>
  <r>
    <x v="0"/>
    <s v="ES"/>
    <s v="EUR"/>
    <n v="1448463431"/>
    <d v="2015-11-25T09:57:11"/>
    <n v="1444831031"/>
    <x v="857"/>
    <x v="9"/>
    <x v="0"/>
    <b v="0"/>
    <n v="24"/>
    <b v="1"/>
    <s v="music/metal"/>
    <n v="100"/>
    <n v="50"/>
    <x v="4"/>
    <s v="metal"/>
  </r>
  <r>
    <x v="0"/>
    <s v="GB"/>
    <s v="GBP"/>
    <n v="1429138740"/>
    <d v="2015-04-15T17:59:00"/>
    <n v="1426528418"/>
    <x v="858"/>
    <x v="7"/>
    <x v="0"/>
    <b v="0"/>
    <n v="76"/>
    <b v="1"/>
    <s v="music/metal"/>
    <n v="144.00583333333333"/>
    <n v="22.737763157894737"/>
    <x v="4"/>
    <s v="metal"/>
  </r>
  <r>
    <x v="0"/>
    <s v="US"/>
    <s v="USD"/>
    <n v="1433376000"/>
    <d v="2015-06-03T19:00:00"/>
    <n v="1430768468"/>
    <x v="859"/>
    <x v="5"/>
    <x v="0"/>
    <b v="0"/>
    <n v="98"/>
    <b v="1"/>
    <s v="music/metal"/>
    <n v="104.67500000000001"/>
    <n v="42.724489795918366"/>
    <x v="4"/>
    <s v="metal"/>
  </r>
  <r>
    <x v="2"/>
    <s v="US"/>
    <s v="USD"/>
    <n v="1385123713"/>
    <d v="2013-11-22T07:35:13"/>
    <n v="1382528113"/>
    <x v="860"/>
    <x v="9"/>
    <x v="4"/>
    <b v="0"/>
    <n v="48"/>
    <b v="0"/>
    <s v="music/jazz"/>
    <n v="18.142857142857142"/>
    <n v="52.916666666666664"/>
    <x v="4"/>
    <s v="jazz"/>
  </r>
  <r>
    <x v="2"/>
    <s v="US"/>
    <s v="USD"/>
    <n v="1474067404"/>
    <d v="2016-09-16T18:10:04"/>
    <n v="1471475404"/>
    <x v="861"/>
    <x v="10"/>
    <x v="2"/>
    <b v="0"/>
    <n v="2"/>
    <b v="0"/>
    <s v="music/jazz"/>
    <n v="2.2444444444444445"/>
    <n v="50.5"/>
    <x v="4"/>
    <s v="jazz"/>
  </r>
  <r>
    <x v="2"/>
    <s v="GB"/>
    <s v="GBP"/>
    <n v="1384179548"/>
    <d v="2013-11-11T09:19:08"/>
    <n v="1381583948"/>
    <x v="862"/>
    <x v="9"/>
    <x v="4"/>
    <b v="0"/>
    <n v="4"/>
    <b v="0"/>
    <s v="music/jazz"/>
    <n v="0.33999999999999997"/>
    <n v="42.5"/>
    <x v="4"/>
    <s v="jazz"/>
  </r>
  <r>
    <x v="2"/>
    <s v="US"/>
    <s v="USD"/>
    <n v="1329014966"/>
    <d v="2012-02-11T21:49:26"/>
    <n v="1326422966"/>
    <x v="863"/>
    <x v="1"/>
    <x v="5"/>
    <b v="0"/>
    <n v="5"/>
    <b v="0"/>
    <s v="music/jazz"/>
    <n v="4.5"/>
    <n v="18"/>
    <x v="4"/>
    <s v="jazz"/>
  </r>
  <r>
    <x v="2"/>
    <s v="US"/>
    <s v="USD"/>
    <n v="1381917540"/>
    <d v="2013-10-16T04:59:00"/>
    <n v="1379990038"/>
    <x v="864"/>
    <x v="8"/>
    <x v="4"/>
    <b v="0"/>
    <n v="79"/>
    <b v="0"/>
    <s v="music/jazz"/>
    <n v="41.53846153846154"/>
    <n v="34.177215189873415"/>
    <x v="4"/>
    <s v="jazz"/>
  </r>
  <r>
    <x v="2"/>
    <s v="US"/>
    <s v="USD"/>
    <n v="1358361197"/>
    <d v="2013-01-16T13:33:17"/>
    <n v="1353177197"/>
    <x v="865"/>
    <x v="4"/>
    <x v="5"/>
    <b v="0"/>
    <n v="2"/>
    <b v="0"/>
    <s v="music/jazz"/>
    <n v="2.0454545454545454"/>
    <n v="22.5"/>
    <x v="4"/>
    <s v="jazz"/>
  </r>
  <r>
    <x v="2"/>
    <s v="US"/>
    <s v="USD"/>
    <n v="1425136200"/>
    <d v="2015-02-28T10:10:00"/>
    <n v="1421853518"/>
    <x v="866"/>
    <x v="1"/>
    <x v="0"/>
    <b v="0"/>
    <n v="11"/>
    <b v="0"/>
    <s v="music/jazz"/>
    <n v="18.285714285714285"/>
    <n v="58.18181818181818"/>
    <x v="4"/>
    <s v="jazz"/>
  </r>
  <r>
    <x v="2"/>
    <s v="US"/>
    <s v="USD"/>
    <n v="1259643540"/>
    <d v="2009-11-30T23:59:00"/>
    <n v="1254450706"/>
    <x v="867"/>
    <x v="9"/>
    <x v="8"/>
    <b v="0"/>
    <n v="11"/>
    <b v="0"/>
    <s v="music/jazz"/>
    <n v="24.02"/>
    <n v="109.18181818181819"/>
    <x v="4"/>
    <s v="jazz"/>
  </r>
  <r>
    <x v="2"/>
    <s v="US"/>
    <s v="USD"/>
    <n v="1389055198"/>
    <d v="2014-01-06T19:39:58"/>
    <n v="1386463198"/>
    <x v="868"/>
    <x v="11"/>
    <x v="4"/>
    <b v="0"/>
    <n v="1"/>
    <b v="0"/>
    <s v="music/jazz"/>
    <n v="0.1111111111111111"/>
    <n v="50"/>
    <x v="4"/>
    <s v="jazz"/>
  </r>
  <r>
    <x v="2"/>
    <s v="US"/>
    <s v="USD"/>
    <n v="1365448657"/>
    <d v="2013-04-08T14:17:37"/>
    <n v="1362860257"/>
    <x v="869"/>
    <x v="7"/>
    <x v="4"/>
    <b v="0"/>
    <n v="3"/>
    <b v="0"/>
    <s v="music/jazz"/>
    <n v="11.818181818181818"/>
    <n v="346.66666666666669"/>
    <x v="4"/>
    <s v="jazz"/>
  </r>
  <r>
    <x v="2"/>
    <s v="GB"/>
    <s v="GBP"/>
    <n v="1377995523"/>
    <d v="2013-08-31T19:32:03"/>
    <n v="1375403523"/>
    <x v="870"/>
    <x v="10"/>
    <x v="4"/>
    <b v="0"/>
    <n v="5"/>
    <b v="0"/>
    <s v="music/jazz"/>
    <n v="0.31"/>
    <n v="12.4"/>
    <x v="4"/>
    <s v="jazz"/>
  </r>
  <r>
    <x v="2"/>
    <s v="US"/>
    <s v="USD"/>
    <n v="1385735295"/>
    <d v="2013-11-29T09:28:15"/>
    <n v="1383139695"/>
    <x v="871"/>
    <x v="9"/>
    <x v="4"/>
    <b v="0"/>
    <n v="12"/>
    <b v="0"/>
    <s v="music/jazz"/>
    <n v="5.416666666666667"/>
    <n v="27.083333333333332"/>
    <x v="4"/>
    <s v="jazz"/>
  </r>
  <r>
    <x v="2"/>
    <s v="US"/>
    <s v="USD"/>
    <n v="1299786527"/>
    <d v="2011-03-10T14:48:47"/>
    <n v="1295898527"/>
    <x v="872"/>
    <x v="1"/>
    <x v="6"/>
    <b v="0"/>
    <n v="2"/>
    <b v="0"/>
    <s v="music/jazz"/>
    <n v="0.8125"/>
    <n v="32.5"/>
    <x v="4"/>
    <s v="jazz"/>
  </r>
  <r>
    <x v="2"/>
    <s v="US"/>
    <s v="USD"/>
    <n v="1352610040"/>
    <d v="2012-11-11T00:00:40"/>
    <n v="1349150440"/>
    <x v="873"/>
    <x v="9"/>
    <x v="5"/>
    <b v="0"/>
    <n v="5"/>
    <b v="0"/>
    <s v="music/jazz"/>
    <n v="1.2857142857142856"/>
    <n v="9"/>
    <x v="4"/>
    <s v="jazz"/>
  </r>
  <r>
    <x v="2"/>
    <s v="US"/>
    <s v="USD"/>
    <n v="1367676034"/>
    <d v="2013-05-04T09:00:34"/>
    <n v="1365084034"/>
    <x v="874"/>
    <x v="6"/>
    <x v="4"/>
    <b v="0"/>
    <n v="21"/>
    <b v="0"/>
    <s v="music/jazz"/>
    <n v="24.333333333333336"/>
    <n v="34.761904761904759"/>
    <x v="4"/>
    <s v="jazz"/>
  </r>
  <r>
    <x v="2"/>
    <s v="US"/>
    <s v="USD"/>
    <n v="1442856131"/>
    <d v="2015-09-21T12:22:11"/>
    <n v="1441128131"/>
    <x v="875"/>
    <x v="8"/>
    <x v="0"/>
    <b v="0"/>
    <n v="0"/>
    <b v="0"/>
    <s v="music/jazz"/>
    <n v="0"/>
    <n v="0"/>
    <x v="4"/>
    <s v="jazz"/>
  </r>
  <r>
    <x v="2"/>
    <s v="GB"/>
    <s v="GBP"/>
    <n v="1359978927"/>
    <d v="2013-02-04T06:55:27"/>
    <n v="1357127727"/>
    <x v="876"/>
    <x v="1"/>
    <x v="4"/>
    <b v="0"/>
    <n v="45"/>
    <b v="0"/>
    <s v="music/jazz"/>
    <n v="40.799492385786799"/>
    <n v="28.577777777777779"/>
    <x v="4"/>
    <s v="jazz"/>
  </r>
  <r>
    <x v="2"/>
    <s v="US"/>
    <s v="USD"/>
    <n v="1387479360"/>
    <d v="2013-12-19T13:56:00"/>
    <n v="1384887360"/>
    <x v="877"/>
    <x v="4"/>
    <x v="4"/>
    <b v="0"/>
    <n v="29"/>
    <b v="0"/>
    <s v="music/jazz"/>
    <n v="67.55"/>
    <n v="46.586206896551722"/>
    <x v="4"/>
    <s v="jazz"/>
  </r>
  <r>
    <x v="2"/>
    <s v="US"/>
    <s v="USD"/>
    <n v="1293082524"/>
    <d v="2010-12-23T00:35:24"/>
    <n v="1290490524"/>
    <x v="878"/>
    <x v="4"/>
    <x v="7"/>
    <b v="0"/>
    <n v="2"/>
    <b v="0"/>
    <s v="music/jazz"/>
    <n v="1.3"/>
    <n v="32.5"/>
    <x v="4"/>
    <s v="jazz"/>
  </r>
  <r>
    <x v="2"/>
    <s v="US"/>
    <s v="USD"/>
    <n v="1338321305"/>
    <d v="2012-05-29T14:55:05"/>
    <n v="1336506905"/>
    <x v="879"/>
    <x v="5"/>
    <x v="5"/>
    <b v="0"/>
    <n v="30"/>
    <b v="0"/>
    <s v="music/jazz"/>
    <n v="30.666666666666664"/>
    <n v="21.466666666666665"/>
    <x v="4"/>
    <s v="jazz"/>
  </r>
  <r>
    <x v="2"/>
    <s v="US"/>
    <s v="USD"/>
    <n v="1351582938"/>
    <d v="2012-10-30T02:42:18"/>
    <n v="1348731738"/>
    <x v="880"/>
    <x v="8"/>
    <x v="5"/>
    <b v="0"/>
    <n v="8"/>
    <b v="0"/>
    <s v="music/indie rock"/>
    <n v="2.9894179894179893"/>
    <n v="14.125"/>
    <x v="4"/>
    <s v="indie rock"/>
  </r>
  <r>
    <x v="2"/>
    <s v="US"/>
    <s v="USD"/>
    <n v="1326520886"/>
    <d v="2012-01-14T01:01:26"/>
    <n v="1322632886"/>
    <x v="881"/>
    <x v="4"/>
    <x v="6"/>
    <b v="0"/>
    <n v="1"/>
    <b v="0"/>
    <s v="music/indie rock"/>
    <n v="0.8"/>
    <n v="30"/>
    <x v="4"/>
    <s v="indie rock"/>
  </r>
  <r>
    <x v="2"/>
    <s v="US"/>
    <s v="USD"/>
    <n v="1315341550"/>
    <d v="2011-09-06T15:39:10"/>
    <n v="1312490350"/>
    <x v="882"/>
    <x v="10"/>
    <x v="6"/>
    <b v="0"/>
    <n v="14"/>
    <b v="0"/>
    <s v="music/indie rock"/>
    <n v="20.133333333333333"/>
    <n v="21.571428571428573"/>
    <x v="4"/>
    <s v="indie rock"/>
  </r>
  <r>
    <x v="2"/>
    <s v="US"/>
    <s v="USD"/>
    <n v="1456957635"/>
    <d v="2016-03-02T17:27:15"/>
    <n v="1451773635"/>
    <x v="883"/>
    <x v="1"/>
    <x v="2"/>
    <b v="0"/>
    <n v="24"/>
    <b v="0"/>
    <s v="music/indie rock"/>
    <n v="40.020000000000003"/>
    <n v="83.375"/>
    <x v="4"/>
    <s v="indie rock"/>
  </r>
  <r>
    <x v="2"/>
    <s v="US"/>
    <s v="USD"/>
    <n v="1336789860"/>
    <d v="2012-05-11T21:31:00"/>
    <n v="1331666146"/>
    <x v="884"/>
    <x v="7"/>
    <x v="5"/>
    <b v="0"/>
    <n v="2"/>
    <b v="0"/>
    <s v="music/indie rock"/>
    <n v="1"/>
    <n v="10"/>
    <x v="4"/>
    <s v="indie rock"/>
  </r>
  <r>
    <x v="2"/>
    <s v="US"/>
    <s v="USD"/>
    <n v="1483137311"/>
    <d v="2016-12-30T17:35:11"/>
    <n v="1481322911"/>
    <x v="885"/>
    <x v="11"/>
    <x v="2"/>
    <b v="0"/>
    <n v="21"/>
    <b v="0"/>
    <s v="music/indie rock"/>
    <n v="75"/>
    <n v="35.714285714285715"/>
    <x v="4"/>
    <s v="indie rock"/>
  </r>
  <r>
    <x v="2"/>
    <s v="US"/>
    <s v="USD"/>
    <n v="1473972813"/>
    <d v="2016-09-15T15:53:33"/>
    <n v="1471812813"/>
    <x v="886"/>
    <x v="10"/>
    <x v="2"/>
    <b v="0"/>
    <n v="7"/>
    <b v="0"/>
    <s v="music/indie rock"/>
    <n v="41"/>
    <n v="29.285714285714285"/>
    <x v="4"/>
    <s v="indie rock"/>
  </r>
  <r>
    <x v="2"/>
    <s v="US"/>
    <s v="USD"/>
    <n v="1338159655"/>
    <d v="2012-05-27T18:00:55"/>
    <n v="1335567655"/>
    <x v="887"/>
    <x v="6"/>
    <x v="5"/>
    <b v="0"/>
    <n v="0"/>
    <b v="0"/>
    <s v="music/indie rock"/>
    <n v="0"/>
    <n v="0"/>
    <x v="4"/>
    <s v="indie rock"/>
  </r>
  <r>
    <x v="2"/>
    <s v="US"/>
    <s v="USD"/>
    <n v="1314856800"/>
    <d v="2011-09-01T01:00:00"/>
    <n v="1311789885"/>
    <x v="888"/>
    <x v="3"/>
    <x v="6"/>
    <b v="0"/>
    <n v="4"/>
    <b v="0"/>
    <s v="music/indie rock"/>
    <n v="7.1999999999999993"/>
    <n v="18"/>
    <x v="4"/>
    <s v="indie rock"/>
  </r>
  <r>
    <x v="2"/>
    <s v="US"/>
    <s v="USD"/>
    <n v="1412534943"/>
    <d v="2014-10-05T13:49:03"/>
    <n v="1409942943"/>
    <x v="889"/>
    <x v="8"/>
    <x v="3"/>
    <b v="0"/>
    <n v="32"/>
    <b v="0"/>
    <s v="music/indie rock"/>
    <n v="9.4412800000000008"/>
    <n v="73.760000000000005"/>
    <x v="4"/>
    <s v="indie rock"/>
  </r>
  <r>
    <x v="2"/>
    <s v="US"/>
    <s v="USD"/>
    <n v="1385055979"/>
    <d v="2013-11-21T12:46:19"/>
    <n v="1382460379"/>
    <x v="890"/>
    <x v="9"/>
    <x v="4"/>
    <b v="0"/>
    <n v="4"/>
    <b v="0"/>
    <s v="music/indie rock"/>
    <n v="4.1666666666666661"/>
    <n v="31.25"/>
    <x v="4"/>
    <s v="indie rock"/>
  </r>
  <r>
    <x v="2"/>
    <s v="US"/>
    <s v="USD"/>
    <n v="1408581930"/>
    <d v="2014-08-20T19:45:30"/>
    <n v="1405989930"/>
    <x v="891"/>
    <x v="3"/>
    <x v="3"/>
    <b v="0"/>
    <n v="9"/>
    <b v="0"/>
    <s v="music/indie rock"/>
    <n v="3.25"/>
    <n v="28.888888888888889"/>
    <x v="4"/>
    <s v="indie rock"/>
  </r>
  <r>
    <x v="2"/>
    <s v="US"/>
    <s v="USD"/>
    <n v="1280635200"/>
    <d v="2010-07-31T23:00:00"/>
    <n v="1273121283"/>
    <x v="892"/>
    <x v="5"/>
    <x v="7"/>
    <b v="0"/>
    <n v="17"/>
    <b v="0"/>
    <s v="music/indie rock"/>
    <n v="40.75"/>
    <n v="143.8235294117647"/>
    <x v="4"/>
    <s v="indie rock"/>
  </r>
  <r>
    <x v="2"/>
    <s v="US"/>
    <s v="USD"/>
    <n v="1427920363"/>
    <d v="2015-04-01T15:32:43"/>
    <n v="1425331963"/>
    <x v="893"/>
    <x v="7"/>
    <x v="0"/>
    <b v="0"/>
    <n v="5"/>
    <b v="0"/>
    <s v="music/indie rock"/>
    <n v="10"/>
    <n v="40"/>
    <x v="4"/>
    <s v="indie rock"/>
  </r>
  <r>
    <x v="2"/>
    <s v="US"/>
    <s v="USD"/>
    <n v="1465169610"/>
    <d v="2016-06-05T18:33:30"/>
    <n v="1462577610"/>
    <x v="894"/>
    <x v="5"/>
    <x v="2"/>
    <b v="0"/>
    <n v="53"/>
    <b v="0"/>
    <s v="music/indie rock"/>
    <n v="39.17"/>
    <n v="147.81132075471697"/>
    <x v="4"/>
    <s v="indie rock"/>
  </r>
  <r>
    <x v="2"/>
    <s v="US"/>
    <s v="USD"/>
    <n v="1287975829"/>
    <d v="2010-10-24T22:03:49"/>
    <n v="1284087829"/>
    <x v="895"/>
    <x v="8"/>
    <x v="7"/>
    <b v="0"/>
    <n v="7"/>
    <b v="0"/>
    <s v="music/indie rock"/>
    <n v="2.4375"/>
    <n v="27.857142857142858"/>
    <x v="4"/>
    <s v="indie rock"/>
  </r>
  <r>
    <x v="2"/>
    <s v="US"/>
    <s v="USD"/>
    <n v="1440734400"/>
    <d v="2015-08-27T23:00:00"/>
    <n v="1438549026"/>
    <x v="896"/>
    <x v="10"/>
    <x v="0"/>
    <b v="0"/>
    <n v="72"/>
    <b v="0"/>
    <s v="music/indie rock"/>
    <n v="40"/>
    <n v="44.444444444444443"/>
    <x v="4"/>
    <s v="indie rock"/>
  </r>
  <r>
    <x v="2"/>
    <s v="US"/>
    <s v="USD"/>
    <n v="1354123908"/>
    <d v="2012-11-28T12:31:48"/>
    <n v="1351528308"/>
    <x v="897"/>
    <x v="9"/>
    <x v="5"/>
    <b v="0"/>
    <n v="0"/>
    <b v="0"/>
    <s v="music/indie rock"/>
    <n v="0"/>
    <n v="0"/>
    <x v="4"/>
    <s v="indie rock"/>
  </r>
  <r>
    <x v="2"/>
    <s v="US"/>
    <s v="USD"/>
    <n v="1326651110"/>
    <d v="2012-01-15T13:11:50"/>
    <n v="1322763110"/>
    <x v="898"/>
    <x v="11"/>
    <x v="6"/>
    <b v="0"/>
    <n v="2"/>
    <b v="0"/>
    <s v="music/indie rock"/>
    <n v="2.8000000000000003"/>
    <n v="35"/>
    <x v="4"/>
    <s v="indie rock"/>
  </r>
  <r>
    <x v="2"/>
    <s v="US"/>
    <s v="USD"/>
    <n v="1306549362"/>
    <d v="2011-05-27T21:22:42"/>
    <n v="1302661362"/>
    <x v="899"/>
    <x v="6"/>
    <x v="6"/>
    <b v="0"/>
    <n v="8"/>
    <b v="0"/>
    <s v="music/indie rock"/>
    <n v="37.333333333333336"/>
    <n v="35"/>
    <x v="4"/>
    <s v="indie rock"/>
  </r>
  <r>
    <x v="2"/>
    <s v="US"/>
    <s v="USD"/>
    <n v="1459365802"/>
    <d v="2016-03-30T14:23:22"/>
    <n v="1456777402"/>
    <x v="900"/>
    <x v="2"/>
    <x v="2"/>
    <b v="0"/>
    <n v="2"/>
    <b v="0"/>
    <s v="music/jazz"/>
    <n v="0.42"/>
    <n v="10.5"/>
    <x v="4"/>
    <s v="jazz"/>
  </r>
  <r>
    <x v="2"/>
    <s v="US"/>
    <s v="USD"/>
    <n v="1276024260"/>
    <d v="2010-06-08T14:11:00"/>
    <n v="1272050914"/>
    <x v="901"/>
    <x v="6"/>
    <x v="7"/>
    <b v="0"/>
    <n v="0"/>
    <b v="0"/>
    <s v="music/jazz"/>
    <n v="0"/>
    <n v="0"/>
    <x v="4"/>
    <s v="jazz"/>
  </r>
  <r>
    <x v="2"/>
    <s v="US"/>
    <s v="USD"/>
    <n v="1409412600"/>
    <d v="2014-08-30T10:30:00"/>
    <n v="1404947422"/>
    <x v="902"/>
    <x v="3"/>
    <x v="3"/>
    <b v="0"/>
    <n v="3"/>
    <b v="0"/>
    <s v="music/jazz"/>
    <n v="0.3"/>
    <n v="30"/>
    <x v="4"/>
    <s v="jazz"/>
  </r>
  <r>
    <x v="2"/>
    <s v="US"/>
    <s v="USD"/>
    <n v="1348367100"/>
    <d v="2012-09-22T21:25:00"/>
    <n v="1346180780"/>
    <x v="903"/>
    <x v="10"/>
    <x v="5"/>
    <b v="0"/>
    <n v="4"/>
    <b v="0"/>
    <s v="music/jazz"/>
    <n v="3.2"/>
    <n v="40"/>
    <x v="4"/>
    <s v="jazz"/>
  </r>
  <r>
    <x v="2"/>
    <s v="US"/>
    <s v="USD"/>
    <n v="1451786137"/>
    <d v="2016-01-02T20:55:37"/>
    <n v="1449194137"/>
    <x v="904"/>
    <x v="11"/>
    <x v="0"/>
    <b v="0"/>
    <n v="3"/>
    <b v="0"/>
    <s v="music/jazz"/>
    <n v="0.30199999999999999"/>
    <n v="50.333333333333336"/>
    <x v="4"/>
    <s v="jazz"/>
  </r>
  <r>
    <x v="2"/>
    <s v="US"/>
    <s v="USD"/>
    <n v="1295847926"/>
    <d v="2011-01-24T00:45:26"/>
    <n v="1290663926"/>
    <x v="905"/>
    <x v="4"/>
    <x v="7"/>
    <b v="0"/>
    <n v="6"/>
    <b v="0"/>
    <s v="music/jazz"/>
    <n v="3.0153846153846153"/>
    <n v="32.666666666666664"/>
    <x v="4"/>
    <s v="jazz"/>
  </r>
  <r>
    <x v="2"/>
    <s v="US"/>
    <s v="USD"/>
    <n v="1394681590"/>
    <d v="2014-03-12T22:33:10"/>
    <n v="1392093190"/>
    <x v="906"/>
    <x v="2"/>
    <x v="3"/>
    <b v="0"/>
    <n v="0"/>
    <b v="0"/>
    <s v="music/jazz"/>
    <n v="0"/>
    <n v="0"/>
    <x v="4"/>
    <s v="jazz"/>
  </r>
  <r>
    <x v="2"/>
    <s v="US"/>
    <s v="USD"/>
    <n v="1315715823"/>
    <d v="2011-09-10T23:37:03"/>
    <n v="1313123823"/>
    <x v="907"/>
    <x v="10"/>
    <x v="6"/>
    <b v="0"/>
    <n v="0"/>
    <b v="0"/>
    <s v="music/jazz"/>
    <n v="0"/>
    <n v="0"/>
    <x v="4"/>
    <s v="jazz"/>
  </r>
  <r>
    <x v="2"/>
    <s v="US"/>
    <s v="USD"/>
    <n v="1280206740"/>
    <d v="2010-07-26T23:59:00"/>
    <n v="1276283655"/>
    <x v="908"/>
    <x v="0"/>
    <x v="7"/>
    <b v="0"/>
    <n v="0"/>
    <b v="0"/>
    <s v="music/jazz"/>
    <n v="0"/>
    <n v="0"/>
    <x v="4"/>
    <s v="jazz"/>
  </r>
  <r>
    <x v="2"/>
    <s v="US"/>
    <s v="USD"/>
    <n v="1343016000"/>
    <d v="2012-07-22T23:00:00"/>
    <n v="1340296440"/>
    <x v="909"/>
    <x v="0"/>
    <x v="5"/>
    <b v="0"/>
    <n v="8"/>
    <b v="0"/>
    <s v="music/jazz"/>
    <n v="3.25"/>
    <n v="65"/>
    <x v="4"/>
    <s v="jazz"/>
  </r>
  <r>
    <x v="2"/>
    <s v="GB"/>
    <s v="GBP"/>
    <n v="1488546319"/>
    <d v="2017-03-03T08:05:19"/>
    <n v="1483362319"/>
    <x v="910"/>
    <x v="1"/>
    <x v="1"/>
    <b v="0"/>
    <n v="5"/>
    <b v="0"/>
    <s v="music/jazz"/>
    <n v="22.363636363636363"/>
    <n v="24.6"/>
    <x v="4"/>
    <s v="jazz"/>
  </r>
  <r>
    <x v="2"/>
    <s v="US"/>
    <s v="USD"/>
    <n v="1390522045"/>
    <d v="2014-01-23T19:07:25"/>
    <n v="1388707645"/>
    <x v="911"/>
    <x v="1"/>
    <x v="3"/>
    <b v="0"/>
    <n v="0"/>
    <b v="0"/>
    <s v="music/jazz"/>
    <n v="0"/>
    <n v="0"/>
    <x v="4"/>
    <s v="jazz"/>
  </r>
  <r>
    <x v="2"/>
    <s v="US"/>
    <s v="USD"/>
    <n v="1355197047"/>
    <d v="2012-12-10T22:37:27"/>
    <n v="1350009447"/>
    <x v="912"/>
    <x v="9"/>
    <x v="5"/>
    <b v="0"/>
    <n v="2"/>
    <b v="0"/>
    <s v="music/jazz"/>
    <n v="0.85714285714285721"/>
    <n v="15"/>
    <x v="4"/>
    <s v="jazz"/>
  </r>
  <r>
    <x v="2"/>
    <s v="US"/>
    <s v="USD"/>
    <n v="1336188019"/>
    <d v="2012-05-04T22:20:19"/>
    <n v="1333596019"/>
    <x v="913"/>
    <x v="6"/>
    <x v="5"/>
    <b v="0"/>
    <n v="24"/>
    <b v="0"/>
    <s v="music/jazz"/>
    <n v="6.6066666666666665"/>
    <n v="82.583333333333329"/>
    <x v="4"/>
    <s v="jazz"/>
  </r>
  <r>
    <x v="2"/>
    <s v="US"/>
    <s v="USD"/>
    <n v="1345918747"/>
    <d v="2012-08-25T13:19:07"/>
    <n v="1343326747"/>
    <x v="914"/>
    <x v="3"/>
    <x v="5"/>
    <b v="0"/>
    <n v="0"/>
    <b v="0"/>
    <s v="music/jazz"/>
    <n v="0"/>
    <n v="0"/>
    <x v="4"/>
    <s v="jazz"/>
  </r>
  <r>
    <x v="2"/>
    <s v="US"/>
    <s v="USD"/>
    <n v="1330577940"/>
    <d v="2012-02-29T23:59:00"/>
    <n v="1327853914"/>
    <x v="915"/>
    <x v="1"/>
    <x v="5"/>
    <b v="0"/>
    <n v="9"/>
    <b v="0"/>
    <s v="music/jazz"/>
    <n v="5.7692307692307692"/>
    <n v="41.666666666666664"/>
    <x v="4"/>
    <s v="jazz"/>
  </r>
  <r>
    <x v="2"/>
    <s v="US"/>
    <s v="USD"/>
    <n v="1287723600"/>
    <d v="2010-10-22T00:00:00"/>
    <n v="1284409734"/>
    <x v="916"/>
    <x v="8"/>
    <x v="7"/>
    <b v="0"/>
    <n v="0"/>
    <b v="0"/>
    <s v="music/jazz"/>
    <n v="0"/>
    <n v="0"/>
    <x v="4"/>
    <s v="jazz"/>
  </r>
  <r>
    <x v="2"/>
    <s v="US"/>
    <s v="USD"/>
    <n v="1405305000"/>
    <d v="2014-07-13T21:30:00"/>
    <n v="1402612730"/>
    <x v="917"/>
    <x v="0"/>
    <x v="3"/>
    <b v="0"/>
    <n v="1"/>
    <b v="0"/>
    <s v="music/jazz"/>
    <n v="0.6"/>
    <n v="30"/>
    <x v="4"/>
    <s v="jazz"/>
  </r>
  <r>
    <x v="2"/>
    <s v="GB"/>
    <s v="GBP"/>
    <n v="1417474761"/>
    <d v="2014-12-01T17:59:21"/>
    <n v="1414879161"/>
    <x v="918"/>
    <x v="4"/>
    <x v="3"/>
    <b v="0"/>
    <n v="10"/>
    <b v="0"/>
    <s v="music/jazz"/>
    <n v="5.0256410256410255"/>
    <n v="19.600000000000001"/>
    <x v="4"/>
    <s v="jazz"/>
  </r>
  <r>
    <x v="2"/>
    <s v="US"/>
    <s v="USD"/>
    <n v="1355930645"/>
    <d v="2012-12-19T10:24:05"/>
    <n v="1352906645"/>
    <x v="919"/>
    <x v="4"/>
    <x v="5"/>
    <b v="0"/>
    <n v="1"/>
    <b v="0"/>
    <s v="music/jazz"/>
    <n v="0.5"/>
    <n v="100"/>
    <x v="4"/>
    <s v="jazz"/>
  </r>
  <r>
    <x v="2"/>
    <s v="US"/>
    <s v="USD"/>
    <n v="1384448822"/>
    <d v="2013-11-14T12:07:02"/>
    <n v="1381853222"/>
    <x v="920"/>
    <x v="9"/>
    <x v="4"/>
    <b v="0"/>
    <n v="0"/>
    <b v="0"/>
    <s v="music/jazz"/>
    <n v="0"/>
    <n v="0"/>
    <x v="4"/>
    <s v="jazz"/>
  </r>
  <r>
    <x v="2"/>
    <s v="US"/>
    <s v="USD"/>
    <n v="1323666376"/>
    <d v="2011-12-12T00:06:16"/>
    <n v="1320033976"/>
    <x v="921"/>
    <x v="9"/>
    <x v="6"/>
    <b v="0"/>
    <n v="20"/>
    <b v="0"/>
    <s v="music/jazz"/>
    <n v="30.9"/>
    <n v="231.75"/>
    <x v="4"/>
    <s v="jazz"/>
  </r>
  <r>
    <x v="2"/>
    <s v="US"/>
    <s v="USD"/>
    <n v="1412167393"/>
    <d v="2014-10-01T07:43:13"/>
    <n v="1409143393"/>
    <x v="922"/>
    <x v="10"/>
    <x v="3"/>
    <b v="0"/>
    <n v="30"/>
    <b v="0"/>
    <s v="music/jazz"/>
    <n v="21.037037037037038"/>
    <n v="189.33333333333334"/>
    <x v="4"/>
    <s v="jazz"/>
  </r>
  <r>
    <x v="2"/>
    <s v="US"/>
    <s v="USD"/>
    <n v="1416614523"/>
    <d v="2014-11-21T19:02:03"/>
    <n v="1414018923"/>
    <x v="923"/>
    <x v="9"/>
    <x v="3"/>
    <b v="0"/>
    <n v="6"/>
    <b v="0"/>
    <s v="music/jazz"/>
    <n v="2.1999999999999997"/>
    <n v="55"/>
    <x v="4"/>
    <s v="jazz"/>
  </r>
  <r>
    <x v="2"/>
    <s v="US"/>
    <s v="USD"/>
    <n v="1360795069"/>
    <d v="2013-02-13T17:37:49"/>
    <n v="1358203069"/>
    <x v="924"/>
    <x v="1"/>
    <x v="4"/>
    <b v="0"/>
    <n v="15"/>
    <b v="0"/>
    <s v="music/jazz"/>
    <n v="10.9"/>
    <n v="21.8"/>
    <x v="4"/>
    <s v="jazz"/>
  </r>
  <r>
    <x v="2"/>
    <s v="US"/>
    <s v="USD"/>
    <n v="1385590111"/>
    <d v="2013-11-27T17:08:31"/>
    <n v="1382994511"/>
    <x v="925"/>
    <x v="9"/>
    <x v="4"/>
    <b v="0"/>
    <n v="5"/>
    <b v="0"/>
    <s v="music/jazz"/>
    <n v="2.666666666666667"/>
    <n v="32"/>
    <x v="4"/>
    <s v="jazz"/>
  </r>
  <r>
    <x v="2"/>
    <s v="US"/>
    <s v="USD"/>
    <n v="1278628800"/>
    <d v="2010-07-08T17:40:00"/>
    <n v="1276043330"/>
    <x v="926"/>
    <x v="0"/>
    <x v="7"/>
    <b v="0"/>
    <n v="0"/>
    <b v="0"/>
    <s v="music/jazz"/>
    <n v="0"/>
    <n v="0"/>
    <x v="4"/>
    <s v="jazz"/>
  </r>
  <r>
    <x v="2"/>
    <s v="US"/>
    <s v="USD"/>
    <n v="1337024695"/>
    <d v="2012-05-14T14:44:55"/>
    <n v="1334432695"/>
    <x v="927"/>
    <x v="6"/>
    <x v="5"/>
    <b v="0"/>
    <n v="0"/>
    <b v="0"/>
    <s v="music/jazz"/>
    <n v="0"/>
    <n v="0"/>
    <x v="4"/>
    <s v="jazz"/>
  </r>
  <r>
    <x v="2"/>
    <s v="US"/>
    <s v="USD"/>
    <n v="1353196800"/>
    <d v="2012-11-17T19:00:00"/>
    <n v="1348864913"/>
    <x v="928"/>
    <x v="8"/>
    <x v="5"/>
    <b v="0"/>
    <n v="28"/>
    <b v="0"/>
    <s v="music/jazz"/>
    <n v="10.86206896551724"/>
    <n v="56.25"/>
    <x v="4"/>
    <s v="jazz"/>
  </r>
  <r>
    <x v="2"/>
    <s v="US"/>
    <s v="USD"/>
    <n v="1333946569"/>
    <d v="2012-04-08T23:42:49"/>
    <n v="1331358169"/>
    <x v="929"/>
    <x v="7"/>
    <x v="5"/>
    <b v="0"/>
    <n v="0"/>
    <b v="0"/>
    <s v="music/jazz"/>
    <n v="0"/>
    <n v="0"/>
    <x v="4"/>
    <s v="jazz"/>
  </r>
  <r>
    <x v="2"/>
    <s v="US"/>
    <s v="USD"/>
    <n v="1277501520"/>
    <d v="2010-06-25T16:32:00"/>
    <n v="1273874306"/>
    <x v="930"/>
    <x v="5"/>
    <x v="7"/>
    <b v="0"/>
    <n v="5"/>
    <b v="0"/>
    <s v="music/jazz"/>
    <n v="38.333333333333336"/>
    <n v="69"/>
    <x v="4"/>
    <s v="jazz"/>
  </r>
  <r>
    <x v="2"/>
    <s v="GB"/>
    <s v="GBP"/>
    <n v="1395007200"/>
    <d v="2014-03-16T17:00:00"/>
    <n v="1392021502"/>
    <x v="931"/>
    <x v="2"/>
    <x v="3"/>
    <b v="0"/>
    <n v="7"/>
    <b v="0"/>
    <s v="music/jazz"/>
    <n v="6.5500000000000007"/>
    <n v="18.714285714285715"/>
    <x v="4"/>
    <s v="jazz"/>
  </r>
  <r>
    <x v="2"/>
    <s v="US"/>
    <s v="USD"/>
    <n v="1363990545"/>
    <d v="2013-03-22T17:15:45"/>
    <n v="1360106145"/>
    <x v="932"/>
    <x v="2"/>
    <x v="4"/>
    <b v="0"/>
    <n v="30"/>
    <b v="0"/>
    <s v="music/jazz"/>
    <n v="14.536842105263158"/>
    <n v="46.033333333333331"/>
    <x v="4"/>
    <s v="jazz"/>
  </r>
  <r>
    <x v="2"/>
    <s v="US"/>
    <s v="USD"/>
    <n v="1399867409"/>
    <d v="2014-05-11T23:03:29"/>
    <n v="1394683409"/>
    <x v="933"/>
    <x v="7"/>
    <x v="3"/>
    <b v="0"/>
    <n v="2"/>
    <b v="0"/>
    <s v="music/jazz"/>
    <n v="6"/>
    <n v="60"/>
    <x v="4"/>
    <s v="jazz"/>
  </r>
  <r>
    <x v="2"/>
    <s v="CA"/>
    <s v="CAD"/>
    <n v="1399183200"/>
    <d v="2014-05-04T01:00:00"/>
    <n v="1396633284"/>
    <x v="934"/>
    <x v="6"/>
    <x v="3"/>
    <b v="0"/>
    <n v="30"/>
    <b v="0"/>
    <s v="music/jazz"/>
    <n v="30.4"/>
    <n v="50.666666666666664"/>
    <x v="4"/>
    <s v="jazz"/>
  </r>
  <r>
    <x v="2"/>
    <s v="US"/>
    <s v="USD"/>
    <n v="1454054429"/>
    <d v="2016-01-29T03:00:29"/>
    <n v="1451462429"/>
    <x v="935"/>
    <x v="11"/>
    <x v="0"/>
    <b v="0"/>
    <n v="2"/>
    <b v="0"/>
    <s v="music/jazz"/>
    <n v="1.4285714285714286"/>
    <n v="25"/>
    <x v="4"/>
    <s v="jazz"/>
  </r>
  <r>
    <x v="2"/>
    <s v="US"/>
    <s v="USD"/>
    <n v="1326916800"/>
    <d v="2012-01-18T15:00:00"/>
    <n v="1323131689"/>
    <x v="936"/>
    <x v="11"/>
    <x v="6"/>
    <b v="0"/>
    <n v="0"/>
    <b v="0"/>
    <s v="music/jazz"/>
    <n v="0"/>
    <n v="0"/>
    <x v="4"/>
    <s v="jazz"/>
  </r>
  <r>
    <x v="2"/>
    <s v="US"/>
    <s v="USD"/>
    <n v="1383509357"/>
    <d v="2013-11-03T15:09:17"/>
    <n v="1380913757"/>
    <x v="937"/>
    <x v="9"/>
    <x v="4"/>
    <b v="0"/>
    <n v="2"/>
    <b v="0"/>
    <s v="music/jazz"/>
    <n v="1.1428571428571428"/>
    <n v="20"/>
    <x v="4"/>
    <s v="jazz"/>
  </r>
  <r>
    <x v="2"/>
    <s v="US"/>
    <s v="USD"/>
    <n v="1346585448"/>
    <d v="2012-09-02T06:30:48"/>
    <n v="1343993448"/>
    <x v="938"/>
    <x v="10"/>
    <x v="5"/>
    <b v="0"/>
    <n v="1"/>
    <b v="0"/>
    <s v="music/jazz"/>
    <n v="0.35714285714285715"/>
    <n v="25"/>
    <x v="4"/>
    <s v="jazz"/>
  </r>
  <r>
    <x v="2"/>
    <s v="US"/>
    <s v="USD"/>
    <n v="1372622280"/>
    <d v="2013-06-30T14:58:00"/>
    <n v="1369246738"/>
    <x v="939"/>
    <x v="5"/>
    <x v="4"/>
    <b v="0"/>
    <n v="2"/>
    <b v="0"/>
    <s v="music/jazz"/>
    <n v="1.4545454545454546"/>
    <n v="20"/>
    <x v="4"/>
    <s v="jazz"/>
  </r>
  <r>
    <x v="2"/>
    <s v="US"/>
    <s v="USD"/>
    <n v="1439251926"/>
    <d v="2015-08-10T19:12:06"/>
    <n v="1435363926"/>
    <x v="940"/>
    <x v="0"/>
    <x v="0"/>
    <b v="0"/>
    <n v="14"/>
    <b v="0"/>
    <s v="technology/wearables"/>
    <n v="17.155555555555555"/>
    <n v="110.28571428571429"/>
    <x v="2"/>
    <s v="wearables"/>
  </r>
  <r>
    <x v="2"/>
    <s v="US"/>
    <s v="USD"/>
    <n v="1486693145"/>
    <d v="2017-02-09T21:19:05"/>
    <n v="1484101145"/>
    <x v="941"/>
    <x v="1"/>
    <x v="1"/>
    <b v="0"/>
    <n v="31"/>
    <b v="0"/>
    <s v="technology/wearables"/>
    <n v="2.3220000000000001"/>
    <n v="37.451612903225808"/>
    <x v="2"/>
    <s v="wearables"/>
  </r>
  <r>
    <x v="2"/>
    <s v="US"/>
    <s v="USD"/>
    <n v="1455826460"/>
    <d v="2016-02-18T15:14:20"/>
    <n v="1452716060"/>
    <x v="942"/>
    <x v="1"/>
    <x v="2"/>
    <b v="0"/>
    <n v="16"/>
    <b v="0"/>
    <s v="technology/wearables"/>
    <n v="8.9066666666666663"/>
    <n v="41.75"/>
    <x v="2"/>
    <s v="wearables"/>
  </r>
  <r>
    <x v="2"/>
    <s v="US"/>
    <s v="USD"/>
    <n v="1480438905"/>
    <d v="2016-11-29T12:01:45"/>
    <n v="1477843305"/>
    <x v="943"/>
    <x v="9"/>
    <x v="2"/>
    <b v="0"/>
    <n v="12"/>
    <b v="0"/>
    <s v="technology/wearables"/>
    <n v="9.6333333333333346"/>
    <n v="24.083333333333332"/>
    <x v="2"/>
    <s v="wearables"/>
  </r>
  <r>
    <x v="2"/>
    <s v="US"/>
    <s v="USD"/>
    <n v="1460988000"/>
    <d v="2016-04-18T09:00:00"/>
    <n v="1458050450"/>
    <x v="944"/>
    <x v="7"/>
    <x v="2"/>
    <b v="0"/>
    <n v="96"/>
    <b v="0"/>
    <s v="technology/wearables"/>
    <n v="13.325999999999999"/>
    <n v="69.40625"/>
    <x v="2"/>
    <s v="wearables"/>
  </r>
  <r>
    <x v="2"/>
    <s v="FR"/>
    <s v="EUR"/>
    <n v="1487462340"/>
    <d v="2017-02-18T18:59:00"/>
    <n v="1482958626"/>
    <x v="945"/>
    <x v="11"/>
    <x v="2"/>
    <b v="0"/>
    <n v="16"/>
    <b v="0"/>
    <s v="technology/wearables"/>
    <n v="2.484"/>
    <n v="155.25"/>
    <x v="2"/>
    <s v="wearables"/>
  </r>
  <r>
    <x v="2"/>
    <s v="US"/>
    <s v="USD"/>
    <n v="1473444048"/>
    <d v="2016-09-09T13:00:48"/>
    <n v="1470852048"/>
    <x v="946"/>
    <x v="10"/>
    <x v="2"/>
    <b v="0"/>
    <n v="5"/>
    <b v="0"/>
    <s v="technology/wearables"/>
    <n v="1.9066666666666665"/>
    <n v="57.2"/>
    <x v="2"/>
    <s v="wearables"/>
  </r>
  <r>
    <x v="2"/>
    <s v="US"/>
    <s v="USD"/>
    <n v="1467312306"/>
    <d v="2016-06-30T13:45:06"/>
    <n v="1462128306"/>
    <x v="947"/>
    <x v="5"/>
    <x v="2"/>
    <b v="0"/>
    <n v="0"/>
    <b v="0"/>
    <s v="technology/wearables"/>
    <n v="0"/>
    <n v="0"/>
    <x v="2"/>
    <s v="wearables"/>
  </r>
  <r>
    <x v="2"/>
    <s v="NL"/>
    <s v="EUR"/>
    <n v="1457812364"/>
    <d v="2016-03-12T14:52:44"/>
    <n v="1455220364"/>
    <x v="948"/>
    <x v="2"/>
    <x v="2"/>
    <b v="0"/>
    <n v="8"/>
    <b v="0"/>
    <s v="technology/wearables"/>
    <n v="12"/>
    <n v="60"/>
    <x v="2"/>
    <s v="wearables"/>
  </r>
  <r>
    <x v="2"/>
    <s v="DE"/>
    <s v="EUR"/>
    <n v="1456016576"/>
    <d v="2016-02-20T20:02:56"/>
    <n v="1450832576"/>
    <x v="949"/>
    <x v="11"/>
    <x v="0"/>
    <b v="0"/>
    <n v="7"/>
    <b v="0"/>
    <s v="technology/wearables"/>
    <n v="1.365"/>
    <n v="39"/>
    <x v="2"/>
    <s v="wearables"/>
  </r>
  <r>
    <x v="2"/>
    <s v="CA"/>
    <s v="CAD"/>
    <n v="1453053661"/>
    <d v="2016-01-17T13:01:01"/>
    <n v="1450461661"/>
    <x v="950"/>
    <x v="11"/>
    <x v="0"/>
    <b v="0"/>
    <n v="24"/>
    <b v="0"/>
    <s v="technology/wearables"/>
    <n v="28.04"/>
    <n v="58.416666666666664"/>
    <x v="2"/>
    <s v="wearables"/>
  </r>
  <r>
    <x v="2"/>
    <s v="US"/>
    <s v="USD"/>
    <n v="1465054872"/>
    <d v="2016-06-04T10:41:12"/>
    <n v="1461166872"/>
    <x v="951"/>
    <x v="6"/>
    <x v="2"/>
    <b v="0"/>
    <n v="121"/>
    <b v="0"/>
    <s v="technology/wearables"/>
    <n v="38.39"/>
    <n v="158.63636363636363"/>
    <x v="2"/>
    <s v="wearables"/>
  </r>
  <r>
    <x v="2"/>
    <s v="US"/>
    <s v="USD"/>
    <n v="1479483812"/>
    <d v="2016-11-18T10:43:32"/>
    <n v="1476888212"/>
    <x v="952"/>
    <x v="9"/>
    <x v="2"/>
    <b v="0"/>
    <n v="196"/>
    <b v="0"/>
    <s v="technology/wearables"/>
    <n v="39.942857142857143"/>
    <n v="99.857142857142861"/>
    <x v="2"/>
    <s v="wearables"/>
  </r>
  <r>
    <x v="2"/>
    <s v="US"/>
    <s v="USD"/>
    <n v="1422158199"/>
    <d v="2015-01-24T22:56:39"/>
    <n v="1419566199"/>
    <x v="953"/>
    <x v="11"/>
    <x v="3"/>
    <b v="0"/>
    <n v="5"/>
    <b v="0"/>
    <s v="technology/wearables"/>
    <n v="0.84"/>
    <n v="25.2"/>
    <x v="2"/>
    <s v="wearables"/>
  </r>
  <r>
    <x v="2"/>
    <s v="US"/>
    <s v="USD"/>
    <n v="1440100839"/>
    <d v="2015-08-20T15:00:39"/>
    <n v="1436472039"/>
    <x v="954"/>
    <x v="3"/>
    <x v="0"/>
    <b v="0"/>
    <n v="73"/>
    <b v="0"/>
    <s v="technology/wearables"/>
    <n v="43.406666666666666"/>
    <n v="89.191780821917803"/>
    <x v="2"/>
    <s v="wearables"/>
  </r>
  <r>
    <x v="2"/>
    <s v="US"/>
    <s v="USD"/>
    <n v="1473750300"/>
    <d v="2016-09-13T02:05:00"/>
    <n v="1470294300"/>
    <x v="955"/>
    <x v="10"/>
    <x v="2"/>
    <b v="0"/>
    <n v="93"/>
    <b v="0"/>
    <s v="technology/wearables"/>
    <n v="5.6613333333333333"/>
    <n v="182.6236559139785"/>
    <x v="2"/>
    <s v="wearables"/>
  </r>
  <r>
    <x v="2"/>
    <s v="US"/>
    <s v="USD"/>
    <n v="1430081759"/>
    <d v="2015-04-26T15:55:59"/>
    <n v="1424901359"/>
    <x v="956"/>
    <x v="2"/>
    <x v="0"/>
    <b v="0"/>
    <n v="17"/>
    <b v="0"/>
    <s v="technology/wearables"/>
    <n v="1.722"/>
    <n v="50.647058823529413"/>
    <x v="2"/>
    <s v="wearables"/>
  </r>
  <r>
    <x v="2"/>
    <s v="US"/>
    <s v="USD"/>
    <n v="1479392133"/>
    <d v="2016-11-17T09:15:33"/>
    <n v="1476710133"/>
    <x v="957"/>
    <x v="9"/>
    <x v="2"/>
    <b v="0"/>
    <n v="7"/>
    <b v="0"/>
    <s v="technology/wearables"/>
    <n v="1.9416666666666664"/>
    <n v="33.285714285714285"/>
    <x v="2"/>
    <s v="wearables"/>
  </r>
  <r>
    <x v="2"/>
    <s v="US"/>
    <s v="USD"/>
    <n v="1428641940"/>
    <d v="2015-04-09T23:59:00"/>
    <n v="1426792563"/>
    <x v="958"/>
    <x v="7"/>
    <x v="0"/>
    <b v="0"/>
    <n v="17"/>
    <b v="0"/>
    <s v="technology/wearables"/>
    <n v="11.328275684711327"/>
    <n v="51.823529411764703"/>
    <x v="2"/>
    <s v="wearables"/>
  </r>
  <r>
    <x v="2"/>
    <s v="US"/>
    <s v="USD"/>
    <n v="1421640665"/>
    <d v="2015-01-18T23:11:05"/>
    <n v="1419048665"/>
    <x v="959"/>
    <x v="11"/>
    <x v="3"/>
    <b v="0"/>
    <n v="171"/>
    <b v="0"/>
    <s v="technology/wearables"/>
    <n v="38.86"/>
    <n v="113.62573099415205"/>
    <x v="2"/>
    <s v="wearables"/>
  </r>
  <r>
    <x v="2"/>
    <s v="US"/>
    <s v="USD"/>
    <n v="1489500155"/>
    <d v="2017-03-14T09:02:35"/>
    <n v="1485874955"/>
    <x v="960"/>
    <x v="1"/>
    <x v="1"/>
    <b v="0"/>
    <n v="188"/>
    <b v="0"/>
    <s v="technology/wearables"/>
    <n v="46.100628930817614"/>
    <n v="136.46276595744681"/>
    <x v="2"/>
    <s v="wearables"/>
  </r>
  <r>
    <x v="2"/>
    <s v="US"/>
    <s v="USD"/>
    <n v="1487617200"/>
    <d v="2017-02-20T14:00:00"/>
    <n v="1483634335"/>
    <x v="961"/>
    <x v="1"/>
    <x v="1"/>
    <b v="0"/>
    <n v="110"/>
    <b v="0"/>
    <s v="technology/wearables"/>
    <n v="42.188421052631583"/>
    <n v="364.35454545454547"/>
    <x v="2"/>
    <s v="wearables"/>
  </r>
  <r>
    <x v="2"/>
    <s v="US"/>
    <s v="USD"/>
    <n v="1455210353"/>
    <d v="2016-02-11T12:05:53"/>
    <n v="1451927153"/>
    <x v="962"/>
    <x v="1"/>
    <x v="2"/>
    <b v="0"/>
    <n v="37"/>
    <b v="0"/>
    <s v="technology/wearables"/>
    <n v="28.48"/>
    <n v="19.243243243243242"/>
    <x v="2"/>
    <s v="wearables"/>
  </r>
  <r>
    <x v="2"/>
    <s v="US"/>
    <s v="USD"/>
    <n v="1476717319"/>
    <d v="2016-10-17T10:15:19"/>
    <n v="1473693319"/>
    <x v="963"/>
    <x v="8"/>
    <x v="2"/>
    <b v="0"/>
    <n v="9"/>
    <b v="0"/>
    <s v="technology/wearables"/>
    <n v="1.077142857142857"/>
    <n v="41.888888888888886"/>
    <x v="2"/>
    <s v="wearables"/>
  </r>
  <r>
    <x v="2"/>
    <s v="CA"/>
    <s v="CAD"/>
    <n v="1441119919"/>
    <d v="2015-09-01T10:05:19"/>
    <n v="1437663919"/>
    <x v="964"/>
    <x v="3"/>
    <x v="0"/>
    <b v="0"/>
    <n v="29"/>
    <b v="0"/>
    <s v="technology/wearables"/>
    <n v="0.79909090909090907"/>
    <n v="30.310344827586206"/>
    <x v="2"/>
    <s v="wearables"/>
  </r>
  <r>
    <x v="2"/>
    <s v="US"/>
    <s v="USD"/>
    <n v="1477454340"/>
    <d v="2016-10-25T22:59:00"/>
    <n v="1474676646"/>
    <x v="965"/>
    <x v="8"/>
    <x v="2"/>
    <b v="0"/>
    <n v="6"/>
    <b v="0"/>
    <s v="technology/wearables"/>
    <n v="1.1919999999999999"/>
    <n v="49.666666666666664"/>
    <x v="2"/>
    <s v="wearables"/>
  </r>
  <r>
    <x v="2"/>
    <s v="US"/>
    <s v="USD"/>
    <n v="1475766932"/>
    <d v="2016-10-06T10:15:32"/>
    <n v="1473174932"/>
    <x v="966"/>
    <x v="8"/>
    <x v="2"/>
    <b v="0"/>
    <n v="30"/>
    <b v="0"/>
    <s v="technology/wearables"/>
    <n v="14.799999999999999"/>
    <n v="59.2"/>
    <x v="2"/>
    <s v="wearables"/>
  </r>
  <r>
    <x v="2"/>
    <s v="US"/>
    <s v="USD"/>
    <n v="1461301574"/>
    <d v="2016-04-22T00:06:14"/>
    <n v="1456121174"/>
    <x v="967"/>
    <x v="2"/>
    <x v="2"/>
    <b v="0"/>
    <n v="81"/>
    <b v="0"/>
    <s v="technology/wearables"/>
    <n v="17.810000000000002"/>
    <n v="43.97530864197531"/>
    <x v="2"/>
    <s v="wearables"/>
  </r>
  <r>
    <x v="2"/>
    <s v="US"/>
    <s v="USD"/>
    <n v="1408134034"/>
    <d v="2014-08-15T15:20:34"/>
    <n v="1405542034"/>
    <x v="968"/>
    <x v="3"/>
    <x v="3"/>
    <b v="0"/>
    <n v="4"/>
    <b v="0"/>
    <s v="technology/wearables"/>
    <n v="1.325"/>
    <n v="26.5"/>
    <x v="2"/>
    <s v="wearables"/>
  </r>
  <r>
    <x v="2"/>
    <s v="MX"/>
    <s v="MXN"/>
    <n v="1486624607"/>
    <d v="2017-02-09T02:16:47"/>
    <n v="1483773407"/>
    <x v="969"/>
    <x v="1"/>
    <x v="1"/>
    <b v="0"/>
    <n v="11"/>
    <b v="0"/>
    <s v="technology/wearables"/>
    <n v="46.666666666666664"/>
    <n v="1272.7272727272727"/>
    <x v="2"/>
    <s v="wearables"/>
  </r>
  <r>
    <x v="2"/>
    <s v="CA"/>
    <s v="CAD"/>
    <n v="1485147540"/>
    <d v="2017-01-22T23:59:00"/>
    <n v="1481951853"/>
    <x v="970"/>
    <x v="11"/>
    <x v="2"/>
    <b v="0"/>
    <n v="14"/>
    <b v="0"/>
    <s v="technology/wearables"/>
    <n v="45.92"/>
    <n v="164"/>
    <x v="2"/>
    <s v="wearables"/>
  </r>
  <r>
    <x v="2"/>
    <s v="US"/>
    <s v="USD"/>
    <n v="1433178060"/>
    <d v="2015-06-01T12:01:00"/>
    <n v="1429290060"/>
    <x v="971"/>
    <x v="6"/>
    <x v="0"/>
    <b v="0"/>
    <n v="5"/>
    <b v="0"/>
    <s v="technology/wearables"/>
    <n v="0.22599999999999998"/>
    <n v="45.2"/>
    <x v="2"/>
    <s v="wearables"/>
  </r>
  <r>
    <x v="2"/>
    <s v="US"/>
    <s v="USD"/>
    <n v="1409813940"/>
    <d v="2014-09-04T01:59:00"/>
    <n v="1407271598"/>
    <x v="972"/>
    <x v="10"/>
    <x v="3"/>
    <b v="0"/>
    <n v="45"/>
    <b v="0"/>
    <s v="technology/wearables"/>
    <n v="34.625"/>
    <n v="153.88888888888889"/>
    <x v="2"/>
    <s v="wearables"/>
  </r>
  <r>
    <x v="2"/>
    <s v="US"/>
    <s v="USD"/>
    <n v="1447032093"/>
    <d v="2015-11-08T20:21:33"/>
    <n v="1441844493"/>
    <x v="973"/>
    <x v="8"/>
    <x v="0"/>
    <b v="0"/>
    <n v="8"/>
    <b v="0"/>
    <s v="technology/wearables"/>
    <n v="2.0549999999999997"/>
    <n v="51.375"/>
    <x v="2"/>
    <s v="wearables"/>
  </r>
  <r>
    <x v="2"/>
    <s v="US"/>
    <s v="USD"/>
    <n v="1458925156"/>
    <d v="2016-03-25T11:59:16"/>
    <n v="1456336756"/>
    <x v="974"/>
    <x v="2"/>
    <x v="2"/>
    <b v="0"/>
    <n v="3"/>
    <b v="0"/>
    <s v="technology/wearables"/>
    <n v="0.55999999999999994"/>
    <n v="93.333333333333329"/>
    <x v="2"/>
    <s v="wearables"/>
  </r>
  <r>
    <x v="2"/>
    <s v="US"/>
    <s v="USD"/>
    <n v="1467132185"/>
    <d v="2016-06-28T11:43:05"/>
    <n v="1461948185"/>
    <x v="975"/>
    <x v="6"/>
    <x v="2"/>
    <b v="0"/>
    <n v="24"/>
    <b v="0"/>
    <s v="technology/wearables"/>
    <n v="2.6069999999999998"/>
    <n v="108.625"/>
    <x v="2"/>
    <s v="wearables"/>
  </r>
  <r>
    <x v="2"/>
    <s v="AU"/>
    <s v="AUD"/>
    <n v="1439515497"/>
    <d v="2015-08-13T20:24:57"/>
    <n v="1435627497"/>
    <x v="976"/>
    <x v="0"/>
    <x v="0"/>
    <b v="0"/>
    <n v="18"/>
    <b v="0"/>
    <s v="technology/wearables"/>
    <n v="1.9259999999999999"/>
    <n v="160.5"/>
    <x v="2"/>
    <s v="wearables"/>
  </r>
  <r>
    <x v="2"/>
    <s v="AT"/>
    <s v="EUR"/>
    <n v="1456094197"/>
    <d v="2016-02-21T17:36:37"/>
    <n v="1453502197"/>
    <x v="977"/>
    <x v="1"/>
    <x v="2"/>
    <b v="0"/>
    <n v="12"/>
    <b v="0"/>
    <s v="technology/wearables"/>
    <n v="33.666666666666664"/>
    <n v="75.75"/>
    <x v="2"/>
    <s v="wearables"/>
  </r>
  <r>
    <x v="2"/>
    <s v="SE"/>
    <s v="SEK"/>
    <n v="1456385101"/>
    <d v="2016-02-25T02:25:01"/>
    <n v="1453793101"/>
    <x v="978"/>
    <x v="1"/>
    <x v="2"/>
    <b v="0"/>
    <n v="123"/>
    <b v="0"/>
    <s v="technology/wearables"/>
    <n v="56.263267182990241"/>
    <n v="790.83739837398377"/>
    <x v="2"/>
    <s v="wearables"/>
  </r>
  <r>
    <x v="2"/>
    <s v="US"/>
    <s v="USD"/>
    <n v="1466449140"/>
    <d v="2016-06-20T13:59:00"/>
    <n v="1463392828"/>
    <x v="979"/>
    <x v="5"/>
    <x v="2"/>
    <b v="0"/>
    <n v="96"/>
    <b v="0"/>
    <s v="technology/wearables"/>
    <n v="82.817599999999999"/>
    <n v="301.93916666666667"/>
    <x v="2"/>
    <s v="wearables"/>
  </r>
  <r>
    <x v="2"/>
    <s v="US"/>
    <s v="USD"/>
    <n v="1417387322"/>
    <d v="2014-11-30T17:42:02"/>
    <n v="1413495722"/>
    <x v="980"/>
    <x v="9"/>
    <x v="3"/>
    <b v="0"/>
    <n v="31"/>
    <b v="0"/>
    <s v="technology/wearables"/>
    <n v="14.860000000000001"/>
    <n v="47.935483870967744"/>
    <x v="2"/>
    <s v="wearables"/>
  </r>
  <r>
    <x v="2"/>
    <s v="US"/>
    <s v="USD"/>
    <n v="1407624222"/>
    <d v="2014-08-09T17:43:42"/>
    <n v="1405032222"/>
    <x v="981"/>
    <x v="3"/>
    <x v="3"/>
    <b v="0"/>
    <n v="4"/>
    <b v="0"/>
    <s v="technology/wearables"/>
    <n v="1.2375123751237513E-2"/>
    <n v="2.75"/>
    <x v="2"/>
    <s v="wearables"/>
  </r>
  <r>
    <x v="2"/>
    <s v="US"/>
    <s v="USD"/>
    <n v="1475431486"/>
    <d v="2016-10-02T13:04:46"/>
    <n v="1472839486"/>
    <x v="982"/>
    <x v="8"/>
    <x v="2"/>
    <b v="0"/>
    <n v="3"/>
    <b v="0"/>
    <s v="technology/wearables"/>
    <n v="1.7142857142857144E-2"/>
    <n v="1"/>
    <x v="2"/>
    <s v="wearables"/>
  </r>
  <r>
    <x v="2"/>
    <s v="ES"/>
    <s v="EUR"/>
    <n v="1471985640"/>
    <d v="2016-08-23T15:54:00"/>
    <n v="1469289685"/>
    <x v="983"/>
    <x v="3"/>
    <x v="2"/>
    <b v="0"/>
    <n v="179"/>
    <b v="0"/>
    <s v="technology/wearables"/>
    <n v="29.506136117214709"/>
    <n v="171.79329608938548"/>
    <x v="2"/>
    <s v="wearables"/>
  </r>
  <r>
    <x v="2"/>
    <s v="US"/>
    <s v="USD"/>
    <n v="1427507208"/>
    <d v="2015-03-27T20:46:48"/>
    <n v="1424918808"/>
    <x v="984"/>
    <x v="2"/>
    <x v="0"/>
    <b v="0"/>
    <n v="3"/>
    <b v="0"/>
    <s v="technology/wearables"/>
    <n v="1.06"/>
    <n v="35.333333333333336"/>
    <x v="2"/>
    <s v="wearables"/>
  </r>
  <r>
    <x v="2"/>
    <s v="DE"/>
    <s v="EUR"/>
    <n v="1451602800"/>
    <d v="2015-12-31T18:00:00"/>
    <n v="1449011610"/>
    <x v="985"/>
    <x v="11"/>
    <x v="0"/>
    <b v="0"/>
    <n v="23"/>
    <b v="0"/>
    <s v="technology/wearables"/>
    <n v="6.293333333333333"/>
    <n v="82.086956521739125"/>
    <x v="2"/>
    <s v="wearables"/>
  </r>
  <r>
    <x v="2"/>
    <s v="GB"/>
    <s v="GBP"/>
    <n v="1452384000"/>
    <d v="2016-01-09T19:00:00"/>
    <n v="1447698300"/>
    <x v="986"/>
    <x v="4"/>
    <x v="0"/>
    <b v="0"/>
    <n v="23"/>
    <b v="0"/>
    <s v="technology/wearables"/>
    <n v="12.75"/>
    <n v="110.8695652173913"/>
    <x v="2"/>
    <s v="wearables"/>
  </r>
  <r>
    <x v="2"/>
    <s v="NL"/>
    <s v="EUR"/>
    <n v="1403507050"/>
    <d v="2014-06-23T02:04:10"/>
    <n v="1400051050"/>
    <x v="987"/>
    <x v="5"/>
    <x v="3"/>
    <b v="0"/>
    <n v="41"/>
    <b v="0"/>
    <s v="technology/wearables"/>
    <n v="13.22"/>
    <n v="161.21951219512195"/>
    <x v="2"/>
    <s v="wearables"/>
  </r>
  <r>
    <x v="2"/>
    <s v="IT"/>
    <s v="EUR"/>
    <n v="1475310825"/>
    <d v="2016-10-01T03:33:45"/>
    <n v="1472718825"/>
    <x v="988"/>
    <x v="8"/>
    <x v="2"/>
    <b v="0"/>
    <n v="0"/>
    <b v="0"/>
    <s v="technology/wearables"/>
    <n v="0"/>
    <n v="0"/>
    <x v="2"/>
    <s v="wearables"/>
  </r>
  <r>
    <x v="2"/>
    <s v="US"/>
    <s v="USD"/>
    <n v="1475101495"/>
    <d v="2016-09-28T17:24:55"/>
    <n v="1472509495"/>
    <x v="989"/>
    <x v="10"/>
    <x v="2"/>
    <b v="0"/>
    <n v="32"/>
    <b v="0"/>
    <s v="technology/wearables"/>
    <n v="16.77"/>
    <n v="52.40625"/>
    <x v="2"/>
    <s v="wearables"/>
  </r>
  <r>
    <x v="2"/>
    <s v="US"/>
    <s v="USD"/>
    <n v="1409770164"/>
    <d v="2014-09-03T13:49:24"/>
    <n v="1407178164"/>
    <x v="990"/>
    <x v="10"/>
    <x v="3"/>
    <b v="0"/>
    <n v="2"/>
    <b v="0"/>
    <s v="technology/wearables"/>
    <n v="0.104"/>
    <n v="13"/>
    <x v="2"/>
    <s v="wearables"/>
  </r>
  <r>
    <x v="2"/>
    <s v="GB"/>
    <s v="GBP"/>
    <n v="1468349460"/>
    <d v="2016-07-12T13:51:00"/>
    <n v="1466186988"/>
    <x v="991"/>
    <x v="0"/>
    <x v="2"/>
    <b v="0"/>
    <n v="7"/>
    <b v="0"/>
    <s v="technology/wearables"/>
    <n v="4.24"/>
    <n v="30.285714285714285"/>
    <x v="2"/>
    <s v="wearables"/>
  </r>
  <r>
    <x v="2"/>
    <s v="US"/>
    <s v="USD"/>
    <n v="1462655519"/>
    <d v="2016-05-07T16:11:59"/>
    <n v="1457475119"/>
    <x v="992"/>
    <x v="7"/>
    <x v="2"/>
    <b v="0"/>
    <n v="4"/>
    <b v="0"/>
    <s v="technology/wearables"/>
    <n v="0.46699999999999997"/>
    <n v="116.75"/>
    <x v="2"/>
    <s v="wearables"/>
  </r>
  <r>
    <x v="2"/>
    <s v="US"/>
    <s v="USD"/>
    <n v="1478926800"/>
    <d v="2016-11-12T00:00:00"/>
    <n v="1476054568"/>
    <x v="993"/>
    <x v="9"/>
    <x v="2"/>
    <b v="0"/>
    <n v="196"/>
    <b v="0"/>
    <s v="technology/wearables"/>
    <n v="25.087142857142858"/>
    <n v="89.59693877551021"/>
    <x v="2"/>
    <s v="wearables"/>
  </r>
  <r>
    <x v="2"/>
    <s v="US"/>
    <s v="USD"/>
    <n v="1417388340"/>
    <d v="2014-11-30T17:59:00"/>
    <n v="1412835530"/>
    <x v="994"/>
    <x v="9"/>
    <x v="3"/>
    <b v="0"/>
    <n v="11"/>
    <b v="0"/>
    <s v="technology/wearables"/>
    <n v="2.3345000000000002"/>
    <n v="424.45454545454544"/>
    <x v="2"/>
    <s v="wearables"/>
  </r>
  <r>
    <x v="2"/>
    <s v="US"/>
    <s v="USD"/>
    <n v="1417276800"/>
    <d v="2014-11-29T11:00:00"/>
    <n v="1415140480"/>
    <x v="995"/>
    <x v="4"/>
    <x v="3"/>
    <b v="0"/>
    <n v="9"/>
    <b v="0"/>
    <s v="technology/wearables"/>
    <n v="7.26"/>
    <n v="80.666666666666671"/>
    <x v="2"/>
    <s v="wearables"/>
  </r>
  <r>
    <x v="2"/>
    <s v="US"/>
    <s v="USD"/>
    <n v="1406474820"/>
    <d v="2014-07-27T10:27:00"/>
    <n v="1403902060"/>
    <x v="996"/>
    <x v="0"/>
    <x v="3"/>
    <b v="0"/>
    <n v="5"/>
    <b v="0"/>
    <s v="technology/wearables"/>
    <n v="1.625"/>
    <n v="13"/>
    <x v="2"/>
    <s v="wearables"/>
  </r>
  <r>
    <x v="2"/>
    <s v="US"/>
    <s v="USD"/>
    <n v="1417145297"/>
    <d v="2014-11-27T22:28:17"/>
    <n v="1414549697"/>
    <x v="997"/>
    <x v="9"/>
    <x v="3"/>
    <b v="0"/>
    <n v="8"/>
    <b v="0"/>
    <s v="technology/wearables"/>
    <n v="1.3"/>
    <n v="8.125"/>
    <x v="2"/>
    <s v="wearables"/>
  </r>
  <r>
    <x v="2"/>
    <s v="CA"/>
    <s v="CAD"/>
    <n v="1447909401"/>
    <d v="2015-11-19T00:03:21"/>
    <n v="1444017801"/>
    <x v="998"/>
    <x v="9"/>
    <x v="0"/>
    <b v="0"/>
    <n v="229"/>
    <b v="0"/>
    <s v="technology/wearables"/>
    <n v="58.558333333333337"/>
    <n v="153.42794759825327"/>
    <x v="2"/>
    <s v="wearables"/>
  </r>
  <r>
    <x v="2"/>
    <s v="CA"/>
    <s v="CAD"/>
    <n v="1415865720"/>
    <d v="2014-11-13T03:02:00"/>
    <n v="1413270690"/>
    <x v="999"/>
    <x v="9"/>
    <x v="3"/>
    <b v="0"/>
    <n v="40"/>
    <b v="0"/>
    <s v="technology/wearables"/>
    <n v="7.7886666666666677"/>
    <n v="292.07499999999999"/>
    <x v="2"/>
    <s v="wearables"/>
  </r>
  <r>
    <x v="1"/>
    <s v="US"/>
    <s v="USD"/>
    <n v="1489537560"/>
    <d v="2017-03-14T19:26:00"/>
    <n v="1484357160"/>
    <x v="1000"/>
    <x v="1"/>
    <x v="1"/>
    <b v="0"/>
    <n v="6"/>
    <b v="0"/>
    <s v="technology/wearables"/>
    <n v="2.2157147647256061"/>
    <n v="3304"/>
    <x v="2"/>
    <s v="wearables"/>
  </r>
  <r>
    <x v="1"/>
    <s v="GB"/>
    <s v="GBP"/>
    <n v="1485796613"/>
    <d v="2017-01-30T12:16:53"/>
    <n v="1481908613"/>
    <x v="1001"/>
    <x v="11"/>
    <x v="2"/>
    <b v="0"/>
    <n v="4"/>
    <b v="0"/>
    <s v="technology/wearables"/>
    <n v="104"/>
    <n v="1300"/>
    <x v="2"/>
    <s v="wearables"/>
  </r>
  <r>
    <x v="1"/>
    <s v="US"/>
    <s v="USD"/>
    <n v="1450331940"/>
    <d v="2015-12-17T00:59:00"/>
    <n v="1447777514"/>
    <x v="1002"/>
    <x v="4"/>
    <x v="0"/>
    <b v="0"/>
    <n v="22"/>
    <b v="0"/>
    <s v="technology/wearables"/>
    <n v="29.6029602960296"/>
    <n v="134.54545454545453"/>
    <x v="2"/>
    <s v="wearables"/>
  </r>
  <r>
    <x v="1"/>
    <s v="FR"/>
    <s v="EUR"/>
    <n v="1489680061"/>
    <d v="2017-03-16T11:01:01"/>
    <n v="1487091661"/>
    <x v="1003"/>
    <x v="2"/>
    <x v="1"/>
    <b v="0"/>
    <n v="15"/>
    <b v="0"/>
    <s v="technology/wearables"/>
    <n v="16.055"/>
    <n v="214.06666666666666"/>
    <x v="2"/>
    <s v="wearables"/>
  </r>
  <r>
    <x v="1"/>
    <s v="US"/>
    <s v="USD"/>
    <n v="1455814827"/>
    <d v="2016-02-18T12:00:27"/>
    <n v="1453222827"/>
    <x v="1004"/>
    <x v="1"/>
    <x v="2"/>
    <b v="0"/>
    <n v="95"/>
    <b v="0"/>
    <s v="technology/wearables"/>
    <n v="82.207999999999998"/>
    <n v="216.33684210526314"/>
    <x v="2"/>
    <s v="wearables"/>
  </r>
  <r>
    <x v="1"/>
    <s v="US"/>
    <s v="USD"/>
    <n v="1446217183"/>
    <d v="2015-10-30T09:59:43"/>
    <n v="1443538783"/>
    <x v="1005"/>
    <x v="8"/>
    <x v="0"/>
    <b v="0"/>
    <n v="161"/>
    <b v="0"/>
    <s v="technology/wearables"/>
    <n v="75.051000000000002"/>
    <n v="932.31055900621118"/>
    <x v="2"/>
    <s v="wearables"/>
  </r>
  <r>
    <x v="1"/>
    <s v="US"/>
    <s v="USD"/>
    <n v="1418368260"/>
    <d v="2014-12-12T02:11:00"/>
    <n v="1417654672"/>
    <x v="1006"/>
    <x v="11"/>
    <x v="3"/>
    <b v="0"/>
    <n v="8"/>
    <b v="0"/>
    <s v="technology/wearables"/>
    <n v="5.8500000000000005"/>
    <n v="29.25"/>
    <x v="2"/>
    <s v="wearables"/>
  </r>
  <r>
    <x v="1"/>
    <s v="US"/>
    <s v="USD"/>
    <n v="1481727623"/>
    <d v="2016-12-14T10:00:23"/>
    <n v="1478095223"/>
    <x v="1007"/>
    <x v="4"/>
    <x v="2"/>
    <b v="0"/>
    <n v="76"/>
    <b v="0"/>
    <s v="technology/wearables"/>
    <n v="44.32"/>
    <n v="174.94736842105263"/>
    <x v="2"/>
    <s v="wearables"/>
  </r>
  <r>
    <x v="1"/>
    <s v="MX"/>
    <s v="MXN"/>
    <n v="1482953115"/>
    <d v="2016-12-28T14:25:15"/>
    <n v="1480361115"/>
    <x v="1008"/>
    <x v="4"/>
    <x v="2"/>
    <b v="0"/>
    <n v="1"/>
    <b v="0"/>
    <s v="technology/wearables"/>
    <n v="0.26737967914438499"/>
    <n v="250"/>
    <x v="2"/>
    <s v="wearables"/>
  </r>
  <r>
    <x v="1"/>
    <s v="US"/>
    <s v="USD"/>
    <n v="1466346646"/>
    <d v="2016-06-19T09:30:46"/>
    <n v="1463754646"/>
    <x v="1009"/>
    <x v="5"/>
    <x v="2"/>
    <b v="0"/>
    <n v="101"/>
    <b v="0"/>
    <s v="technology/wearables"/>
    <n v="13.13"/>
    <n v="65"/>
    <x v="2"/>
    <s v="wearables"/>
  </r>
  <r>
    <x v="1"/>
    <s v="US"/>
    <s v="USD"/>
    <n v="1473044340"/>
    <d v="2016-09-04T21:59:00"/>
    <n v="1468180462"/>
    <x v="1010"/>
    <x v="3"/>
    <x v="2"/>
    <b v="0"/>
    <n v="4"/>
    <b v="0"/>
    <s v="technology/wearables"/>
    <n v="0.19088937093275488"/>
    <n v="55"/>
    <x v="2"/>
    <s v="wearables"/>
  </r>
  <r>
    <x v="1"/>
    <s v="US"/>
    <s v="USD"/>
    <n v="1418938395"/>
    <d v="2014-12-18T16:33:15"/>
    <n v="1415050395"/>
    <x v="1011"/>
    <x v="4"/>
    <x v="3"/>
    <b v="0"/>
    <n v="1"/>
    <b v="0"/>
    <s v="technology/wearables"/>
    <n v="0.375"/>
    <n v="75"/>
    <x v="2"/>
    <s v="wearables"/>
  </r>
  <r>
    <x v="1"/>
    <s v="US"/>
    <s v="USD"/>
    <n v="1485254052"/>
    <d v="2017-01-24T05:34:12"/>
    <n v="1481366052"/>
    <x v="1012"/>
    <x v="11"/>
    <x v="2"/>
    <b v="0"/>
    <n v="775"/>
    <b v="0"/>
    <s v="technology/wearables"/>
    <n v="21535.021000000001"/>
    <n v="1389.3561935483872"/>
    <x v="2"/>
    <s v="wearables"/>
  </r>
  <r>
    <x v="1"/>
    <s v="US"/>
    <s v="USD"/>
    <n v="1451419200"/>
    <d v="2015-12-29T15:00:00"/>
    <n v="1449000056"/>
    <x v="1013"/>
    <x v="11"/>
    <x v="0"/>
    <b v="0"/>
    <n v="90"/>
    <b v="0"/>
    <s v="technology/wearables"/>
    <n v="34.527999999999999"/>
    <n v="95.911111111111111"/>
    <x v="2"/>
    <s v="wearables"/>
  </r>
  <r>
    <x v="1"/>
    <s v="US"/>
    <s v="USD"/>
    <n v="1420070615"/>
    <d v="2014-12-31T19:03:35"/>
    <n v="1415750615"/>
    <x v="1014"/>
    <x v="4"/>
    <x v="3"/>
    <b v="0"/>
    <n v="16"/>
    <b v="0"/>
    <s v="technology/wearables"/>
    <n v="30.599999999999998"/>
    <n v="191.25"/>
    <x v="2"/>
    <s v="wearables"/>
  </r>
  <r>
    <x v="1"/>
    <s v="CH"/>
    <s v="CHF"/>
    <n v="1448489095"/>
    <d v="2015-11-25T17:04:55"/>
    <n v="1445893495"/>
    <x v="1015"/>
    <x v="9"/>
    <x v="0"/>
    <b v="0"/>
    <n v="6"/>
    <b v="0"/>
    <s v="technology/wearables"/>
    <n v="2.666666666666667"/>
    <n v="40"/>
    <x v="2"/>
    <s v="wearables"/>
  </r>
  <r>
    <x v="1"/>
    <s v="US"/>
    <s v="USD"/>
    <n v="1459992856"/>
    <d v="2016-04-06T20:34:16"/>
    <n v="1456108456"/>
    <x v="1016"/>
    <x v="2"/>
    <x v="2"/>
    <b v="0"/>
    <n v="38"/>
    <b v="0"/>
    <s v="technology/wearables"/>
    <n v="2.8420000000000001"/>
    <n v="74.78947368421052"/>
    <x v="2"/>
    <s v="wearables"/>
  </r>
  <r>
    <x v="1"/>
    <s v="US"/>
    <s v="USD"/>
    <n v="1448125935"/>
    <d v="2015-11-21T12:12:15"/>
    <n v="1444666335"/>
    <x v="1017"/>
    <x v="9"/>
    <x v="0"/>
    <b v="0"/>
    <n v="355"/>
    <b v="0"/>
    <s v="technology/wearables"/>
    <n v="22.878799999999998"/>
    <n v="161.11830985915492"/>
    <x v="2"/>
    <s v="wearables"/>
  </r>
  <r>
    <x v="1"/>
    <s v="US"/>
    <s v="USD"/>
    <n v="1468496933"/>
    <d v="2016-07-14T06:48:53"/>
    <n v="1465904933"/>
    <x v="1018"/>
    <x v="0"/>
    <x v="2"/>
    <b v="0"/>
    <n v="7"/>
    <b v="0"/>
    <s v="technology/wearables"/>
    <n v="3.105"/>
    <n v="88.714285714285708"/>
    <x v="2"/>
    <s v="wearables"/>
  </r>
  <r>
    <x v="1"/>
    <s v="US"/>
    <s v="USD"/>
    <n v="1423092149"/>
    <d v="2015-02-04T18:22:29"/>
    <n v="1420500149"/>
    <x v="1019"/>
    <x v="1"/>
    <x v="0"/>
    <b v="0"/>
    <n v="400"/>
    <b v="0"/>
    <s v="technology/wearables"/>
    <n v="47.333333333333336"/>
    <n v="53.25"/>
    <x v="2"/>
    <s v="wearables"/>
  </r>
  <r>
    <x v="0"/>
    <s v="CA"/>
    <s v="CAD"/>
    <n v="1433206020"/>
    <d v="2015-06-01T19:47:00"/>
    <n v="1430617209"/>
    <x v="1020"/>
    <x v="5"/>
    <x v="0"/>
    <b v="0"/>
    <n v="30"/>
    <b v="1"/>
    <s v="music/electronic music"/>
    <n v="205.54838709677421"/>
    <n v="106.2"/>
    <x v="4"/>
    <s v="electronic music"/>
  </r>
  <r>
    <x v="0"/>
    <s v="US"/>
    <s v="USD"/>
    <n v="1445054400"/>
    <d v="2015-10-16T23:00:00"/>
    <n v="1443074571"/>
    <x v="1021"/>
    <x v="8"/>
    <x v="0"/>
    <b v="1"/>
    <n v="478"/>
    <b v="1"/>
    <s v="music/electronic music"/>
    <n v="351.80366666666669"/>
    <n v="22.079728033472804"/>
    <x v="4"/>
    <s v="electronic music"/>
  </r>
  <r>
    <x v="0"/>
    <s v="US"/>
    <s v="USD"/>
    <n v="1431876677"/>
    <d v="2015-05-17T10:31:17"/>
    <n v="1429284677"/>
    <x v="1022"/>
    <x v="6"/>
    <x v="0"/>
    <b v="1"/>
    <n v="74"/>
    <b v="1"/>
    <s v="music/electronic music"/>
    <n v="114.9"/>
    <n v="31.054054054054053"/>
    <x v="4"/>
    <s v="electronic music"/>
  </r>
  <r>
    <x v="0"/>
    <s v="GB"/>
    <s v="GBP"/>
    <n v="1434837861"/>
    <d v="2015-06-20T17:04:21"/>
    <n v="1432245861"/>
    <x v="1023"/>
    <x v="5"/>
    <x v="0"/>
    <b v="0"/>
    <n v="131"/>
    <b v="1"/>
    <s v="music/electronic music"/>
    <n v="237.15"/>
    <n v="36.206106870229007"/>
    <x v="4"/>
    <s v="electronic music"/>
  </r>
  <r>
    <x v="0"/>
    <s v="SE"/>
    <s v="SEK"/>
    <n v="1454248563"/>
    <d v="2016-01-31T08:56:03"/>
    <n v="1451656563"/>
    <x v="1024"/>
    <x v="1"/>
    <x v="2"/>
    <b v="1"/>
    <n v="61"/>
    <b v="1"/>
    <s v="music/electronic music"/>
    <n v="118.63774999999998"/>
    <n v="388.9762295081967"/>
    <x v="4"/>
    <s v="electronic music"/>
  </r>
  <r>
    <x v="0"/>
    <s v="US"/>
    <s v="USD"/>
    <n v="1426532437"/>
    <d v="2015-03-16T14:00:37"/>
    <n v="1423944037"/>
    <x v="1025"/>
    <x v="2"/>
    <x v="0"/>
    <b v="1"/>
    <n v="1071"/>
    <b v="1"/>
    <s v="music/electronic music"/>
    <n v="109.92831428571431"/>
    <n v="71.848571428571432"/>
    <x v="4"/>
    <s v="electronic music"/>
  </r>
  <r>
    <x v="0"/>
    <s v="GB"/>
    <s v="GBP"/>
    <n v="1459414016"/>
    <d v="2016-03-31T03:46:56"/>
    <n v="1456480016"/>
    <x v="1026"/>
    <x v="2"/>
    <x v="2"/>
    <b v="1"/>
    <n v="122"/>
    <b v="1"/>
    <s v="music/electronic music"/>
    <n v="100.00828571428571"/>
    <n v="57.381803278688523"/>
    <x v="4"/>
    <s v="electronic music"/>
  </r>
  <r>
    <x v="0"/>
    <s v="US"/>
    <s v="USD"/>
    <n v="1414025347"/>
    <d v="2014-10-22T19:49:07"/>
    <n v="1411433347"/>
    <x v="1027"/>
    <x v="8"/>
    <x v="3"/>
    <b v="1"/>
    <n v="111"/>
    <b v="1"/>
    <s v="music/electronic music"/>
    <n v="103.09292094387415"/>
    <n v="69.666666666666671"/>
    <x v="4"/>
    <s v="electronic music"/>
  </r>
  <r>
    <x v="0"/>
    <s v="GB"/>
    <s v="GBP"/>
    <n v="1488830400"/>
    <d v="2017-03-06T15:00:00"/>
    <n v="1484924605"/>
    <x v="1028"/>
    <x v="1"/>
    <x v="1"/>
    <b v="1"/>
    <n v="255"/>
    <b v="1"/>
    <s v="music/electronic music"/>
    <n v="117.27000000000001"/>
    <n v="45.988235294117644"/>
    <x v="4"/>
    <s v="electronic music"/>
  </r>
  <r>
    <x v="0"/>
    <s v="SE"/>
    <s v="SEK"/>
    <n v="1428184740"/>
    <d v="2015-04-04T16:59:00"/>
    <n v="1423501507"/>
    <x v="1029"/>
    <x v="2"/>
    <x v="0"/>
    <b v="0"/>
    <n v="141"/>
    <b v="1"/>
    <s v="music/electronic music"/>
    <n v="111.75999999999999"/>
    <n v="79.262411347517727"/>
    <x v="4"/>
    <s v="electronic music"/>
  </r>
  <r>
    <x v="0"/>
    <s v="US"/>
    <s v="USD"/>
    <n v="1473680149"/>
    <d v="2016-09-12T06:35:49"/>
    <n v="1472470549"/>
    <x v="1030"/>
    <x v="10"/>
    <x v="2"/>
    <b v="0"/>
    <n v="159"/>
    <b v="1"/>
    <s v="music/electronic music"/>
    <n v="342.09999999999997"/>
    <n v="43.031446540880502"/>
    <x v="4"/>
    <s v="electronic music"/>
  </r>
  <r>
    <x v="0"/>
    <s v="US"/>
    <s v="USD"/>
    <n v="1450290010"/>
    <d v="2015-12-16T13:20:10"/>
    <n v="1447698010"/>
    <x v="1031"/>
    <x v="4"/>
    <x v="0"/>
    <b v="0"/>
    <n v="99"/>
    <b v="1"/>
    <s v="music/electronic music"/>
    <n v="107.4"/>
    <n v="108.48484848484848"/>
    <x v="4"/>
    <s v="electronic music"/>
  </r>
  <r>
    <x v="0"/>
    <s v="US"/>
    <s v="USD"/>
    <n v="1466697625"/>
    <d v="2016-06-23T11:00:25"/>
    <n v="1464105625"/>
    <x v="1032"/>
    <x v="5"/>
    <x v="2"/>
    <b v="0"/>
    <n v="96"/>
    <b v="1"/>
    <s v="music/electronic music"/>
    <n v="108.49703703703703"/>
    <n v="61.029583333333335"/>
    <x v="4"/>
    <s v="electronic music"/>
  </r>
  <r>
    <x v="0"/>
    <s v="GB"/>
    <s v="GBP"/>
    <n v="1481564080"/>
    <d v="2016-12-12T12:34:40"/>
    <n v="1479144880"/>
    <x v="1033"/>
    <x v="4"/>
    <x v="2"/>
    <b v="0"/>
    <n v="27"/>
    <b v="1"/>
    <s v="music/electronic music"/>
    <n v="102.86144578313252"/>
    <n v="50.592592592592595"/>
    <x v="4"/>
    <s v="electronic music"/>
  </r>
  <r>
    <x v="0"/>
    <s v="US"/>
    <s v="USD"/>
    <n v="1470369540"/>
    <d v="2016-08-04T22:59:00"/>
    <n v="1467604804"/>
    <x v="1034"/>
    <x v="3"/>
    <x v="2"/>
    <b v="0"/>
    <n v="166"/>
    <b v="1"/>
    <s v="music/electronic music"/>
    <n v="130.0018"/>
    <n v="39.157168674698795"/>
    <x v="4"/>
    <s v="electronic music"/>
  </r>
  <r>
    <x v="0"/>
    <s v="US"/>
    <s v="USD"/>
    <n v="1423668220"/>
    <d v="2015-02-11T10:23:40"/>
    <n v="1421076220"/>
    <x v="1035"/>
    <x v="1"/>
    <x v="0"/>
    <b v="0"/>
    <n v="76"/>
    <b v="1"/>
    <s v="music/electronic music"/>
    <n v="107.65217391304347"/>
    <n v="65.15789473684211"/>
    <x v="4"/>
    <s v="electronic music"/>
  </r>
  <r>
    <x v="0"/>
    <s v="US"/>
    <s v="USD"/>
    <n v="1357545600"/>
    <d v="2013-01-07T03:00:00"/>
    <n v="1354790790"/>
    <x v="1036"/>
    <x v="11"/>
    <x v="5"/>
    <b v="0"/>
    <n v="211"/>
    <b v="1"/>
    <s v="music/electronic music"/>
    <n v="112.36044444444444"/>
    <n v="23.963127962085309"/>
    <x v="4"/>
    <s v="electronic music"/>
  </r>
  <r>
    <x v="0"/>
    <s v="US"/>
    <s v="USD"/>
    <n v="1431925200"/>
    <d v="2015-05-18T00:00:00"/>
    <n v="1429991062"/>
    <x v="1037"/>
    <x v="6"/>
    <x v="0"/>
    <b v="0"/>
    <n v="21"/>
    <b v="1"/>
    <s v="music/electronic music"/>
    <n v="102.1"/>
    <n v="48.61904761904762"/>
    <x v="4"/>
    <s v="electronic music"/>
  </r>
  <r>
    <x v="0"/>
    <s v="US"/>
    <s v="USD"/>
    <n v="1458362023"/>
    <d v="2016-03-18T23:33:43"/>
    <n v="1455773623"/>
    <x v="1038"/>
    <x v="2"/>
    <x v="2"/>
    <b v="0"/>
    <n v="61"/>
    <b v="1"/>
    <s v="music/electronic music"/>
    <n v="145.33333333333334"/>
    <n v="35.73770491803279"/>
    <x v="4"/>
    <s v="electronic music"/>
  </r>
  <r>
    <x v="0"/>
    <s v="US"/>
    <s v="USD"/>
    <n v="1481615940"/>
    <d v="2016-12-13T02:59:00"/>
    <n v="1479436646"/>
    <x v="1039"/>
    <x v="4"/>
    <x v="2"/>
    <b v="0"/>
    <n v="30"/>
    <b v="1"/>
    <s v="music/electronic music"/>
    <n v="128.19999999999999"/>
    <n v="21.366666666666667"/>
    <x v="4"/>
    <s v="electronic music"/>
  </r>
  <r>
    <x v="1"/>
    <s v="US"/>
    <s v="USD"/>
    <n v="1472317209"/>
    <d v="2016-08-27T12:00:09"/>
    <n v="1469725209"/>
    <x v="1040"/>
    <x v="3"/>
    <x v="2"/>
    <b v="0"/>
    <n v="1"/>
    <b v="0"/>
    <s v="journalism/audio"/>
    <n v="0.29411764705882354"/>
    <n v="250"/>
    <x v="5"/>
    <s v="audio"/>
  </r>
  <r>
    <x v="1"/>
    <s v="US"/>
    <s v="USD"/>
    <n v="1406769992"/>
    <d v="2014-07-30T20:26:32"/>
    <n v="1405041992"/>
    <x v="1041"/>
    <x v="3"/>
    <x v="3"/>
    <b v="0"/>
    <n v="0"/>
    <b v="0"/>
    <s v="journalism/audio"/>
    <n v="0"/>
    <n v="0"/>
    <x v="5"/>
    <s v="audio"/>
  </r>
  <r>
    <x v="1"/>
    <s v="US"/>
    <s v="USD"/>
    <n v="1410516000"/>
    <d v="2014-09-12T05:00:00"/>
    <n v="1406824948"/>
    <x v="1042"/>
    <x v="3"/>
    <x v="3"/>
    <b v="0"/>
    <n v="1"/>
    <b v="0"/>
    <s v="journalism/audio"/>
    <n v="1.5384615384615385"/>
    <n v="10"/>
    <x v="5"/>
    <s v="audio"/>
  </r>
  <r>
    <x v="1"/>
    <s v="US"/>
    <s v="USD"/>
    <n v="1432101855"/>
    <d v="2015-05-20T01:04:15"/>
    <n v="1429509855"/>
    <x v="1043"/>
    <x v="6"/>
    <x v="0"/>
    <b v="0"/>
    <n v="292"/>
    <b v="0"/>
    <s v="journalism/audio"/>
    <n v="8.5370000000000008"/>
    <n v="29.236301369863014"/>
    <x v="5"/>
    <s v="audio"/>
  </r>
  <r>
    <x v="1"/>
    <s v="US"/>
    <s v="USD"/>
    <n v="1425587220"/>
    <d v="2015-03-05T15:27:00"/>
    <n v="1420668801"/>
    <x v="1044"/>
    <x v="1"/>
    <x v="0"/>
    <b v="0"/>
    <n v="2"/>
    <b v="0"/>
    <s v="journalism/audio"/>
    <n v="8.5714285714285715E-2"/>
    <n v="3"/>
    <x v="5"/>
    <s v="audio"/>
  </r>
  <r>
    <x v="1"/>
    <s v="US"/>
    <s v="USD"/>
    <n v="1408827550"/>
    <d v="2014-08-23T15:59:10"/>
    <n v="1406235550"/>
    <x v="1045"/>
    <x v="3"/>
    <x v="3"/>
    <b v="0"/>
    <n v="8"/>
    <b v="0"/>
    <s v="journalism/audio"/>
    <n v="2.6599999999999997"/>
    <n v="33.25"/>
    <x v="5"/>
    <s v="audio"/>
  </r>
  <r>
    <x v="1"/>
    <s v="DE"/>
    <s v="EUR"/>
    <n v="1451161560"/>
    <d v="2015-12-26T15:26:00"/>
    <n v="1447273560"/>
    <x v="1046"/>
    <x v="4"/>
    <x v="0"/>
    <b v="0"/>
    <n v="0"/>
    <b v="0"/>
    <s v="journalism/audio"/>
    <n v="0"/>
    <n v="0"/>
    <x v="5"/>
    <s v="audio"/>
  </r>
  <r>
    <x v="1"/>
    <s v="US"/>
    <s v="USD"/>
    <n v="1415219915"/>
    <d v="2014-11-05T15:38:35"/>
    <n v="1412624315"/>
    <x v="1047"/>
    <x v="9"/>
    <x v="3"/>
    <b v="0"/>
    <n v="1"/>
    <b v="0"/>
    <s v="journalism/audio"/>
    <n v="0.05"/>
    <n v="1"/>
    <x v="5"/>
    <s v="audio"/>
  </r>
  <r>
    <x v="1"/>
    <s v="US"/>
    <s v="USD"/>
    <n v="1474766189"/>
    <d v="2016-09-24T20:16:29"/>
    <n v="1471310189"/>
    <x v="1048"/>
    <x v="10"/>
    <x v="2"/>
    <b v="0"/>
    <n v="4"/>
    <b v="0"/>
    <s v="journalism/audio"/>
    <n v="1.4133333333333333"/>
    <n v="53"/>
    <x v="5"/>
    <s v="audio"/>
  </r>
  <r>
    <x v="1"/>
    <s v="US"/>
    <s v="USD"/>
    <n v="1455272445"/>
    <d v="2016-02-12T05:20:45"/>
    <n v="1452680445"/>
    <x v="1049"/>
    <x v="1"/>
    <x v="2"/>
    <b v="0"/>
    <n v="0"/>
    <b v="0"/>
    <s v="journalism/audio"/>
    <n v="0"/>
    <n v="0"/>
    <x v="5"/>
    <s v="audio"/>
  </r>
  <r>
    <x v="1"/>
    <s v="US"/>
    <s v="USD"/>
    <n v="1442257677"/>
    <d v="2015-09-14T14:07:57"/>
    <n v="1439665677"/>
    <x v="1050"/>
    <x v="10"/>
    <x v="0"/>
    <b v="0"/>
    <n v="0"/>
    <b v="0"/>
    <s v="journalism/audio"/>
    <n v="0"/>
    <n v="0"/>
    <x v="5"/>
    <s v="audio"/>
  </r>
  <r>
    <x v="1"/>
    <s v="US"/>
    <s v="USD"/>
    <n v="1409098825"/>
    <d v="2014-08-26T19:20:25"/>
    <n v="1406679625"/>
    <x v="1051"/>
    <x v="3"/>
    <x v="3"/>
    <b v="0"/>
    <n v="0"/>
    <b v="0"/>
    <s v="journalism/audio"/>
    <n v="0"/>
    <n v="0"/>
    <x v="5"/>
    <s v="audio"/>
  </r>
  <r>
    <x v="1"/>
    <s v="US"/>
    <s v="USD"/>
    <n v="1465243740"/>
    <d v="2016-06-06T15:09:00"/>
    <n v="1461438495"/>
    <x v="1052"/>
    <x v="6"/>
    <x v="2"/>
    <b v="0"/>
    <n v="0"/>
    <b v="0"/>
    <s v="journalism/audio"/>
    <n v="0"/>
    <n v="0"/>
    <x v="5"/>
    <s v="audio"/>
  </r>
  <r>
    <x v="1"/>
    <s v="US"/>
    <s v="USD"/>
    <n v="1488773332"/>
    <d v="2017-03-05T23:08:52"/>
    <n v="1486613332"/>
    <x v="1053"/>
    <x v="2"/>
    <x v="1"/>
    <b v="0"/>
    <n v="1"/>
    <b v="0"/>
    <s v="journalism/audio"/>
    <n v="1"/>
    <n v="15"/>
    <x v="5"/>
    <s v="audio"/>
  </r>
  <r>
    <x v="1"/>
    <s v="US"/>
    <s v="USD"/>
    <n v="1407708000"/>
    <d v="2014-08-10T17:00:00"/>
    <n v="1405110399"/>
    <x v="1054"/>
    <x v="3"/>
    <x v="3"/>
    <b v="0"/>
    <n v="0"/>
    <b v="0"/>
    <s v="journalism/audio"/>
    <n v="0"/>
    <n v="0"/>
    <x v="5"/>
    <s v="audio"/>
  </r>
  <r>
    <x v="1"/>
    <s v="US"/>
    <s v="USD"/>
    <n v="1457394545"/>
    <d v="2016-03-07T18:49:05"/>
    <n v="1454802545"/>
    <x v="1055"/>
    <x v="2"/>
    <x v="2"/>
    <b v="0"/>
    <n v="0"/>
    <b v="0"/>
    <s v="journalism/audio"/>
    <n v="0"/>
    <n v="0"/>
    <x v="5"/>
    <s v="audio"/>
  </r>
  <r>
    <x v="1"/>
    <s v="US"/>
    <s v="USD"/>
    <n v="1429892177"/>
    <d v="2015-04-24T11:16:17"/>
    <n v="1424711777"/>
    <x v="1056"/>
    <x v="2"/>
    <x v="0"/>
    <b v="0"/>
    <n v="0"/>
    <b v="0"/>
    <s v="journalism/audio"/>
    <n v="0"/>
    <n v="0"/>
    <x v="5"/>
    <s v="audio"/>
  </r>
  <r>
    <x v="1"/>
    <s v="US"/>
    <s v="USD"/>
    <n v="1480888483"/>
    <d v="2016-12-04T16:54:43"/>
    <n v="1478292883"/>
    <x v="1057"/>
    <x v="4"/>
    <x v="2"/>
    <b v="0"/>
    <n v="0"/>
    <b v="0"/>
    <s v="journalism/audio"/>
    <n v="0"/>
    <n v="0"/>
    <x v="5"/>
    <s v="audio"/>
  </r>
  <r>
    <x v="1"/>
    <s v="US"/>
    <s v="USD"/>
    <n v="1427328000"/>
    <d v="2015-03-25T19:00:00"/>
    <n v="1423777043"/>
    <x v="1058"/>
    <x v="2"/>
    <x v="0"/>
    <b v="0"/>
    <n v="0"/>
    <b v="0"/>
    <s v="journalism/audio"/>
    <n v="0"/>
    <n v="0"/>
    <x v="5"/>
    <s v="audio"/>
  </r>
  <r>
    <x v="1"/>
    <s v="US"/>
    <s v="USD"/>
    <n v="1426269456"/>
    <d v="2015-03-13T12:57:36"/>
    <n v="1423681056"/>
    <x v="1059"/>
    <x v="2"/>
    <x v="0"/>
    <b v="0"/>
    <n v="0"/>
    <b v="0"/>
    <s v="journalism/audio"/>
    <n v="0"/>
    <n v="0"/>
    <x v="5"/>
    <s v="audio"/>
  </r>
  <r>
    <x v="1"/>
    <s v="US"/>
    <s v="USD"/>
    <n v="1429134893"/>
    <d v="2015-04-15T16:54:53"/>
    <n v="1426542893"/>
    <x v="1060"/>
    <x v="7"/>
    <x v="0"/>
    <b v="0"/>
    <n v="1"/>
    <b v="0"/>
    <s v="journalism/audio"/>
    <n v="1"/>
    <n v="50"/>
    <x v="5"/>
    <s v="audio"/>
  </r>
  <r>
    <x v="1"/>
    <s v="US"/>
    <s v="USD"/>
    <n v="1462150800"/>
    <d v="2016-05-01T20:00:00"/>
    <n v="1456987108"/>
    <x v="1061"/>
    <x v="7"/>
    <x v="2"/>
    <b v="0"/>
    <n v="0"/>
    <b v="0"/>
    <s v="journalism/audio"/>
    <n v="0"/>
    <n v="0"/>
    <x v="5"/>
    <s v="audio"/>
  </r>
  <r>
    <x v="1"/>
    <s v="US"/>
    <s v="USD"/>
    <n v="1468351341"/>
    <d v="2016-07-12T14:22:21"/>
    <n v="1467746541"/>
    <x v="1062"/>
    <x v="3"/>
    <x v="2"/>
    <b v="0"/>
    <n v="4"/>
    <b v="0"/>
    <s v="journalism/audio"/>
    <n v="95.477386934673376"/>
    <n v="47.5"/>
    <x v="5"/>
    <s v="audio"/>
  </r>
  <r>
    <x v="1"/>
    <s v="US"/>
    <s v="USD"/>
    <n v="1472604262"/>
    <d v="2016-08-30T19:44:22"/>
    <n v="1470012262"/>
    <x v="1063"/>
    <x v="3"/>
    <x v="2"/>
    <b v="0"/>
    <n v="0"/>
    <b v="0"/>
    <s v="journalism/audio"/>
    <n v="0"/>
    <n v="0"/>
    <x v="5"/>
    <s v="audio"/>
  </r>
  <r>
    <x v="2"/>
    <s v="US"/>
    <s v="USD"/>
    <n v="1373174903"/>
    <d v="2013-07-07T00:28:23"/>
    <n v="1369286903"/>
    <x v="1064"/>
    <x v="5"/>
    <x v="4"/>
    <b v="0"/>
    <n v="123"/>
    <b v="0"/>
    <s v="games/video games"/>
    <n v="8.974444444444444"/>
    <n v="65.666666666666671"/>
    <x v="6"/>
    <s v="video games"/>
  </r>
  <r>
    <x v="2"/>
    <s v="AU"/>
    <s v="AUD"/>
    <n v="1392800922"/>
    <d v="2014-02-19T04:08:42"/>
    <n v="1390381722"/>
    <x v="1065"/>
    <x v="1"/>
    <x v="3"/>
    <b v="0"/>
    <n v="5"/>
    <b v="0"/>
    <s v="games/video games"/>
    <n v="2.7"/>
    <n v="16.2"/>
    <x v="6"/>
    <s v="video games"/>
  </r>
  <r>
    <x v="2"/>
    <s v="US"/>
    <s v="USD"/>
    <n v="1375657582"/>
    <d v="2013-08-04T18:06:22"/>
    <n v="1371769582"/>
    <x v="1066"/>
    <x v="0"/>
    <x v="4"/>
    <b v="0"/>
    <n v="148"/>
    <b v="0"/>
    <s v="games/video games"/>
    <n v="3.3673333333333333"/>
    <n v="34.128378378378379"/>
    <x v="6"/>
    <s v="video games"/>
  </r>
  <r>
    <x v="2"/>
    <s v="US"/>
    <s v="USD"/>
    <n v="1387657931"/>
    <d v="2013-12-21T15:32:11"/>
    <n v="1385065931"/>
    <x v="1067"/>
    <x v="4"/>
    <x v="4"/>
    <b v="0"/>
    <n v="10"/>
    <b v="0"/>
    <s v="games/video games"/>
    <n v="26"/>
    <n v="13"/>
    <x v="6"/>
    <s v="video games"/>
  </r>
  <r>
    <x v="2"/>
    <s v="US"/>
    <s v="USD"/>
    <n v="1460274864"/>
    <d v="2016-04-10T02:54:24"/>
    <n v="1457686464"/>
    <x v="1068"/>
    <x v="7"/>
    <x v="2"/>
    <b v="0"/>
    <n v="4"/>
    <b v="0"/>
    <s v="games/video games"/>
    <n v="0.15"/>
    <n v="11.25"/>
    <x v="6"/>
    <s v="video games"/>
  </r>
  <r>
    <x v="2"/>
    <s v="US"/>
    <s v="USD"/>
    <n v="1385447459"/>
    <d v="2013-11-26T01:30:59"/>
    <n v="1382679059"/>
    <x v="1069"/>
    <x v="9"/>
    <x v="4"/>
    <b v="0"/>
    <n v="21"/>
    <b v="0"/>
    <s v="games/video games"/>
    <n v="38.636363636363633"/>
    <n v="40.476190476190474"/>
    <x v="6"/>
    <s v="video games"/>
  </r>
  <r>
    <x v="2"/>
    <s v="US"/>
    <s v="USD"/>
    <n v="1349050622"/>
    <d v="2012-09-30T19:17:02"/>
    <n v="1347322622"/>
    <x v="1070"/>
    <x v="8"/>
    <x v="5"/>
    <b v="0"/>
    <n v="2"/>
    <b v="0"/>
    <s v="games/video games"/>
    <n v="0.70000000000000007"/>
    <n v="35"/>
    <x v="6"/>
    <s v="video games"/>
  </r>
  <r>
    <x v="2"/>
    <s v="NO"/>
    <s v="NOK"/>
    <n v="1447787093"/>
    <d v="2015-11-17T14:04:53"/>
    <n v="1445191493"/>
    <x v="1071"/>
    <x v="9"/>
    <x v="0"/>
    <b v="0"/>
    <n v="0"/>
    <b v="0"/>
    <s v="games/video games"/>
    <n v="0"/>
    <n v="0"/>
    <x v="6"/>
    <s v="video games"/>
  </r>
  <r>
    <x v="2"/>
    <s v="US"/>
    <s v="USD"/>
    <n v="1391630297"/>
    <d v="2014-02-05T14:58:17"/>
    <n v="1389038297"/>
    <x v="1072"/>
    <x v="1"/>
    <x v="3"/>
    <b v="0"/>
    <n v="4"/>
    <b v="0"/>
    <s v="games/video games"/>
    <n v="6.8000000000000005E-2"/>
    <n v="12.75"/>
    <x v="6"/>
    <s v="video games"/>
  </r>
  <r>
    <x v="2"/>
    <s v="US"/>
    <s v="USD"/>
    <n v="1318806541"/>
    <d v="2011-10-16T18:09:01"/>
    <n v="1316214541"/>
    <x v="1073"/>
    <x v="8"/>
    <x v="6"/>
    <b v="0"/>
    <n v="1"/>
    <b v="0"/>
    <s v="games/video games"/>
    <n v="1.3333333333333335"/>
    <n v="10"/>
    <x v="6"/>
    <s v="video games"/>
  </r>
  <r>
    <x v="2"/>
    <s v="US"/>
    <s v="USD"/>
    <n v="1388808545"/>
    <d v="2014-01-03T23:09:05"/>
    <n v="1386216545"/>
    <x v="1074"/>
    <x v="11"/>
    <x v="4"/>
    <b v="0"/>
    <n v="30"/>
    <b v="0"/>
    <s v="games/video games"/>
    <n v="6.3092592592592585"/>
    <n v="113.56666666666666"/>
    <x v="6"/>
    <s v="video games"/>
  </r>
  <r>
    <x v="2"/>
    <s v="US"/>
    <s v="USD"/>
    <n v="1336340516"/>
    <d v="2012-05-06T16:41:56"/>
    <n v="1333748516"/>
    <x v="1075"/>
    <x v="6"/>
    <x v="5"/>
    <b v="0"/>
    <n v="3"/>
    <b v="0"/>
    <s v="games/video games"/>
    <n v="4.5"/>
    <n v="15"/>
    <x v="6"/>
    <s v="video games"/>
  </r>
  <r>
    <x v="2"/>
    <s v="US"/>
    <s v="USD"/>
    <n v="1410426250"/>
    <d v="2014-09-11T04:04:10"/>
    <n v="1405674250"/>
    <x v="1076"/>
    <x v="3"/>
    <x v="3"/>
    <b v="0"/>
    <n v="975"/>
    <b v="0"/>
    <s v="games/video games"/>
    <n v="62.765333333333331"/>
    <n v="48.281025641025643"/>
    <x v="6"/>
    <s v="video games"/>
  </r>
  <r>
    <x v="2"/>
    <s v="US"/>
    <s v="USD"/>
    <n v="1452744011"/>
    <d v="2016-01-13T23:00:11"/>
    <n v="1450152011"/>
    <x v="1077"/>
    <x v="11"/>
    <x v="0"/>
    <b v="0"/>
    <n v="167"/>
    <b v="0"/>
    <s v="games/video games"/>
    <n v="29.376000000000001"/>
    <n v="43.976047904191617"/>
    <x v="6"/>
    <s v="video games"/>
  </r>
  <r>
    <x v="2"/>
    <s v="US"/>
    <s v="USD"/>
    <n v="1311309721"/>
    <d v="2011-07-21T23:42:01"/>
    <n v="1307421721"/>
    <x v="1078"/>
    <x v="0"/>
    <x v="6"/>
    <b v="0"/>
    <n v="5"/>
    <b v="0"/>
    <s v="games/video games"/>
    <n v="7.5"/>
    <n v="9"/>
    <x v="6"/>
    <s v="video games"/>
  </r>
  <r>
    <x v="2"/>
    <s v="DE"/>
    <s v="EUR"/>
    <n v="1463232936"/>
    <d v="2016-05-14T08:35:36"/>
    <n v="1461072936"/>
    <x v="1079"/>
    <x v="6"/>
    <x v="2"/>
    <b v="0"/>
    <n v="18"/>
    <b v="0"/>
    <s v="games/video games"/>
    <n v="2.6076923076923078"/>
    <n v="37.666666666666664"/>
    <x v="6"/>
    <s v="video games"/>
  </r>
  <r>
    <x v="2"/>
    <s v="US"/>
    <s v="USD"/>
    <n v="1399778333"/>
    <d v="2014-05-10T22:18:53"/>
    <n v="1397186333"/>
    <x v="1080"/>
    <x v="6"/>
    <x v="3"/>
    <b v="0"/>
    <n v="98"/>
    <b v="0"/>
    <s v="games/video games"/>
    <n v="9.1050000000000004"/>
    <n v="18.581632653061224"/>
    <x v="6"/>
    <s v="video games"/>
  </r>
  <r>
    <x v="2"/>
    <s v="US"/>
    <s v="USD"/>
    <n v="1422483292"/>
    <d v="2015-01-28T17:14:52"/>
    <n v="1419891292"/>
    <x v="1081"/>
    <x v="11"/>
    <x v="3"/>
    <b v="0"/>
    <n v="4"/>
    <b v="0"/>
    <s v="games/video games"/>
    <n v="1.7647058823529412E-2"/>
    <n v="3"/>
    <x v="6"/>
    <s v="video games"/>
  </r>
  <r>
    <x v="2"/>
    <s v="US"/>
    <s v="USD"/>
    <n v="1344635088"/>
    <d v="2012-08-10T16:44:48"/>
    <n v="1342043088"/>
    <x v="1082"/>
    <x v="3"/>
    <x v="5"/>
    <b v="0"/>
    <n v="3"/>
    <b v="0"/>
    <s v="games/video games"/>
    <n v="0.55999999999999994"/>
    <n v="18.666666666666668"/>
    <x v="6"/>
    <s v="video games"/>
  </r>
  <r>
    <x v="2"/>
    <s v="CA"/>
    <s v="CAD"/>
    <n v="1406994583"/>
    <d v="2014-08-02T10:49:43"/>
    <n v="1401810583"/>
    <x v="1083"/>
    <x v="0"/>
    <x v="3"/>
    <b v="0"/>
    <n v="1"/>
    <b v="0"/>
    <s v="games/video games"/>
    <n v="0.82000000000000006"/>
    <n v="410"/>
    <x v="6"/>
    <s v="video games"/>
  </r>
  <r>
    <x v="2"/>
    <s v="US"/>
    <s v="USD"/>
    <n v="1407534804"/>
    <d v="2014-08-08T16:53:24"/>
    <n v="1404942804"/>
    <x v="1084"/>
    <x v="3"/>
    <x v="3"/>
    <b v="0"/>
    <n v="0"/>
    <b v="0"/>
    <s v="games/video games"/>
    <n v="0"/>
    <n v="0"/>
    <x v="6"/>
    <s v="video games"/>
  </r>
  <r>
    <x v="2"/>
    <s v="CA"/>
    <s v="CAD"/>
    <n v="1457967975"/>
    <d v="2016-03-14T10:06:15"/>
    <n v="1455379575"/>
    <x v="1085"/>
    <x v="2"/>
    <x v="2"/>
    <b v="0"/>
    <n v="9"/>
    <b v="0"/>
    <s v="games/video games"/>
    <n v="3.42"/>
    <n v="114"/>
    <x v="6"/>
    <s v="video games"/>
  </r>
  <r>
    <x v="2"/>
    <s v="US"/>
    <s v="USD"/>
    <n v="1408913291"/>
    <d v="2014-08-24T15:48:11"/>
    <n v="1406321291"/>
    <x v="1086"/>
    <x v="3"/>
    <x v="3"/>
    <b v="0"/>
    <n v="2"/>
    <b v="0"/>
    <s v="games/video games"/>
    <n v="8.3333333333333343E-2"/>
    <n v="7.5"/>
    <x v="6"/>
    <s v="video games"/>
  </r>
  <r>
    <x v="2"/>
    <s v="US"/>
    <s v="USD"/>
    <n v="1402852087"/>
    <d v="2014-06-15T12:08:07"/>
    <n v="1400260087"/>
    <x v="1087"/>
    <x v="5"/>
    <x v="3"/>
    <b v="0"/>
    <n v="0"/>
    <b v="0"/>
    <s v="games/video games"/>
    <n v="0"/>
    <n v="0"/>
    <x v="6"/>
    <s v="video games"/>
  </r>
  <r>
    <x v="2"/>
    <s v="US"/>
    <s v="USD"/>
    <n v="1398366667"/>
    <d v="2014-04-24T14:11:07"/>
    <n v="1395774667"/>
    <x v="1088"/>
    <x v="7"/>
    <x v="3"/>
    <b v="0"/>
    <n v="147"/>
    <b v="0"/>
    <s v="games/video games"/>
    <n v="14.182977777777777"/>
    <n v="43.41727891156463"/>
    <x v="6"/>
    <s v="video games"/>
  </r>
  <r>
    <x v="2"/>
    <s v="FR"/>
    <s v="EUR"/>
    <n v="1435293175"/>
    <d v="2015-06-25T23:32:55"/>
    <n v="1432701175"/>
    <x v="1089"/>
    <x v="5"/>
    <x v="0"/>
    <b v="0"/>
    <n v="49"/>
    <b v="0"/>
    <s v="games/video games"/>
    <n v="7.8266666666666662"/>
    <n v="23.959183673469386"/>
    <x v="6"/>
    <s v="video games"/>
  </r>
  <r>
    <x v="2"/>
    <s v="AU"/>
    <s v="AUD"/>
    <n v="1432873653"/>
    <d v="2015-05-28T23:27:33"/>
    <n v="1430281653"/>
    <x v="1090"/>
    <x v="6"/>
    <x v="0"/>
    <b v="0"/>
    <n v="1"/>
    <b v="0"/>
    <s v="games/video games"/>
    <n v="3.8464497269020695E-2"/>
    <n v="5"/>
    <x v="6"/>
    <s v="video games"/>
  </r>
  <r>
    <x v="2"/>
    <s v="GB"/>
    <s v="GBP"/>
    <n v="1460313672"/>
    <d v="2016-04-10T13:41:12"/>
    <n v="1457725272"/>
    <x v="1091"/>
    <x v="7"/>
    <x v="2"/>
    <b v="0"/>
    <n v="2"/>
    <b v="0"/>
    <s v="games/video games"/>
    <n v="12.5"/>
    <n v="12.5"/>
    <x v="6"/>
    <s v="video games"/>
  </r>
  <r>
    <x v="2"/>
    <s v="US"/>
    <s v="USD"/>
    <n v="1357432638"/>
    <d v="2013-01-05T19:37:18"/>
    <n v="1354840638"/>
    <x v="1092"/>
    <x v="11"/>
    <x v="5"/>
    <b v="0"/>
    <n v="7"/>
    <b v="0"/>
    <s v="games/video games"/>
    <n v="1.05"/>
    <n v="3"/>
    <x v="6"/>
    <s v="video games"/>
  </r>
  <r>
    <x v="2"/>
    <s v="CA"/>
    <s v="CAD"/>
    <n v="1455232937"/>
    <d v="2016-02-11T18:22:17"/>
    <n v="1453936937"/>
    <x v="1093"/>
    <x v="1"/>
    <x v="2"/>
    <b v="0"/>
    <n v="4"/>
    <b v="0"/>
    <s v="games/video games"/>
    <n v="14.083333333333334"/>
    <n v="10.5625"/>
    <x v="6"/>
    <s v="video games"/>
  </r>
  <r>
    <x v="2"/>
    <s v="US"/>
    <s v="USD"/>
    <n v="1318180033"/>
    <d v="2011-10-09T12:07:13"/>
    <n v="1315588033"/>
    <x v="1094"/>
    <x v="8"/>
    <x v="6"/>
    <b v="0"/>
    <n v="27"/>
    <b v="0"/>
    <s v="games/video games"/>
    <n v="18.300055555555556"/>
    <n v="122.00037037037038"/>
    <x v="6"/>
    <s v="video games"/>
  </r>
  <r>
    <x v="2"/>
    <s v="US"/>
    <s v="USD"/>
    <n v="1377867220"/>
    <d v="2013-08-30T07:53:40"/>
    <n v="1375275220"/>
    <x v="1095"/>
    <x v="3"/>
    <x v="4"/>
    <b v="0"/>
    <n v="94"/>
    <b v="0"/>
    <s v="games/video games"/>
    <n v="5.0347999999999997"/>
    <n v="267.80851063829789"/>
    <x v="6"/>
    <s v="video games"/>
  </r>
  <r>
    <x v="2"/>
    <s v="US"/>
    <s v="USD"/>
    <n v="1412393400"/>
    <d v="2014-10-03T22:30:00"/>
    <n v="1409747154"/>
    <x v="1096"/>
    <x v="8"/>
    <x v="3"/>
    <b v="0"/>
    <n v="29"/>
    <b v="0"/>
    <s v="games/video games"/>
    <n v="17.933333333333334"/>
    <n v="74.206896551724142"/>
    <x v="6"/>
    <s v="video games"/>
  </r>
  <r>
    <x v="2"/>
    <s v="US"/>
    <s v="USD"/>
    <n v="1393786877"/>
    <d v="2014-03-02T14:01:17"/>
    <n v="1390330877"/>
    <x v="1097"/>
    <x v="1"/>
    <x v="3"/>
    <b v="0"/>
    <n v="7"/>
    <b v="0"/>
    <s v="games/video games"/>
    <n v="4.7E-2"/>
    <n v="6.7142857142857144"/>
    <x v="6"/>
    <s v="video games"/>
  </r>
  <r>
    <x v="2"/>
    <s v="US"/>
    <s v="USD"/>
    <n v="1397413095"/>
    <d v="2014-04-13T13:18:15"/>
    <n v="1394821095"/>
    <x v="1098"/>
    <x v="7"/>
    <x v="3"/>
    <b v="0"/>
    <n v="22"/>
    <b v="0"/>
    <s v="games/video games"/>
    <n v="7.2120000000000006"/>
    <n v="81.954545454545453"/>
    <x v="6"/>
    <s v="video games"/>
  </r>
  <r>
    <x v="2"/>
    <s v="GB"/>
    <s v="GBP"/>
    <n v="1431547468"/>
    <d v="2015-05-13T15:04:28"/>
    <n v="1428955468"/>
    <x v="1099"/>
    <x v="6"/>
    <x v="0"/>
    <b v="0"/>
    <n v="1"/>
    <b v="0"/>
    <s v="games/video games"/>
    <n v="0.5"/>
    <n v="25"/>
    <x v="6"/>
    <s v="video games"/>
  </r>
  <r>
    <x v="2"/>
    <s v="DE"/>
    <s v="EUR"/>
    <n v="1455417571"/>
    <d v="2016-02-13T21:39:31"/>
    <n v="1452825571"/>
    <x v="1100"/>
    <x v="1"/>
    <x v="2"/>
    <b v="0"/>
    <n v="10"/>
    <b v="0"/>
    <s v="games/video games"/>
    <n v="2.5"/>
    <n v="10"/>
    <x v="6"/>
    <s v="video games"/>
  </r>
  <r>
    <x v="2"/>
    <s v="US"/>
    <s v="USD"/>
    <n v="1468519920"/>
    <d v="2016-07-14T13:12:00"/>
    <n v="1466188338"/>
    <x v="1101"/>
    <x v="0"/>
    <x v="2"/>
    <b v="0"/>
    <n v="6"/>
    <b v="0"/>
    <s v="games/video games"/>
    <n v="4.1000000000000002E-2"/>
    <n v="6.833333333333333"/>
    <x v="6"/>
    <s v="video games"/>
  </r>
  <r>
    <x v="2"/>
    <s v="US"/>
    <s v="USD"/>
    <n v="1386568740"/>
    <d v="2013-12-09T00:59:00"/>
    <n v="1383095125"/>
    <x v="1102"/>
    <x v="9"/>
    <x v="4"/>
    <b v="0"/>
    <n v="24"/>
    <b v="0"/>
    <s v="games/video games"/>
    <n v="5.3125"/>
    <n v="17.708333333333332"/>
    <x v="6"/>
    <s v="video games"/>
  </r>
  <r>
    <x v="2"/>
    <s v="US"/>
    <s v="USD"/>
    <n v="1466227190"/>
    <d v="2016-06-18T00:19:50"/>
    <n v="1461043190"/>
    <x v="1103"/>
    <x v="6"/>
    <x v="2"/>
    <b v="0"/>
    <n v="15"/>
    <b v="0"/>
    <s v="games/video games"/>
    <n v="1.6199999999999999"/>
    <n v="16.2"/>
    <x v="6"/>
    <s v="video games"/>
  </r>
  <r>
    <x v="2"/>
    <s v="GB"/>
    <s v="GBP"/>
    <n v="1402480221"/>
    <d v="2014-06-11T04:50:21"/>
    <n v="1399888221"/>
    <x v="1104"/>
    <x v="5"/>
    <x v="3"/>
    <b v="0"/>
    <n v="37"/>
    <b v="0"/>
    <s v="games/video games"/>
    <n v="4.9516666666666671"/>
    <n v="80.297297297297291"/>
    <x v="6"/>
    <s v="video games"/>
  </r>
  <r>
    <x v="2"/>
    <s v="US"/>
    <s v="USD"/>
    <n v="1395627327"/>
    <d v="2014-03-23T21:15:27"/>
    <n v="1393038927"/>
    <x v="1105"/>
    <x v="2"/>
    <x v="3"/>
    <b v="0"/>
    <n v="20"/>
    <b v="0"/>
    <s v="games/video games"/>
    <n v="0.159"/>
    <n v="71.55"/>
    <x v="6"/>
    <s v="video games"/>
  </r>
  <r>
    <x v="2"/>
    <s v="US"/>
    <s v="USD"/>
    <n v="1333557975"/>
    <d v="2012-04-04T11:46:15"/>
    <n v="1330969575"/>
    <x v="1106"/>
    <x v="7"/>
    <x v="5"/>
    <b v="0"/>
    <n v="7"/>
    <b v="0"/>
    <s v="games/video games"/>
    <n v="41.25"/>
    <n v="23.571428571428573"/>
    <x v="6"/>
    <s v="video games"/>
  </r>
  <r>
    <x v="2"/>
    <s v="US"/>
    <s v="USD"/>
    <n v="1406148024"/>
    <d v="2014-07-23T15:40:24"/>
    <n v="1403556024"/>
    <x v="1107"/>
    <x v="0"/>
    <x v="3"/>
    <b v="0"/>
    <n v="0"/>
    <b v="0"/>
    <s v="games/video games"/>
    <n v="0"/>
    <n v="0"/>
    <x v="6"/>
    <s v="video games"/>
  </r>
  <r>
    <x v="2"/>
    <s v="US"/>
    <s v="USD"/>
    <n v="1334326635"/>
    <d v="2012-04-13T09:17:15"/>
    <n v="1329146235"/>
    <x v="1108"/>
    <x v="2"/>
    <x v="5"/>
    <b v="0"/>
    <n v="21"/>
    <b v="0"/>
    <s v="games/video games"/>
    <n v="2.93"/>
    <n v="34.88095238095238"/>
    <x v="6"/>
    <s v="video games"/>
  </r>
  <r>
    <x v="2"/>
    <s v="US"/>
    <s v="USD"/>
    <n v="1479495790"/>
    <d v="2016-11-18T14:03:10"/>
    <n v="1476900190"/>
    <x v="1109"/>
    <x v="9"/>
    <x v="2"/>
    <b v="0"/>
    <n v="3"/>
    <b v="0"/>
    <s v="games/video games"/>
    <n v="0.44999999999999996"/>
    <n v="15"/>
    <x v="6"/>
    <s v="video games"/>
  </r>
  <r>
    <x v="2"/>
    <s v="US"/>
    <s v="USD"/>
    <n v="1354919022"/>
    <d v="2012-12-07T17:23:42"/>
    <n v="1352327022"/>
    <x v="1110"/>
    <x v="4"/>
    <x v="5"/>
    <b v="0"/>
    <n v="11"/>
    <b v="0"/>
    <s v="games/video games"/>
    <n v="0.51"/>
    <n v="23.181818181818183"/>
    <x v="6"/>
    <s v="video games"/>
  </r>
  <r>
    <x v="2"/>
    <s v="US"/>
    <s v="USD"/>
    <n v="1452228790"/>
    <d v="2016-01-07T23:53:10"/>
    <n v="1449636790"/>
    <x v="1111"/>
    <x v="11"/>
    <x v="0"/>
    <b v="0"/>
    <n v="1"/>
    <b v="0"/>
    <s v="games/video games"/>
    <n v="0.04"/>
    <n v="1"/>
    <x v="6"/>
    <s v="video games"/>
  </r>
  <r>
    <x v="2"/>
    <s v="US"/>
    <s v="USD"/>
    <n v="1421656200"/>
    <d v="2015-01-19T03:30:00"/>
    <n v="1416507211"/>
    <x v="1112"/>
    <x v="4"/>
    <x v="3"/>
    <b v="0"/>
    <n v="312"/>
    <b v="0"/>
    <s v="games/video games"/>
    <n v="35.537409090909087"/>
    <n v="100.23371794871794"/>
    <x v="6"/>
    <s v="video games"/>
  </r>
  <r>
    <x v="2"/>
    <s v="GB"/>
    <s v="GBP"/>
    <n v="1408058820"/>
    <d v="2014-08-14T18:27:00"/>
    <n v="1405466820"/>
    <x v="1113"/>
    <x v="3"/>
    <x v="3"/>
    <b v="0"/>
    <n v="1"/>
    <b v="0"/>
    <s v="games/video games"/>
    <n v="0.5"/>
    <n v="5"/>
    <x v="6"/>
    <s v="video games"/>
  </r>
  <r>
    <x v="2"/>
    <s v="GB"/>
    <s v="GBP"/>
    <n v="1381306687"/>
    <d v="2013-10-09T03:18:07"/>
    <n v="1378714687"/>
    <x v="1114"/>
    <x v="8"/>
    <x v="4"/>
    <b v="0"/>
    <n v="3"/>
    <b v="0"/>
    <s v="games/video games"/>
    <n v="0.16666666666666669"/>
    <n v="3.3333333333333335"/>
    <x v="6"/>
    <s v="video games"/>
  </r>
  <r>
    <x v="2"/>
    <s v="US"/>
    <s v="USD"/>
    <n v="1459352495"/>
    <d v="2016-03-30T10:41:35"/>
    <n v="1456764095"/>
    <x v="1115"/>
    <x v="2"/>
    <x v="2"/>
    <b v="0"/>
    <n v="4"/>
    <b v="0"/>
    <s v="games/video games"/>
    <n v="0.13250000000000001"/>
    <n v="13.25"/>
    <x v="6"/>
    <s v="video games"/>
  </r>
  <r>
    <x v="2"/>
    <s v="US"/>
    <s v="USD"/>
    <n v="1339273208"/>
    <d v="2012-06-09T15:20:08"/>
    <n v="1334089208"/>
    <x v="1116"/>
    <x v="6"/>
    <x v="5"/>
    <b v="0"/>
    <n v="10"/>
    <b v="0"/>
    <s v="games/video games"/>
    <n v="3.5704000000000007E-2"/>
    <n v="17.852"/>
    <x v="6"/>
    <s v="video games"/>
  </r>
  <r>
    <x v="2"/>
    <s v="DE"/>
    <s v="EUR"/>
    <n v="1451053313"/>
    <d v="2015-12-25T09:21:53"/>
    <n v="1448461313"/>
    <x v="1117"/>
    <x v="4"/>
    <x v="0"/>
    <b v="0"/>
    <n v="8"/>
    <b v="0"/>
    <s v="games/video games"/>
    <n v="8.3000000000000007"/>
    <n v="10.375"/>
    <x v="6"/>
    <s v="video games"/>
  </r>
  <r>
    <x v="2"/>
    <s v="AU"/>
    <s v="AUD"/>
    <n v="1396666779"/>
    <d v="2014-04-04T21:59:39"/>
    <n v="1394078379"/>
    <x v="1118"/>
    <x v="7"/>
    <x v="3"/>
    <b v="0"/>
    <n v="3"/>
    <b v="0"/>
    <s v="games/video games"/>
    <n v="2.4222222222222221"/>
    <n v="36.333333333333336"/>
    <x v="6"/>
    <s v="video games"/>
  </r>
  <r>
    <x v="2"/>
    <s v="US"/>
    <s v="USD"/>
    <n v="1396810864"/>
    <d v="2014-04-06T14:01:04"/>
    <n v="1395687664"/>
    <x v="1119"/>
    <x v="7"/>
    <x v="3"/>
    <b v="0"/>
    <n v="1"/>
    <b v="0"/>
    <s v="games/video games"/>
    <n v="0.23809523809523811"/>
    <n v="5"/>
    <x v="6"/>
    <s v="video games"/>
  </r>
  <r>
    <x v="2"/>
    <s v="US"/>
    <s v="USD"/>
    <n v="1319835400"/>
    <d v="2011-10-28T15:56:40"/>
    <n v="1315947400"/>
    <x v="1120"/>
    <x v="8"/>
    <x v="6"/>
    <b v="0"/>
    <n v="0"/>
    <b v="0"/>
    <s v="games/video games"/>
    <n v="0"/>
    <n v="0"/>
    <x v="6"/>
    <s v="video games"/>
  </r>
  <r>
    <x v="2"/>
    <s v="US"/>
    <s v="USD"/>
    <n v="1457904316"/>
    <d v="2016-03-13T16:25:16"/>
    <n v="1455315916"/>
    <x v="1121"/>
    <x v="2"/>
    <x v="2"/>
    <b v="0"/>
    <n v="5"/>
    <b v="0"/>
    <s v="games/video games"/>
    <n v="1.1599999999999999E-2"/>
    <n v="5.8"/>
    <x v="6"/>
    <s v="video games"/>
  </r>
  <r>
    <x v="2"/>
    <s v="GB"/>
    <s v="GBP"/>
    <n v="1369932825"/>
    <d v="2013-05-30T11:53:45"/>
    <n v="1368723225"/>
    <x v="1122"/>
    <x v="5"/>
    <x v="4"/>
    <b v="0"/>
    <n v="0"/>
    <b v="0"/>
    <s v="games/video games"/>
    <n v="0"/>
    <n v="0"/>
    <x v="6"/>
    <s v="video games"/>
  </r>
  <r>
    <x v="2"/>
    <s v="US"/>
    <s v="USD"/>
    <n v="1397910848"/>
    <d v="2014-04-19T07:34:08"/>
    <n v="1395318848"/>
    <x v="1123"/>
    <x v="7"/>
    <x v="3"/>
    <b v="0"/>
    <n v="3"/>
    <b v="0"/>
    <s v="games/video games"/>
    <n v="0.22"/>
    <n v="3.6666666666666665"/>
    <x v="6"/>
    <s v="video games"/>
  </r>
  <r>
    <x v="2"/>
    <s v="US"/>
    <s v="USD"/>
    <n v="1430409651"/>
    <d v="2015-04-30T11:00:51"/>
    <n v="1427817651"/>
    <x v="1124"/>
    <x v="7"/>
    <x v="0"/>
    <b v="0"/>
    <n v="7"/>
    <b v="0"/>
    <s v="games/mobile games"/>
    <n v="0.47222222222222221"/>
    <n v="60.714285714285715"/>
    <x v="6"/>
    <s v="mobile games"/>
  </r>
  <r>
    <x v="2"/>
    <s v="GB"/>
    <s v="GBP"/>
    <n v="1443193130"/>
    <d v="2015-09-25T09:58:50"/>
    <n v="1438009130"/>
    <x v="1125"/>
    <x v="3"/>
    <x v="0"/>
    <b v="0"/>
    <n v="0"/>
    <b v="0"/>
    <s v="games/mobile games"/>
    <n v="0"/>
    <n v="0"/>
    <x v="6"/>
    <s v="mobile games"/>
  </r>
  <r>
    <x v="2"/>
    <s v="US"/>
    <s v="USD"/>
    <n v="1468482694"/>
    <d v="2016-07-14T02:51:34"/>
    <n v="1465890694"/>
    <x v="1126"/>
    <x v="0"/>
    <x v="2"/>
    <b v="0"/>
    <n v="2"/>
    <b v="0"/>
    <s v="games/mobile games"/>
    <n v="0.5"/>
    <n v="5"/>
    <x v="6"/>
    <s v="mobile games"/>
  </r>
  <r>
    <x v="2"/>
    <s v="US"/>
    <s v="USD"/>
    <n v="1416000600"/>
    <d v="2014-11-14T16:30:00"/>
    <n v="1413318600"/>
    <x v="1127"/>
    <x v="9"/>
    <x v="3"/>
    <b v="0"/>
    <n v="23"/>
    <b v="0"/>
    <s v="games/mobile games"/>
    <n v="1.6714285714285713"/>
    <n v="25.434782608695652"/>
    <x v="6"/>
    <s v="mobile games"/>
  </r>
  <r>
    <x v="2"/>
    <s v="GB"/>
    <s v="GBP"/>
    <n v="1407425717"/>
    <d v="2014-08-07T10:35:17"/>
    <n v="1404833717"/>
    <x v="1128"/>
    <x v="3"/>
    <x v="3"/>
    <b v="0"/>
    <n v="1"/>
    <b v="0"/>
    <s v="games/mobile games"/>
    <n v="0.1"/>
    <n v="1"/>
    <x v="6"/>
    <s v="mobile games"/>
  </r>
  <r>
    <x v="2"/>
    <s v="US"/>
    <s v="USD"/>
    <n v="1465107693"/>
    <d v="2016-06-05T01:21:33"/>
    <n v="1462515693"/>
    <x v="1129"/>
    <x v="5"/>
    <x v="2"/>
    <b v="0"/>
    <n v="2"/>
    <b v="0"/>
    <s v="games/mobile games"/>
    <n v="0.105"/>
    <n v="10.5"/>
    <x v="6"/>
    <s v="mobile games"/>
  </r>
  <r>
    <x v="2"/>
    <s v="US"/>
    <s v="USD"/>
    <n v="1416963300"/>
    <d v="2014-11-25T19:55:00"/>
    <n v="1411775700"/>
    <x v="1130"/>
    <x v="8"/>
    <x v="3"/>
    <b v="0"/>
    <n v="3"/>
    <b v="0"/>
    <s v="games/mobile games"/>
    <n v="0.22"/>
    <n v="3.6666666666666665"/>
    <x v="6"/>
    <s v="mobile games"/>
  </r>
  <r>
    <x v="2"/>
    <s v="AU"/>
    <s v="AUD"/>
    <n v="1450993668"/>
    <d v="2015-12-24T16:47:48"/>
    <n v="1448401668"/>
    <x v="1131"/>
    <x v="4"/>
    <x v="0"/>
    <b v="0"/>
    <n v="0"/>
    <b v="0"/>
    <s v="games/mobile games"/>
    <n v="0"/>
    <n v="0"/>
    <x v="6"/>
    <s v="mobile games"/>
  </r>
  <r>
    <x v="2"/>
    <s v="CA"/>
    <s v="CAD"/>
    <n v="1483238771"/>
    <d v="2016-12-31T21:46:11"/>
    <n v="1480646771"/>
    <x v="1132"/>
    <x v="11"/>
    <x v="2"/>
    <b v="0"/>
    <n v="13"/>
    <b v="0"/>
    <s v="games/mobile games"/>
    <n v="14.38"/>
    <n v="110.61538461538461"/>
    <x v="6"/>
    <s v="mobile games"/>
  </r>
  <r>
    <x v="2"/>
    <s v="GB"/>
    <s v="GBP"/>
    <n v="1406799981"/>
    <d v="2014-07-31T04:46:21"/>
    <n v="1404207981"/>
    <x v="1133"/>
    <x v="3"/>
    <x v="3"/>
    <b v="0"/>
    <n v="1"/>
    <b v="0"/>
    <s v="games/mobile games"/>
    <n v="0.66666666666666674"/>
    <n v="20"/>
    <x v="6"/>
    <s v="mobile games"/>
  </r>
  <r>
    <x v="2"/>
    <s v="AU"/>
    <s v="AUD"/>
    <n v="1417235580"/>
    <d v="2014-11-28T23:33:00"/>
    <n v="1416034228"/>
    <x v="1134"/>
    <x v="4"/>
    <x v="3"/>
    <b v="0"/>
    <n v="1"/>
    <b v="0"/>
    <s v="games/mobile games"/>
    <n v="4.0000000000000001E-3"/>
    <n v="1"/>
    <x v="6"/>
    <s v="mobile games"/>
  </r>
  <r>
    <x v="2"/>
    <s v="DE"/>
    <s v="EUR"/>
    <n v="1470527094"/>
    <d v="2016-08-06T18:44:54"/>
    <n v="1467935094"/>
    <x v="1135"/>
    <x v="3"/>
    <x v="2"/>
    <b v="0"/>
    <n v="1"/>
    <b v="0"/>
    <s v="games/mobile games"/>
    <n v="5"/>
    <n v="50"/>
    <x v="6"/>
    <s v="mobile games"/>
  </r>
  <r>
    <x v="2"/>
    <s v="FR"/>
    <s v="EUR"/>
    <n v="1450541229"/>
    <d v="2015-12-19T11:07:09"/>
    <n v="1447949229"/>
    <x v="1136"/>
    <x v="4"/>
    <x v="0"/>
    <b v="0"/>
    <n v="6"/>
    <b v="0"/>
    <s v="games/mobile games"/>
    <n v="6.4439140811455857"/>
    <n v="45"/>
    <x v="6"/>
    <s v="mobile games"/>
  </r>
  <r>
    <x v="2"/>
    <s v="US"/>
    <s v="USD"/>
    <n v="1461440421"/>
    <d v="2016-04-23T14:40:21"/>
    <n v="1458848421"/>
    <x v="1137"/>
    <x v="7"/>
    <x v="2"/>
    <b v="0"/>
    <n v="39"/>
    <b v="0"/>
    <s v="games/mobile games"/>
    <n v="39.5"/>
    <n v="253.2051282051282"/>
    <x v="6"/>
    <s v="mobile games"/>
  </r>
  <r>
    <x v="2"/>
    <s v="US"/>
    <s v="USD"/>
    <n v="1485035131"/>
    <d v="2017-01-21T16:45:31"/>
    <n v="1483307131"/>
    <x v="1138"/>
    <x v="1"/>
    <x v="1"/>
    <b v="0"/>
    <n v="4"/>
    <b v="0"/>
    <s v="games/mobile games"/>
    <n v="0.35714285714285715"/>
    <n v="31.25"/>
    <x v="6"/>
    <s v="mobile games"/>
  </r>
  <r>
    <x v="2"/>
    <s v="US"/>
    <s v="USD"/>
    <n v="1420100426"/>
    <d v="2015-01-01T03:20:26"/>
    <n v="1417508426"/>
    <x v="1139"/>
    <x v="11"/>
    <x v="3"/>
    <b v="0"/>
    <n v="1"/>
    <b v="0"/>
    <s v="games/mobile games"/>
    <n v="6.25E-2"/>
    <n v="5"/>
    <x v="6"/>
    <s v="mobile games"/>
  </r>
  <r>
    <x v="2"/>
    <s v="GB"/>
    <s v="GBP"/>
    <n v="1438859121"/>
    <d v="2015-08-06T06:05:21"/>
    <n v="1436267121"/>
    <x v="1140"/>
    <x v="3"/>
    <x v="0"/>
    <b v="0"/>
    <n v="0"/>
    <b v="0"/>
    <s v="games/mobile games"/>
    <n v="0"/>
    <n v="0"/>
    <x v="6"/>
    <s v="mobile games"/>
  </r>
  <r>
    <x v="2"/>
    <s v="DE"/>
    <s v="EUR"/>
    <n v="1436460450"/>
    <d v="2015-07-09T11:47:30"/>
    <n v="1433868450"/>
    <x v="1141"/>
    <x v="0"/>
    <x v="0"/>
    <b v="0"/>
    <n v="0"/>
    <b v="0"/>
    <s v="games/mobile games"/>
    <n v="0"/>
    <n v="0"/>
    <x v="6"/>
    <s v="mobile games"/>
  </r>
  <r>
    <x v="2"/>
    <s v="US"/>
    <s v="USD"/>
    <n v="1424131727"/>
    <d v="2015-02-16T19:08:47"/>
    <n v="1421539727"/>
    <x v="1142"/>
    <x v="1"/>
    <x v="0"/>
    <b v="0"/>
    <n v="0"/>
    <b v="0"/>
    <s v="games/mobile games"/>
    <n v="0"/>
    <n v="0"/>
    <x v="6"/>
    <s v="mobile games"/>
  </r>
  <r>
    <x v="2"/>
    <s v="US"/>
    <s v="USD"/>
    <n v="1450327126"/>
    <d v="2015-12-16T23:38:46"/>
    <n v="1447735126"/>
    <x v="1143"/>
    <x v="4"/>
    <x v="0"/>
    <b v="0"/>
    <n v="8"/>
    <b v="0"/>
    <s v="games/mobile games"/>
    <n v="0.41333333333333333"/>
    <n v="23.25"/>
    <x v="6"/>
    <s v="mobile games"/>
  </r>
  <r>
    <x v="2"/>
    <s v="US"/>
    <s v="USD"/>
    <n v="1430281320"/>
    <d v="2015-04-28T23:22:00"/>
    <n v="1427689320"/>
    <x v="1144"/>
    <x v="7"/>
    <x v="0"/>
    <b v="0"/>
    <n v="0"/>
    <b v="0"/>
    <s v="food/food trucks"/>
    <n v="0"/>
    <n v="0"/>
    <x v="7"/>
    <s v="food trucks"/>
  </r>
  <r>
    <x v="2"/>
    <s v="US"/>
    <s v="USD"/>
    <n v="1412272592"/>
    <d v="2014-10-02T12:56:32"/>
    <n v="1407088592"/>
    <x v="1145"/>
    <x v="10"/>
    <x v="3"/>
    <b v="0"/>
    <n v="1"/>
    <b v="0"/>
    <s v="food/food trucks"/>
    <n v="0.125"/>
    <n v="100"/>
    <x v="7"/>
    <s v="food trucks"/>
  </r>
  <r>
    <x v="2"/>
    <s v="US"/>
    <s v="USD"/>
    <n v="1399071173"/>
    <d v="2014-05-02T17:52:53"/>
    <n v="1395787973"/>
    <x v="1146"/>
    <x v="7"/>
    <x v="3"/>
    <b v="0"/>
    <n v="12"/>
    <b v="0"/>
    <s v="food/food trucks"/>
    <n v="8.8333333333333339"/>
    <n v="44.166666666666664"/>
    <x v="7"/>
    <s v="food trucks"/>
  </r>
  <r>
    <x v="2"/>
    <s v="CA"/>
    <s v="CAD"/>
    <n v="1413760783"/>
    <d v="2014-10-19T18:19:43"/>
    <n v="1408576783"/>
    <x v="1147"/>
    <x v="10"/>
    <x v="3"/>
    <b v="0"/>
    <n v="0"/>
    <b v="0"/>
    <s v="food/food trucks"/>
    <n v="0"/>
    <n v="0"/>
    <x v="7"/>
    <s v="food trucks"/>
  </r>
  <r>
    <x v="2"/>
    <s v="US"/>
    <s v="USD"/>
    <n v="1480568781"/>
    <d v="2016-12-01T00:06:21"/>
    <n v="1477973181"/>
    <x v="1148"/>
    <x v="9"/>
    <x v="2"/>
    <b v="0"/>
    <n v="3"/>
    <b v="0"/>
    <s v="food/food trucks"/>
    <n v="0.48666666666666669"/>
    <n v="24.333333333333332"/>
    <x v="7"/>
    <s v="food trucks"/>
  </r>
  <r>
    <x v="2"/>
    <s v="US"/>
    <s v="USD"/>
    <n v="1466096566"/>
    <d v="2016-06-16T12:02:46"/>
    <n v="1463504566"/>
    <x v="1149"/>
    <x v="5"/>
    <x v="2"/>
    <b v="0"/>
    <n v="2"/>
    <b v="0"/>
    <s v="food/food trucks"/>
    <n v="0.15"/>
    <n v="37.5"/>
    <x v="7"/>
    <s v="food trucks"/>
  </r>
  <r>
    <x v="2"/>
    <s v="US"/>
    <s v="USD"/>
    <n v="1452293675"/>
    <d v="2016-01-08T17:54:35"/>
    <n v="1447109675"/>
    <x v="1150"/>
    <x v="4"/>
    <x v="0"/>
    <b v="0"/>
    <n v="6"/>
    <b v="0"/>
    <s v="food/food trucks"/>
    <n v="10.08"/>
    <n v="42"/>
    <x v="7"/>
    <s v="food trucks"/>
  </r>
  <r>
    <x v="2"/>
    <s v="US"/>
    <s v="USD"/>
    <n v="1441592863"/>
    <d v="2015-09-06T21:27:43"/>
    <n v="1439000863"/>
    <x v="1151"/>
    <x v="10"/>
    <x v="0"/>
    <b v="0"/>
    <n v="0"/>
    <b v="0"/>
    <s v="food/food trucks"/>
    <n v="0"/>
    <n v="0"/>
    <x v="7"/>
    <s v="food trucks"/>
  </r>
  <r>
    <x v="2"/>
    <s v="US"/>
    <s v="USD"/>
    <n v="1431709312"/>
    <d v="2015-05-15T12:01:52"/>
    <n v="1429117312"/>
    <x v="1152"/>
    <x v="6"/>
    <x v="0"/>
    <b v="0"/>
    <n v="15"/>
    <b v="0"/>
    <s v="food/food trucks"/>
    <n v="5.6937500000000005"/>
    <n v="60.733333333333334"/>
    <x v="7"/>
    <s v="food trucks"/>
  </r>
  <r>
    <x v="2"/>
    <s v="US"/>
    <s v="USD"/>
    <n v="1434647305"/>
    <d v="2015-06-18T12:08:25"/>
    <n v="1432055305"/>
    <x v="1153"/>
    <x v="5"/>
    <x v="0"/>
    <b v="0"/>
    <n v="1"/>
    <b v="0"/>
    <s v="food/food trucks"/>
    <n v="0.625"/>
    <n v="50"/>
    <x v="7"/>
    <s v="food trucks"/>
  </r>
  <r>
    <x v="2"/>
    <s v="US"/>
    <s v="USD"/>
    <n v="1441507006"/>
    <d v="2015-09-05T21:36:46"/>
    <n v="1438915006"/>
    <x v="1154"/>
    <x v="10"/>
    <x v="0"/>
    <b v="0"/>
    <n v="3"/>
    <b v="0"/>
    <s v="food/food trucks"/>
    <n v="6.5"/>
    <n v="108.33333333333333"/>
    <x v="7"/>
    <s v="food trucks"/>
  </r>
  <r>
    <x v="2"/>
    <s v="US"/>
    <s v="USD"/>
    <n v="1408040408"/>
    <d v="2014-08-14T13:20:08"/>
    <n v="1405448408"/>
    <x v="1155"/>
    <x v="3"/>
    <x v="3"/>
    <b v="0"/>
    <n v="8"/>
    <b v="0"/>
    <s v="food/food trucks"/>
    <n v="0.752"/>
    <n v="23.5"/>
    <x v="7"/>
    <s v="food trucks"/>
  </r>
  <r>
    <x v="2"/>
    <s v="US"/>
    <s v="USD"/>
    <n v="1424742162"/>
    <d v="2015-02-23T20:42:42"/>
    <n v="1422150162"/>
    <x v="1156"/>
    <x v="1"/>
    <x v="0"/>
    <b v="0"/>
    <n v="0"/>
    <b v="0"/>
    <s v="food/food trucks"/>
    <n v="0"/>
    <n v="0"/>
    <x v="7"/>
    <s v="food trucks"/>
  </r>
  <r>
    <x v="2"/>
    <s v="US"/>
    <s v="USD"/>
    <n v="1417795480"/>
    <d v="2014-12-05T11:04:40"/>
    <n v="1412607880"/>
    <x v="1157"/>
    <x v="9"/>
    <x v="3"/>
    <b v="0"/>
    <n v="3"/>
    <b v="0"/>
    <s v="food/food trucks"/>
    <n v="1.51"/>
    <n v="50.333333333333336"/>
    <x v="7"/>
    <s v="food trucks"/>
  </r>
  <r>
    <x v="2"/>
    <s v="US"/>
    <s v="USD"/>
    <n v="1418091128"/>
    <d v="2014-12-08T21:12:08"/>
    <n v="1415499128"/>
    <x v="1158"/>
    <x v="4"/>
    <x v="3"/>
    <b v="0"/>
    <n v="3"/>
    <b v="0"/>
    <s v="food/food trucks"/>
    <n v="0.46666666666666673"/>
    <n v="11.666666666666666"/>
    <x v="7"/>
    <s v="food trucks"/>
  </r>
  <r>
    <x v="2"/>
    <s v="US"/>
    <s v="USD"/>
    <n v="1435679100"/>
    <d v="2015-06-30T10:45:00"/>
    <n v="1433006765"/>
    <x v="1159"/>
    <x v="5"/>
    <x v="0"/>
    <b v="0"/>
    <n v="0"/>
    <b v="0"/>
    <s v="food/food trucks"/>
    <n v="0"/>
    <n v="0"/>
    <x v="7"/>
    <s v="food trucks"/>
  </r>
  <r>
    <x v="2"/>
    <s v="US"/>
    <s v="USD"/>
    <n v="1427510586"/>
    <d v="2015-03-27T21:43:06"/>
    <n v="1424922186"/>
    <x v="1160"/>
    <x v="2"/>
    <x v="0"/>
    <b v="0"/>
    <n v="19"/>
    <b v="0"/>
    <s v="food/food trucks"/>
    <n v="3.85"/>
    <n v="60.789473684210527"/>
    <x v="7"/>
    <s v="food trucks"/>
  </r>
  <r>
    <x v="2"/>
    <s v="US"/>
    <s v="USD"/>
    <n v="1432047989"/>
    <d v="2015-05-19T10:06:29"/>
    <n v="1430233589"/>
    <x v="1161"/>
    <x v="6"/>
    <x v="0"/>
    <b v="0"/>
    <n v="0"/>
    <b v="0"/>
    <s v="food/food trucks"/>
    <n v="0"/>
    <n v="0"/>
    <x v="7"/>
    <s v="food trucks"/>
  </r>
  <r>
    <x v="2"/>
    <s v="US"/>
    <s v="USD"/>
    <n v="1411662264"/>
    <d v="2014-09-25T11:24:24"/>
    <n v="1408983864"/>
    <x v="1162"/>
    <x v="10"/>
    <x v="3"/>
    <b v="0"/>
    <n v="2"/>
    <b v="0"/>
    <s v="food/food trucks"/>
    <n v="5.8333333333333341E-2"/>
    <n v="17.5"/>
    <x v="7"/>
    <s v="food trucks"/>
  </r>
  <r>
    <x v="2"/>
    <s v="US"/>
    <s v="USD"/>
    <n v="1407604920"/>
    <d v="2014-08-09T12:22:00"/>
    <n v="1405012920"/>
    <x v="1163"/>
    <x v="3"/>
    <x v="3"/>
    <b v="0"/>
    <n v="0"/>
    <b v="0"/>
    <s v="food/food trucks"/>
    <n v="0"/>
    <n v="0"/>
    <x v="7"/>
    <s v="food trucks"/>
  </r>
  <r>
    <x v="2"/>
    <s v="US"/>
    <s v="USD"/>
    <n v="1466270582"/>
    <d v="2016-06-18T12:23:02"/>
    <n v="1463678582"/>
    <x v="1164"/>
    <x v="5"/>
    <x v="2"/>
    <b v="0"/>
    <n v="0"/>
    <b v="0"/>
    <s v="food/food trucks"/>
    <n v="0"/>
    <n v="0"/>
    <x v="7"/>
    <s v="food trucks"/>
  </r>
  <r>
    <x v="2"/>
    <s v="US"/>
    <s v="USD"/>
    <n v="1404623330"/>
    <d v="2014-07-06T00:08:50"/>
    <n v="1401685730"/>
    <x v="1165"/>
    <x v="0"/>
    <x v="3"/>
    <b v="0"/>
    <n v="25"/>
    <b v="0"/>
    <s v="food/food trucks"/>
    <n v="20.705000000000002"/>
    <n v="82.82"/>
    <x v="7"/>
    <s v="food trucks"/>
  </r>
  <r>
    <x v="2"/>
    <s v="US"/>
    <s v="USD"/>
    <n v="1435291200"/>
    <d v="2015-06-25T23:00:00"/>
    <n v="1432640342"/>
    <x v="1166"/>
    <x v="5"/>
    <x v="0"/>
    <b v="0"/>
    <n v="8"/>
    <b v="0"/>
    <s v="food/food trucks"/>
    <n v="19.139999999999997"/>
    <n v="358.875"/>
    <x v="7"/>
    <s v="food trucks"/>
  </r>
  <r>
    <x v="2"/>
    <s v="US"/>
    <s v="USD"/>
    <n v="1410543495"/>
    <d v="2014-09-12T12:38:15"/>
    <n v="1407865095"/>
    <x v="1167"/>
    <x v="10"/>
    <x v="3"/>
    <b v="0"/>
    <n v="16"/>
    <b v="0"/>
    <s v="food/food trucks"/>
    <n v="1.6316666666666666"/>
    <n v="61.1875"/>
    <x v="7"/>
    <s v="food trucks"/>
  </r>
  <r>
    <x v="2"/>
    <s v="US"/>
    <s v="USD"/>
    <n v="1474507065"/>
    <d v="2016-09-21T20:17:45"/>
    <n v="1471915065"/>
    <x v="1168"/>
    <x v="10"/>
    <x v="2"/>
    <b v="0"/>
    <n v="3"/>
    <b v="0"/>
    <s v="food/food trucks"/>
    <n v="5.6666666666666661"/>
    <n v="340"/>
    <x v="7"/>
    <s v="food trucks"/>
  </r>
  <r>
    <x v="2"/>
    <s v="US"/>
    <s v="USD"/>
    <n v="1424593763"/>
    <d v="2015-02-22T03:29:23"/>
    <n v="1422001763"/>
    <x v="1169"/>
    <x v="1"/>
    <x v="0"/>
    <b v="0"/>
    <n v="3"/>
    <b v="0"/>
    <s v="food/food trucks"/>
    <n v="0.16999999999999998"/>
    <n v="5.666666666666667"/>
    <x v="7"/>
    <s v="food trucks"/>
  </r>
  <r>
    <x v="2"/>
    <s v="GB"/>
    <s v="GBP"/>
    <n v="1433021171"/>
    <d v="2015-05-30T16:26:11"/>
    <n v="1430429171"/>
    <x v="1170"/>
    <x v="6"/>
    <x v="0"/>
    <b v="0"/>
    <n v="2"/>
    <b v="0"/>
    <s v="food/food trucks"/>
    <n v="0.4"/>
    <n v="50"/>
    <x v="7"/>
    <s v="food trucks"/>
  </r>
  <r>
    <x v="2"/>
    <s v="US"/>
    <s v="USD"/>
    <n v="1415909927"/>
    <d v="2014-11-13T15:18:47"/>
    <n v="1414351127"/>
    <x v="1171"/>
    <x v="9"/>
    <x v="3"/>
    <b v="0"/>
    <n v="1"/>
    <b v="0"/>
    <s v="food/food trucks"/>
    <n v="0.1"/>
    <n v="25"/>
    <x v="7"/>
    <s v="food trucks"/>
  </r>
  <r>
    <x v="2"/>
    <s v="US"/>
    <s v="USD"/>
    <n v="1408551752"/>
    <d v="2014-08-20T11:22:32"/>
    <n v="1405959752"/>
    <x v="1172"/>
    <x v="3"/>
    <x v="3"/>
    <b v="0"/>
    <n v="0"/>
    <b v="0"/>
    <s v="food/food trucks"/>
    <n v="0"/>
    <n v="0"/>
    <x v="7"/>
    <s v="food trucks"/>
  </r>
  <r>
    <x v="2"/>
    <s v="US"/>
    <s v="USD"/>
    <n v="1438576057"/>
    <d v="2015-08-02T23:27:37"/>
    <n v="1435552057"/>
    <x v="1173"/>
    <x v="0"/>
    <x v="0"/>
    <b v="0"/>
    <n v="1"/>
    <b v="0"/>
    <s v="food/food trucks"/>
    <n v="2.4E-2"/>
    <n v="30"/>
    <x v="7"/>
    <s v="food trucks"/>
  </r>
  <r>
    <x v="2"/>
    <s v="US"/>
    <s v="USD"/>
    <n v="1462738327"/>
    <d v="2016-05-08T15:12:07"/>
    <n v="1460146327"/>
    <x v="1174"/>
    <x v="6"/>
    <x v="2"/>
    <b v="0"/>
    <n v="19"/>
    <b v="0"/>
    <s v="food/food trucks"/>
    <n v="5.9066666666666672"/>
    <n v="46.631578947368418"/>
    <x v="7"/>
    <s v="food trucks"/>
  </r>
  <r>
    <x v="2"/>
    <s v="US"/>
    <s v="USD"/>
    <n v="1436981339"/>
    <d v="2015-07-15T12:28:59"/>
    <n v="1434389339"/>
    <x v="1175"/>
    <x v="0"/>
    <x v="0"/>
    <b v="0"/>
    <n v="9"/>
    <b v="0"/>
    <s v="food/food trucks"/>
    <n v="2.9250000000000003"/>
    <n v="65"/>
    <x v="7"/>
    <s v="food trucks"/>
  </r>
  <r>
    <x v="2"/>
    <s v="AU"/>
    <s v="AUD"/>
    <n v="1488805200"/>
    <d v="2017-03-06T08:00:00"/>
    <n v="1484094498"/>
    <x v="1176"/>
    <x v="1"/>
    <x v="1"/>
    <b v="0"/>
    <n v="1"/>
    <b v="0"/>
    <s v="food/food trucks"/>
    <n v="5.7142857142857143E-3"/>
    <n v="10"/>
    <x v="7"/>
    <s v="food trucks"/>
  </r>
  <r>
    <x v="2"/>
    <s v="GB"/>
    <s v="GBP"/>
    <n v="1413388296"/>
    <d v="2014-10-15T10:51:36"/>
    <n v="1410796296"/>
    <x v="1177"/>
    <x v="8"/>
    <x v="3"/>
    <b v="0"/>
    <n v="0"/>
    <b v="0"/>
    <s v="food/food trucks"/>
    <n v="0"/>
    <n v="0"/>
    <x v="7"/>
    <s v="food trucks"/>
  </r>
  <r>
    <x v="2"/>
    <s v="US"/>
    <s v="USD"/>
    <n v="1408225452"/>
    <d v="2014-08-16T16:44:12"/>
    <n v="1405633452"/>
    <x v="1178"/>
    <x v="3"/>
    <x v="3"/>
    <b v="0"/>
    <n v="1"/>
    <b v="0"/>
    <s v="food/food trucks"/>
    <n v="6.6666666666666671E-3"/>
    <n v="5"/>
    <x v="7"/>
    <s v="food trucks"/>
  </r>
  <r>
    <x v="2"/>
    <s v="CA"/>
    <s v="CAD"/>
    <n v="1446052627"/>
    <d v="2015-10-28T12:17:07"/>
    <n v="1443460627"/>
    <x v="1179"/>
    <x v="8"/>
    <x v="0"/>
    <b v="0"/>
    <n v="5"/>
    <b v="0"/>
    <s v="food/food trucks"/>
    <n v="5.3333333333333339"/>
    <n v="640"/>
    <x v="7"/>
    <s v="food trucks"/>
  </r>
  <r>
    <x v="2"/>
    <s v="US"/>
    <s v="USD"/>
    <n v="1403983314"/>
    <d v="2014-06-28T14:21:54"/>
    <n v="1400786514"/>
    <x v="1180"/>
    <x v="5"/>
    <x v="3"/>
    <b v="0"/>
    <n v="85"/>
    <b v="0"/>
    <s v="food/food trucks"/>
    <n v="11.75"/>
    <n v="69.117647058823536"/>
    <x v="7"/>
    <s v="food trucks"/>
  </r>
  <r>
    <x v="2"/>
    <s v="US"/>
    <s v="USD"/>
    <n v="1425197321"/>
    <d v="2015-03-01T03:08:41"/>
    <n v="1422605321"/>
    <x v="1181"/>
    <x v="1"/>
    <x v="0"/>
    <b v="0"/>
    <n v="3"/>
    <b v="0"/>
    <s v="food/food trucks"/>
    <n v="8.0000000000000002E-3"/>
    <n v="1.3333333333333333"/>
    <x v="7"/>
    <s v="food trucks"/>
  </r>
  <r>
    <x v="2"/>
    <s v="US"/>
    <s v="USD"/>
    <n v="1484239320"/>
    <d v="2017-01-12T11:42:00"/>
    <n v="1482609088"/>
    <x v="1182"/>
    <x v="11"/>
    <x v="2"/>
    <b v="0"/>
    <n v="4"/>
    <b v="0"/>
    <s v="food/food trucks"/>
    <n v="4.2"/>
    <n v="10.5"/>
    <x v="7"/>
    <s v="food trucks"/>
  </r>
  <r>
    <x v="2"/>
    <s v="US"/>
    <s v="USD"/>
    <n v="1478059140"/>
    <d v="2016-11-01T22:59:00"/>
    <n v="1476391223"/>
    <x v="1183"/>
    <x v="9"/>
    <x v="2"/>
    <b v="0"/>
    <n v="3"/>
    <b v="0"/>
    <s v="food/food trucks"/>
    <n v="4"/>
    <n v="33.333333333333336"/>
    <x v="7"/>
    <s v="food trucks"/>
  </r>
  <r>
    <x v="0"/>
    <s v="GB"/>
    <s v="GBP"/>
    <n v="1486391011"/>
    <d v="2017-02-06T09:23:31"/>
    <n v="1483712611"/>
    <x v="1184"/>
    <x v="1"/>
    <x v="1"/>
    <b v="0"/>
    <n v="375"/>
    <b v="1"/>
    <s v="photography/photobooks"/>
    <n v="104.93636363636362"/>
    <n v="61.562666666666665"/>
    <x v="8"/>
    <s v="photobooks"/>
  </r>
  <r>
    <x v="0"/>
    <s v="US"/>
    <s v="USD"/>
    <n v="1433736000"/>
    <d v="2015-06-07T23:00:00"/>
    <n v="1430945149"/>
    <x v="1185"/>
    <x v="5"/>
    <x v="0"/>
    <b v="0"/>
    <n v="111"/>
    <b v="1"/>
    <s v="photography/photobooks"/>
    <n v="105.44"/>
    <n v="118.73873873873873"/>
    <x v="8"/>
    <s v="photobooks"/>
  </r>
  <r>
    <x v="0"/>
    <s v="GB"/>
    <s v="GBP"/>
    <n v="1433198520"/>
    <d v="2015-06-01T17:42:00"/>
    <n v="1430340195"/>
    <x v="1186"/>
    <x v="6"/>
    <x v="0"/>
    <b v="0"/>
    <n v="123"/>
    <b v="1"/>
    <s v="photography/photobooks"/>
    <n v="106.73333333333332"/>
    <n v="65.081300813008127"/>
    <x v="8"/>
    <s v="photobooks"/>
  </r>
  <r>
    <x v="0"/>
    <s v="US"/>
    <s v="USD"/>
    <n v="1431885600"/>
    <d v="2015-05-17T13:00:00"/>
    <n v="1429133323"/>
    <x v="1187"/>
    <x v="6"/>
    <x v="0"/>
    <b v="0"/>
    <n v="70"/>
    <b v="1"/>
    <s v="photography/photobooks"/>
    <n v="104.12571428571428"/>
    <n v="130.15714285714284"/>
    <x v="8"/>
    <s v="photobooks"/>
  </r>
  <r>
    <x v="0"/>
    <s v="CA"/>
    <s v="CAD"/>
    <n v="1482943740"/>
    <d v="2016-12-28T11:49:00"/>
    <n v="1481129340"/>
    <x v="1188"/>
    <x v="11"/>
    <x v="2"/>
    <b v="0"/>
    <n v="85"/>
    <b v="1"/>
    <s v="photography/photobooks"/>
    <n v="160.54999999999998"/>
    <n v="37.776470588235291"/>
    <x v="8"/>
    <s v="photobooks"/>
  </r>
  <r>
    <x v="0"/>
    <s v="US"/>
    <s v="USD"/>
    <n v="1467242995"/>
    <d v="2016-06-29T18:29:55"/>
    <n v="1465428595"/>
    <x v="1189"/>
    <x v="0"/>
    <x v="2"/>
    <b v="0"/>
    <n v="86"/>
    <b v="1"/>
    <s v="photography/photobooks"/>
    <n v="107.77777777777777"/>
    <n v="112.79069767441861"/>
    <x v="8"/>
    <s v="photobooks"/>
  </r>
  <r>
    <x v="0"/>
    <s v="US"/>
    <s v="USD"/>
    <n v="1409500725"/>
    <d v="2014-08-31T10:58:45"/>
    <n v="1406908725"/>
    <x v="1190"/>
    <x v="10"/>
    <x v="3"/>
    <b v="0"/>
    <n v="13"/>
    <b v="1"/>
    <s v="photography/photobooks"/>
    <n v="135"/>
    <n v="51.92307692307692"/>
    <x v="8"/>
    <s v="photobooks"/>
  </r>
  <r>
    <x v="0"/>
    <s v="US"/>
    <s v="USD"/>
    <n v="1458480560"/>
    <d v="2016-03-20T08:29:20"/>
    <n v="1455892160"/>
    <x v="1191"/>
    <x v="2"/>
    <x v="2"/>
    <b v="0"/>
    <n v="33"/>
    <b v="1"/>
    <s v="photography/photobooks"/>
    <n v="109.07407407407408"/>
    <n v="89.242424242424249"/>
    <x v="8"/>
    <s v="photobooks"/>
  </r>
  <r>
    <x v="0"/>
    <s v="GB"/>
    <s v="GBP"/>
    <n v="1486814978"/>
    <d v="2017-02-11T07:09:38"/>
    <n v="1484222978"/>
    <x v="1192"/>
    <x v="1"/>
    <x v="1"/>
    <b v="0"/>
    <n v="15"/>
    <b v="1"/>
    <s v="photography/photobooks"/>
    <n v="290"/>
    <n v="19.333333333333332"/>
    <x v="8"/>
    <s v="photobooks"/>
  </r>
  <r>
    <x v="0"/>
    <s v="US"/>
    <s v="USD"/>
    <n v="1460223453"/>
    <d v="2016-04-09T12:37:33"/>
    <n v="1455043053"/>
    <x v="1193"/>
    <x v="2"/>
    <x v="2"/>
    <b v="0"/>
    <n v="273"/>
    <b v="1"/>
    <s v="photography/photobooks"/>
    <n v="103.95714285714286"/>
    <n v="79.967032967032964"/>
    <x v="8"/>
    <s v="photobooks"/>
  </r>
  <r>
    <x v="0"/>
    <s v="IE"/>
    <s v="EUR"/>
    <n v="1428493379"/>
    <d v="2015-04-08T06:42:59"/>
    <n v="1425901379"/>
    <x v="1194"/>
    <x v="7"/>
    <x v="0"/>
    <b v="0"/>
    <n v="714"/>
    <b v="1"/>
    <s v="photography/photobooks"/>
    <n v="322.24"/>
    <n v="56.414565826330531"/>
    <x v="8"/>
    <s v="photobooks"/>
  </r>
  <r>
    <x v="0"/>
    <s v="IT"/>
    <s v="EUR"/>
    <n v="1450602000"/>
    <d v="2015-12-20T04:00:00"/>
    <n v="1445415653"/>
    <x v="1195"/>
    <x v="9"/>
    <x v="0"/>
    <b v="0"/>
    <n v="170"/>
    <b v="1"/>
    <s v="photography/photobooks"/>
    <n v="135"/>
    <n v="79.411764705882348"/>
    <x v="8"/>
    <s v="photobooks"/>
  </r>
  <r>
    <x v="0"/>
    <s v="GB"/>
    <s v="GBP"/>
    <n v="1450467539"/>
    <d v="2015-12-18T14:38:59"/>
    <n v="1447875539"/>
    <x v="1196"/>
    <x v="4"/>
    <x v="0"/>
    <b v="0"/>
    <n v="512"/>
    <b v="1"/>
    <s v="photography/photobooks"/>
    <n v="269.91034482758624"/>
    <n v="76.439453125"/>
    <x v="8"/>
    <s v="photobooks"/>
  </r>
  <r>
    <x v="0"/>
    <s v="US"/>
    <s v="USD"/>
    <n v="1465797540"/>
    <d v="2016-06-13T00:59:00"/>
    <n v="1463155034"/>
    <x v="1197"/>
    <x v="5"/>
    <x v="2"/>
    <b v="0"/>
    <n v="314"/>
    <b v="1"/>
    <s v="photography/photobooks"/>
    <n v="253.29333333333332"/>
    <n v="121"/>
    <x v="8"/>
    <s v="photobooks"/>
  </r>
  <r>
    <x v="0"/>
    <s v="US"/>
    <s v="USD"/>
    <n v="1451530800"/>
    <d v="2015-12-30T22:00:00"/>
    <n v="1448463086"/>
    <x v="1198"/>
    <x v="4"/>
    <x v="0"/>
    <b v="0"/>
    <n v="167"/>
    <b v="1"/>
    <s v="photography/photobooks"/>
    <n v="260.59999999999997"/>
    <n v="54.616766467065865"/>
    <x v="8"/>
    <s v="photobooks"/>
  </r>
  <r>
    <x v="0"/>
    <s v="GB"/>
    <s v="GBP"/>
    <n v="1436380200"/>
    <d v="2015-07-08T13:30:00"/>
    <n v="1433615400"/>
    <x v="1199"/>
    <x v="0"/>
    <x v="0"/>
    <b v="0"/>
    <n v="9"/>
    <b v="1"/>
    <s v="photography/photobooks"/>
    <n v="101.31677953348381"/>
    <n v="299.22222222222223"/>
    <x v="8"/>
    <s v="photobooks"/>
  </r>
  <r>
    <x v="0"/>
    <s v="US"/>
    <s v="USD"/>
    <n v="1429183656"/>
    <d v="2015-04-16T06:27:36"/>
    <n v="1427369256"/>
    <x v="1200"/>
    <x v="7"/>
    <x v="0"/>
    <b v="0"/>
    <n v="103"/>
    <b v="1"/>
    <s v="photography/photobooks"/>
    <n v="125.60416666666667"/>
    <n v="58.533980582524272"/>
    <x v="8"/>
    <s v="photobooks"/>
  </r>
  <r>
    <x v="0"/>
    <s v="GB"/>
    <s v="GBP"/>
    <n v="1468593246"/>
    <d v="2016-07-15T09:34:06"/>
    <n v="1466001246"/>
    <x v="1201"/>
    <x v="0"/>
    <x v="2"/>
    <b v="0"/>
    <n v="111"/>
    <b v="1"/>
    <s v="photography/photobooks"/>
    <n v="102.43783333333334"/>
    <n v="55.371801801801809"/>
    <x v="8"/>
    <s v="photobooks"/>
  </r>
  <r>
    <x v="0"/>
    <s v="AU"/>
    <s v="AUD"/>
    <n v="1435388154"/>
    <d v="2015-06-27T01:55:54"/>
    <n v="1432796154"/>
    <x v="1202"/>
    <x v="5"/>
    <x v="0"/>
    <b v="0"/>
    <n v="271"/>
    <b v="1"/>
    <s v="photography/photobooks"/>
    <n v="199.244"/>
    <n v="183.80442804428046"/>
    <x v="8"/>
    <s v="photobooks"/>
  </r>
  <r>
    <x v="0"/>
    <s v="US"/>
    <s v="USD"/>
    <n v="1433083527"/>
    <d v="2015-05-31T09:45:27"/>
    <n v="1430491527"/>
    <x v="1203"/>
    <x v="5"/>
    <x v="0"/>
    <b v="0"/>
    <n v="101"/>
    <b v="1"/>
    <s v="photography/photobooks"/>
    <n v="102.45398773006136"/>
    <n v="165.34653465346534"/>
    <x v="8"/>
    <s v="photobooks"/>
  </r>
  <r>
    <x v="0"/>
    <s v="US"/>
    <s v="USD"/>
    <n v="1449205200"/>
    <d v="2015-12-04T00:00:00"/>
    <n v="1445363833"/>
    <x v="1204"/>
    <x v="9"/>
    <x v="0"/>
    <b v="0"/>
    <n v="57"/>
    <b v="1"/>
    <s v="photography/photobooks"/>
    <n v="102.94615384615385"/>
    <n v="234.78947368421052"/>
    <x v="8"/>
    <s v="photobooks"/>
  </r>
  <r>
    <x v="0"/>
    <s v="DE"/>
    <s v="EUR"/>
    <n v="1434197351"/>
    <d v="2015-06-13T07:09:11"/>
    <n v="1431605351"/>
    <x v="1205"/>
    <x v="5"/>
    <x v="0"/>
    <b v="0"/>
    <n v="62"/>
    <b v="1"/>
    <s v="photography/photobooks"/>
    <n v="100.86153846153847"/>
    <n v="211.48387096774192"/>
    <x v="8"/>
    <s v="photobooks"/>
  </r>
  <r>
    <x v="0"/>
    <s v="AT"/>
    <s v="EUR"/>
    <n v="1489238940"/>
    <d v="2017-03-11T08:29:00"/>
    <n v="1486406253"/>
    <x v="1206"/>
    <x v="2"/>
    <x v="1"/>
    <b v="0"/>
    <n v="32"/>
    <b v="1"/>
    <s v="photography/photobooks"/>
    <n v="114.99999999999999"/>
    <n v="32.34375"/>
    <x v="8"/>
    <s v="photobooks"/>
  </r>
  <r>
    <x v="0"/>
    <s v="IT"/>
    <s v="EUR"/>
    <n v="1459418400"/>
    <d v="2016-03-31T05:00:00"/>
    <n v="1456827573"/>
    <x v="1207"/>
    <x v="7"/>
    <x v="2"/>
    <b v="0"/>
    <n v="141"/>
    <b v="1"/>
    <s v="photography/photobooks"/>
    <n v="104.16766467065868"/>
    <n v="123.37588652482269"/>
    <x v="8"/>
    <s v="photobooks"/>
  </r>
  <r>
    <x v="0"/>
    <s v="US"/>
    <s v="USD"/>
    <n v="1458835264"/>
    <d v="2016-03-24T11:01:04"/>
    <n v="1456246864"/>
    <x v="1208"/>
    <x v="2"/>
    <x v="2"/>
    <b v="0"/>
    <n v="75"/>
    <b v="1"/>
    <s v="photography/photobooks"/>
    <n v="155.29999999999998"/>
    <n v="207.06666666666666"/>
    <x v="8"/>
    <s v="photobooks"/>
  </r>
  <r>
    <x v="0"/>
    <s v="US"/>
    <s v="USD"/>
    <n v="1488053905"/>
    <d v="2017-02-25T15:18:25"/>
    <n v="1485461905"/>
    <x v="1209"/>
    <x v="1"/>
    <x v="1"/>
    <b v="0"/>
    <n v="46"/>
    <b v="1"/>
    <s v="photography/photobooks"/>
    <n v="106"/>
    <n v="138.2608695652174"/>
    <x v="8"/>
    <s v="photobooks"/>
  </r>
  <r>
    <x v="0"/>
    <s v="SE"/>
    <s v="SEK"/>
    <n v="1433106000"/>
    <d v="2015-05-31T16:00:00"/>
    <n v="1431124572"/>
    <x v="1210"/>
    <x v="5"/>
    <x v="0"/>
    <b v="0"/>
    <n v="103"/>
    <b v="1"/>
    <s v="photography/photobooks"/>
    <n v="254.31499999999997"/>
    <n v="493.81553398058253"/>
    <x v="8"/>
    <s v="photobooks"/>
  </r>
  <r>
    <x v="0"/>
    <s v="CA"/>
    <s v="CAD"/>
    <n v="1465505261"/>
    <d v="2016-06-09T15:47:41"/>
    <n v="1464209261"/>
    <x v="1211"/>
    <x v="5"/>
    <x v="2"/>
    <b v="0"/>
    <n v="6"/>
    <b v="1"/>
    <s v="photography/photobooks"/>
    <n v="101.1"/>
    <n v="168.5"/>
    <x v="8"/>
    <s v="photobooks"/>
  </r>
  <r>
    <x v="0"/>
    <s v="US"/>
    <s v="USD"/>
    <n v="1448586000"/>
    <d v="2015-11-26T20:00:00"/>
    <n v="1447195695"/>
    <x v="1212"/>
    <x v="4"/>
    <x v="0"/>
    <b v="0"/>
    <n v="83"/>
    <b v="1"/>
    <s v="photography/photobooks"/>
    <n v="129.04"/>
    <n v="38.867469879518069"/>
    <x v="8"/>
    <s v="photobooks"/>
  </r>
  <r>
    <x v="0"/>
    <s v="GB"/>
    <s v="GBP"/>
    <n v="1485886100"/>
    <d v="2017-01-31T13:08:20"/>
    <n v="1482862100"/>
    <x v="1213"/>
    <x v="11"/>
    <x v="2"/>
    <b v="0"/>
    <n v="108"/>
    <b v="1"/>
    <s v="photography/photobooks"/>
    <n v="102.23076923076924"/>
    <n v="61.527777777777779"/>
    <x v="8"/>
    <s v="photobooks"/>
  </r>
  <r>
    <x v="0"/>
    <s v="US"/>
    <s v="USD"/>
    <n v="1433880605"/>
    <d v="2015-06-09T15:10:05"/>
    <n v="1428696605"/>
    <x v="1214"/>
    <x v="6"/>
    <x v="0"/>
    <b v="0"/>
    <n v="25"/>
    <b v="1"/>
    <s v="photography/photobooks"/>
    <n v="131.80000000000001"/>
    <n v="105.44"/>
    <x v="8"/>
    <s v="photobooks"/>
  </r>
  <r>
    <x v="0"/>
    <s v="US"/>
    <s v="USD"/>
    <n v="1401487756"/>
    <d v="2014-05-30T17:09:16"/>
    <n v="1398895756"/>
    <x v="1215"/>
    <x v="6"/>
    <x v="3"/>
    <b v="0"/>
    <n v="549"/>
    <b v="1"/>
    <s v="photography/photobooks"/>
    <n v="786.0802000000001"/>
    <n v="71.592003642987251"/>
    <x v="8"/>
    <s v="photobooks"/>
  </r>
  <r>
    <x v="0"/>
    <s v="US"/>
    <s v="USD"/>
    <n v="1443826980"/>
    <d v="2015-10-02T18:03:00"/>
    <n v="1441032457"/>
    <x v="1216"/>
    <x v="10"/>
    <x v="0"/>
    <b v="0"/>
    <n v="222"/>
    <b v="1"/>
    <s v="photography/photobooks"/>
    <n v="145.70000000000002"/>
    <n v="91.882882882882882"/>
    <x v="8"/>
    <s v="photobooks"/>
  </r>
  <r>
    <x v="0"/>
    <s v="US"/>
    <s v="USD"/>
    <n v="1468524340"/>
    <d v="2016-07-14T14:25:40"/>
    <n v="1465932340"/>
    <x v="1217"/>
    <x v="0"/>
    <x v="2"/>
    <b v="0"/>
    <n v="183"/>
    <b v="1"/>
    <s v="photography/photobooks"/>
    <n v="102.60000000000001"/>
    <n v="148.57377049180329"/>
    <x v="8"/>
    <s v="photobooks"/>
  </r>
  <r>
    <x v="0"/>
    <s v="US"/>
    <s v="USD"/>
    <n v="1446346800"/>
    <d v="2015-10-31T22:00:00"/>
    <n v="1443714800"/>
    <x v="1218"/>
    <x v="9"/>
    <x v="0"/>
    <b v="0"/>
    <n v="89"/>
    <b v="1"/>
    <s v="photography/photobooks"/>
    <n v="172.27777777777777"/>
    <n v="174.2134831460674"/>
    <x v="8"/>
    <s v="photobooks"/>
  </r>
  <r>
    <x v="0"/>
    <s v="US"/>
    <s v="USD"/>
    <n v="1476961513"/>
    <d v="2016-10-20T06:05:13"/>
    <n v="1474369513"/>
    <x v="1219"/>
    <x v="8"/>
    <x v="2"/>
    <b v="0"/>
    <n v="253"/>
    <b v="1"/>
    <s v="photography/photobooks"/>
    <n v="159.16819571865443"/>
    <n v="102.86166007905139"/>
    <x v="8"/>
    <s v="photobooks"/>
  </r>
  <r>
    <x v="0"/>
    <s v="DE"/>
    <s v="EUR"/>
    <n v="1440515112"/>
    <d v="2015-08-25T10:05:12"/>
    <n v="1437923112"/>
    <x v="1220"/>
    <x v="3"/>
    <x v="0"/>
    <b v="0"/>
    <n v="140"/>
    <b v="1"/>
    <s v="photography/photobooks"/>
    <n v="103.76666666666668"/>
    <n v="111.17857142857143"/>
    <x v="8"/>
    <s v="photobooks"/>
  </r>
  <r>
    <x v="0"/>
    <s v="GB"/>
    <s v="GBP"/>
    <n v="1480809600"/>
    <d v="2016-12-03T19:00:00"/>
    <n v="1478431488"/>
    <x v="1221"/>
    <x v="4"/>
    <x v="2"/>
    <b v="0"/>
    <n v="103"/>
    <b v="1"/>
    <s v="photography/photobooks"/>
    <n v="111.40954545454547"/>
    <n v="23.796213592233013"/>
    <x v="8"/>
    <s v="photobooks"/>
  </r>
  <r>
    <x v="0"/>
    <s v="CA"/>
    <s v="CAD"/>
    <n v="1459483200"/>
    <d v="2016-03-31T23:00:00"/>
    <n v="1456852647"/>
    <x v="1222"/>
    <x v="7"/>
    <x v="2"/>
    <b v="0"/>
    <n v="138"/>
    <b v="1"/>
    <s v="photography/photobooks"/>
    <n v="280.375"/>
    <n v="81.268115942028984"/>
    <x v="8"/>
    <s v="photobooks"/>
  </r>
  <r>
    <x v="0"/>
    <s v="US"/>
    <s v="USD"/>
    <n v="1478754909"/>
    <d v="2016-11-10T00:15:09"/>
    <n v="1476159309"/>
    <x v="1223"/>
    <x v="9"/>
    <x v="2"/>
    <b v="0"/>
    <n v="191"/>
    <b v="1"/>
    <s v="photography/photobooks"/>
    <n v="112.10606060606061"/>
    <n v="116.21465968586388"/>
    <x v="8"/>
    <s v="photobooks"/>
  </r>
  <r>
    <x v="1"/>
    <s v="US"/>
    <s v="USD"/>
    <n v="1402060302"/>
    <d v="2014-06-06T08:11:42"/>
    <n v="1396876302"/>
    <x v="1224"/>
    <x v="6"/>
    <x v="3"/>
    <b v="0"/>
    <n v="18"/>
    <b v="0"/>
    <s v="music/world music"/>
    <n v="7.0666666666666673"/>
    <n v="58.888888888888886"/>
    <x v="4"/>
    <s v="world music"/>
  </r>
  <r>
    <x v="1"/>
    <s v="US"/>
    <s v="USD"/>
    <n v="1382478278"/>
    <d v="2013-10-22T16:44:38"/>
    <n v="1377294278"/>
    <x v="1225"/>
    <x v="10"/>
    <x v="4"/>
    <b v="0"/>
    <n v="3"/>
    <b v="0"/>
    <s v="music/world music"/>
    <n v="4.3999999999999995"/>
    <n v="44"/>
    <x v="4"/>
    <s v="world music"/>
  </r>
  <r>
    <x v="1"/>
    <s v="US"/>
    <s v="USD"/>
    <n v="1398042000"/>
    <d v="2014-04-20T20:00:00"/>
    <n v="1395089981"/>
    <x v="1226"/>
    <x v="7"/>
    <x v="3"/>
    <b v="0"/>
    <n v="40"/>
    <b v="0"/>
    <s v="music/world music"/>
    <n v="3.8739999999999997"/>
    <n v="48.424999999999997"/>
    <x v="4"/>
    <s v="world music"/>
  </r>
  <r>
    <x v="1"/>
    <s v="US"/>
    <s v="USD"/>
    <n v="1407394800"/>
    <d v="2014-08-07T02:00:00"/>
    <n v="1404770616"/>
    <x v="1227"/>
    <x v="3"/>
    <x v="3"/>
    <b v="0"/>
    <n v="0"/>
    <b v="0"/>
    <s v="music/world music"/>
    <n v="0"/>
    <n v="0"/>
    <x v="4"/>
    <s v="world music"/>
  </r>
  <r>
    <x v="1"/>
    <s v="US"/>
    <s v="USD"/>
    <n v="1317231008"/>
    <d v="2011-09-28T12:30:08"/>
    <n v="1312047008"/>
    <x v="1228"/>
    <x v="3"/>
    <x v="6"/>
    <b v="0"/>
    <n v="24"/>
    <b v="0"/>
    <s v="music/world music"/>
    <n v="29.299999999999997"/>
    <n v="61.041666666666664"/>
    <x v="4"/>
    <s v="world music"/>
  </r>
  <r>
    <x v="1"/>
    <s v="US"/>
    <s v="USD"/>
    <n v="1334592000"/>
    <d v="2012-04-16T11:00:00"/>
    <n v="1331982127"/>
    <x v="1229"/>
    <x v="7"/>
    <x v="5"/>
    <b v="0"/>
    <n v="1"/>
    <b v="0"/>
    <s v="music/world music"/>
    <n v="0.90909090909090906"/>
    <n v="25"/>
    <x v="4"/>
    <s v="world music"/>
  </r>
  <r>
    <x v="1"/>
    <s v="US"/>
    <s v="USD"/>
    <n v="1298589630"/>
    <d v="2011-02-24T18:20:30"/>
    <n v="1295997630"/>
    <x v="1230"/>
    <x v="1"/>
    <x v="6"/>
    <b v="0"/>
    <n v="0"/>
    <b v="0"/>
    <s v="music/world music"/>
    <n v="0"/>
    <n v="0"/>
    <x v="4"/>
    <s v="world music"/>
  </r>
  <r>
    <x v="1"/>
    <s v="US"/>
    <s v="USD"/>
    <n v="1440723600"/>
    <d v="2015-08-27T20:00:00"/>
    <n v="1436394968"/>
    <x v="1231"/>
    <x v="3"/>
    <x v="0"/>
    <b v="0"/>
    <n v="0"/>
    <b v="0"/>
    <s v="music/world music"/>
    <n v="0"/>
    <n v="0"/>
    <x v="4"/>
    <s v="world music"/>
  </r>
  <r>
    <x v="1"/>
    <s v="US"/>
    <s v="USD"/>
    <n v="1381090870"/>
    <d v="2013-10-06T15:21:10"/>
    <n v="1377030070"/>
    <x v="1232"/>
    <x v="10"/>
    <x v="4"/>
    <b v="0"/>
    <n v="1"/>
    <b v="0"/>
    <s v="music/world music"/>
    <n v="0.8"/>
    <n v="40"/>
    <x v="4"/>
    <s v="world music"/>
  </r>
  <r>
    <x v="1"/>
    <s v="US"/>
    <s v="USD"/>
    <n v="1329864374"/>
    <d v="2012-02-21T17:46:14"/>
    <n v="1328049974"/>
    <x v="1233"/>
    <x v="1"/>
    <x v="5"/>
    <b v="0"/>
    <n v="6"/>
    <b v="0"/>
    <s v="music/world music"/>
    <n v="11.600000000000001"/>
    <n v="19.333333333333332"/>
    <x v="4"/>
    <s v="world music"/>
  </r>
  <r>
    <x v="1"/>
    <s v="GB"/>
    <s v="GBP"/>
    <n v="1422903342"/>
    <d v="2015-02-02T13:55:42"/>
    <n v="1420311342"/>
    <x v="1234"/>
    <x v="1"/>
    <x v="0"/>
    <b v="0"/>
    <n v="0"/>
    <b v="0"/>
    <s v="music/world music"/>
    <n v="0"/>
    <n v="0"/>
    <x v="4"/>
    <s v="world music"/>
  </r>
  <r>
    <x v="1"/>
    <s v="US"/>
    <s v="USD"/>
    <n v="1387077299"/>
    <d v="2013-12-14T22:14:59"/>
    <n v="1383621299"/>
    <x v="1235"/>
    <x v="4"/>
    <x v="4"/>
    <b v="0"/>
    <n v="6"/>
    <b v="0"/>
    <s v="music/world music"/>
    <n v="2.7873639500929119"/>
    <n v="35"/>
    <x v="4"/>
    <s v="world music"/>
  </r>
  <r>
    <x v="1"/>
    <s v="US"/>
    <s v="USD"/>
    <n v="1343491200"/>
    <d v="2012-07-28T11:00:00"/>
    <n v="1342801164"/>
    <x v="1236"/>
    <x v="3"/>
    <x v="5"/>
    <b v="0"/>
    <n v="0"/>
    <b v="0"/>
    <s v="music/world music"/>
    <n v="0"/>
    <n v="0"/>
    <x v="4"/>
    <s v="world music"/>
  </r>
  <r>
    <x v="1"/>
    <s v="US"/>
    <s v="USD"/>
    <n v="1345790865"/>
    <d v="2012-08-24T01:47:45"/>
    <n v="1344062865"/>
    <x v="1237"/>
    <x v="10"/>
    <x v="5"/>
    <b v="0"/>
    <n v="0"/>
    <b v="0"/>
    <s v="music/world music"/>
    <n v="0"/>
    <n v="0"/>
    <x v="4"/>
    <s v="world music"/>
  </r>
  <r>
    <x v="1"/>
    <s v="US"/>
    <s v="USD"/>
    <n v="1312641536"/>
    <d v="2011-08-06T09:38:56"/>
    <n v="1310049536"/>
    <x v="1238"/>
    <x v="3"/>
    <x v="6"/>
    <b v="0"/>
    <n v="3"/>
    <b v="0"/>
    <s v="music/world music"/>
    <n v="17.8"/>
    <n v="59.333333333333336"/>
    <x v="4"/>
    <s v="world music"/>
  </r>
  <r>
    <x v="1"/>
    <s v="US"/>
    <s v="USD"/>
    <n v="1325804767"/>
    <d v="2012-01-05T18:06:07"/>
    <n v="1323212767"/>
    <x v="1239"/>
    <x v="11"/>
    <x v="6"/>
    <b v="0"/>
    <n v="0"/>
    <b v="0"/>
    <s v="music/world music"/>
    <n v="0"/>
    <n v="0"/>
    <x v="4"/>
    <s v="world music"/>
  </r>
  <r>
    <x v="1"/>
    <s v="US"/>
    <s v="USD"/>
    <n v="1373665860"/>
    <d v="2013-07-12T16:51:00"/>
    <n v="1368579457"/>
    <x v="1240"/>
    <x v="5"/>
    <x v="4"/>
    <b v="0"/>
    <n v="8"/>
    <b v="0"/>
    <s v="music/world music"/>
    <n v="3.0124999999999997"/>
    <n v="30.125"/>
    <x v="4"/>
    <s v="world music"/>
  </r>
  <r>
    <x v="1"/>
    <s v="US"/>
    <s v="USD"/>
    <n v="1414994340"/>
    <d v="2014-11-03T00:59:00"/>
    <n v="1413057980"/>
    <x v="1241"/>
    <x v="9"/>
    <x v="3"/>
    <b v="0"/>
    <n v="34"/>
    <b v="0"/>
    <s v="music/world music"/>
    <n v="50.739999999999995"/>
    <n v="74.617647058823536"/>
    <x v="4"/>
    <s v="world music"/>
  </r>
  <r>
    <x v="1"/>
    <s v="US"/>
    <s v="USD"/>
    <n v="1315747080"/>
    <d v="2011-09-11T08:18:00"/>
    <n v="1314417502"/>
    <x v="1242"/>
    <x v="10"/>
    <x v="6"/>
    <b v="0"/>
    <n v="1"/>
    <b v="0"/>
    <s v="music/world music"/>
    <n v="0.54884742041712409"/>
    <n v="5"/>
    <x v="4"/>
    <s v="world music"/>
  </r>
  <r>
    <x v="1"/>
    <s v="US"/>
    <s v="USD"/>
    <n v="1310158800"/>
    <d v="2011-07-08T16:00:00"/>
    <n v="1304888771"/>
    <x v="1243"/>
    <x v="5"/>
    <x v="6"/>
    <b v="0"/>
    <n v="38"/>
    <b v="0"/>
    <s v="music/world music"/>
    <n v="14.091666666666667"/>
    <n v="44.5"/>
    <x v="4"/>
    <s v="world music"/>
  </r>
  <r>
    <x v="0"/>
    <s v="US"/>
    <s v="USD"/>
    <n v="1366664400"/>
    <d v="2013-04-22T16:00:00"/>
    <n v="1363981723"/>
    <x v="1244"/>
    <x v="7"/>
    <x v="4"/>
    <b v="1"/>
    <n v="45"/>
    <b v="1"/>
    <s v="music/rock"/>
    <n v="103.8"/>
    <n v="46.133333333333333"/>
    <x v="4"/>
    <s v="rock"/>
  </r>
  <r>
    <x v="0"/>
    <s v="US"/>
    <s v="USD"/>
    <n v="1402755834"/>
    <d v="2014-06-14T09:23:54"/>
    <n v="1400163834"/>
    <x v="1245"/>
    <x v="5"/>
    <x v="3"/>
    <b v="1"/>
    <n v="17"/>
    <b v="1"/>
    <s v="music/rock"/>
    <n v="120.24999999999999"/>
    <n v="141.47058823529412"/>
    <x v="4"/>
    <s v="rock"/>
  </r>
  <r>
    <x v="0"/>
    <s v="US"/>
    <s v="USD"/>
    <n v="1323136949"/>
    <d v="2011-12-05T21:02:29"/>
    <n v="1319245349"/>
    <x v="1246"/>
    <x v="9"/>
    <x v="6"/>
    <b v="1"/>
    <n v="31"/>
    <b v="1"/>
    <s v="music/rock"/>
    <n v="117"/>
    <n v="75.483870967741936"/>
    <x v="4"/>
    <s v="rock"/>
  </r>
  <r>
    <x v="0"/>
    <s v="US"/>
    <s v="USD"/>
    <n v="1367823655"/>
    <d v="2013-05-06T02:00:55"/>
    <n v="1365231655"/>
    <x v="1247"/>
    <x v="6"/>
    <x v="4"/>
    <b v="1"/>
    <n v="50"/>
    <b v="1"/>
    <s v="music/rock"/>
    <n v="122.14285714285715"/>
    <n v="85.5"/>
    <x v="4"/>
    <s v="rock"/>
  </r>
  <r>
    <x v="0"/>
    <s v="US"/>
    <s v="USD"/>
    <n v="1402642740"/>
    <d v="2014-06-13T01:59:00"/>
    <n v="1399563953"/>
    <x v="1248"/>
    <x v="5"/>
    <x v="3"/>
    <b v="1"/>
    <n v="59"/>
    <b v="1"/>
    <s v="music/rock"/>
    <n v="151.63999999999999"/>
    <n v="64.254237288135599"/>
    <x v="4"/>
    <s v="rock"/>
  </r>
  <r>
    <x v="0"/>
    <s v="US"/>
    <s v="USD"/>
    <n v="1341683211"/>
    <d v="2012-07-07T12:46:51"/>
    <n v="1339091211"/>
    <x v="1249"/>
    <x v="0"/>
    <x v="5"/>
    <b v="1"/>
    <n v="81"/>
    <b v="1"/>
    <s v="music/rock"/>
    <n v="104.44"/>
    <n v="64.46913580246914"/>
    <x v="4"/>
    <s v="rock"/>
  </r>
  <r>
    <x v="0"/>
    <s v="US"/>
    <s v="USD"/>
    <n v="1410017131"/>
    <d v="2014-09-06T10:25:31"/>
    <n v="1406129131"/>
    <x v="1250"/>
    <x v="3"/>
    <x v="3"/>
    <b v="1"/>
    <n v="508"/>
    <b v="1"/>
    <s v="music/rock"/>
    <n v="200.15333333333331"/>
    <n v="118.2007874015748"/>
    <x v="4"/>
    <s v="rock"/>
  </r>
  <r>
    <x v="0"/>
    <s v="US"/>
    <s v="USD"/>
    <n v="1316979167"/>
    <d v="2011-09-25T14:32:47"/>
    <n v="1311795167"/>
    <x v="1251"/>
    <x v="3"/>
    <x v="6"/>
    <b v="1"/>
    <n v="74"/>
    <b v="1"/>
    <s v="music/rock"/>
    <n v="101.8"/>
    <n v="82.540540540540547"/>
    <x v="4"/>
    <s v="rock"/>
  </r>
  <r>
    <x v="0"/>
    <s v="US"/>
    <s v="USD"/>
    <n v="1382658169"/>
    <d v="2013-10-24T18:42:49"/>
    <n v="1380238969"/>
    <x v="1252"/>
    <x v="8"/>
    <x v="4"/>
    <b v="1"/>
    <n v="141"/>
    <b v="1"/>
    <s v="music/rock"/>
    <n v="137.65714285714284"/>
    <n v="34.170212765957444"/>
    <x v="4"/>
    <s v="rock"/>
  </r>
  <r>
    <x v="0"/>
    <s v="US"/>
    <s v="USD"/>
    <n v="1409770107"/>
    <d v="2014-09-03T13:48:27"/>
    <n v="1407178107"/>
    <x v="1253"/>
    <x v="10"/>
    <x v="3"/>
    <b v="1"/>
    <n v="711"/>
    <b v="1"/>
    <s v="music/rock"/>
    <n v="303833.2"/>
    <n v="42.73322081575246"/>
    <x v="4"/>
    <s v="rock"/>
  </r>
  <r>
    <x v="0"/>
    <s v="US"/>
    <s v="USD"/>
    <n v="1293857940"/>
    <d v="2010-12-31T23:59:00"/>
    <n v="1288968886"/>
    <x v="1254"/>
    <x v="4"/>
    <x v="7"/>
    <b v="1"/>
    <n v="141"/>
    <b v="1"/>
    <s v="music/rock"/>
    <n v="198.85074626865671"/>
    <n v="94.489361702127653"/>
    <x v="4"/>
    <s v="rock"/>
  </r>
  <r>
    <x v="0"/>
    <s v="US"/>
    <s v="USD"/>
    <n v="1385932652"/>
    <d v="2013-12-01T16:17:32"/>
    <n v="1383337052"/>
    <x v="1255"/>
    <x v="4"/>
    <x v="4"/>
    <b v="1"/>
    <n v="109"/>
    <b v="1"/>
    <s v="music/rock"/>
    <n v="202.36666666666667"/>
    <n v="55.697247706422019"/>
    <x v="4"/>
    <s v="rock"/>
  </r>
  <r>
    <x v="0"/>
    <s v="US"/>
    <s v="USD"/>
    <n v="1329084231"/>
    <d v="2012-02-12T17:03:51"/>
    <n v="1326492231"/>
    <x v="1256"/>
    <x v="1"/>
    <x v="5"/>
    <b v="1"/>
    <n v="361"/>
    <b v="1"/>
    <s v="music/rock"/>
    <n v="117.96376666666666"/>
    <n v="98.030831024930734"/>
    <x v="4"/>
    <s v="rock"/>
  </r>
  <r>
    <x v="0"/>
    <s v="US"/>
    <s v="USD"/>
    <n v="1301792590"/>
    <d v="2011-04-02T20:03:10"/>
    <n v="1297562590"/>
    <x v="1257"/>
    <x v="2"/>
    <x v="6"/>
    <b v="1"/>
    <n v="176"/>
    <b v="1"/>
    <s v="music/rock"/>
    <n v="294.72727272727275"/>
    <n v="92.102272727272734"/>
    <x v="4"/>
    <s v="rock"/>
  </r>
  <r>
    <x v="0"/>
    <s v="US"/>
    <s v="USD"/>
    <n v="1377960012"/>
    <d v="2013-08-31T09:40:12"/>
    <n v="1375368012"/>
    <x v="1258"/>
    <x v="10"/>
    <x v="4"/>
    <b v="1"/>
    <n v="670"/>
    <b v="1"/>
    <s v="music/rock"/>
    <n v="213.14633333333336"/>
    <n v="38.175462686567165"/>
    <x v="4"/>
    <s v="rock"/>
  </r>
  <r>
    <x v="0"/>
    <s v="US"/>
    <s v="USD"/>
    <n v="1402286340"/>
    <d v="2014-06-08T22:59:00"/>
    <n v="1399504664"/>
    <x v="1259"/>
    <x v="5"/>
    <x v="3"/>
    <b v="1"/>
    <n v="96"/>
    <b v="1"/>
    <s v="music/rock"/>
    <n v="104.24"/>
    <n v="27.145833333333332"/>
    <x v="4"/>
    <s v="rock"/>
  </r>
  <r>
    <x v="0"/>
    <s v="US"/>
    <s v="USD"/>
    <n v="1393445620"/>
    <d v="2014-02-26T15:13:40"/>
    <n v="1390853620"/>
    <x v="1260"/>
    <x v="1"/>
    <x v="3"/>
    <b v="1"/>
    <n v="74"/>
    <b v="1"/>
    <s v="music/rock"/>
    <n v="113.66666666666667"/>
    <n v="50.689189189189186"/>
    <x v="4"/>
    <s v="rock"/>
  </r>
  <r>
    <x v="0"/>
    <s v="US"/>
    <s v="USD"/>
    <n v="1390983227"/>
    <d v="2014-01-29T03:13:47"/>
    <n v="1388391227"/>
    <x v="1261"/>
    <x v="11"/>
    <x v="4"/>
    <b v="1"/>
    <n v="52"/>
    <b v="1"/>
    <s v="music/rock"/>
    <n v="101.25"/>
    <n v="38.942307692307693"/>
    <x v="4"/>
    <s v="rock"/>
  </r>
  <r>
    <x v="0"/>
    <s v="CA"/>
    <s v="CAD"/>
    <n v="1392574692"/>
    <d v="2014-02-16T13:18:12"/>
    <n v="1389982692"/>
    <x v="1262"/>
    <x v="1"/>
    <x v="3"/>
    <b v="1"/>
    <n v="105"/>
    <b v="1"/>
    <s v="music/rock"/>
    <n v="125.41538461538462"/>
    <n v="77.638095238095232"/>
    <x v="4"/>
    <s v="rock"/>
  </r>
  <r>
    <x v="0"/>
    <s v="US"/>
    <s v="USD"/>
    <n v="1396054800"/>
    <d v="2014-03-28T20:00:00"/>
    <n v="1393034470"/>
    <x v="1263"/>
    <x v="2"/>
    <x v="3"/>
    <b v="1"/>
    <n v="41"/>
    <b v="1"/>
    <s v="music/rock"/>
    <n v="119"/>
    <n v="43.536585365853661"/>
    <x v="4"/>
    <s v="rock"/>
  </r>
  <r>
    <x v="0"/>
    <s v="US"/>
    <s v="USD"/>
    <n v="1383062083"/>
    <d v="2013-10-29T10:54:43"/>
    <n v="1380556483"/>
    <x v="1264"/>
    <x v="8"/>
    <x v="4"/>
    <b v="1"/>
    <n v="34"/>
    <b v="1"/>
    <s v="music/rock"/>
    <n v="166.46153846153845"/>
    <n v="31.823529411764707"/>
    <x v="4"/>
    <s v="rock"/>
  </r>
  <r>
    <x v="0"/>
    <s v="US"/>
    <s v="USD"/>
    <n v="1291131815"/>
    <d v="2010-11-30T10:43:35"/>
    <n v="1287071015"/>
    <x v="1265"/>
    <x v="9"/>
    <x v="7"/>
    <b v="1"/>
    <n v="66"/>
    <b v="1"/>
    <s v="music/rock"/>
    <n v="119.14771428571429"/>
    <n v="63.184393939393942"/>
    <x v="4"/>
    <s v="rock"/>
  </r>
  <r>
    <x v="0"/>
    <s v="US"/>
    <s v="USD"/>
    <n v="1389474145"/>
    <d v="2014-01-11T16:02:25"/>
    <n v="1386882145"/>
    <x v="1266"/>
    <x v="11"/>
    <x v="4"/>
    <b v="1"/>
    <n v="50"/>
    <b v="1"/>
    <s v="music/rock"/>
    <n v="100.47368421052632"/>
    <n v="190.9"/>
    <x v="4"/>
    <s v="rock"/>
  </r>
  <r>
    <x v="0"/>
    <s v="US"/>
    <s v="USD"/>
    <n v="1374674558"/>
    <d v="2013-07-24T09:02:38"/>
    <n v="1372082558"/>
    <x v="1267"/>
    <x v="0"/>
    <x v="4"/>
    <b v="1"/>
    <n v="159"/>
    <b v="1"/>
    <s v="music/rock"/>
    <n v="101.8"/>
    <n v="140.85534591194968"/>
    <x v="4"/>
    <s v="rock"/>
  </r>
  <r>
    <x v="0"/>
    <s v="US"/>
    <s v="USD"/>
    <n v="1379708247"/>
    <d v="2013-09-20T15:17:27"/>
    <n v="1377116247"/>
    <x v="1268"/>
    <x v="10"/>
    <x v="4"/>
    <b v="1"/>
    <n v="182"/>
    <b v="1"/>
    <s v="music/rock"/>
    <n v="116.66666666666667"/>
    <n v="76.92307692307692"/>
    <x v="4"/>
    <s v="rock"/>
  </r>
  <r>
    <x v="0"/>
    <s v="US"/>
    <s v="USD"/>
    <n v="1460764800"/>
    <d v="2016-04-15T19:00:00"/>
    <n v="1458157512"/>
    <x v="1269"/>
    <x v="7"/>
    <x v="2"/>
    <b v="1"/>
    <n v="206"/>
    <b v="1"/>
    <s v="music/rock"/>
    <n v="108.64893617021276"/>
    <n v="99.15533980582525"/>
    <x v="4"/>
    <s v="rock"/>
  </r>
  <r>
    <x v="0"/>
    <s v="US"/>
    <s v="USD"/>
    <n v="1332704042"/>
    <d v="2012-03-25T14:34:02"/>
    <n v="1327523642"/>
    <x v="1270"/>
    <x v="1"/>
    <x v="5"/>
    <b v="1"/>
    <n v="169"/>
    <b v="1"/>
    <s v="music/rock"/>
    <n v="114.72"/>
    <n v="67.881656804733723"/>
    <x v="4"/>
    <s v="rock"/>
  </r>
  <r>
    <x v="0"/>
    <s v="US"/>
    <s v="USD"/>
    <n v="1384363459"/>
    <d v="2013-11-13T12:24:19"/>
    <n v="1381767859"/>
    <x v="1271"/>
    <x v="9"/>
    <x v="4"/>
    <b v="1"/>
    <n v="31"/>
    <b v="1"/>
    <s v="music/rock"/>
    <n v="101.8"/>
    <n v="246.29032258064515"/>
    <x v="4"/>
    <s v="rock"/>
  </r>
  <r>
    <x v="0"/>
    <s v="US"/>
    <s v="USD"/>
    <n v="1276574400"/>
    <d v="2010-06-14T23:00:00"/>
    <n v="1270576379"/>
    <x v="1272"/>
    <x v="6"/>
    <x v="7"/>
    <b v="1"/>
    <n v="28"/>
    <b v="1"/>
    <s v="music/rock"/>
    <n v="106"/>
    <n v="189.28571428571428"/>
    <x v="4"/>
    <s v="rock"/>
  </r>
  <r>
    <x v="0"/>
    <s v="CA"/>
    <s v="CAD"/>
    <n v="1409506291"/>
    <d v="2014-08-31T12:31:31"/>
    <n v="1406914291"/>
    <x v="1273"/>
    <x v="10"/>
    <x v="3"/>
    <b v="1"/>
    <n v="54"/>
    <b v="1"/>
    <s v="music/rock"/>
    <n v="103.49999999999999"/>
    <n v="76.666666666666671"/>
    <x v="4"/>
    <s v="rock"/>
  </r>
  <r>
    <x v="0"/>
    <s v="US"/>
    <s v="USD"/>
    <n v="1346344425"/>
    <d v="2012-08-30T11:33:45"/>
    <n v="1343320425"/>
    <x v="1274"/>
    <x v="3"/>
    <x v="5"/>
    <b v="1"/>
    <n v="467"/>
    <b v="1"/>
    <s v="music/rock"/>
    <n v="154.97535999999999"/>
    <n v="82.963254817987149"/>
    <x v="4"/>
    <s v="rock"/>
  </r>
  <r>
    <x v="0"/>
    <s v="US"/>
    <s v="USD"/>
    <n v="1375908587"/>
    <d v="2013-08-07T15:49:47"/>
    <n v="1372884587"/>
    <x v="1275"/>
    <x v="3"/>
    <x v="4"/>
    <b v="1"/>
    <n v="389"/>
    <b v="1"/>
    <s v="music/rock"/>
    <n v="162.14066666666668"/>
    <n v="62.522107969151669"/>
    <x v="4"/>
    <s v="rock"/>
  </r>
  <r>
    <x v="0"/>
    <s v="US"/>
    <s v="USD"/>
    <n v="1251777600"/>
    <d v="2009-08-31T23:00:00"/>
    <n v="1247504047"/>
    <x v="1276"/>
    <x v="3"/>
    <x v="8"/>
    <b v="1"/>
    <n v="68"/>
    <b v="1"/>
    <s v="music/rock"/>
    <n v="104.42100000000001"/>
    <n v="46.06808823529412"/>
    <x v="4"/>
    <s v="rock"/>
  </r>
  <r>
    <x v="0"/>
    <s v="US"/>
    <s v="USD"/>
    <n v="1346765347"/>
    <d v="2012-09-04T08:29:07"/>
    <n v="1343741347"/>
    <x v="1277"/>
    <x v="3"/>
    <x v="5"/>
    <b v="1"/>
    <n v="413"/>
    <b v="1"/>
    <s v="music/rock"/>
    <n v="106.12433333333333"/>
    <n v="38.543946731234868"/>
    <x v="4"/>
    <s v="rock"/>
  </r>
  <r>
    <x v="0"/>
    <s v="US"/>
    <s v="USD"/>
    <n v="1403661600"/>
    <d v="2014-06-24T21:00:00"/>
    <n v="1401196766"/>
    <x v="1278"/>
    <x v="5"/>
    <x v="3"/>
    <b v="1"/>
    <n v="190"/>
    <b v="1"/>
    <s v="music/rock"/>
    <n v="154.93846153846152"/>
    <n v="53.005263157894738"/>
    <x v="4"/>
    <s v="rock"/>
  </r>
  <r>
    <x v="0"/>
    <s v="US"/>
    <s v="USD"/>
    <n v="1395624170"/>
    <d v="2014-03-23T20:22:50"/>
    <n v="1392171770"/>
    <x v="1279"/>
    <x v="2"/>
    <x v="3"/>
    <b v="1"/>
    <n v="189"/>
    <b v="1"/>
    <s v="music/rock"/>
    <n v="110.77157238734421"/>
    <n v="73.355396825396824"/>
    <x v="4"/>
    <s v="rock"/>
  </r>
  <r>
    <x v="0"/>
    <s v="US"/>
    <s v="USD"/>
    <n v="1299003054"/>
    <d v="2011-03-01T13:10:54"/>
    <n v="1291227054"/>
    <x v="1280"/>
    <x v="11"/>
    <x v="7"/>
    <b v="1"/>
    <n v="130"/>
    <b v="1"/>
    <s v="music/rock"/>
    <n v="110.91186666666665"/>
    <n v="127.97523076923076"/>
    <x v="4"/>
    <s v="rock"/>
  </r>
  <r>
    <x v="0"/>
    <s v="US"/>
    <s v="USD"/>
    <n v="1375033836"/>
    <d v="2013-07-28T12:50:36"/>
    <n v="1373305836"/>
    <x v="1281"/>
    <x v="3"/>
    <x v="4"/>
    <b v="1"/>
    <n v="74"/>
    <b v="1"/>
    <s v="music/rock"/>
    <n v="110.71428571428572"/>
    <n v="104.72972972972973"/>
    <x v="4"/>
    <s v="rock"/>
  </r>
  <r>
    <x v="0"/>
    <s v="US"/>
    <s v="USD"/>
    <n v="1386565140"/>
    <d v="2013-12-08T23:59:00"/>
    <n v="1383909855"/>
    <x v="1282"/>
    <x v="4"/>
    <x v="4"/>
    <b v="1"/>
    <n v="274"/>
    <b v="1"/>
    <s v="music/rock"/>
    <n v="123.61333333333333"/>
    <n v="67.671532846715323"/>
    <x v="4"/>
    <s v="rock"/>
  </r>
  <r>
    <x v="0"/>
    <s v="US"/>
    <s v="USD"/>
    <n v="1362974400"/>
    <d v="2013-03-10T23:00:00"/>
    <n v="1360948389"/>
    <x v="1283"/>
    <x v="2"/>
    <x v="4"/>
    <b v="1"/>
    <n v="22"/>
    <b v="1"/>
    <s v="music/rock"/>
    <n v="211.05"/>
    <n v="95.931818181818187"/>
    <x v="4"/>
    <s v="rock"/>
  </r>
  <r>
    <x v="0"/>
    <s v="US"/>
    <s v="USD"/>
    <n v="1483203540"/>
    <d v="2016-12-31T11:59:00"/>
    <n v="1481175482"/>
    <x v="1284"/>
    <x v="11"/>
    <x v="2"/>
    <b v="0"/>
    <n v="31"/>
    <b v="1"/>
    <s v="theater/plays"/>
    <n v="101"/>
    <n v="65.161290322580641"/>
    <x v="1"/>
    <s v="plays"/>
  </r>
  <r>
    <x v="0"/>
    <s v="GB"/>
    <s v="GBP"/>
    <n v="1434808775"/>
    <d v="2015-06-20T08:59:35"/>
    <n v="1433512775"/>
    <x v="1285"/>
    <x v="0"/>
    <x v="0"/>
    <b v="0"/>
    <n v="63"/>
    <b v="1"/>
    <s v="theater/plays"/>
    <n v="101.64999999999999"/>
    <n v="32.269841269841272"/>
    <x v="1"/>
    <s v="plays"/>
  </r>
  <r>
    <x v="0"/>
    <s v="GB"/>
    <s v="GBP"/>
    <n v="1424181600"/>
    <d v="2015-02-17T09:00:00"/>
    <n v="1423041227"/>
    <x v="1286"/>
    <x v="2"/>
    <x v="0"/>
    <b v="0"/>
    <n v="20"/>
    <b v="1"/>
    <s v="theater/plays"/>
    <n v="108.33333333333333"/>
    <n v="81.25"/>
    <x v="1"/>
    <s v="plays"/>
  </r>
  <r>
    <x v="0"/>
    <s v="GB"/>
    <s v="GBP"/>
    <n v="1434120856"/>
    <d v="2015-06-12T09:54:16"/>
    <n v="1428936856"/>
    <x v="1287"/>
    <x v="6"/>
    <x v="0"/>
    <b v="0"/>
    <n v="25"/>
    <b v="1"/>
    <s v="theater/plays"/>
    <n v="242"/>
    <n v="24.2"/>
    <x v="1"/>
    <s v="plays"/>
  </r>
  <r>
    <x v="0"/>
    <s v="US"/>
    <s v="USD"/>
    <n v="1470801600"/>
    <d v="2016-08-09T23:00:00"/>
    <n v="1468122163"/>
    <x v="1288"/>
    <x v="3"/>
    <x v="2"/>
    <b v="0"/>
    <n v="61"/>
    <b v="1"/>
    <s v="theater/plays"/>
    <n v="100.44999999999999"/>
    <n v="65.868852459016395"/>
    <x v="1"/>
    <s v="plays"/>
  </r>
  <r>
    <x v="0"/>
    <s v="US"/>
    <s v="USD"/>
    <n v="1483499645"/>
    <d v="2017-01-03T22:14:05"/>
    <n v="1480907645"/>
    <x v="1289"/>
    <x v="11"/>
    <x v="2"/>
    <b v="0"/>
    <n v="52"/>
    <b v="1"/>
    <s v="theater/plays"/>
    <n v="125.06666666666666"/>
    <n v="36.07692307692308"/>
    <x v="1"/>
    <s v="plays"/>
  </r>
  <r>
    <x v="0"/>
    <s v="US"/>
    <s v="USD"/>
    <n v="1429772340"/>
    <d v="2015-04-23T01:59:00"/>
    <n v="1427121931"/>
    <x v="1290"/>
    <x v="7"/>
    <x v="0"/>
    <b v="0"/>
    <n v="86"/>
    <b v="1"/>
    <s v="theater/plays"/>
    <n v="108.57142857142857"/>
    <n v="44.186046511627907"/>
    <x v="1"/>
    <s v="plays"/>
  </r>
  <r>
    <x v="0"/>
    <s v="US"/>
    <s v="USD"/>
    <n v="1428390000"/>
    <d v="2015-04-07T02:00:00"/>
    <n v="1425224391"/>
    <x v="1291"/>
    <x v="7"/>
    <x v="0"/>
    <b v="0"/>
    <n v="42"/>
    <b v="1"/>
    <s v="theater/plays"/>
    <n v="145.70000000000002"/>
    <n v="104.07142857142857"/>
    <x v="1"/>
    <s v="plays"/>
  </r>
  <r>
    <x v="0"/>
    <s v="GB"/>
    <s v="GBP"/>
    <n v="1444172340"/>
    <d v="2015-10-06T17:59:00"/>
    <n v="1441822828"/>
    <x v="1292"/>
    <x v="8"/>
    <x v="0"/>
    <b v="0"/>
    <n v="52"/>
    <b v="1"/>
    <s v="theater/plays"/>
    <n v="110.00000000000001"/>
    <n v="35.96153846153846"/>
    <x v="1"/>
    <s v="plays"/>
  </r>
  <r>
    <x v="0"/>
    <s v="US"/>
    <s v="USD"/>
    <n v="1447523371"/>
    <d v="2015-11-14T12:49:31"/>
    <n v="1444927771"/>
    <x v="1293"/>
    <x v="9"/>
    <x v="0"/>
    <b v="0"/>
    <n v="120"/>
    <b v="1"/>
    <s v="theater/plays"/>
    <n v="102.23333333333333"/>
    <n v="127.79166666666667"/>
    <x v="1"/>
    <s v="plays"/>
  </r>
  <r>
    <x v="0"/>
    <s v="GB"/>
    <s v="GBP"/>
    <n v="1445252400"/>
    <d v="2015-10-19T06:00:00"/>
    <n v="1443696797"/>
    <x v="1294"/>
    <x v="9"/>
    <x v="0"/>
    <b v="0"/>
    <n v="22"/>
    <b v="1"/>
    <s v="theater/plays"/>
    <n v="122"/>
    <n v="27.727272727272727"/>
    <x v="1"/>
    <s v="plays"/>
  </r>
  <r>
    <x v="0"/>
    <s v="GB"/>
    <s v="GBP"/>
    <n v="1438189200"/>
    <d v="2015-07-29T12:00:00"/>
    <n v="1435585497"/>
    <x v="1295"/>
    <x v="0"/>
    <x v="0"/>
    <b v="0"/>
    <n v="64"/>
    <b v="1"/>
    <s v="theater/plays"/>
    <n v="101.96000000000001"/>
    <n v="39.828125"/>
    <x v="1"/>
    <s v="plays"/>
  </r>
  <r>
    <x v="0"/>
    <s v="GB"/>
    <s v="GBP"/>
    <n v="1457914373"/>
    <d v="2016-03-13T19:12:53"/>
    <n v="1456189973"/>
    <x v="1296"/>
    <x v="2"/>
    <x v="2"/>
    <b v="0"/>
    <n v="23"/>
    <b v="1"/>
    <s v="theater/plays"/>
    <n v="141.1764705882353"/>
    <n v="52.173913043478258"/>
    <x v="1"/>
    <s v="plays"/>
  </r>
  <r>
    <x v="0"/>
    <s v="US"/>
    <s v="USD"/>
    <n v="1462125358"/>
    <d v="2016-05-01T12:55:58"/>
    <n v="1459533358"/>
    <x v="1297"/>
    <x v="6"/>
    <x v="2"/>
    <b v="0"/>
    <n v="238"/>
    <b v="1"/>
    <s v="theater/plays"/>
    <n v="109.52500000000001"/>
    <n v="92.037815126050418"/>
    <x v="1"/>
    <s v="plays"/>
  </r>
  <r>
    <x v="0"/>
    <s v="GB"/>
    <s v="GBP"/>
    <n v="1461860432"/>
    <d v="2016-04-28T11:20:32"/>
    <n v="1459268432"/>
    <x v="1298"/>
    <x v="7"/>
    <x v="2"/>
    <b v="0"/>
    <n v="33"/>
    <b v="1"/>
    <s v="theater/plays"/>
    <n v="104.65"/>
    <n v="63.424242424242422"/>
    <x v="1"/>
    <s v="plays"/>
  </r>
  <r>
    <x v="0"/>
    <s v="US"/>
    <s v="USD"/>
    <n v="1436902359"/>
    <d v="2015-07-14T14:32:39"/>
    <n v="1434310359"/>
    <x v="1299"/>
    <x v="0"/>
    <x v="0"/>
    <b v="0"/>
    <n v="32"/>
    <b v="1"/>
    <s v="theater/plays"/>
    <n v="124"/>
    <n v="135.625"/>
    <x v="1"/>
    <s v="plays"/>
  </r>
  <r>
    <x v="0"/>
    <s v="US"/>
    <s v="USD"/>
    <n v="1464807420"/>
    <d v="2016-06-01T13:57:00"/>
    <n v="1461427938"/>
    <x v="1300"/>
    <x v="6"/>
    <x v="2"/>
    <b v="0"/>
    <n v="24"/>
    <b v="1"/>
    <s v="theater/plays"/>
    <n v="135"/>
    <n v="168.75"/>
    <x v="1"/>
    <s v="plays"/>
  </r>
  <r>
    <x v="0"/>
    <s v="US"/>
    <s v="USD"/>
    <n v="1437447600"/>
    <d v="2015-07-20T22:00:00"/>
    <n v="1436551178"/>
    <x v="1301"/>
    <x v="3"/>
    <x v="0"/>
    <b v="0"/>
    <n v="29"/>
    <b v="1"/>
    <s v="theater/plays"/>
    <n v="102.75000000000001"/>
    <n v="70.862068965517238"/>
    <x v="1"/>
    <s v="plays"/>
  </r>
  <r>
    <x v="0"/>
    <s v="US"/>
    <s v="USD"/>
    <n v="1480559011"/>
    <d v="2016-11-30T21:23:31"/>
    <n v="1477963411"/>
    <x v="1302"/>
    <x v="9"/>
    <x v="2"/>
    <b v="0"/>
    <n v="50"/>
    <b v="1"/>
    <s v="theater/plays"/>
    <n v="100"/>
    <n v="50"/>
    <x v="1"/>
    <s v="plays"/>
  </r>
  <r>
    <x v="0"/>
    <s v="GB"/>
    <s v="GBP"/>
    <n v="1469962800"/>
    <d v="2016-07-31T06:00:00"/>
    <n v="1468578920"/>
    <x v="1303"/>
    <x v="3"/>
    <x v="2"/>
    <b v="0"/>
    <n v="108"/>
    <b v="1"/>
    <s v="theater/plays"/>
    <n v="130.26085714285716"/>
    <n v="42.214166666666671"/>
    <x v="1"/>
    <s v="plays"/>
  </r>
  <r>
    <x v="1"/>
    <s v="GB"/>
    <s v="GBP"/>
    <n v="1489376405"/>
    <d v="2017-03-12T22:40:05"/>
    <n v="1484196005"/>
    <x v="1304"/>
    <x v="1"/>
    <x v="1"/>
    <b v="0"/>
    <n v="104"/>
    <b v="0"/>
    <s v="technology/wearables"/>
    <n v="39.627499999999998"/>
    <n v="152.41346153846155"/>
    <x v="2"/>
    <s v="wearables"/>
  </r>
  <r>
    <x v="1"/>
    <s v="US"/>
    <s v="USD"/>
    <n v="1469122200"/>
    <d v="2016-07-21T12:30:00"/>
    <n v="1466611108"/>
    <x v="1305"/>
    <x v="0"/>
    <x v="2"/>
    <b v="0"/>
    <n v="86"/>
    <b v="0"/>
    <s v="technology/wearables"/>
    <n v="25.976666666666663"/>
    <n v="90.616279069767444"/>
    <x v="2"/>
    <s v="wearables"/>
  </r>
  <r>
    <x v="1"/>
    <s v="US"/>
    <s v="USD"/>
    <n v="1417690734"/>
    <d v="2014-12-04T05:58:54"/>
    <n v="1415098734"/>
    <x v="1306"/>
    <x v="4"/>
    <x v="3"/>
    <b v="0"/>
    <n v="356"/>
    <b v="0"/>
    <s v="technology/wearables"/>
    <n v="65.24636363636364"/>
    <n v="201.60393258426967"/>
    <x v="2"/>
    <s v="wearables"/>
  </r>
  <r>
    <x v="1"/>
    <s v="US"/>
    <s v="USD"/>
    <n v="1455710679"/>
    <d v="2016-02-17T07:04:39"/>
    <n v="1453118679"/>
    <x v="1307"/>
    <x v="1"/>
    <x v="2"/>
    <b v="0"/>
    <n v="45"/>
    <b v="0"/>
    <s v="technology/wearables"/>
    <n v="11.514000000000001"/>
    <n v="127.93333333333334"/>
    <x v="2"/>
    <s v="wearables"/>
  </r>
  <r>
    <x v="1"/>
    <s v="US"/>
    <s v="USD"/>
    <n v="1475937812"/>
    <d v="2016-10-08T09:43:32"/>
    <n v="1472481812"/>
    <x v="1308"/>
    <x v="10"/>
    <x v="2"/>
    <b v="0"/>
    <n v="38"/>
    <b v="0"/>
    <s v="technology/wearables"/>
    <n v="11.360000000000001"/>
    <n v="29.894736842105264"/>
    <x v="2"/>
    <s v="wearables"/>
  </r>
  <r>
    <x v="1"/>
    <s v="US"/>
    <s v="USD"/>
    <n v="1444943468"/>
    <d v="2015-10-15T16:11:08"/>
    <n v="1441919468"/>
    <x v="1309"/>
    <x v="8"/>
    <x v="0"/>
    <b v="0"/>
    <n v="35"/>
    <b v="0"/>
    <s v="technology/wearables"/>
    <n v="111.99130434782609"/>
    <n v="367.97142857142859"/>
    <x v="2"/>
    <s v="wearables"/>
  </r>
  <r>
    <x v="1"/>
    <s v="US"/>
    <s v="USD"/>
    <n v="1471622450"/>
    <d v="2016-08-19T11:00:50"/>
    <n v="1467734450"/>
    <x v="1310"/>
    <x v="3"/>
    <x v="2"/>
    <b v="0"/>
    <n v="24"/>
    <b v="0"/>
    <s v="technology/wearables"/>
    <n v="15.5"/>
    <n v="129.16666666666666"/>
    <x v="2"/>
    <s v="wearables"/>
  </r>
  <r>
    <x v="1"/>
    <s v="US"/>
    <s v="USD"/>
    <n v="1480536919"/>
    <d v="2016-11-30T15:15:19"/>
    <n v="1477509319"/>
    <x v="1311"/>
    <x v="9"/>
    <x v="2"/>
    <b v="0"/>
    <n v="100"/>
    <b v="0"/>
    <s v="technology/wearables"/>
    <n v="32.027999999999999"/>
    <n v="800.7"/>
    <x v="2"/>
    <s v="wearables"/>
  </r>
  <r>
    <x v="1"/>
    <s v="US"/>
    <s v="USD"/>
    <n v="1429375922"/>
    <d v="2015-04-18T11:52:02"/>
    <n v="1426783922"/>
    <x v="1312"/>
    <x v="7"/>
    <x v="0"/>
    <b v="0"/>
    <n v="1"/>
    <b v="0"/>
    <s v="technology/wearables"/>
    <n v="0.60869565217391308"/>
    <n v="28"/>
    <x v="2"/>
    <s v="wearables"/>
  </r>
  <r>
    <x v="1"/>
    <s v="US"/>
    <s v="USD"/>
    <n v="1457024514"/>
    <d v="2016-03-03T12:01:54"/>
    <n v="1454432514"/>
    <x v="1313"/>
    <x v="2"/>
    <x v="2"/>
    <b v="0"/>
    <n v="122"/>
    <b v="0"/>
    <s v="technology/wearables"/>
    <n v="31.114999999999998"/>
    <n v="102.01639344262296"/>
    <x v="2"/>
    <s v="wearables"/>
  </r>
  <r>
    <x v="1"/>
    <s v="US"/>
    <s v="USD"/>
    <n v="1477065860"/>
    <d v="2016-10-21T11:04:20"/>
    <n v="1471881860"/>
    <x v="1314"/>
    <x v="10"/>
    <x v="2"/>
    <b v="0"/>
    <n v="11"/>
    <b v="0"/>
    <s v="technology/wearables"/>
    <n v="1.1266666666666667"/>
    <n v="184.36363636363637"/>
    <x v="2"/>
    <s v="wearables"/>
  </r>
  <r>
    <x v="1"/>
    <s v="US"/>
    <s v="USD"/>
    <n v="1446771600"/>
    <d v="2015-11-05T20:00:00"/>
    <n v="1443700648"/>
    <x v="1315"/>
    <x v="9"/>
    <x v="0"/>
    <b v="0"/>
    <n v="248"/>
    <b v="0"/>
    <s v="technology/wearables"/>
    <n v="40.404000000000003"/>
    <n v="162.91935483870967"/>
    <x v="2"/>
    <s v="wearables"/>
  </r>
  <r>
    <x v="1"/>
    <s v="US"/>
    <s v="USD"/>
    <n v="1456700709"/>
    <d v="2016-02-28T18:05:09"/>
    <n v="1453676709"/>
    <x v="1316"/>
    <x v="1"/>
    <x v="2"/>
    <b v="0"/>
    <n v="1"/>
    <b v="0"/>
    <s v="technology/wearables"/>
    <n v="1.3333333333333333E-3"/>
    <n v="1"/>
    <x v="2"/>
    <s v="wearables"/>
  </r>
  <r>
    <x v="1"/>
    <s v="DK"/>
    <s v="DKK"/>
    <n v="1469109600"/>
    <d v="2016-07-21T09:00:00"/>
    <n v="1464586746"/>
    <x v="1317"/>
    <x v="5"/>
    <x v="2"/>
    <b v="0"/>
    <n v="19"/>
    <b v="0"/>
    <s v="technology/wearables"/>
    <n v="5.7334999999999994"/>
    <n v="603.52631578947364"/>
    <x v="2"/>
    <s v="wearables"/>
  </r>
  <r>
    <x v="1"/>
    <s v="US"/>
    <s v="USD"/>
    <n v="1420938172"/>
    <d v="2015-01-10T20:02:52"/>
    <n v="1418346172"/>
    <x v="1318"/>
    <x v="11"/>
    <x v="3"/>
    <b v="0"/>
    <n v="135"/>
    <b v="0"/>
    <s v="technology/wearables"/>
    <n v="15.324999999999999"/>
    <n v="45.407407407407405"/>
    <x v="2"/>
    <s v="wearables"/>
  </r>
  <r>
    <x v="1"/>
    <s v="GB"/>
    <s v="GBP"/>
    <n v="1405094400"/>
    <d v="2014-07-11T11:00:00"/>
    <n v="1403810965"/>
    <x v="1319"/>
    <x v="0"/>
    <x v="3"/>
    <b v="0"/>
    <n v="9"/>
    <b v="0"/>
    <s v="technology/wearables"/>
    <n v="15.103448275862069"/>
    <n v="97.333333333333329"/>
    <x v="2"/>
    <s v="wearables"/>
  </r>
  <r>
    <x v="1"/>
    <s v="NL"/>
    <s v="EUR"/>
    <n v="1483138800"/>
    <d v="2016-12-30T18:00:00"/>
    <n v="1480610046"/>
    <x v="1320"/>
    <x v="11"/>
    <x v="2"/>
    <b v="0"/>
    <n v="3"/>
    <b v="0"/>
    <s v="technology/wearables"/>
    <n v="0.503"/>
    <n v="167.66666666666666"/>
    <x v="2"/>
    <s v="wearables"/>
  </r>
  <r>
    <x v="1"/>
    <s v="SE"/>
    <s v="SEK"/>
    <n v="1482515937"/>
    <d v="2016-12-23T12:58:57"/>
    <n v="1479923937"/>
    <x v="1321"/>
    <x v="4"/>
    <x v="2"/>
    <b v="0"/>
    <n v="7"/>
    <b v="0"/>
    <s v="technology/wearables"/>
    <n v="1.3028138528138529"/>
    <n v="859.85714285714289"/>
    <x v="2"/>
    <s v="wearables"/>
  </r>
  <r>
    <x v="1"/>
    <s v="GB"/>
    <s v="GBP"/>
    <n v="1432223125"/>
    <d v="2015-05-21T10:45:25"/>
    <n v="1429631125"/>
    <x v="1322"/>
    <x v="6"/>
    <x v="0"/>
    <b v="0"/>
    <n v="4"/>
    <b v="0"/>
    <s v="technology/wearables"/>
    <n v="0.30285714285714288"/>
    <n v="26.5"/>
    <x v="2"/>
    <s v="wearables"/>
  </r>
  <r>
    <x v="1"/>
    <s v="US"/>
    <s v="USD"/>
    <n v="1461653700"/>
    <d v="2016-04-26T01:55:00"/>
    <n v="1458665146"/>
    <x v="1323"/>
    <x v="7"/>
    <x v="2"/>
    <b v="0"/>
    <n v="44"/>
    <b v="0"/>
    <s v="technology/wearables"/>
    <n v="8.8800000000000008"/>
    <n v="30.272727272727273"/>
    <x v="2"/>
    <s v="wearables"/>
  </r>
  <r>
    <x v="1"/>
    <s v="US"/>
    <s v="USD"/>
    <n v="1476371552"/>
    <d v="2016-10-13T10:12:32"/>
    <n v="1473779552"/>
    <x v="1324"/>
    <x v="8"/>
    <x v="2"/>
    <b v="0"/>
    <n v="90"/>
    <b v="0"/>
    <s v="technology/wearables"/>
    <n v="9.84"/>
    <n v="54.666666666666664"/>
    <x v="2"/>
    <s v="wearables"/>
  </r>
  <r>
    <x v="1"/>
    <s v="US"/>
    <s v="USD"/>
    <n v="1483063435"/>
    <d v="2016-12-29T21:03:55"/>
    <n v="1480471435"/>
    <x v="1325"/>
    <x v="4"/>
    <x v="2"/>
    <b v="0"/>
    <n v="8"/>
    <b v="0"/>
    <s v="technology/wearables"/>
    <n v="2.4299999999999997"/>
    <n v="60.75"/>
    <x v="2"/>
    <s v="wearables"/>
  </r>
  <r>
    <x v="1"/>
    <s v="US"/>
    <s v="USD"/>
    <n v="1421348428"/>
    <d v="2015-01-15T14:00:28"/>
    <n v="1417460428"/>
    <x v="1326"/>
    <x v="11"/>
    <x v="3"/>
    <b v="0"/>
    <n v="11"/>
    <b v="0"/>
    <s v="technology/wearables"/>
    <n v="1.1299999999999999"/>
    <n v="102.72727272727273"/>
    <x v="2"/>
    <s v="wearables"/>
  </r>
  <r>
    <x v="1"/>
    <s v="US"/>
    <s v="USD"/>
    <n v="1432916235"/>
    <d v="2015-05-29T11:17:15"/>
    <n v="1430324235"/>
    <x v="1327"/>
    <x v="6"/>
    <x v="0"/>
    <b v="0"/>
    <n v="41"/>
    <b v="0"/>
    <s v="technology/wearables"/>
    <n v="3.5520833333333335"/>
    <n v="41.585365853658537"/>
    <x v="2"/>
    <s v="wearables"/>
  </r>
  <r>
    <x v="1"/>
    <s v="US"/>
    <s v="USD"/>
    <n v="1476458734"/>
    <d v="2016-10-14T10:25:34"/>
    <n v="1472570734"/>
    <x v="1328"/>
    <x v="10"/>
    <x v="2"/>
    <b v="0"/>
    <n v="15"/>
    <b v="0"/>
    <s v="technology/wearables"/>
    <n v="2.3306666666666667"/>
    <n v="116.53333333333333"/>
    <x v="2"/>
    <s v="wearables"/>
  </r>
  <r>
    <x v="1"/>
    <s v="US"/>
    <s v="USD"/>
    <n v="1417501145"/>
    <d v="2014-12-02T01:19:05"/>
    <n v="1414041545"/>
    <x v="1329"/>
    <x v="9"/>
    <x v="3"/>
    <b v="0"/>
    <n v="9"/>
    <b v="0"/>
    <s v="technology/wearables"/>
    <n v="0.81600000000000006"/>
    <n v="45.333333333333336"/>
    <x v="2"/>
    <s v="wearables"/>
  </r>
  <r>
    <x v="1"/>
    <s v="US"/>
    <s v="USD"/>
    <n v="1467432000"/>
    <d v="2016-07-01T23:00:00"/>
    <n v="1464763109"/>
    <x v="1330"/>
    <x v="0"/>
    <x v="2"/>
    <b v="0"/>
    <n v="50"/>
    <b v="0"/>
    <s v="technology/wearables"/>
    <n v="22.494285714285713"/>
    <n v="157.46"/>
    <x v="2"/>
    <s v="wearables"/>
  </r>
  <r>
    <x v="1"/>
    <s v="US"/>
    <s v="USD"/>
    <n v="1471435554"/>
    <d v="2016-08-17T07:05:54"/>
    <n v="1468843554"/>
    <x v="1331"/>
    <x v="3"/>
    <x v="2"/>
    <b v="0"/>
    <n v="34"/>
    <b v="0"/>
    <s v="technology/wearables"/>
    <n v="1.3668"/>
    <n v="100.5"/>
    <x v="2"/>
    <s v="wearables"/>
  </r>
  <r>
    <x v="1"/>
    <s v="CH"/>
    <s v="CHF"/>
    <n v="1485480408"/>
    <d v="2017-01-26T20:26:48"/>
    <n v="1482888408"/>
    <x v="1332"/>
    <x v="11"/>
    <x v="2"/>
    <b v="0"/>
    <n v="0"/>
    <b v="0"/>
    <s v="technology/wearables"/>
    <n v="0"/>
    <n v="0"/>
    <x v="2"/>
    <s v="wearables"/>
  </r>
  <r>
    <x v="1"/>
    <s v="AU"/>
    <s v="AUD"/>
    <n v="1405478025"/>
    <d v="2014-07-15T21:33:45"/>
    <n v="1402886025"/>
    <x v="1333"/>
    <x v="0"/>
    <x v="3"/>
    <b v="0"/>
    <n v="0"/>
    <b v="0"/>
    <s v="technology/wearables"/>
    <n v="0"/>
    <n v="0"/>
    <x v="2"/>
    <s v="wearables"/>
  </r>
  <r>
    <x v="1"/>
    <s v="US"/>
    <s v="USD"/>
    <n v="1457721287"/>
    <d v="2016-03-11T13:34:47"/>
    <n v="1455129287"/>
    <x v="1334"/>
    <x v="2"/>
    <x v="2"/>
    <b v="0"/>
    <n v="276"/>
    <b v="0"/>
    <s v="technology/wearables"/>
    <n v="10.754135338345865"/>
    <n v="51.822463768115945"/>
    <x v="2"/>
    <s v="wearables"/>
  </r>
  <r>
    <x v="1"/>
    <s v="US"/>
    <s v="USD"/>
    <n v="1449354502"/>
    <d v="2015-12-05T17:28:22"/>
    <n v="1446762502"/>
    <x v="1335"/>
    <x v="4"/>
    <x v="0"/>
    <b v="0"/>
    <n v="16"/>
    <b v="0"/>
    <s v="technology/wearables"/>
    <n v="19.759999999999998"/>
    <n v="308.75"/>
    <x v="2"/>
    <s v="wearables"/>
  </r>
  <r>
    <x v="1"/>
    <s v="US"/>
    <s v="USD"/>
    <n v="1418849028"/>
    <d v="2014-12-17T15:43:48"/>
    <n v="1415825028"/>
    <x v="1336"/>
    <x v="4"/>
    <x v="3"/>
    <b v="0"/>
    <n v="224"/>
    <b v="0"/>
    <s v="technology/wearables"/>
    <n v="84.946999999999989"/>
    <n v="379.22767857142856"/>
    <x v="2"/>
    <s v="wearables"/>
  </r>
  <r>
    <x v="1"/>
    <s v="US"/>
    <s v="USD"/>
    <n v="1488549079"/>
    <d v="2017-03-03T08:51:19"/>
    <n v="1485957079"/>
    <x v="1337"/>
    <x v="2"/>
    <x v="1"/>
    <b v="0"/>
    <n v="140"/>
    <b v="0"/>
    <s v="technology/wearables"/>
    <n v="49.381999999999998"/>
    <n v="176.36428571428573"/>
    <x v="2"/>
    <s v="wearables"/>
  </r>
  <r>
    <x v="1"/>
    <s v="US"/>
    <s v="USD"/>
    <n v="1438543033"/>
    <d v="2015-08-02T14:17:13"/>
    <n v="1435951033"/>
    <x v="1338"/>
    <x v="3"/>
    <x v="0"/>
    <b v="0"/>
    <n v="15"/>
    <b v="0"/>
    <s v="technology/wearables"/>
    <n v="3.3033333333333332"/>
    <n v="66.066666666666663"/>
    <x v="2"/>
    <s v="wearables"/>
  </r>
  <r>
    <x v="1"/>
    <s v="US"/>
    <s v="USD"/>
    <n v="1418056315"/>
    <d v="2014-12-08T11:31:55"/>
    <n v="1414164715"/>
    <x v="1339"/>
    <x v="9"/>
    <x v="3"/>
    <b v="0"/>
    <n v="37"/>
    <b v="0"/>
    <s v="technology/wearables"/>
    <n v="6.6339999999999995"/>
    <n v="89.648648648648646"/>
    <x v="2"/>
    <s v="wearables"/>
  </r>
  <r>
    <x v="1"/>
    <s v="US"/>
    <s v="USD"/>
    <n v="1408112253"/>
    <d v="2014-08-15T09:17:33"/>
    <n v="1405520253"/>
    <x v="1340"/>
    <x v="3"/>
    <x v="3"/>
    <b v="0"/>
    <n v="0"/>
    <b v="0"/>
    <s v="technology/wearables"/>
    <n v="0"/>
    <n v="0"/>
    <x v="2"/>
    <s v="wearables"/>
  </r>
  <r>
    <x v="1"/>
    <s v="GB"/>
    <s v="GBP"/>
    <n v="1475333917"/>
    <d v="2016-10-01T09:58:37"/>
    <n v="1472569117"/>
    <x v="1341"/>
    <x v="10"/>
    <x v="2"/>
    <b v="0"/>
    <n v="46"/>
    <b v="0"/>
    <s v="technology/wearables"/>
    <n v="70.36"/>
    <n v="382.39130434782606"/>
    <x v="2"/>
    <s v="wearables"/>
  </r>
  <r>
    <x v="1"/>
    <s v="US"/>
    <s v="USD"/>
    <n v="1437161739"/>
    <d v="2015-07-17T14:35:39"/>
    <n v="1434569739"/>
    <x v="1342"/>
    <x v="0"/>
    <x v="0"/>
    <b v="0"/>
    <n v="1"/>
    <b v="0"/>
    <s v="technology/wearables"/>
    <n v="0.2"/>
    <n v="100"/>
    <x v="2"/>
    <s v="wearables"/>
  </r>
  <r>
    <x v="1"/>
    <s v="US"/>
    <s v="USD"/>
    <n v="1471579140"/>
    <d v="2016-08-18T22:59:00"/>
    <n v="1466512683"/>
    <x v="1343"/>
    <x v="0"/>
    <x v="2"/>
    <b v="0"/>
    <n v="323"/>
    <b v="0"/>
    <s v="technology/wearables"/>
    <n v="102.298"/>
    <n v="158.35603715170279"/>
    <x v="2"/>
    <s v="wearables"/>
  </r>
  <r>
    <x v="0"/>
    <s v="CA"/>
    <s v="CAD"/>
    <n v="1467313039"/>
    <d v="2016-06-30T13:57:19"/>
    <n v="1464807439"/>
    <x v="1344"/>
    <x v="0"/>
    <x v="2"/>
    <b v="0"/>
    <n v="139"/>
    <b v="1"/>
    <s v="publishing/nonfiction"/>
    <n v="377.73333333333335"/>
    <n v="40.762589928057551"/>
    <x v="3"/>
    <s v="nonfiction"/>
  </r>
  <r>
    <x v="0"/>
    <s v="US"/>
    <s v="USD"/>
    <n v="1405366359"/>
    <d v="2014-07-14T14:32:39"/>
    <n v="1402342359"/>
    <x v="1345"/>
    <x v="0"/>
    <x v="3"/>
    <b v="0"/>
    <n v="7"/>
    <b v="1"/>
    <s v="publishing/nonfiction"/>
    <n v="125"/>
    <n v="53.571428571428569"/>
    <x v="3"/>
    <s v="nonfiction"/>
  </r>
  <r>
    <x v="0"/>
    <s v="US"/>
    <s v="USD"/>
    <n v="1372297751"/>
    <d v="2013-06-26T20:49:11"/>
    <n v="1369705751"/>
    <x v="1346"/>
    <x v="5"/>
    <x v="4"/>
    <b v="0"/>
    <n v="149"/>
    <b v="1"/>
    <s v="publishing/nonfiction"/>
    <n v="147.32653061224491"/>
    <n v="48.449664429530202"/>
    <x v="3"/>
    <s v="nonfiction"/>
  </r>
  <r>
    <x v="0"/>
    <s v="US"/>
    <s v="USD"/>
    <n v="1425741525"/>
    <d v="2015-03-07T10:18:45"/>
    <n v="1423149525"/>
    <x v="1347"/>
    <x v="2"/>
    <x v="0"/>
    <b v="0"/>
    <n v="31"/>
    <b v="1"/>
    <s v="publishing/nonfiction"/>
    <n v="102.2"/>
    <n v="82.41935483870968"/>
    <x v="3"/>
    <s v="nonfiction"/>
  </r>
  <r>
    <x v="0"/>
    <s v="US"/>
    <s v="USD"/>
    <n v="1418904533"/>
    <d v="2014-12-18T07:08:53"/>
    <n v="1416485333"/>
    <x v="1348"/>
    <x v="4"/>
    <x v="3"/>
    <b v="0"/>
    <n v="26"/>
    <b v="1"/>
    <s v="publishing/nonfiction"/>
    <n v="101.8723404255319"/>
    <n v="230.19230769230768"/>
    <x v="3"/>
    <s v="nonfiction"/>
  </r>
  <r>
    <x v="0"/>
    <s v="CA"/>
    <s v="CAD"/>
    <n v="1450249140"/>
    <d v="2015-12-16T01:59:00"/>
    <n v="1447055935"/>
    <x v="1349"/>
    <x v="4"/>
    <x v="0"/>
    <b v="0"/>
    <n v="172"/>
    <b v="1"/>
    <s v="publishing/nonfiction"/>
    <n v="204.2"/>
    <n v="59.360465116279073"/>
    <x v="3"/>
    <s v="nonfiction"/>
  </r>
  <r>
    <x v="0"/>
    <s v="US"/>
    <s v="USD"/>
    <n v="1451089134"/>
    <d v="2015-12-25T19:18:54"/>
    <n v="1448497134"/>
    <x v="1350"/>
    <x v="4"/>
    <x v="0"/>
    <b v="0"/>
    <n v="78"/>
    <b v="1"/>
    <s v="publishing/nonfiction"/>
    <n v="104.05"/>
    <n v="66.698717948717942"/>
    <x v="3"/>
    <s v="nonfiction"/>
  </r>
  <r>
    <x v="0"/>
    <s v="US"/>
    <s v="USD"/>
    <n v="1455299144"/>
    <d v="2016-02-12T12:45:44"/>
    <n v="1452707144"/>
    <x v="1351"/>
    <x v="1"/>
    <x v="2"/>
    <b v="0"/>
    <n v="120"/>
    <b v="1"/>
    <s v="publishing/nonfiction"/>
    <n v="101.265"/>
    <n v="168.77500000000001"/>
    <x v="3"/>
    <s v="nonfiction"/>
  </r>
  <r>
    <x v="0"/>
    <s v="US"/>
    <s v="USD"/>
    <n v="1441425540"/>
    <d v="2015-09-04T22:59:00"/>
    <n v="1436968366"/>
    <x v="1352"/>
    <x v="3"/>
    <x v="0"/>
    <b v="0"/>
    <n v="227"/>
    <b v="1"/>
    <s v="publishing/nonfiction"/>
    <n v="136.13999999999999"/>
    <n v="59.973568281938327"/>
    <x v="3"/>
    <s v="nonfiction"/>
  </r>
  <r>
    <x v="0"/>
    <s v="US"/>
    <s v="USD"/>
    <n v="1362960000"/>
    <d v="2013-03-10T19:00:00"/>
    <n v="1359946188"/>
    <x v="1353"/>
    <x v="2"/>
    <x v="4"/>
    <b v="0"/>
    <n v="42"/>
    <b v="1"/>
    <s v="publishing/nonfiction"/>
    <n v="133.6"/>
    <n v="31.80952380952381"/>
    <x v="3"/>
    <s v="nonfiction"/>
  </r>
  <r>
    <x v="0"/>
    <s v="GB"/>
    <s v="GBP"/>
    <n v="1465672979"/>
    <d v="2016-06-11T14:22:59"/>
    <n v="1463080979"/>
    <x v="1354"/>
    <x v="5"/>
    <x v="2"/>
    <b v="0"/>
    <n v="64"/>
    <b v="1"/>
    <s v="publishing/nonfiction"/>
    <n v="130.25"/>
    <n v="24.421875"/>
    <x v="3"/>
    <s v="nonfiction"/>
  </r>
  <r>
    <x v="0"/>
    <s v="GB"/>
    <s v="GBP"/>
    <n v="1354269600"/>
    <d v="2012-11-30T05:00:00"/>
    <n v="1351663605"/>
    <x v="1355"/>
    <x v="9"/>
    <x v="5"/>
    <b v="0"/>
    <n v="121"/>
    <b v="1"/>
    <s v="publishing/nonfiction"/>
    <n v="122.67999999999999"/>
    <n v="25.347107438016529"/>
    <x v="3"/>
    <s v="nonfiction"/>
  </r>
  <r>
    <x v="0"/>
    <s v="US"/>
    <s v="USD"/>
    <n v="1372985760"/>
    <d v="2013-07-04T19:56:00"/>
    <n v="1370393760"/>
    <x v="1356"/>
    <x v="0"/>
    <x v="4"/>
    <b v="0"/>
    <n v="87"/>
    <b v="1"/>
    <s v="publishing/nonfiction"/>
    <n v="182.81058823529412"/>
    <n v="71.443218390804603"/>
    <x v="3"/>
    <s v="nonfiction"/>
  </r>
  <r>
    <x v="0"/>
    <s v="US"/>
    <s v="USD"/>
    <n v="1362117540"/>
    <d v="2013-03-01T00:59:00"/>
    <n v="1359587137"/>
    <x v="1357"/>
    <x v="1"/>
    <x v="4"/>
    <b v="0"/>
    <n v="65"/>
    <b v="1"/>
    <s v="publishing/nonfiction"/>
    <n v="125.29999999999998"/>
    <n v="38.553846153846152"/>
    <x v="3"/>
    <s v="nonfiction"/>
  </r>
  <r>
    <x v="0"/>
    <s v="US"/>
    <s v="USD"/>
    <n v="1309009323"/>
    <d v="2011-06-25T08:42:03"/>
    <n v="1306417323"/>
    <x v="1358"/>
    <x v="5"/>
    <x v="6"/>
    <b v="0"/>
    <n v="49"/>
    <b v="1"/>
    <s v="publishing/nonfiction"/>
    <n v="111.66666666666667"/>
    <n v="68.367346938775512"/>
    <x v="3"/>
    <s v="nonfiction"/>
  </r>
  <r>
    <x v="0"/>
    <s v="US"/>
    <s v="USD"/>
    <n v="1309980790"/>
    <d v="2011-07-06T14:33:10"/>
    <n v="1304623990"/>
    <x v="1359"/>
    <x v="5"/>
    <x v="6"/>
    <b v="0"/>
    <n v="19"/>
    <b v="1"/>
    <s v="publishing/nonfiction"/>
    <n v="115.75757575757575"/>
    <n v="40.210526315789473"/>
    <x v="3"/>
    <s v="nonfiction"/>
  </r>
  <r>
    <x v="0"/>
    <s v="US"/>
    <s v="USD"/>
    <n v="1343943420"/>
    <d v="2012-08-02T16:37:00"/>
    <n v="1341524220"/>
    <x v="1360"/>
    <x v="3"/>
    <x v="5"/>
    <b v="0"/>
    <n v="81"/>
    <b v="1"/>
    <s v="publishing/nonfiction"/>
    <n v="173.2"/>
    <n v="32.074074074074076"/>
    <x v="3"/>
    <s v="nonfiction"/>
  </r>
  <r>
    <x v="0"/>
    <s v="GB"/>
    <s v="GBP"/>
    <n v="1403370772"/>
    <d v="2014-06-21T12:12:52"/>
    <n v="1400778772"/>
    <x v="1361"/>
    <x v="5"/>
    <x v="3"/>
    <b v="0"/>
    <n v="264"/>
    <b v="1"/>
    <s v="publishing/nonfiction"/>
    <n v="125.98333333333333"/>
    <n v="28.632575757575758"/>
    <x v="3"/>
    <s v="nonfiction"/>
  </r>
  <r>
    <x v="0"/>
    <s v="US"/>
    <s v="USD"/>
    <n v="1378592731"/>
    <d v="2013-09-07T17:25:31"/>
    <n v="1373408731"/>
    <x v="1362"/>
    <x v="3"/>
    <x v="4"/>
    <b v="0"/>
    <n v="25"/>
    <b v="1"/>
    <s v="publishing/nonfiction"/>
    <n v="109.1"/>
    <n v="43.64"/>
    <x v="3"/>
    <s v="nonfiction"/>
  </r>
  <r>
    <x v="0"/>
    <s v="US"/>
    <s v="USD"/>
    <n v="1455523140"/>
    <d v="2016-02-15T02:59:00"/>
    <n v="1453925727"/>
    <x v="1363"/>
    <x v="1"/>
    <x v="2"/>
    <b v="0"/>
    <n v="5"/>
    <b v="1"/>
    <s v="publishing/nonfiction"/>
    <n v="100"/>
    <n v="40"/>
    <x v="3"/>
    <s v="nonfiction"/>
  </r>
  <r>
    <x v="0"/>
    <s v="DK"/>
    <s v="DKK"/>
    <n v="1420648906"/>
    <d v="2015-01-07T11:41:46"/>
    <n v="1415464906"/>
    <x v="1364"/>
    <x v="4"/>
    <x v="3"/>
    <b v="0"/>
    <n v="144"/>
    <b v="1"/>
    <s v="music/rock"/>
    <n v="118.64285714285714"/>
    <n v="346.04166666666669"/>
    <x v="4"/>
    <s v="rock"/>
  </r>
  <r>
    <x v="0"/>
    <s v="US"/>
    <s v="USD"/>
    <n v="1426523752"/>
    <d v="2015-03-16T11:35:52"/>
    <n v="1423935352"/>
    <x v="1365"/>
    <x v="2"/>
    <x v="0"/>
    <b v="0"/>
    <n v="92"/>
    <b v="1"/>
    <s v="music/rock"/>
    <n v="100.26666666666667"/>
    <n v="81.739130434782609"/>
    <x v="4"/>
    <s v="rock"/>
  </r>
  <r>
    <x v="0"/>
    <s v="US"/>
    <s v="USD"/>
    <n v="1417049663"/>
    <d v="2014-11-26T19:54:23"/>
    <n v="1413158063"/>
    <x v="1366"/>
    <x v="9"/>
    <x v="3"/>
    <b v="0"/>
    <n v="147"/>
    <b v="1"/>
    <s v="music/rock"/>
    <n v="126.48920000000001"/>
    <n v="64.535306122448986"/>
    <x v="4"/>
    <s v="rock"/>
  </r>
  <r>
    <x v="0"/>
    <s v="US"/>
    <s v="USD"/>
    <n v="1447463050"/>
    <d v="2015-11-13T20:04:10"/>
    <n v="1444867450"/>
    <x v="1367"/>
    <x v="9"/>
    <x v="0"/>
    <b v="0"/>
    <n v="90"/>
    <b v="1"/>
    <s v="music/rock"/>
    <n v="114.26"/>
    <n v="63.477777777777774"/>
    <x v="4"/>
    <s v="rock"/>
  </r>
  <r>
    <x v="0"/>
    <s v="US"/>
    <s v="USD"/>
    <n v="1434342894"/>
    <d v="2015-06-14T23:34:54"/>
    <n v="1432269294"/>
    <x v="1368"/>
    <x v="5"/>
    <x v="0"/>
    <b v="0"/>
    <n v="87"/>
    <b v="1"/>
    <s v="music/rock"/>
    <n v="110.7"/>
    <n v="63.620689655172413"/>
    <x v="4"/>
    <s v="rock"/>
  </r>
  <r>
    <x v="0"/>
    <s v="US"/>
    <s v="USD"/>
    <n v="1397225746"/>
    <d v="2014-04-11T09:15:46"/>
    <n v="1394633746"/>
    <x v="1369"/>
    <x v="7"/>
    <x v="3"/>
    <b v="0"/>
    <n v="406"/>
    <b v="1"/>
    <s v="music/rock"/>
    <n v="105.34805315203954"/>
    <n v="83.967068965517228"/>
    <x v="4"/>
    <s v="rock"/>
  </r>
  <r>
    <x v="0"/>
    <s v="US"/>
    <s v="USD"/>
    <n v="1381881890"/>
    <d v="2013-10-15T19:04:50"/>
    <n v="1380585890"/>
    <x v="1370"/>
    <x v="8"/>
    <x v="4"/>
    <b v="0"/>
    <n v="20"/>
    <b v="1"/>
    <s v="music/rock"/>
    <n v="103.66666666666666"/>
    <n v="77.75"/>
    <x v="4"/>
    <s v="rock"/>
  </r>
  <r>
    <x v="0"/>
    <s v="US"/>
    <s v="USD"/>
    <n v="1431022342"/>
    <d v="2015-05-07T13:12:22"/>
    <n v="1428430342"/>
    <x v="1371"/>
    <x v="6"/>
    <x v="0"/>
    <b v="0"/>
    <n v="70"/>
    <b v="1"/>
    <s v="music/rock"/>
    <n v="107.08672667523933"/>
    <n v="107.07142857142857"/>
    <x v="4"/>
    <s v="rock"/>
  </r>
  <r>
    <x v="0"/>
    <s v="US"/>
    <s v="USD"/>
    <n v="1342115132"/>
    <d v="2012-07-12T12:45:32"/>
    <n v="1339523132"/>
    <x v="1372"/>
    <x v="0"/>
    <x v="5"/>
    <b v="0"/>
    <n v="16"/>
    <b v="1"/>
    <s v="music/rock"/>
    <n v="124"/>
    <n v="38.75"/>
    <x v="4"/>
    <s v="rock"/>
  </r>
  <r>
    <x v="0"/>
    <s v="US"/>
    <s v="USD"/>
    <n v="1483138233"/>
    <d v="2016-12-30T17:50:33"/>
    <n v="1480546233"/>
    <x v="1373"/>
    <x v="4"/>
    <x v="2"/>
    <b v="0"/>
    <n v="52"/>
    <b v="1"/>
    <s v="music/rock"/>
    <n v="105.01"/>
    <n v="201.94230769230768"/>
    <x v="4"/>
    <s v="rock"/>
  </r>
  <r>
    <x v="0"/>
    <s v="US"/>
    <s v="USD"/>
    <n v="1458874388"/>
    <d v="2016-03-24T21:53:08"/>
    <n v="1456285988"/>
    <x v="1374"/>
    <x v="2"/>
    <x v="2"/>
    <b v="0"/>
    <n v="66"/>
    <b v="1"/>
    <s v="music/rock"/>
    <n v="189.46666666666667"/>
    <n v="43.060606060606062"/>
    <x v="4"/>
    <s v="rock"/>
  </r>
  <r>
    <x v="0"/>
    <s v="FR"/>
    <s v="EUR"/>
    <n v="1484444119"/>
    <d v="2017-01-14T20:35:19"/>
    <n v="1481852119"/>
    <x v="1375"/>
    <x v="11"/>
    <x v="2"/>
    <b v="0"/>
    <n v="109"/>
    <b v="1"/>
    <s v="music/rock"/>
    <n v="171.32499999999999"/>
    <n v="62.871559633027523"/>
    <x v="4"/>
    <s v="rock"/>
  </r>
  <r>
    <x v="0"/>
    <s v="GB"/>
    <s v="GBP"/>
    <n v="1480784606"/>
    <d v="2016-12-03T12:03:26"/>
    <n v="1478189006"/>
    <x v="1376"/>
    <x v="4"/>
    <x v="2"/>
    <b v="0"/>
    <n v="168"/>
    <b v="1"/>
    <s v="music/rock"/>
    <n v="252.48648648648651"/>
    <n v="55.607142857142854"/>
    <x v="4"/>
    <s v="rock"/>
  </r>
  <r>
    <x v="0"/>
    <s v="US"/>
    <s v="USD"/>
    <n v="1486095060"/>
    <d v="2017-02-02T23:11:00"/>
    <n v="1484198170"/>
    <x v="1377"/>
    <x v="1"/>
    <x v="1"/>
    <b v="0"/>
    <n v="31"/>
    <b v="1"/>
    <s v="music/rock"/>
    <n v="116.15384615384616"/>
    <n v="48.70967741935484"/>
    <x v="4"/>
    <s v="rock"/>
  </r>
  <r>
    <x v="0"/>
    <s v="GB"/>
    <s v="GBP"/>
    <n v="1470075210"/>
    <d v="2016-08-01T13:13:30"/>
    <n v="1468779210"/>
    <x v="1378"/>
    <x v="3"/>
    <x v="2"/>
    <b v="0"/>
    <n v="133"/>
    <b v="1"/>
    <s v="music/rock"/>
    <n v="203.35000000000002"/>
    <n v="30.578947368421051"/>
    <x v="4"/>
    <s v="rock"/>
  </r>
  <r>
    <x v="0"/>
    <s v="US"/>
    <s v="USD"/>
    <n v="1433504876"/>
    <d v="2015-06-05T06:47:56"/>
    <n v="1430912876"/>
    <x v="1379"/>
    <x v="5"/>
    <x v="0"/>
    <b v="0"/>
    <n v="151"/>
    <b v="1"/>
    <s v="music/rock"/>
    <n v="111.60000000000001"/>
    <n v="73.907284768211923"/>
    <x v="4"/>
    <s v="rock"/>
  </r>
  <r>
    <x v="0"/>
    <s v="US"/>
    <s v="USD"/>
    <n v="1433815200"/>
    <d v="2015-06-08T21:00:00"/>
    <n v="1431886706"/>
    <x v="1380"/>
    <x v="5"/>
    <x v="0"/>
    <b v="0"/>
    <n v="5"/>
    <b v="1"/>
    <s v="music/rock"/>
    <n v="424"/>
    <n v="21.2"/>
    <x v="4"/>
    <s v="rock"/>
  </r>
  <r>
    <x v="0"/>
    <s v="US"/>
    <s v="USD"/>
    <n v="1482988125"/>
    <d v="2016-12-29T00:08:45"/>
    <n v="1480396125"/>
    <x v="1381"/>
    <x v="4"/>
    <x v="2"/>
    <b v="0"/>
    <n v="73"/>
    <b v="1"/>
    <s v="music/rock"/>
    <n v="107.1"/>
    <n v="73.356164383561648"/>
    <x v="4"/>
    <s v="rock"/>
  </r>
  <r>
    <x v="0"/>
    <s v="US"/>
    <s v="USD"/>
    <n v="1367867536"/>
    <d v="2013-05-06T14:12:16"/>
    <n v="1365275536"/>
    <x v="1382"/>
    <x v="6"/>
    <x v="4"/>
    <b v="0"/>
    <n v="148"/>
    <b v="1"/>
    <s v="music/rock"/>
    <n v="104.3625"/>
    <n v="56.412162162162161"/>
    <x v="4"/>
    <s v="rock"/>
  </r>
  <r>
    <x v="0"/>
    <s v="CA"/>
    <s v="CAD"/>
    <n v="1482457678"/>
    <d v="2016-12-22T20:47:58"/>
    <n v="1480729678"/>
    <x v="1383"/>
    <x v="11"/>
    <x v="2"/>
    <b v="0"/>
    <n v="93"/>
    <b v="1"/>
    <s v="music/rock"/>
    <n v="212.40909090909091"/>
    <n v="50.247311827956992"/>
    <x v="4"/>
    <s v="rock"/>
  </r>
  <r>
    <x v="0"/>
    <s v="US"/>
    <s v="USD"/>
    <n v="1436117922"/>
    <d v="2015-07-05T12:38:42"/>
    <n v="1433525922"/>
    <x v="1384"/>
    <x v="0"/>
    <x v="0"/>
    <b v="0"/>
    <n v="63"/>
    <b v="1"/>
    <s v="music/rock"/>
    <n v="124.08571428571429"/>
    <n v="68.936507936507937"/>
    <x v="4"/>
    <s v="rock"/>
  </r>
  <r>
    <x v="0"/>
    <s v="DE"/>
    <s v="EUR"/>
    <n v="1461931860"/>
    <d v="2016-04-29T07:11:00"/>
    <n v="1457109121"/>
    <x v="1385"/>
    <x v="7"/>
    <x v="2"/>
    <b v="0"/>
    <n v="134"/>
    <b v="1"/>
    <s v="music/rock"/>
    <n v="110.406125"/>
    <n v="65.914104477611943"/>
    <x v="4"/>
    <s v="rock"/>
  </r>
  <r>
    <x v="0"/>
    <s v="US"/>
    <s v="USD"/>
    <n v="1438183889"/>
    <d v="2015-07-29T10:31:29"/>
    <n v="1435591889"/>
    <x v="1386"/>
    <x v="0"/>
    <x v="0"/>
    <b v="0"/>
    <n v="14"/>
    <b v="1"/>
    <s v="music/rock"/>
    <n v="218.75"/>
    <n v="62.5"/>
    <x v="4"/>
    <s v="rock"/>
  </r>
  <r>
    <x v="0"/>
    <s v="US"/>
    <s v="USD"/>
    <n v="1433305800"/>
    <d v="2015-06-02T23:30:00"/>
    <n v="1430604395"/>
    <x v="1387"/>
    <x v="5"/>
    <x v="0"/>
    <b v="0"/>
    <n v="78"/>
    <b v="1"/>
    <s v="music/rock"/>
    <n v="136.625"/>
    <n v="70.064102564102569"/>
    <x v="4"/>
    <s v="rock"/>
  </r>
  <r>
    <x v="0"/>
    <s v="US"/>
    <s v="USD"/>
    <n v="1476720840"/>
    <d v="2016-10-17T11:14:00"/>
    <n v="1474469117"/>
    <x v="1388"/>
    <x v="8"/>
    <x v="2"/>
    <b v="0"/>
    <n v="112"/>
    <b v="1"/>
    <s v="music/rock"/>
    <n v="134.8074"/>
    <n v="60.181874999999998"/>
    <x v="4"/>
    <s v="rock"/>
  </r>
  <r>
    <x v="0"/>
    <s v="GB"/>
    <s v="GBP"/>
    <n v="1471087957"/>
    <d v="2016-08-13T06:32:37"/>
    <n v="1468495957"/>
    <x v="1389"/>
    <x v="3"/>
    <x v="2"/>
    <b v="0"/>
    <n v="34"/>
    <b v="1"/>
    <s v="music/rock"/>
    <n v="145.4"/>
    <n v="21.382352941176471"/>
    <x v="4"/>
    <s v="rock"/>
  </r>
  <r>
    <x v="0"/>
    <s v="US"/>
    <s v="USD"/>
    <n v="1430154720"/>
    <d v="2015-04-27T12:12:00"/>
    <n v="1427224606"/>
    <x v="1390"/>
    <x v="7"/>
    <x v="0"/>
    <b v="0"/>
    <n v="19"/>
    <b v="1"/>
    <s v="music/rock"/>
    <n v="109.10714285714285"/>
    <n v="160.78947368421052"/>
    <x v="4"/>
    <s v="rock"/>
  </r>
  <r>
    <x v="0"/>
    <s v="US"/>
    <s v="USD"/>
    <n v="1440219540"/>
    <d v="2015-08-21T23:59:00"/>
    <n v="1436369818"/>
    <x v="1391"/>
    <x v="3"/>
    <x v="0"/>
    <b v="0"/>
    <n v="13"/>
    <b v="1"/>
    <s v="music/rock"/>
    <n v="110.2"/>
    <n v="42.384615384615387"/>
    <x v="4"/>
    <s v="rock"/>
  </r>
  <r>
    <x v="0"/>
    <s v="US"/>
    <s v="USD"/>
    <n v="1456976586"/>
    <d v="2016-03-02T22:43:06"/>
    <n v="1454298186"/>
    <x v="1392"/>
    <x v="1"/>
    <x v="2"/>
    <b v="0"/>
    <n v="104"/>
    <b v="1"/>
    <s v="music/rock"/>
    <n v="113.64000000000001"/>
    <n v="27.317307692307693"/>
    <x v="4"/>
    <s v="rock"/>
  </r>
  <r>
    <x v="0"/>
    <s v="US"/>
    <s v="USD"/>
    <n v="1470068523"/>
    <d v="2016-08-01T11:22:03"/>
    <n v="1467476523"/>
    <x v="1393"/>
    <x v="3"/>
    <x v="2"/>
    <b v="0"/>
    <n v="52"/>
    <b v="1"/>
    <s v="music/rock"/>
    <n v="102.35000000000001"/>
    <n v="196.82692307692307"/>
    <x v="4"/>
    <s v="rock"/>
  </r>
  <r>
    <x v="0"/>
    <s v="US"/>
    <s v="USD"/>
    <n v="1488337200"/>
    <d v="2017-02-28T22:00:00"/>
    <n v="1484623726"/>
    <x v="1394"/>
    <x v="1"/>
    <x v="1"/>
    <b v="0"/>
    <n v="17"/>
    <b v="1"/>
    <s v="music/rock"/>
    <n v="122.13333333333334"/>
    <n v="53.882352941176471"/>
    <x v="4"/>
    <s v="rock"/>
  </r>
  <r>
    <x v="0"/>
    <s v="US"/>
    <s v="USD"/>
    <n v="1484430481"/>
    <d v="2017-01-14T16:48:01"/>
    <n v="1481838481"/>
    <x v="1395"/>
    <x v="11"/>
    <x v="2"/>
    <b v="0"/>
    <n v="82"/>
    <b v="1"/>
    <s v="music/rock"/>
    <n v="111.88571428571427"/>
    <n v="47.756097560975611"/>
    <x v="4"/>
    <s v="rock"/>
  </r>
  <r>
    <x v="0"/>
    <s v="US"/>
    <s v="USD"/>
    <n v="1423871882"/>
    <d v="2015-02-13T18:58:02"/>
    <n v="1421279882"/>
    <x v="1396"/>
    <x v="1"/>
    <x v="0"/>
    <b v="0"/>
    <n v="73"/>
    <b v="1"/>
    <s v="music/rock"/>
    <n v="107.3"/>
    <n v="88.191780821917803"/>
    <x v="4"/>
    <s v="rock"/>
  </r>
  <r>
    <x v="0"/>
    <s v="US"/>
    <s v="USD"/>
    <n v="1477603140"/>
    <d v="2016-10-27T16:19:00"/>
    <n v="1475013710"/>
    <x v="1397"/>
    <x v="8"/>
    <x v="2"/>
    <b v="0"/>
    <n v="158"/>
    <b v="1"/>
    <s v="music/rock"/>
    <n v="113.85000000000001"/>
    <n v="72.056962025316452"/>
    <x v="4"/>
    <s v="rock"/>
  </r>
  <r>
    <x v="0"/>
    <s v="US"/>
    <s v="USD"/>
    <n v="1467752334"/>
    <d v="2016-07-05T15:58:54"/>
    <n v="1465160334"/>
    <x v="1398"/>
    <x v="0"/>
    <x v="2"/>
    <b v="0"/>
    <n v="65"/>
    <b v="1"/>
    <s v="music/rock"/>
    <n v="109.68181818181819"/>
    <n v="74.246153846153845"/>
    <x v="4"/>
    <s v="rock"/>
  </r>
  <r>
    <x v="0"/>
    <s v="US"/>
    <s v="USD"/>
    <n v="1412640373"/>
    <d v="2014-10-06T19:06:13"/>
    <n v="1410048373"/>
    <x v="1399"/>
    <x v="8"/>
    <x v="3"/>
    <b v="0"/>
    <n v="184"/>
    <b v="1"/>
    <s v="music/rock"/>
    <n v="126.14444444444443"/>
    <n v="61.701086956521742"/>
    <x v="4"/>
    <s v="rock"/>
  </r>
  <r>
    <x v="0"/>
    <s v="GB"/>
    <s v="GBP"/>
    <n v="1465709400"/>
    <d v="2016-06-12T00:30:00"/>
    <n v="1462695073"/>
    <x v="1400"/>
    <x v="5"/>
    <x v="2"/>
    <b v="0"/>
    <n v="34"/>
    <b v="1"/>
    <s v="music/rock"/>
    <n v="167.42857142857144"/>
    <n v="17.235294117647058"/>
    <x v="4"/>
    <s v="rock"/>
  </r>
  <r>
    <x v="0"/>
    <s v="US"/>
    <s v="USD"/>
    <n v="1369612474"/>
    <d v="2013-05-26T18:54:34"/>
    <n v="1367798074"/>
    <x v="1401"/>
    <x v="5"/>
    <x v="4"/>
    <b v="0"/>
    <n v="240"/>
    <b v="1"/>
    <s v="music/rock"/>
    <n v="496.52000000000004"/>
    <n v="51.720833333333331"/>
    <x v="4"/>
    <s v="rock"/>
  </r>
  <r>
    <x v="0"/>
    <s v="GB"/>
    <s v="GBP"/>
    <n v="1430439411"/>
    <d v="2015-04-30T19:16:51"/>
    <n v="1425259011"/>
    <x v="1402"/>
    <x v="7"/>
    <x v="0"/>
    <b v="0"/>
    <n v="113"/>
    <b v="1"/>
    <s v="music/rock"/>
    <n v="109.16"/>
    <n v="24.150442477876105"/>
    <x v="4"/>
    <s v="rock"/>
  </r>
  <r>
    <x v="0"/>
    <s v="US"/>
    <s v="USD"/>
    <n v="1374802235"/>
    <d v="2013-07-25T20:30:35"/>
    <n v="1372210235"/>
    <x v="1403"/>
    <x v="0"/>
    <x v="4"/>
    <b v="0"/>
    <n v="66"/>
    <b v="1"/>
    <s v="music/rock"/>
    <n v="102.57499999999999"/>
    <n v="62.166666666666664"/>
    <x v="4"/>
    <s v="rock"/>
  </r>
  <r>
    <x v="2"/>
    <s v="GB"/>
    <s v="GBP"/>
    <n v="1424607285"/>
    <d v="2015-02-22T07:14:45"/>
    <n v="1422447285"/>
    <x v="1404"/>
    <x v="1"/>
    <x v="0"/>
    <b v="1"/>
    <n v="5"/>
    <b v="0"/>
    <s v="publishing/translations"/>
    <n v="1.6620689655172414"/>
    <n v="48.2"/>
    <x v="3"/>
    <s v="translations"/>
  </r>
  <r>
    <x v="2"/>
    <s v="US"/>
    <s v="USD"/>
    <n v="1417195201"/>
    <d v="2014-11-28T12:20:01"/>
    <n v="1414599601"/>
    <x v="1405"/>
    <x v="9"/>
    <x v="3"/>
    <b v="1"/>
    <n v="17"/>
    <b v="0"/>
    <s v="publishing/translations"/>
    <n v="0.42"/>
    <n v="6.1764705882352944"/>
    <x v="3"/>
    <s v="translations"/>
  </r>
  <r>
    <x v="2"/>
    <s v="IT"/>
    <s v="EUR"/>
    <n v="1449914400"/>
    <d v="2015-12-12T05:00:00"/>
    <n v="1445336607"/>
    <x v="1406"/>
    <x v="9"/>
    <x v="0"/>
    <b v="0"/>
    <n v="3"/>
    <b v="0"/>
    <s v="publishing/translations"/>
    <n v="0.125"/>
    <n v="5"/>
    <x v="3"/>
    <s v="translations"/>
  </r>
  <r>
    <x v="2"/>
    <s v="US"/>
    <s v="USD"/>
    <n v="1407847978"/>
    <d v="2014-08-12T07:52:58"/>
    <n v="1405687978"/>
    <x v="1407"/>
    <x v="3"/>
    <x v="3"/>
    <b v="0"/>
    <n v="2"/>
    <b v="0"/>
    <s v="publishing/translations"/>
    <n v="0.5"/>
    <n v="7.5"/>
    <x v="3"/>
    <s v="translations"/>
  </r>
  <r>
    <x v="2"/>
    <s v="GB"/>
    <s v="GBP"/>
    <n v="1447451756"/>
    <d v="2015-11-13T16:55:56"/>
    <n v="1444856156"/>
    <x v="1408"/>
    <x v="9"/>
    <x v="0"/>
    <b v="0"/>
    <n v="6"/>
    <b v="0"/>
    <s v="publishing/translations"/>
    <n v="7.1999999999999993"/>
    <n v="12"/>
    <x v="3"/>
    <s v="translations"/>
  </r>
  <r>
    <x v="2"/>
    <s v="US"/>
    <s v="USD"/>
    <n v="1420085535"/>
    <d v="2014-12-31T23:12:15"/>
    <n v="1414897935"/>
    <x v="1409"/>
    <x v="4"/>
    <x v="3"/>
    <b v="0"/>
    <n v="0"/>
    <b v="0"/>
    <s v="publishing/translations"/>
    <n v="0"/>
    <n v="0"/>
    <x v="3"/>
    <s v="translations"/>
  </r>
  <r>
    <x v="2"/>
    <s v="IT"/>
    <s v="EUR"/>
    <n v="1464939520"/>
    <d v="2016-06-03T02:38:40"/>
    <n v="1461051520"/>
    <x v="1410"/>
    <x v="6"/>
    <x v="2"/>
    <b v="0"/>
    <n v="1"/>
    <b v="0"/>
    <s v="publishing/translations"/>
    <n v="1.6666666666666666E-2"/>
    <n v="1"/>
    <x v="3"/>
    <s v="translations"/>
  </r>
  <r>
    <x v="2"/>
    <s v="GB"/>
    <s v="GBP"/>
    <n v="1423185900"/>
    <d v="2015-02-05T20:25:00"/>
    <n v="1420766700"/>
    <x v="1411"/>
    <x v="1"/>
    <x v="0"/>
    <b v="0"/>
    <n v="3"/>
    <b v="0"/>
    <s v="publishing/translations"/>
    <n v="0.23333333333333336"/>
    <n v="2.3333333333333335"/>
    <x v="3"/>
    <s v="translations"/>
  </r>
  <r>
    <x v="2"/>
    <s v="US"/>
    <s v="USD"/>
    <n v="1417656699"/>
    <d v="2014-12-03T20:31:39"/>
    <n v="1415064699"/>
    <x v="1412"/>
    <x v="4"/>
    <x v="3"/>
    <b v="0"/>
    <n v="13"/>
    <b v="0"/>
    <s v="publishing/translations"/>
    <n v="4.5714285714285712"/>
    <n v="24.615384615384617"/>
    <x v="3"/>
    <s v="translations"/>
  </r>
  <r>
    <x v="2"/>
    <s v="IT"/>
    <s v="EUR"/>
    <n v="1455964170"/>
    <d v="2016-02-20T05:29:30"/>
    <n v="1450780170"/>
    <x v="1413"/>
    <x v="11"/>
    <x v="0"/>
    <b v="0"/>
    <n v="1"/>
    <b v="0"/>
    <s v="publishing/translations"/>
    <n v="5"/>
    <n v="100"/>
    <x v="3"/>
    <s v="translations"/>
  </r>
  <r>
    <x v="2"/>
    <s v="US"/>
    <s v="USD"/>
    <n v="1483423467"/>
    <d v="2017-01-03T01:04:27"/>
    <n v="1480831467"/>
    <x v="1414"/>
    <x v="11"/>
    <x v="2"/>
    <b v="0"/>
    <n v="1"/>
    <b v="0"/>
    <s v="publishing/translations"/>
    <n v="0.2"/>
    <n v="1"/>
    <x v="3"/>
    <s v="translations"/>
  </r>
  <r>
    <x v="2"/>
    <s v="US"/>
    <s v="USD"/>
    <n v="1439741591"/>
    <d v="2015-08-16T11:13:11"/>
    <n v="1436285591"/>
    <x v="1415"/>
    <x v="3"/>
    <x v="0"/>
    <b v="0"/>
    <n v="9"/>
    <b v="0"/>
    <s v="publishing/translations"/>
    <n v="18.181818181818183"/>
    <n v="88.888888888888886"/>
    <x v="3"/>
    <s v="translations"/>
  </r>
  <r>
    <x v="2"/>
    <s v="US"/>
    <s v="USD"/>
    <n v="1448147619"/>
    <d v="2015-11-21T18:13:39"/>
    <n v="1445552019"/>
    <x v="1416"/>
    <x v="9"/>
    <x v="0"/>
    <b v="0"/>
    <n v="0"/>
    <b v="0"/>
    <s v="publishing/translations"/>
    <n v="0"/>
    <n v="0"/>
    <x v="3"/>
    <s v="translations"/>
  </r>
  <r>
    <x v="2"/>
    <s v="US"/>
    <s v="USD"/>
    <n v="1442315460"/>
    <d v="2015-09-15T06:11:00"/>
    <n v="1439696174"/>
    <x v="1417"/>
    <x v="10"/>
    <x v="0"/>
    <b v="0"/>
    <n v="2"/>
    <b v="0"/>
    <s v="publishing/translations"/>
    <n v="1.2222222222222223"/>
    <n v="27.5"/>
    <x v="3"/>
    <s v="translations"/>
  </r>
  <r>
    <x v="2"/>
    <s v="ES"/>
    <s v="EUR"/>
    <n v="1456397834"/>
    <d v="2016-02-25T05:57:14"/>
    <n v="1453805834"/>
    <x v="1418"/>
    <x v="1"/>
    <x v="2"/>
    <b v="0"/>
    <n v="1"/>
    <b v="0"/>
    <s v="publishing/translations"/>
    <n v="0.2"/>
    <n v="6"/>
    <x v="3"/>
    <s v="translations"/>
  </r>
  <r>
    <x v="2"/>
    <s v="US"/>
    <s v="USD"/>
    <n v="1476010619"/>
    <d v="2016-10-09T05:56:59"/>
    <n v="1473418619"/>
    <x v="1419"/>
    <x v="8"/>
    <x v="2"/>
    <b v="0"/>
    <n v="10"/>
    <b v="0"/>
    <s v="publishing/translations"/>
    <n v="7.0634920634920633"/>
    <n v="44.5"/>
    <x v="3"/>
    <s v="translations"/>
  </r>
  <r>
    <x v="2"/>
    <s v="US"/>
    <s v="USD"/>
    <n v="1467129686"/>
    <d v="2016-06-28T11:01:26"/>
    <n v="1464969686"/>
    <x v="1420"/>
    <x v="0"/>
    <x v="2"/>
    <b v="0"/>
    <n v="3"/>
    <b v="0"/>
    <s v="publishing/translations"/>
    <n v="2.7272727272727271"/>
    <n v="1"/>
    <x v="3"/>
    <s v="translations"/>
  </r>
  <r>
    <x v="2"/>
    <s v="SE"/>
    <s v="SEK"/>
    <n v="1423432709"/>
    <d v="2015-02-08T16:58:29"/>
    <n v="1420840709"/>
    <x v="1421"/>
    <x v="1"/>
    <x v="0"/>
    <b v="0"/>
    <n v="2"/>
    <b v="0"/>
    <s v="publishing/translations"/>
    <n v="0.1"/>
    <n v="100"/>
    <x v="3"/>
    <s v="translations"/>
  </r>
  <r>
    <x v="2"/>
    <s v="NZ"/>
    <s v="NZD"/>
    <n v="1474436704"/>
    <d v="2016-09-21T00:45:04"/>
    <n v="1471844704"/>
    <x v="1422"/>
    <x v="10"/>
    <x v="2"/>
    <b v="0"/>
    <n v="2"/>
    <b v="0"/>
    <s v="publishing/translations"/>
    <n v="0.104"/>
    <n v="13"/>
    <x v="3"/>
    <s v="translations"/>
  </r>
  <r>
    <x v="2"/>
    <s v="AU"/>
    <s v="AUD"/>
    <n v="1451637531"/>
    <d v="2016-01-01T03:38:51"/>
    <n v="1449045531"/>
    <x v="1423"/>
    <x v="11"/>
    <x v="0"/>
    <b v="0"/>
    <n v="1"/>
    <b v="0"/>
    <s v="publishing/translations"/>
    <n v="0.33333333333333337"/>
    <n v="100"/>
    <x v="3"/>
    <s v="translations"/>
  </r>
  <r>
    <x v="2"/>
    <s v="US"/>
    <s v="USD"/>
    <n v="1479233602"/>
    <d v="2016-11-15T13:13:22"/>
    <n v="1478106802"/>
    <x v="1424"/>
    <x v="4"/>
    <x v="2"/>
    <b v="0"/>
    <n v="14"/>
    <b v="0"/>
    <s v="publishing/translations"/>
    <n v="20.36"/>
    <n v="109.07142857142857"/>
    <x v="3"/>
    <s v="translations"/>
  </r>
  <r>
    <x v="2"/>
    <s v="US"/>
    <s v="USD"/>
    <n v="1430276959"/>
    <d v="2015-04-28T22:09:19"/>
    <n v="1427684959"/>
    <x v="1425"/>
    <x v="7"/>
    <x v="0"/>
    <b v="0"/>
    <n v="0"/>
    <b v="0"/>
    <s v="publishing/translations"/>
    <n v="0"/>
    <n v="0"/>
    <x v="3"/>
    <s v="translations"/>
  </r>
  <r>
    <x v="2"/>
    <s v="DE"/>
    <s v="EUR"/>
    <n v="1440408120"/>
    <d v="2015-08-24T04:22:00"/>
    <n v="1435224120"/>
    <x v="1426"/>
    <x v="0"/>
    <x v="0"/>
    <b v="0"/>
    <n v="0"/>
    <b v="0"/>
    <s v="publishing/translations"/>
    <n v="0"/>
    <n v="0"/>
    <x v="3"/>
    <s v="translations"/>
  </r>
  <r>
    <x v="2"/>
    <s v="DE"/>
    <s v="EUR"/>
    <n v="1474230385"/>
    <d v="2016-09-18T15:26:25"/>
    <n v="1471638385"/>
    <x v="1427"/>
    <x v="10"/>
    <x v="2"/>
    <b v="0"/>
    <n v="4"/>
    <b v="0"/>
    <s v="publishing/translations"/>
    <n v="8.3800000000000008"/>
    <n v="104.75"/>
    <x v="3"/>
    <s v="translations"/>
  </r>
  <r>
    <x v="2"/>
    <s v="ES"/>
    <s v="EUR"/>
    <n v="1459584417"/>
    <d v="2016-04-02T03:06:57"/>
    <n v="1456996017"/>
    <x v="1428"/>
    <x v="7"/>
    <x v="2"/>
    <b v="0"/>
    <n v="3"/>
    <b v="0"/>
    <s v="publishing/translations"/>
    <n v="4.5"/>
    <n v="15"/>
    <x v="3"/>
    <s v="translations"/>
  </r>
  <r>
    <x v="2"/>
    <s v="US"/>
    <s v="USD"/>
    <n v="1428629242"/>
    <d v="2015-04-09T20:27:22"/>
    <n v="1426037242"/>
    <x v="1429"/>
    <x v="7"/>
    <x v="0"/>
    <b v="0"/>
    <n v="0"/>
    <b v="0"/>
    <s v="publishing/translations"/>
    <n v="0"/>
    <n v="0"/>
    <x v="3"/>
    <s v="translations"/>
  </r>
  <r>
    <x v="2"/>
    <s v="US"/>
    <s v="USD"/>
    <n v="1419017488"/>
    <d v="2014-12-19T14:31:28"/>
    <n v="1416339088"/>
    <x v="1430"/>
    <x v="4"/>
    <x v="3"/>
    <b v="0"/>
    <n v="5"/>
    <b v="0"/>
    <s v="publishing/translations"/>
    <n v="8.06"/>
    <n v="80.599999999999994"/>
    <x v="3"/>
    <s v="translations"/>
  </r>
  <r>
    <x v="2"/>
    <s v="US"/>
    <s v="USD"/>
    <n v="1448517816"/>
    <d v="2015-11-26T01:03:36"/>
    <n v="1445922216"/>
    <x v="1431"/>
    <x v="9"/>
    <x v="0"/>
    <b v="0"/>
    <n v="47"/>
    <b v="0"/>
    <s v="publishing/translations"/>
    <n v="31.94705882352941"/>
    <n v="115.55319148936171"/>
    <x v="3"/>
    <s v="translations"/>
  </r>
  <r>
    <x v="2"/>
    <s v="US"/>
    <s v="USD"/>
    <n v="1437417828"/>
    <d v="2015-07-20T13:43:48"/>
    <n v="1434825828"/>
    <x v="1432"/>
    <x v="0"/>
    <x v="0"/>
    <b v="0"/>
    <n v="0"/>
    <b v="0"/>
    <s v="publishing/translations"/>
    <n v="0"/>
    <n v="0"/>
    <x v="3"/>
    <s v="translations"/>
  </r>
  <r>
    <x v="2"/>
    <s v="IT"/>
    <s v="EUR"/>
    <n v="1481367600"/>
    <d v="2016-12-10T06:00:00"/>
    <n v="1477839675"/>
    <x v="1433"/>
    <x v="9"/>
    <x v="2"/>
    <b v="0"/>
    <n v="10"/>
    <b v="0"/>
    <s v="publishing/translations"/>
    <n v="6.708333333333333"/>
    <n v="80.5"/>
    <x v="3"/>
    <s v="translations"/>
  </r>
  <r>
    <x v="2"/>
    <s v="DK"/>
    <s v="DKK"/>
    <n v="1433775600"/>
    <d v="2015-06-08T10:00:00"/>
    <n v="1431973478"/>
    <x v="1434"/>
    <x v="5"/>
    <x v="0"/>
    <b v="0"/>
    <n v="11"/>
    <b v="0"/>
    <s v="publishing/translations"/>
    <n v="9.9878048780487809"/>
    <n v="744.5454545454545"/>
    <x v="3"/>
    <s v="translations"/>
  </r>
  <r>
    <x v="2"/>
    <s v="IT"/>
    <s v="EUR"/>
    <n v="1444589020"/>
    <d v="2015-10-11T13:43:40"/>
    <n v="1441997020"/>
    <x v="1435"/>
    <x v="8"/>
    <x v="0"/>
    <b v="0"/>
    <n v="2"/>
    <b v="0"/>
    <s v="publishing/translations"/>
    <n v="0.1"/>
    <n v="7.5"/>
    <x v="3"/>
    <s v="translations"/>
  </r>
  <r>
    <x v="2"/>
    <s v="DE"/>
    <s v="EUR"/>
    <n v="1456043057"/>
    <d v="2016-02-21T03:24:17"/>
    <n v="1453451057"/>
    <x v="1436"/>
    <x v="1"/>
    <x v="2"/>
    <b v="0"/>
    <n v="2"/>
    <b v="0"/>
    <s v="publishing/translations"/>
    <n v="0.77"/>
    <n v="38.5"/>
    <x v="3"/>
    <s v="translations"/>
  </r>
  <r>
    <x v="2"/>
    <s v="US"/>
    <s v="USD"/>
    <n v="1405227540"/>
    <d v="2014-07-12T23:59:00"/>
    <n v="1402058739"/>
    <x v="1437"/>
    <x v="0"/>
    <x v="3"/>
    <b v="0"/>
    <n v="22"/>
    <b v="0"/>
    <s v="publishing/translations"/>
    <n v="26.900000000000002"/>
    <n v="36.68181818181818"/>
    <x v="3"/>
    <s v="translations"/>
  </r>
  <r>
    <x v="2"/>
    <s v="DK"/>
    <s v="DKK"/>
    <n v="1461765300"/>
    <d v="2016-04-27T08:55:00"/>
    <n v="1459198499"/>
    <x v="1438"/>
    <x v="7"/>
    <x v="2"/>
    <b v="0"/>
    <n v="8"/>
    <b v="0"/>
    <s v="publishing/translations"/>
    <n v="3"/>
    <n v="75"/>
    <x v="3"/>
    <s v="translations"/>
  </r>
  <r>
    <x v="2"/>
    <s v="CA"/>
    <s v="CAD"/>
    <n v="1425758101"/>
    <d v="2015-03-07T14:55:01"/>
    <n v="1423166101"/>
    <x v="1439"/>
    <x v="2"/>
    <x v="0"/>
    <b v="0"/>
    <n v="6"/>
    <b v="0"/>
    <s v="publishing/translations"/>
    <n v="6.6055045871559637"/>
    <n v="30"/>
    <x v="3"/>
    <s v="translations"/>
  </r>
  <r>
    <x v="2"/>
    <s v="IT"/>
    <s v="EUR"/>
    <n v="1464285463"/>
    <d v="2016-05-26T12:57:43"/>
    <n v="1461693463"/>
    <x v="1440"/>
    <x v="6"/>
    <x v="2"/>
    <b v="0"/>
    <n v="1"/>
    <b v="0"/>
    <s v="publishing/translations"/>
    <n v="7.6923076923076927E-3"/>
    <n v="1"/>
    <x v="3"/>
    <s v="translations"/>
  </r>
  <r>
    <x v="2"/>
    <s v="GB"/>
    <s v="GBP"/>
    <n v="1441995769"/>
    <d v="2015-09-11T13:22:49"/>
    <n v="1436811769"/>
    <x v="1441"/>
    <x v="3"/>
    <x v="0"/>
    <b v="0"/>
    <n v="3"/>
    <b v="0"/>
    <s v="publishing/translations"/>
    <n v="1.1222222222222222"/>
    <n v="673.33333333333337"/>
    <x v="3"/>
    <s v="translations"/>
  </r>
  <r>
    <x v="2"/>
    <s v="US"/>
    <s v="USD"/>
    <n v="1464190158"/>
    <d v="2016-05-25T10:29:18"/>
    <n v="1461598158"/>
    <x v="1442"/>
    <x v="6"/>
    <x v="2"/>
    <b v="0"/>
    <n v="0"/>
    <b v="0"/>
    <s v="publishing/translations"/>
    <n v="0"/>
    <n v="0"/>
    <x v="3"/>
    <s v="translations"/>
  </r>
  <r>
    <x v="2"/>
    <s v="FR"/>
    <s v="EUR"/>
    <n v="1483395209"/>
    <d v="2017-01-02T17:13:29"/>
    <n v="1480803209"/>
    <x v="1443"/>
    <x v="11"/>
    <x v="2"/>
    <b v="0"/>
    <n v="0"/>
    <b v="0"/>
    <s v="publishing/translations"/>
    <n v="0"/>
    <n v="0"/>
    <x v="3"/>
    <s v="translations"/>
  </r>
  <r>
    <x v="2"/>
    <s v="DE"/>
    <s v="EUR"/>
    <n v="1442091462"/>
    <d v="2015-09-12T15:57:42"/>
    <n v="1436907462"/>
    <x v="1444"/>
    <x v="3"/>
    <x v="0"/>
    <b v="0"/>
    <n v="0"/>
    <b v="0"/>
    <s v="publishing/translations"/>
    <n v="0"/>
    <n v="0"/>
    <x v="3"/>
    <s v="translations"/>
  </r>
  <r>
    <x v="2"/>
    <s v="DE"/>
    <s v="EUR"/>
    <n v="1434286855"/>
    <d v="2015-06-14T08:00:55"/>
    <n v="1431694855"/>
    <x v="1445"/>
    <x v="5"/>
    <x v="0"/>
    <b v="0"/>
    <n v="0"/>
    <b v="0"/>
    <s v="publishing/translations"/>
    <n v="0"/>
    <n v="0"/>
    <x v="3"/>
    <s v="translations"/>
  </r>
  <r>
    <x v="2"/>
    <s v="IT"/>
    <s v="EUR"/>
    <n v="1461235478"/>
    <d v="2016-04-21T05:44:38"/>
    <n v="1459507478"/>
    <x v="1446"/>
    <x v="6"/>
    <x v="2"/>
    <b v="0"/>
    <n v="0"/>
    <b v="0"/>
    <s v="publishing/translations"/>
    <n v="0"/>
    <n v="0"/>
    <x v="3"/>
    <s v="translations"/>
  </r>
  <r>
    <x v="2"/>
    <s v="US"/>
    <s v="USD"/>
    <n v="1467999134"/>
    <d v="2016-07-08T12:32:14"/>
    <n v="1465407134"/>
    <x v="1447"/>
    <x v="0"/>
    <x v="2"/>
    <b v="0"/>
    <n v="3"/>
    <b v="0"/>
    <s v="publishing/translations"/>
    <n v="1.4999999999999999E-2"/>
    <n v="25"/>
    <x v="3"/>
    <s v="translations"/>
  </r>
  <r>
    <x v="2"/>
    <s v="AU"/>
    <s v="AUD"/>
    <n v="1432272300"/>
    <d v="2015-05-22T00:25:00"/>
    <n v="1429655318"/>
    <x v="1448"/>
    <x v="6"/>
    <x v="0"/>
    <b v="0"/>
    <n v="0"/>
    <b v="0"/>
    <s v="publishing/translations"/>
    <n v="0"/>
    <n v="0"/>
    <x v="3"/>
    <s v="translations"/>
  </r>
  <r>
    <x v="2"/>
    <s v="US"/>
    <s v="USD"/>
    <n v="1431286105"/>
    <d v="2015-05-10T14:28:25"/>
    <n v="1427138905"/>
    <x v="1449"/>
    <x v="7"/>
    <x v="0"/>
    <b v="0"/>
    <n v="0"/>
    <b v="0"/>
    <s v="publishing/translations"/>
    <n v="0"/>
    <n v="0"/>
    <x v="3"/>
    <s v="translations"/>
  </r>
  <r>
    <x v="2"/>
    <s v="US"/>
    <s v="USD"/>
    <n v="1455941197"/>
    <d v="2016-02-19T23:06:37"/>
    <n v="1453349197"/>
    <x v="1450"/>
    <x v="1"/>
    <x v="2"/>
    <b v="0"/>
    <n v="1"/>
    <b v="0"/>
    <s v="publishing/translations"/>
    <n v="1E-3"/>
    <n v="1"/>
    <x v="3"/>
    <s v="translations"/>
  </r>
  <r>
    <x v="1"/>
    <s v="US"/>
    <s v="USD"/>
    <n v="1416355259"/>
    <d v="2014-11-18T19:00:59"/>
    <n v="1413759659"/>
    <x v="1451"/>
    <x v="9"/>
    <x v="3"/>
    <b v="0"/>
    <n v="2"/>
    <b v="0"/>
    <s v="publishing/translations"/>
    <n v="1.0554089709762533E-2"/>
    <n v="1"/>
    <x v="3"/>
    <s v="translations"/>
  </r>
  <r>
    <x v="1"/>
    <s v="US"/>
    <s v="USD"/>
    <n v="1406566363"/>
    <d v="2014-07-28T11:52:43"/>
    <n v="1403974363"/>
    <x v="1452"/>
    <x v="0"/>
    <x v="3"/>
    <b v="0"/>
    <n v="0"/>
    <b v="0"/>
    <s v="publishing/translations"/>
    <n v="0"/>
    <n v="0"/>
    <x v="3"/>
    <s v="translations"/>
  </r>
  <r>
    <x v="1"/>
    <s v="FR"/>
    <s v="EUR"/>
    <n v="1492270947"/>
    <d v="2017-04-15T10:42:27"/>
    <n v="1488386547"/>
    <x v="1453"/>
    <x v="7"/>
    <x v="1"/>
    <b v="0"/>
    <n v="0"/>
    <b v="0"/>
    <s v="publishing/translations"/>
    <n v="0"/>
    <n v="0"/>
    <x v="3"/>
    <s v="translations"/>
  </r>
  <r>
    <x v="1"/>
    <s v="ES"/>
    <s v="EUR"/>
    <n v="1461535140"/>
    <d v="2016-04-24T16:59:00"/>
    <n v="1459716480"/>
    <x v="1454"/>
    <x v="6"/>
    <x v="2"/>
    <b v="0"/>
    <n v="1"/>
    <b v="0"/>
    <s v="publishing/translations"/>
    <n v="0.85714285714285721"/>
    <n v="15"/>
    <x v="3"/>
    <s v="translations"/>
  </r>
  <r>
    <x v="1"/>
    <s v="US"/>
    <s v="USD"/>
    <n v="1409924340"/>
    <d v="2014-09-05T08:39:00"/>
    <n v="1405181320"/>
    <x v="1455"/>
    <x v="3"/>
    <x v="3"/>
    <b v="0"/>
    <n v="7"/>
    <b v="0"/>
    <s v="publishing/translations"/>
    <n v="10.5"/>
    <n v="225"/>
    <x v="3"/>
    <s v="translations"/>
  </r>
  <r>
    <x v="1"/>
    <s v="IT"/>
    <s v="EUR"/>
    <n v="1483459365"/>
    <d v="2017-01-03T11:02:45"/>
    <n v="1480867365"/>
    <x v="1456"/>
    <x v="11"/>
    <x v="2"/>
    <b v="0"/>
    <n v="3"/>
    <b v="0"/>
    <s v="publishing/translations"/>
    <n v="2.9000000000000004"/>
    <n v="48.333333333333336"/>
    <x v="3"/>
    <s v="translations"/>
  </r>
  <r>
    <x v="1"/>
    <s v="US"/>
    <s v="USD"/>
    <n v="1447281044"/>
    <d v="2015-11-11T17:30:44"/>
    <n v="1444685444"/>
    <x v="1457"/>
    <x v="9"/>
    <x v="0"/>
    <b v="0"/>
    <n v="0"/>
    <b v="0"/>
    <s v="publishing/translations"/>
    <n v="0"/>
    <n v="0"/>
    <x v="3"/>
    <s v="translations"/>
  </r>
  <r>
    <x v="1"/>
    <s v="US"/>
    <s v="USD"/>
    <n v="1407729600"/>
    <d v="2014-08-10T23:00:00"/>
    <n v="1405097760"/>
    <x v="1458"/>
    <x v="3"/>
    <x v="3"/>
    <b v="0"/>
    <n v="0"/>
    <b v="0"/>
    <s v="publishing/translations"/>
    <n v="0"/>
    <n v="0"/>
    <x v="3"/>
    <s v="translations"/>
  </r>
  <r>
    <x v="1"/>
    <s v="DK"/>
    <s v="DKK"/>
    <n v="1449077100"/>
    <d v="2015-12-02T12:25:00"/>
    <n v="1446612896"/>
    <x v="1459"/>
    <x v="4"/>
    <x v="0"/>
    <b v="0"/>
    <n v="0"/>
    <b v="0"/>
    <s v="publishing/translations"/>
    <n v="0"/>
    <n v="0"/>
    <x v="3"/>
    <s v="translations"/>
  </r>
  <r>
    <x v="1"/>
    <s v="US"/>
    <s v="USD"/>
    <n v="1417391100"/>
    <d v="2014-11-30T18:45:00"/>
    <n v="1412371898"/>
    <x v="1460"/>
    <x v="9"/>
    <x v="3"/>
    <b v="0"/>
    <n v="0"/>
    <b v="0"/>
    <s v="publishing/translations"/>
    <n v="0"/>
    <n v="0"/>
    <x v="3"/>
    <s v="translations"/>
  </r>
  <r>
    <x v="0"/>
    <s v="US"/>
    <s v="USD"/>
    <n v="1413849600"/>
    <d v="2014-10-20T19:00:00"/>
    <n v="1410967754"/>
    <x v="1461"/>
    <x v="8"/>
    <x v="3"/>
    <b v="1"/>
    <n v="340"/>
    <b v="1"/>
    <s v="publishing/radio &amp; podcasts"/>
    <n v="101.24459999999999"/>
    <n v="44.66673529411765"/>
    <x v="3"/>
    <s v="radio &amp; podcasts"/>
  </r>
  <r>
    <x v="0"/>
    <s v="US"/>
    <s v="USD"/>
    <n v="1365609271"/>
    <d v="2013-04-10T10:54:31"/>
    <n v="1363017271"/>
    <x v="1462"/>
    <x v="7"/>
    <x v="4"/>
    <b v="1"/>
    <n v="150"/>
    <b v="1"/>
    <s v="publishing/radio &amp; podcasts"/>
    <n v="108.5175"/>
    <n v="28.937999999999999"/>
    <x v="3"/>
    <s v="radio &amp; podcasts"/>
  </r>
  <r>
    <x v="0"/>
    <s v="US"/>
    <s v="USD"/>
    <n v="1365367938"/>
    <d v="2013-04-07T15:52:18"/>
    <n v="1361483538"/>
    <x v="1463"/>
    <x v="2"/>
    <x v="4"/>
    <b v="1"/>
    <n v="25"/>
    <b v="1"/>
    <s v="publishing/radio &amp; podcasts"/>
    <n v="147.66666666666666"/>
    <n v="35.44"/>
    <x v="3"/>
    <s v="radio &amp; podcasts"/>
  </r>
  <r>
    <x v="0"/>
    <s v="US"/>
    <s v="USD"/>
    <n v="1361029958"/>
    <d v="2013-02-16T10:52:38"/>
    <n v="1358437958"/>
    <x v="1464"/>
    <x v="1"/>
    <x v="4"/>
    <b v="1"/>
    <n v="234"/>
    <b v="1"/>
    <s v="publishing/radio &amp; podcasts"/>
    <n v="163.19999999999999"/>
    <n v="34.871794871794869"/>
    <x v="3"/>
    <s v="radio &amp; podcasts"/>
  </r>
  <r>
    <x v="0"/>
    <s v="US"/>
    <s v="USD"/>
    <n v="1332385200"/>
    <d v="2012-03-21T22:00:00"/>
    <n v="1329759452"/>
    <x v="1465"/>
    <x v="2"/>
    <x v="5"/>
    <b v="1"/>
    <n v="2602"/>
    <b v="1"/>
    <s v="publishing/radio &amp; podcasts"/>
    <n v="456.41449999999998"/>
    <n v="52.622732513451197"/>
    <x v="3"/>
    <s v="radio &amp; podcasts"/>
  </r>
  <r>
    <x v="0"/>
    <s v="US"/>
    <s v="USD"/>
    <n v="1452574800"/>
    <d v="2016-01-12T00:00:00"/>
    <n v="1449029266"/>
    <x v="1466"/>
    <x v="11"/>
    <x v="0"/>
    <b v="1"/>
    <n v="248"/>
    <b v="1"/>
    <s v="publishing/radio &amp; podcasts"/>
    <n v="107.87731249999999"/>
    <n v="69.598266129032254"/>
    <x v="3"/>
    <s v="radio &amp; podcasts"/>
  </r>
  <r>
    <x v="0"/>
    <s v="US"/>
    <s v="USD"/>
    <n v="1332699285"/>
    <d v="2012-03-25T13:14:45"/>
    <n v="1327518885"/>
    <x v="1467"/>
    <x v="1"/>
    <x v="5"/>
    <b v="1"/>
    <n v="600"/>
    <b v="1"/>
    <s v="publishing/radio &amp; podcasts"/>
    <n v="115.08"/>
    <n v="76.72"/>
    <x v="3"/>
    <s v="radio &amp; podcasts"/>
  </r>
  <r>
    <x v="0"/>
    <s v="US"/>
    <s v="USD"/>
    <n v="1307838049"/>
    <d v="2011-06-11T19:20:49"/>
    <n v="1302654049"/>
    <x v="1468"/>
    <x v="6"/>
    <x v="6"/>
    <b v="1"/>
    <n v="293"/>
    <b v="1"/>
    <s v="publishing/radio &amp; podcasts"/>
    <n v="102.36842105263158"/>
    <n v="33.191126279863482"/>
    <x v="3"/>
    <s v="radio &amp; podcasts"/>
  </r>
  <r>
    <x v="0"/>
    <s v="US"/>
    <s v="USD"/>
    <n v="1360938109"/>
    <d v="2013-02-15T09:21:49"/>
    <n v="1358346109"/>
    <x v="1469"/>
    <x v="1"/>
    <x v="4"/>
    <b v="1"/>
    <n v="321"/>
    <b v="1"/>
    <s v="publishing/radio &amp; podcasts"/>
    <n v="108.42485875706214"/>
    <n v="149.46417445482865"/>
    <x v="3"/>
    <s v="radio &amp; podcasts"/>
  </r>
  <r>
    <x v="0"/>
    <s v="US"/>
    <s v="USD"/>
    <n v="1356724263"/>
    <d v="2012-12-28T14:51:03"/>
    <n v="1354909863"/>
    <x v="1470"/>
    <x v="11"/>
    <x v="5"/>
    <b v="1"/>
    <n v="81"/>
    <b v="1"/>
    <s v="publishing/radio &amp; podcasts"/>
    <n v="125.13333333333334"/>
    <n v="23.172839506172838"/>
    <x v="3"/>
    <s v="radio &amp; podcasts"/>
  </r>
  <r>
    <x v="0"/>
    <s v="US"/>
    <s v="USD"/>
    <n v="1428620334"/>
    <d v="2015-04-09T17:58:54"/>
    <n v="1426028334"/>
    <x v="1471"/>
    <x v="7"/>
    <x v="0"/>
    <b v="1"/>
    <n v="343"/>
    <b v="1"/>
    <s v="publishing/radio &amp; podcasts"/>
    <n v="103.840625"/>
    <n v="96.877551020408163"/>
    <x v="3"/>
    <s v="radio &amp; podcasts"/>
  </r>
  <r>
    <x v="0"/>
    <s v="US"/>
    <s v="USD"/>
    <n v="1381928503"/>
    <d v="2013-10-16T08:01:43"/>
    <n v="1379336503"/>
    <x v="1472"/>
    <x v="8"/>
    <x v="4"/>
    <b v="1"/>
    <n v="336"/>
    <b v="1"/>
    <s v="publishing/radio &amp; podcasts"/>
    <n v="138.70400000000001"/>
    <n v="103.20238095238095"/>
    <x v="3"/>
    <s v="radio &amp; podcasts"/>
  </r>
  <r>
    <x v="0"/>
    <s v="US"/>
    <s v="USD"/>
    <n v="1330644639"/>
    <d v="2012-03-01T18:30:39"/>
    <n v="1328052639"/>
    <x v="1473"/>
    <x v="1"/>
    <x v="5"/>
    <b v="1"/>
    <n v="47"/>
    <b v="1"/>
    <s v="publishing/radio &amp; podcasts"/>
    <n v="120.51600000000001"/>
    <n v="38.462553191489363"/>
    <x v="3"/>
    <s v="radio &amp; podcasts"/>
  </r>
  <r>
    <x v="0"/>
    <s v="US"/>
    <s v="USD"/>
    <n v="1379093292"/>
    <d v="2013-09-13T12:28:12"/>
    <n v="1376501292"/>
    <x v="1474"/>
    <x v="10"/>
    <x v="4"/>
    <b v="1"/>
    <n v="76"/>
    <b v="1"/>
    <s v="publishing/radio &amp; podcasts"/>
    <n v="112.26666666666667"/>
    <n v="44.315789473684212"/>
    <x v="3"/>
    <s v="radio &amp; podcasts"/>
  </r>
  <r>
    <x v="0"/>
    <s v="US"/>
    <s v="USD"/>
    <n v="1419051540"/>
    <d v="2014-12-19T23:59:00"/>
    <n v="1416244863"/>
    <x v="1475"/>
    <x v="4"/>
    <x v="3"/>
    <b v="1"/>
    <n v="441"/>
    <b v="1"/>
    <s v="publishing/radio &amp; podcasts"/>
    <n v="188.66966666666667"/>
    <n v="64.173356009070289"/>
    <x v="3"/>
    <s v="radio &amp; podcasts"/>
  </r>
  <r>
    <x v="0"/>
    <s v="US"/>
    <s v="USD"/>
    <n v="1315616422"/>
    <d v="2011-09-09T20:00:22"/>
    <n v="1313024422"/>
    <x v="1476"/>
    <x v="10"/>
    <x v="6"/>
    <b v="1"/>
    <n v="916"/>
    <b v="1"/>
    <s v="publishing/radio &amp; podcasts"/>
    <n v="661.55466666666666"/>
    <n v="43.333275109170302"/>
    <x v="3"/>
    <s v="radio &amp; podcasts"/>
  </r>
  <r>
    <x v="0"/>
    <s v="US"/>
    <s v="USD"/>
    <n v="1324609200"/>
    <d v="2011-12-22T22:00:00"/>
    <n v="1319467604"/>
    <x v="1477"/>
    <x v="9"/>
    <x v="6"/>
    <b v="1"/>
    <n v="369"/>
    <b v="1"/>
    <s v="publishing/radio &amp; podcasts"/>
    <n v="111.31"/>
    <n v="90.495934959349597"/>
    <x v="3"/>
    <s v="radio &amp; podcasts"/>
  </r>
  <r>
    <x v="0"/>
    <s v="US"/>
    <s v="USD"/>
    <n v="1368564913"/>
    <d v="2013-05-14T15:55:13"/>
    <n v="1367355313"/>
    <x v="1478"/>
    <x v="6"/>
    <x v="4"/>
    <b v="1"/>
    <n v="20242"/>
    <b v="1"/>
    <s v="publishing/radio &amp; podcasts"/>
    <n v="1181.6142199999999"/>
    <n v="29.187190495010373"/>
    <x v="3"/>
    <s v="radio &amp; podcasts"/>
  </r>
  <r>
    <x v="0"/>
    <s v="US"/>
    <s v="USD"/>
    <n v="1399694340"/>
    <d v="2014-05-09T22:59:00"/>
    <n v="1398448389"/>
    <x v="1479"/>
    <x v="6"/>
    <x v="3"/>
    <b v="1"/>
    <n v="71"/>
    <b v="1"/>
    <s v="publishing/radio &amp; podcasts"/>
    <n v="137.375"/>
    <n v="30.95774647887324"/>
    <x v="3"/>
    <s v="radio &amp; podcasts"/>
  </r>
  <r>
    <x v="0"/>
    <s v="US"/>
    <s v="USD"/>
    <n v="1374858000"/>
    <d v="2013-07-26T12:00:00"/>
    <n v="1373408699"/>
    <x v="1480"/>
    <x v="3"/>
    <x v="4"/>
    <b v="1"/>
    <n v="635"/>
    <b v="1"/>
    <s v="publishing/radio &amp; podcasts"/>
    <n v="117.04040000000001"/>
    <n v="92.157795275590544"/>
    <x v="3"/>
    <s v="radio &amp; podcasts"/>
  </r>
  <r>
    <x v="2"/>
    <s v="CA"/>
    <s v="CAD"/>
    <n v="1383430145"/>
    <d v="2013-11-02T17:09:05"/>
    <n v="1380838145"/>
    <x v="1481"/>
    <x v="9"/>
    <x v="4"/>
    <b v="0"/>
    <n v="6"/>
    <b v="0"/>
    <s v="publishing/fiction"/>
    <n v="2.1"/>
    <n v="17.5"/>
    <x v="3"/>
    <s v="fiction"/>
  </r>
  <r>
    <x v="2"/>
    <s v="US"/>
    <s v="USD"/>
    <n v="1347004260"/>
    <d v="2012-09-07T02:51:00"/>
    <n v="1345062936"/>
    <x v="1482"/>
    <x v="10"/>
    <x v="5"/>
    <b v="0"/>
    <n v="1"/>
    <b v="0"/>
    <s v="publishing/fiction"/>
    <n v="0.1"/>
    <n v="5"/>
    <x v="3"/>
    <s v="fiction"/>
  </r>
  <r>
    <x v="2"/>
    <s v="US"/>
    <s v="USD"/>
    <n v="1469162275"/>
    <d v="2016-07-21T23:37:55"/>
    <n v="1467002275"/>
    <x v="1483"/>
    <x v="0"/>
    <x v="2"/>
    <b v="0"/>
    <n v="2"/>
    <b v="0"/>
    <s v="publishing/fiction"/>
    <n v="0.7142857142857143"/>
    <n v="25"/>
    <x v="3"/>
    <s v="fiction"/>
  </r>
  <r>
    <x v="2"/>
    <s v="US"/>
    <s v="USD"/>
    <n v="1342882260"/>
    <d v="2012-07-21T09:51:00"/>
    <n v="1337834963"/>
    <x v="1484"/>
    <x v="5"/>
    <x v="5"/>
    <b v="0"/>
    <n v="0"/>
    <b v="0"/>
    <s v="publishing/fiction"/>
    <n v="0"/>
    <n v="0"/>
    <x v="3"/>
    <s v="fiction"/>
  </r>
  <r>
    <x v="2"/>
    <s v="US"/>
    <s v="USD"/>
    <n v="1434827173"/>
    <d v="2015-06-20T14:06:13"/>
    <n v="1430939173"/>
    <x v="1485"/>
    <x v="5"/>
    <x v="0"/>
    <b v="0"/>
    <n v="3"/>
    <b v="0"/>
    <s v="publishing/fiction"/>
    <n v="2.2388059701492535"/>
    <n v="50"/>
    <x v="3"/>
    <s v="fiction"/>
  </r>
  <r>
    <x v="2"/>
    <s v="US"/>
    <s v="USD"/>
    <n v="1425009761"/>
    <d v="2015-02-26T23:02:41"/>
    <n v="1422417761"/>
    <x v="1486"/>
    <x v="1"/>
    <x v="0"/>
    <b v="0"/>
    <n v="3"/>
    <b v="0"/>
    <s v="publishing/fiction"/>
    <n v="0.24"/>
    <n v="16"/>
    <x v="3"/>
    <s v="fiction"/>
  </r>
  <r>
    <x v="2"/>
    <s v="US"/>
    <s v="USD"/>
    <n v="1470175271"/>
    <d v="2016-08-02T17:01:11"/>
    <n v="1467583271"/>
    <x v="1487"/>
    <x v="3"/>
    <x v="2"/>
    <b v="0"/>
    <n v="0"/>
    <b v="0"/>
    <s v="publishing/fiction"/>
    <n v="0"/>
    <n v="0"/>
    <x v="3"/>
    <s v="fiction"/>
  </r>
  <r>
    <x v="2"/>
    <s v="AU"/>
    <s v="AUD"/>
    <n v="1388928660"/>
    <d v="2014-01-05T08:31:00"/>
    <n v="1386336660"/>
    <x v="1488"/>
    <x v="11"/>
    <x v="4"/>
    <b v="0"/>
    <n v="6"/>
    <b v="0"/>
    <s v="publishing/fiction"/>
    <n v="2.4"/>
    <n v="60"/>
    <x v="3"/>
    <s v="fiction"/>
  </r>
  <r>
    <x v="2"/>
    <s v="US"/>
    <s v="USD"/>
    <n v="1352994052"/>
    <d v="2012-11-15T10:40:52"/>
    <n v="1350398452"/>
    <x v="1489"/>
    <x v="9"/>
    <x v="5"/>
    <b v="0"/>
    <n v="0"/>
    <b v="0"/>
    <s v="publishing/fiction"/>
    <n v="0"/>
    <n v="0"/>
    <x v="3"/>
    <s v="fiction"/>
  </r>
  <r>
    <x v="2"/>
    <s v="US"/>
    <s v="USD"/>
    <n v="1380720474"/>
    <d v="2013-10-02T08:27:54"/>
    <n v="1378214874"/>
    <x v="1490"/>
    <x v="8"/>
    <x v="4"/>
    <b v="0"/>
    <n v="19"/>
    <b v="0"/>
    <s v="publishing/fiction"/>
    <n v="30.862068965517242"/>
    <n v="47.10526315789474"/>
    <x v="3"/>
    <s v="fiction"/>
  </r>
  <r>
    <x v="2"/>
    <s v="US"/>
    <s v="USD"/>
    <n v="1424014680"/>
    <d v="2015-02-15T10:38:00"/>
    <n v="1418922443"/>
    <x v="1491"/>
    <x v="11"/>
    <x v="3"/>
    <b v="0"/>
    <n v="1"/>
    <b v="0"/>
    <s v="publishing/fiction"/>
    <n v="8.3333333333333321"/>
    <n v="100"/>
    <x v="3"/>
    <s v="fiction"/>
  </r>
  <r>
    <x v="2"/>
    <s v="US"/>
    <s v="USD"/>
    <n v="1308431646"/>
    <d v="2011-06-18T16:14:06"/>
    <n v="1305839646"/>
    <x v="1492"/>
    <x v="5"/>
    <x v="6"/>
    <b v="0"/>
    <n v="2"/>
    <b v="0"/>
    <s v="publishing/fiction"/>
    <n v="0.75"/>
    <n v="15"/>
    <x v="3"/>
    <s v="fiction"/>
  </r>
  <r>
    <x v="2"/>
    <s v="US"/>
    <s v="USD"/>
    <n v="1371415675"/>
    <d v="2013-06-16T15:47:55"/>
    <n v="1368823675"/>
    <x v="1493"/>
    <x v="5"/>
    <x v="4"/>
    <b v="0"/>
    <n v="0"/>
    <b v="0"/>
    <s v="publishing/fiction"/>
    <n v="0"/>
    <n v="0"/>
    <x v="3"/>
    <s v="fiction"/>
  </r>
  <r>
    <x v="2"/>
    <s v="US"/>
    <s v="USD"/>
    <n v="1428075480"/>
    <d v="2015-04-03T10:38:00"/>
    <n v="1425489613"/>
    <x v="1494"/>
    <x v="7"/>
    <x v="0"/>
    <b v="0"/>
    <n v="11"/>
    <b v="0"/>
    <s v="publishing/fiction"/>
    <n v="8.9"/>
    <n v="40.454545454545453"/>
    <x v="3"/>
    <s v="fiction"/>
  </r>
  <r>
    <x v="2"/>
    <s v="US"/>
    <s v="USD"/>
    <n v="1314471431"/>
    <d v="2011-08-27T13:57:11"/>
    <n v="1311879431"/>
    <x v="1495"/>
    <x v="3"/>
    <x v="6"/>
    <b v="0"/>
    <n v="0"/>
    <b v="0"/>
    <s v="publishing/fiction"/>
    <n v="0"/>
    <n v="0"/>
    <x v="3"/>
    <s v="fiction"/>
  </r>
  <r>
    <x v="2"/>
    <s v="US"/>
    <s v="USD"/>
    <n v="1410866659"/>
    <d v="2014-09-16T06:24:19"/>
    <n v="1405682659"/>
    <x v="1496"/>
    <x v="3"/>
    <x v="3"/>
    <b v="0"/>
    <n v="0"/>
    <b v="0"/>
    <s v="publishing/fiction"/>
    <n v="0"/>
    <n v="0"/>
    <x v="3"/>
    <s v="fiction"/>
  </r>
  <r>
    <x v="2"/>
    <s v="US"/>
    <s v="USD"/>
    <n v="1375299780"/>
    <d v="2013-07-31T14:43:00"/>
    <n v="1371655522"/>
    <x v="1497"/>
    <x v="0"/>
    <x v="4"/>
    <b v="0"/>
    <n v="1"/>
    <b v="0"/>
    <s v="publishing/fiction"/>
    <n v="6.6666666666666671E-3"/>
    <n v="1"/>
    <x v="3"/>
    <s v="fiction"/>
  </r>
  <r>
    <x v="2"/>
    <s v="US"/>
    <s v="USD"/>
    <n v="1409787378"/>
    <d v="2014-09-03T18:36:18"/>
    <n v="1405899378"/>
    <x v="1498"/>
    <x v="3"/>
    <x v="3"/>
    <b v="0"/>
    <n v="3"/>
    <b v="0"/>
    <s v="publishing/fiction"/>
    <n v="1.9"/>
    <n v="19"/>
    <x v="3"/>
    <s v="fiction"/>
  </r>
  <r>
    <x v="2"/>
    <s v="US"/>
    <s v="USD"/>
    <n v="1470355833"/>
    <d v="2016-08-04T19:10:33"/>
    <n v="1465171833"/>
    <x v="1499"/>
    <x v="0"/>
    <x v="2"/>
    <b v="0"/>
    <n v="1"/>
    <b v="0"/>
    <s v="publishing/fiction"/>
    <n v="0.25"/>
    <n v="5"/>
    <x v="3"/>
    <s v="fiction"/>
  </r>
  <r>
    <x v="2"/>
    <s v="US"/>
    <s v="USD"/>
    <n v="1367444557"/>
    <d v="2013-05-01T16:42:37"/>
    <n v="1364852557"/>
    <x v="1500"/>
    <x v="6"/>
    <x v="4"/>
    <b v="0"/>
    <n v="15"/>
    <b v="0"/>
    <s v="publishing/fiction"/>
    <n v="25.035714285714285"/>
    <n v="46.733333333333334"/>
    <x v="3"/>
    <s v="fiction"/>
  </r>
  <r>
    <x v="0"/>
    <s v="CA"/>
    <s v="CAD"/>
    <n v="1436364023"/>
    <d v="2015-07-08T09:00:23"/>
    <n v="1433772023"/>
    <x v="1501"/>
    <x v="0"/>
    <x v="0"/>
    <b v="1"/>
    <n v="885"/>
    <b v="1"/>
    <s v="photography/photobooks"/>
    <n v="166.33076923076925"/>
    <n v="97.731073446327684"/>
    <x v="8"/>
    <s v="photobooks"/>
  </r>
  <r>
    <x v="0"/>
    <s v="GB"/>
    <s v="GBP"/>
    <n v="1458943200"/>
    <d v="2016-03-25T17:00:00"/>
    <n v="1456491680"/>
    <x v="1502"/>
    <x v="2"/>
    <x v="2"/>
    <b v="1"/>
    <n v="329"/>
    <b v="1"/>
    <s v="photography/photobooks"/>
    <n v="101.44545454545455"/>
    <n v="67.835866261398181"/>
    <x v="8"/>
    <s v="photobooks"/>
  </r>
  <r>
    <x v="0"/>
    <s v="BE"/>
    <s v="EUR"/>
    <n v="1477210801"/>
    <d v="2016-10-23T03:20:01"/>
    <n v="1472026801"/>
    <x v="1503"/>
    <x v="10"/>
    <x v="2"/>
    <b v="1"/>
    <n v="71"/>
    <b v="1"/>
    <s v="photography/photobooks"/>
    <n v="107.89146666666667"/>
    <n v="56.98492957746479"/>
    <x v="8"/>
    <s v="photobooks"/>
  </r>
  <r>
    <x v="0"/>
    <s v="GB"/>
    <s v="GBP"/>
    <n v="1402389180"/>
    <d v="2014-06-10T03:33:00"/>
    <n v="1399996024"/>
    <x v="1504"/>
    <x v="5"/>
    <x v="3"/>
    <b v="1"/>
    <n v="269"/>
    <b v="1"/>
    <s v="photography/photobooks"/>
    <n v="277.93846153846158"/>
    <n v="67.159851301115239"/>
    <x v="8"/>
    <s v="photobooks"/>
  </r>
  <r>
    <x v="0"/>
    <s v="DE"/>
    <s v="EUR"/>
    <n v="1458676860"/>
    <d v="2016-03-22T15:01:00"/>
    <n v="1455446303"/>
    <x v="1505"/>
    <x v="2"/>
    <x v="2"/>
    <b v="1"/>
    <n v="345"/>
    <b v="1"/>
    <s v="photography/photobooks"/>
    <n v="103.58125"/>
    <n v="48.037681159420288"/>
    <x v="8"/>
    <s v="photobooks"/>
  </r>
  <r>
    <x v="0"/>
    <s v="GB"/>
    <s v="GBP"/>
    <n v="1406227904"/>
    <d v="2014-07-24T13:51:44"/>
    <n v="1403635904"/>
    <x v="1506"/>
    <x v="0"/>
    <x v="3"/>
    <b v="1"/>
    <n v="43"/>
    <b v="1"/>
    <s v="photography/photobooks"/>
    <n v="111.4"/>
    <n v="38.860465116279073"/>
    <x v="8"/>
    <s v="photobooks"/>
  </r>
  <r>
    <x v="0"/>
    <s v="US"/>
    <s v="USD"/>
    <n v="1273911000"/>
    <d v="2010-05-15T03:10:00"/>
    <n v="1268822909"/>
    <x v="1507"/>
    <x v="7"/>
    <x v="7"/>
    <b v="1"/>
    <n v="33"/>
    <b v="1"/>
    <s v="photography/photobooks"/>
    <n v="215"/>
    <n v="78.181818181818187"/>
    <x v="8"/>
    <s v="photobooks"/>
  </r>
  <r>
    <x v="0"/>
    <s v="US"/>
    <s v="USD"/>
    <n v="1403880281"/>
    <d v="2014-06-27T09:44:41"/>
    <n v="1401201881"/>
    <x v="1508"/>
    <x v="5"/>
    <x v="3"/>
    <b v="1"/>
    <n v="211"/>
    <b v="1"/>
    <s v="photography/photobooks"/>
    <n v="110.76216216216217"/>
    <n v="97.113744075829388"/>
    <x v="8"/>
    <s v="photobooks"/>
  </r>
  <r>
    <x v="0"/>
    <s v="DE"/>
    <s v="EUR"/>
    <n v="1487113140"/>
    <d v="2017-02-14T17:59:00"/>
    <n v="1484570885"/>
    <x v="1509"/>
    <x v="1"/>
    <x v="1"/>
    <b v="1"/>
    <n v="196"/>
    <b v="1"/>
    <s v="photography/photobooks"/>
    <n v="123.64125714285714"/>
    <n v="110.39397959183674"/>
    <x v="8"/>
    <s v="photobooks"/>
  </r>
  <r>
    <x v="0"/>
    <s v="GB"/>
    <s v="GBP"/>
    <n v="1405761278"/>
    <d v="2014-07-19T04:14:38"/>
    <n v="1403169278"/>
    <x v="1510"/>
    <x v="0"/>
    <x v="3"/>
    <b v="1"/>
    <n v="405"/>
    <b v="1"/>
    <s v="photography/photobooks"/>
    <n v="101.03500000000001"/>
    <n v="39.91506172839506"/>
    <x v="8"/>
    <s v="photobooks"/>
  </r>
  <r>
    <x v="0"/>
    <s v="US"/>
    <s v="USD"/>
    <n v="1447858804"/>
    <d v="2015-11-18T10:00:04"/>
    <n v="1445263204"/>
    <x v="1511"/>
    <x v="9"/>
    <x v="0"/>
    <b v="1"/>
    <n v="206"/>
    <b v="1"/>
    <s v="photography/photobooks"/>
    <n v="111.79285714285714"/>
    <n v="75.975728155339809"/>
    <x v="8"/>
    <s v="photobooks"/>
  </r>
  <r>
    <x v="0"/>
    <s v="US"/>
    <s v="USD"/>
    <n v="1486311939"/>
    <d v="2017-02-05T11:25:39"/>
    <n v="1483719939"/>
    <x v="1512"/>
    <x v="1"/>
    <x v="1"/>
    <b v="1"/>
    <n v="335"/>
    <b v="1"/>
    <s v="photography/photobooks"/>
    <n v="558.7714285714286"/>
    <n v="58.379104477611939"/>
    <x v="8"/>
    <s v="photobooks"/>
  </r>
  <r>
    <x v="0"/>
    <s v="GB"/>
    <s v="GBP"/>
    <n v="1405523866"/>
    <d v="2014-07-16T10:17:46"/>
    <n v="1402931866"/>
    <x v="1513"/>
    <x v="0"/>
    <x v="3"/>
    <b v="1"/>
    <n v="215"/>
    <b v="1"/>
    <s v="photography/photobooks"/>
    <n v="150.01875000000001"/>
    <n v="55.82093023255814"/>
    <x v="8"/>
    <s v="photobooks"/>
  </r>
  <r>
    <x v="0"/>
    <s v="US"/>
    <s v="USD"/>
    <n v="1443363640"/>
    <d v="2015-09-27T09:20:40"/>
    <n v="1439907640"/>
    <x v="1514"/>
    <x v="10"/>
    <x v="0"/>
    <b v="1"/>
    <n v="176"/>
    <b v="1"/>
    <s v="photography/photobooks"/>
    <n v="106.476"/>
    <n v="151.24431818181819"/>
    <x v="8"/>
    <s v="photobooks"/>
  </r>
  <r>
    <x v="0"/>
    <s v="NO"/>
    <s v="NOK"/>
    <n v="1458104697"/>
    <d v="2016-03-16T00:04:57"/>
    <n v="1455516297"/>
    <x v="1515"/>
    <x v="2"/>
    <x v="2"/>
    <b v="1"/>
    <n v="555"/>
    <b v="1"/>
    <s v="photography/photobooks"/>
    <n v="157.18899999999999"/>
    <n v="849.67027027027029"/>
    <x v="8"/>
    <s v="photobooks"/>
  </r>
  <r>
    <x v="0"/>
    <s v="US"/>
    <s v="USD"/>
    <n v="1475762400"/>
    <d v="2016-10-06T09:00:00"/>
    <n v="1473160292"/>
    <x v="1516"/>
    <x v="8"/>
    <x v="2"/>
    <b v="1"/>
    <n v="116"/>
    <b v="1"/>
    <s v="photography/photobooks"/>
    <n v="108.65882352941176"/>
    <n v="159.24137931034483"/>
    <x v="8"/>
    <s v="photobooks"/>
  </r>
  <r>
    <x v="0"/>
    <s v="US"/>
    <s v="USD"/>
    <n v="1417845600"/>
    <d v="2014-12-06T01:00:00"/>
    <n v="1415194553"/>
    <x v="1517"/>
    <x v="4"/>
    <x v="3"/>
    <b v="1"/>
    <n v="615"/>
    <b v="1"/>
    <s v="photography/photobooks"/>
    <n v="161.97999999999999"/>
    <n v="39.507317073170732"/>
    <x v="8"/>
    <s v="photobooks"/>
  </r>
  <r>
    <x v="0"/>
    <s v="US"/>
    <s v="USD"/>
    <n v="1401565252"/>
    <d v="2014-05-31T14:40:52"/>
    <n v="1398973252"/>
    <x v="1518"/>
    <x v="5"/>
    <x v="3"/>
    <b v="1"/>
    <n v="236"/>
    <b v="1"/>
    <s v="photography/photobooks"/>
    <n v="205.36666666666665"/>
    <n v="130.52966101694915"/>
    <x v="8"/>
    <s v="photobooks"/>
  </r>
  <r>
    <x v="0"/>
    <s v="US"/>
    <s v="USD"/>
    <n v="1403301540"/>
    <d v="2014-06-20T16:59:00"/>
    <n v="1400867283"/>
    <x v="1519"/>
    <x v="5"/>
    <x v="3"/>
    <b v="1"/>
    <n v="145"/>
    <b v="1"/>
    <s v="photography/photobooks"/>
    <n v="103.36388888888889"/>
    <n v="64.156896551724131"/>
    <x v="8"/>
    <s v="photobooks"/>
  </r>
  <r>
    <x v="0"/>
    <s v="US"/>
    <s v="USD"/>
    <n v="1418961600"/>
    <d v="2014-12-18T23:00:00"/>
    <n v="1415824513"/>
    <x v="1520"/>
    <x v="4"/>
    <x v="3"/>
    <b v="1"/>
    <n v="167"/>
    <b v="1"/>
    <s v="photography/photobooks"/>
    <n v="103.47222222222223"/>
    <n v="111.52694610778443"/>
    <x v="8"/>
    <s v="photobooks"/>
  </r>
  <r>
    <x v="0"/>
    <s v="US"/>
    <s v="USD"/>
    <n v="1465272091"/>
    <d v="2016-06-06T23:01:31"/>
    <n v="1462248091"/>
    <x v="1521"/>
    <x v="5"/>
    <x v="2"/>
    <b v="1"/>
    <n v="235"/>
    <b v="1"/>
    <s v="photography/photobooks"/>
    <n v="106.81333333333333"/>
    <n v="170.44680851063831"/>
    <x v="8"/>
    <s v="photobooks"/>
  </r>
  <r>
    <x v="0"/>
    <s v="US"/>
    <s v="USD"/>
    <n v="1413575739"/>
    <d v="2014-10-17T14:55:39"/>
    <n v="1410983739"/>
    <x v="1522"/>
    <x v="8"/>
    <x v="3"/>
    <b v="1"/>
    <n v="452"/>
    <b v="1"/>
    <s v="photography/photobooks"/>
    <n v="138.96574712643678"/>
    <n v="133.7391592920354"/>
    <x v="8"/>
    <s v="photobooks"/>
  </r>
  <r>
    <x v="0"/>
    <s v="US"/>
    <s v="USD"/>
    <n v="1419292800"/>
    <d v="2014-12-22T19:00:00"/>
    <n v="1416592916"/>
    <x v="1523"/>
    <x v="4"/>
    <x v="3"/>
    <b v="1"/>
    <n v="241"/>
    <b v="1"/>
    <s v="photography/photobooks"/>
    <n v="124.84324324324325"/>
    <n v="95.834024896265561"/>
    <x v="8"/>
    <s v="photobooks"/>
  </r>
  <r>
    <x v="0"/>
    <s v="SE"/>
    <s v="SEK"/>
    <n v="1487592090"/>
    <d v="2017-02-20T07:01:30"/>
    <n v="1485000090"/>
    <x v="1524"/>
    <x v="1"/>
    <x v="1"/>
    <b v="1"/>
    <n v="28"/>
    <b v="1"/>
    <s v="photography/photobooks"/>
    <n v="206.99999999999997"/>
    <n v="221.78571428571428"/>
    <x v="8"/>
    <s v="photobooks"/>
  </r>
  <r>
    <x v="0"/>
    <s v="US"/>
    <s v="USD"/>
    <n v="1471539138"/>
    <d v="2016-08-18T11:52:18"/>
    <n v="1468947138"/>
    <x v="1525"/>
    <x v="3"/>
    <x v="2"/>
    <b v="1"/>
    <n v="140"/>
    <b v="1"/>
    <s v="photography/photobooks"/>
    <n v="174.00576923076923"/>
    <n v="32.315357142857138"/>
    <x v="8"/>
    <s v="photobooks"/>
  </r>
  <r>
    <x v="0"/>
    <s v="US"/>
    <s v="USD"/>
    <n v="1453185447"/>
    <d v="2016-01-19T01:37:27"/>
    <n v="1448951847"/>
    <x v="1526"/>
    <x v="11"/>
    <x v="0"/>
    <b v="1"/>
    <n v="280"/>
    <b v="1"/>
    <s v="photography/photobooks"/>
    <n v="120.32608695652173"/>
    <n v="98.839285714285708"/>
    <x v="8"/>
    <s v="photobooks"/>
  </r>
  <r>
    <x v="0"/>
    <s v="US"/>
    <s v="USD"/>
    <n v="1489497886"/>
    <d v="2017-03-14T08:24:46"/>
    <n v="1487082286"/>
    <x v="1527"/>
    <x v="2"/>
    <x v="1"/>
    <b v="1"/>
    <n v="70"/>
    <b v="1"/>
    <s v="photography/photobooks"/>
    <n v="110.44428571428573"/>
    <n v="55.222142857142863"/>
    <x v="8"/>
    <s v="photobooks"/>
  </r>
  <r>
    <x v="0"/>
    <s v="US"/>
    <s v="USD"/>
    <n v="1485907200"/>
    <d v="2017-01-31T19:00:00"/>
    <n v="1483292122"/>
    <x v="1528"/>
    <x v="1"/>
    <x v="1"/>
    <b v="1"/>
    <n v="160"/>
    <b v="1"/>
    <s v="photography/photobooks"/>
    <n v="281.56666666666666"/>
    <n v="52.793750000000003"/>
    <x v="8"/>
    <s v="photobooks"/>
  </r>
  <r>
    <x v="0"/>
    <s v="US"/>
    <s v="USD"/>
    <n v="1426773920"/>
    <d v="2015-03-19T09:05:20"/>
    <n v="1424185520"/>
    <x v="1529"/>
    <x v="2"/>
    <x v="0"/>
    <b v="1"/>
    <n v="141"/>
    <b v="1"/>
    <s v="photography/photobooks"/>
    <n v="100.67894736842105"/>
    <n v="135.66666666666666"/>
    <x v="8"/>
    <s v="photobooks"/>
  </r>
  <r>
    <x v="0"/>
    <s v="US"/>
    <s v="USD"/>
    <n v="1445624695"/>
    <d v="2015-10-23T13:24:55"/>
    <n v="1443464695"/>
    <x v="1530"/>
    <x v="8"/>
    <x v="0"/>
    <b v="1"/>
    <n v="874"/>
    <b v="1"/>
    <s v="photography/photobooks"/>
    <n v="134.82571428571427"/>
    <n v="53.991990846681922"/>
    <x v="8"/>
    <s v="photobooks"/>
  </r>
  <r>
    <x v="0"/>
    <s v="US"/>
    <s v="USD"/>
    <n v="1417402800"/>
    <d v="2014-11-30T22:00:00"/>
    <n v="1414610126"/>
    <x v="1531"/>
    <x v="9"/>
    <x v="3"/>
    <b v="1"/>
    <n v="73"/>
    <b v="1"/>
    <s v="photography/photobooks"/>
    <n v="175.95744680851064"/>
    <n v="56.643835616438359"/>
    <x v="8"/>
    <s v="photobooks"/>
  </r>
  <r>
    <x v="0"/>
    <s v="AU"/>
    <s v="AUD"/>
    <n v="1455548400"/>
    <d v="2016-02-15T10:00:00"/>
    <n v="1453461865"/>
    <x v="1532"/>
    <x v="1"/>
    <x v="2"/>
    <b v="1"/>
    <n v="294"/>
    <b v="1"/>
    <s v="photography/photobooks"/>
    <n v="484.02000000000004"/>
    <n v="82.316326530612244"/>
    <x v="8"/>
    <s v="photobooks"/>
  </r>
  <r>
    <x v="0"/>
    <s v="US"/>
    <s v="USD"/>
    <n v="1462161540"/>
    <d v="2016-05-01T22:59:00"/>
    <n v="1457913777"/>
    <x v="1533"/>
    <x v="7"/>
    <x v="2"/>
    <b v="1"/>
    <n v="740"/>
    <b v="1"/>
    <s v="photography/photobooks"/>
    <n v="145.14000000000001"/>
    <n v="88.26081081081081"/>
    <x v="8"/>
    <s v="photobooks"/>
  </r>
  <r>
    <x v="0"/>
    <s v="US"/>
    <s v="USD"/>
    <n v="1441383062"/>
    <d v="2015-09-04T11:11:02"/>
    <n v="1438791062"/>
    <x v="1534"/>
    <x v="10"/>
    <x v="0"/>
    <b v="1"/>
    <n v="369"/>
    <b v="1"/>
    <s v="photography/photobooks"/>
    <n v="417.73333333333335"/>
    <n v="84.905149051490511"/>
    <x v="8"/>
    <s v="photobooks"/>
  </r>
  <r>
    <x v="0"/>
    <s v="US"/>
    <s v="USD"/>
    <n v="1464040800"/>
    <d v="2016-05-23T17:00:00"/>
    <n v="1461527631"/>
    <x v="1535"/>
    <x v="6"/>
    <x v="2"/>
    <b v="1"/>
    <n v="110"/>
    <b v="1"/>
    <s v="photography/photobooks"/>
    <n v="132.42499999999998"/>
    <n v="48.154545454545456"/>
    <x v="8"/>
    <s v="photobooks"/>
  </r>
  <r>
    <x v="0"/>
    <s v="US"/>
    <s v="USD"/>
    <n v="1440702910"/>
    <d v="2015-08-27T14:15:10"/>
    <n v="1438110910"/>
    <x v="1536"/>
    <x v="3"/>
    <x v="0"/>
    <b v="1"/>
    <n v="455"/>
    <b v="1"/>
    <s v="photography/photobooks"/>
    <n v="250.30841666666666"/>
    <n v="66.015406593406595"/>
    <x v="8"/>
    <s v="photobooks"/>
  </r>
  <r>
    <x v="0"/>
    <s v="DE"/>
    <s v="EUR"/>
    <n v="1470506400"/>
    <d v="2016-08-06T13:00:00"/>
    <n v="1467358427"/>
    <x v="1537"/>
    <x v="3"/>
    <x v="2"/>
    <b v="1"/>
    <n v="224"/>
    <b v="1"/>
    <s v="photography/photobooks"/>
    <n v="179.9"/>
    <n v="96.375"/>
    <x v="8"/>
    <s v="photobooks"/>
  </r>
  <r>
    <x v="0"/>
    <s v="US"/>
    <s v="USD"/>
    <n v="1421952370"/>
    <d v="2015-01-22T13:46:10"/>
    <n v="1418064370"/>
    <x v="1538"/>
    <x v="11"/>
    <x v="3"/>
    <b v="1"/>
    <n v="46"/>
    <b v="1"/>
    <s v="photography/photobooks"/>
    <n v="102.62857142857142"/>
    <n v="156.17391304347825"/>
    <x v="8"/>
    <s v="photobooks"/>
  </r>
  <r>
    <x v="0"/>
    <s v="US"/>
    <s v="USD"/>
    <n v="1483481019"/>
    <d v="2017-01-03T17:03:39"/>
    <n v="1480629819"/>
    <x v="1539"/>
    <x v="11"/>
    <x v="2"/>
    <b v="0"/>
    <n v="284"/>
    <b v="1"/>
    <s v="photography/photobooks"/>
    <n v="135.98609999999999"/>
    <n v="95.764859154929582"/>
    <x v="8"/>
    <s v="photobooks"/>
  </r>
  <r>
    <x v="0"/>
    <s v="US"/>
    <s v="USD"/>
    <n v="1416964500"/>
    <d v="2014-11-25T20:15:00"/>
    <n v="1414368616"/>
    <x v="1540"/>
    <x v="9"/>
    <x v="3"/>
    <b v="1"/>
    <n v="98"/>
    <b v="1"/>
    <s v="photography/photobooks"/>
    <n v="117.86666666666667"/>
    <n v="180.40816326530611"/>
    <x v="8"/>
    <s v="photobooks"/>
  </r>
  <r>
    <x v="2"/>
    <s v="US"/>
    <s v="USD"/>
    <n v="1420045538"/>
    <d v="2014-12-31T12:05:38"/>
    <n v="1417453538"/>
    <x v="1541"/>
    <x v="11"/>
    <x v="3"/>
    <b v="0"/>
    <n v="2"/>
    <b v="0"/>
    <s v="photography/nature"/>
    <n v="3.3333333333333333E-2"/>
    <n v="3"/>
    <x v="8"/>
    <s v="nature"/>
  </r>
  <r>
    <x v="2"/>
    <s v="CA"/>
    <s v="CAD"/>
    <n v="1435708500"/>
    <d v="2015-06-30T18:55:00"/>
    <n v="1434412500"/>
    <x v="1542"/>
    <x v="0"/>
    <x v="0"/>
    <b v="0"/>
    <n v="1"/>
    <b v="0"/>
    <s v="photography/nature"/>
    <n v="4"/>
    <n v="20"/>
    <x v="8"/>
    <s v="nature"/>
  </r>
  <r>
    <x v="2"/>
    <s v="US"/>
    <s v="USD"/>
    <n v="1416662034"/>
    <d v="2014-11-22T08:13:54"/>
    <n v="1414066434"/>
    <x v="1543"/>
    <x v="9"/>
    <x v="3"/>
    <b v="0"/>
    <n v="1"/>
    <b v="0"/>
    <s v="photography/nature"/>
    <n v="0.44444444444444442"/>
    <n v="10"/>
    <x v="8"/>
    <s v="nature"/>
  </r>
  <r>
    <x v="2"/>
    <s v="US"/>
    <s v="USD"/>
    <n v="1427847480"/>
    <d v="2015-03-31T19:18:00"/>
    <n v="1424222024"/>
    <x v="1544"/>
    <x v="2"/>
    <x v="0"/>
    <b v="0"/>
    <n v="0"/>
    <b v="0"/>
    <s v="photography/nature"/>
    <n v="0"/>
    <n v="0"/>
    <x v="8"/>
    <s v="nature"/>
  </r>
  <r>
    <x v="2"/>
    <s v="US"/>
    <s v="USD"/>
    <n v="1425330960"/>
    <d v="2015-03-02T16:16:00"/>
    <n v="1422393234"/>
    <x v="1545"/>
    <x v="1"/>
    <x v="0"/>
    <b v="0"/>
    <n v="1"/>
    <b v="0"/>
    <s v="photography/nature"/>
    <n v="3.3333333333333333E-2"/>
    <n v="1"/>
    <x v="8"/>
    <s v="nature"/>
  </r>
  <r>
    <x v="2"/>
    <s v="GB"/>
    <s v="GBP"/>
    <n v="1410930399"/>
    <d v="2014-09-17T00:06:39"/>
    <n v="1405746399"/>
    <x v="1546"/>
    <x v="3"/>
    <x v="3"/>
    <b v="0"/>
    <n v="11"/>
    <b v="0"/>
    <s v="photography/nature"/>
    <n v="28.9"/>
    <n v="26.272727272727273"/>
    <x v="8"/>
    <s v="nature"/>
  </r>
  <r>
    <x v="2"/>
    <s v="US"/>
    <s v="USD"/>
    <n v="1487844882"/>
    <d v="2017-02-23T05:14:42"/>
    <n v="1487240082"/>
    <x v="1547"/>
    <x v="2"/>
    <x v="1"/>
    <b v="0"/>
    <n v="0"/>
    <b v="0"/>
    <s v="photography/nature"/>
    <n v="0"/>
    <n v="0"/>
    <x v="8"/>
    <s v="nature"/>
  </r>
  <r>
    <x v="2"/>
    <s v="US"/>
    <s v="USD"/>
    <n v="1447020620"/>
    <d v="2015-11-08T17:10:20"/>
    <n v="1444425020"/>
    <x v="1548"/>
    <x v="9"/>
    <x v="0"/>
    <b v="0"/>
    <n v="1"/>
    <b v="0"/>
    <s v="photography/nature"/>
    <n v="8.5714285714285712"/>
    <n v="60"/>
    <x v="8"/>
    <s v="nature"/>
  </r>
  <r>
    <x v="2"/>
    <s v="US"/>
    <s v="USD"/>
    <n v="1446524159"/>
    <d v="2015-11-02T23:15:59"/>
    <n v="1443928559"/>
    <x v="1549"/>
    <x v="9"/>
    <x v="0"/>
    <b v="0"/>
    <n v="6"/>
    <b v="0"/>
    <s v="photography/nature"/>
    <n v="34"/>
    <n v="28.333333333333332"/>
    <x v="8"/>
    <s v="nature"/>
  </r>
  <r>
    <x v="2"/>
    <s v="GB"/>
    <s v="GBP"/>
    <n v="1463050034"/>
    <d v="2016-05-12T05:47:14"/>
    <n v="1460458034"/>
    <x v="1550"/>
    <x v="6"/>
    <x v="2"/>
    <b v="0"/>
    <n v="7"/>
    <b v="0"/>
    <s v="photography/nature"/>
    <n v="13.466666666666665"/>
    <n v="14.428571428571429"/>
    <x v="8"/>
    <s v="nature"/>
  </r>
  <r>
    <x v="2"/>
    <s v="US"/>
    <s v="USD"/>
    <n v="1432756039"/>
    <d v="2015-05-27T14:47:19"/>
    <n v="1430164039"/>
    <x v="1551"/>
    <x v="6"/>
    <x v="0"/>
    <b v="0"/>
    <n v="0"/>
    <b v="0"/>
    <s v="photography/nature"/>
    <n v="0"/>
    <n v="0"/>
    <x v="8"/>
    <s v="nature"/>
  </r>
  <r>
    <x v="2"/>
    <s v="US"/>
    <s v="USD"/>
    <n v="1412135940"/>
    <d v="2014-09-30T22:59:00"/>
    <n v="1410366708"/>
    <x v="1552"/>
    <x v="8"/>
    <x v="3"/>
    <b v="0"/>
    <n v="16"/>
    <b v="0"/>
    <s v="photography/nature"/>
    <n v="49.186046511627907"/>
    <n v="132.1875"/>
    <x v="8"/>
    <s v="nature"/>
  </r>
  <r>
    <x v="2"/>
    <s v="US"/>
    <s v="USD"/>
    <n v="1441176447"/>
    <d v="2015-09-02T01:47:27"/>
    <n v="1438584447"/>
    <x v="1553"/>
    <x v="10"/>
    <x v="0"/>
    <b v="0"/>
    <n v="0"/>
    <b v="0"/>
    <s v="photography/nature"/>
    <n v="0"/>
    <n v="0"/>
    <x v="8"/>
    <s v="nature"/>
  </r>
  <r>
    <x v="2"/>
    <s v="AU"/>
    <s v="AUD"/>
    <n v="1438495390"/>
    <d v="2015-08-02T01:03:10"/>
    <n v="1435903390"/>
    <x v="1554"/>
    <x v="3"/>
    <x v="0"/>
    <b v="0"/>
    <n v="0"/>
    <b v="0"/>
    <s v="photography/nature"/>
    <n v="0"/>
    <n v="0"/>
    <x v="8"/>
    <s v="nature"/>
  </r>
  <r>
    <x v="2"/>
    <s v="US"/>
    <s v="USD"/>
    <n v="1442509200"/>
    <d v="2015-09-17T12:00:00"/>
    <n v="1440513832"/>
    <x v="1555"/>
    <x v="10"/>
    <x v="0"/>
    <b v="0"/>
    <n v="0"/>
    <b v="0"/>
    <s v="photography/nature"/>
    <n v="0"/>
    <n v="0"/>
    <x v="8"/>
    <s v="nature"/>
  </r>
  <r>
    <x v="2"/>
    <s v="CA"/>
    <s v="CAD"/>
    <n v="1467603624"/>
    <d v="2016-07-03T22:40:24"/>
    <n v="1465011624"/>
    <x v="1556"/>
    <x v="0"/>
    <x v="2"/>
    <b v="0"/>
    <n v="12"/>
    <b v="0"/>
    <s v="photography/nature"/>
    <n v="45.133333333333333"/>
    <n v="56.416666666666664"/>
    <x v="8"/>
    <s v="nature"/>
  </r>
  <r>
    <x v="2"/>
    <s v="US"/>
    <s v="USD"/>
    <n v="1411227633"/>
    <d v="2014-09-20T10:40:33"/>
    <n v="1408549233"/>
    <x v="1557"/>
    <x v="10"/>
    <x v="3"/>
    <b v="0"/>
    <n v="1"/>
    <b v="0"/>
    <s v="photography/nature"/>
    <n v="4"/>
    <n v="100"/>
    <x v="8"/>
    <s v="nature"/>
  </r>
  <r>
    <x v="2"/>
    <s v="GB"/>
    <s v="GBP"/>
    <n v="1440763920"/>
    <d v="2015-08-28T07:12:00"/>
    <n v="1435656759"/>
    <x v="1558"/>
    <x v="0"/>
    <x v="0"/>
    <b v="0"/>
    <n v="3"/>
    <b v="0"/>
    <s v="photography/nature"/>
    <n v="4.666666666666667"/>
    <n v="11.666666666666666"/>
    <x v="8"/>
    <s v="nature"/>
  </r>
  <r>
    <x v="2"/>
    <s v="US"/>
    <s v="USD"/>
    <n v="1430270199"/>
    <d v="2015-04-28T20:16:39"/>
    <n v="1428974199"/>
    <x v="1559"/>
    <x v="6"/>
    <x v="0"/>
    <b v="0"/>
    <n v="1"/>
    <b v="0"/>
    <s v="photography/nature"/>
    <n v="0.33333333333333337"/>
    <n v="50"/>
    <x v="8"/>
    <s v="nature"/>
  </r>
  <r>
    <x v="2"/>
    <s v="US"/>
    <s v="USD"/>
    <n v="1415842193"/>
    <d v="2014-11-12T20:29:53"/>
    <n v="1414110593"/>
    <x v="1560"/>
    <x v="9"/>
    <x v="3"/>
    <b v="0"/>
    <n v="4"/>
    <b v="0"/>
    <s v="photography/nature"/>
    <n v="3.7600000000000002"/>
    <n v="23.5"/>
    <x v="8"/>
    <s v="nature"/>
  </r>
  <r>
    <x v="1"/>
    <s v="US"/>
    <s v="USD"/>
    <n v="1383789603"/>
    <d v="2013-11-06T21:00:03"/>
    <n v="1381194003"/>
    <x v="1561"/>
    <x v="9"/>
    <x v="4"/>
    <b v="0"/>
    <n v="1"/>
    <b v="0"/>
    <s v="publishing/art books"/>
    <n v="0.67"/>
    <n v="67"/>
    <x v="3"/>
    <s v="art books"/>
  </r>
  <r>
    <x v="1"/>
    <s v="US"/>
    <s v="USD"/>
    <n v="1259715000"/>
    <d v="2009-12-01T19:50:00"/>
    <n v="1253712916"/>
    <x v="1562"/>
    <x v="8"/>
    <x v="8"/>
    <b v="0"/>
    <n v="0"/>
    <b v="0"/>
    <s v="publishing/art books"/>
    <n v="0"/>
    <n v="0"/>
    <x v="3"/>
    <s v="art books"/>
  </r>
  <r>
    <x v="1"/>
    <s v="GB"/>
    <s v="GBP"/>
    <n v="1394815751"/>
    <d v="2014-03-14T11:49:11"/>
    <n v="1389635351"/>
    <x v="1563"/>
    <x v="1"/>
    <x v="3"/>
    <b v="0"/>
    <n v="2"/>
    <b v="0"/>
    <s v="publishing/art books"/>
    <n v="1.4166666666666665"/>
    <n v="42.5"/>
    <x v="3"/>
    <s v="art books"/>
  </r>
  <r>
    <x v="1"/>
    <s v="US"/>
    <s v="USD"/>
    <n v="1432843500"/>
    <d v="2015-05-28T15:05:00"/>
    <n v="1430124509"/>
    <x v="1564"/>
    <x v="6"/>
    <x v="0"/>
    <b v="0"/>
    <n v="1"/>
    <b v="0"/>
    <s v="publishing/art books"/>
    <n v="0.1"/>
    <n v="10"/>
    <x v="3"/>
    <s v="art books"/>
  </r>
  <r>
    <x v="1"/>
    <s v="US"/>
    <s v="USD"/>
    <n v="1307554261"/>
    <d v="2011-06-08T12:31:01"/>
    <n v="1304962261"/>
    <x v="1565"/>
    <x v="5"/>
    <x v="6"/>
    <b v="0"/>
    <n v="1"/>
    <b v="0"/>
    <s v="publishing/art books"/>
    <n v="2.5"/>
    <n v="100"/>
    <x v="3"/>
    <s v="art books"/>
  </r>
  <r>
    <x v="1"/>
    <s v="US"/>
    <s v="USD"/>
    <n v="1469656800"/>
    <d v="2016-07-27T17:00:00"/>
    <n v="1467151204"/>
    <x v="1566"/>
    <x v="0"/>
    <x v="2"/>
    <b v="0"/>
    <n v="59"/>
    <b v="0"/>
    <s v="publishing/art books"/>
    <n v="21.25"/>
    <n v="108.05084745762711"/>
    <x v="3"/>
    <s v="art books"/>
  </r>
  <r>
    <x v="1"/>
    <s v="US"/>
    <s v="USD"/>
    <n v="1392595200"/>
    <d v="2014-02-16T19:00:00"/>
    <n v="1391293745"/>
    <x v="1567"/>
    <x v="2"/>
    <x v="3"/>
    <b v="0"/>
    <n v="13"/>
    <b v="0"/>
    <s v="publishing/art books"/>
    <n v="4.117647058823529"/>
    <n v="26.923076923076923"/>
    <x v="3"/>
    <s v="art books"/>
  </r>
  <r>
    <x v="1"/>
    <s v="US"/>
    <s v="USD"/>
    <n v="1419384585"/>
    <d v="2014-12-23T20:29:45"/>
    <n v="1416360585"/>
    <x v="1568"/>
    <x v="4"/>
    <x v="3"/>
    <b v="0"/>
    <n v="22"/>
    <b v="0"/>
    <s v="publishing/art books"/>
    <n v="13.639999999999999"/>
    <n v="155"/>
    <x v="3"/>
    <s v="art books"/>
  </r>
  <r>
    <x v="1"/>
    <s v="US"/>
    <s v="USD"/>
    <n v="1369498714"/>
    <d v="2013-05-25T11:18:34"/>
    <n v="1366906714"/>
    <x v="1569"/>
    <x v="6"/>
    <x v="4"/>
    <b v="0"/>
    <n v="0"/>
    <b v="0"/>
    <s v="publishing/art books"/>
    <n v="0"/>
    <n v="0"/>
    <x v="3"/>
    <s v="art books"/>
  </r>
  <r>
    <x v="1"/>
    <s v="US"/>
    <s v="USD"/>
    <n v="1460140282"/>
    <d v="2016-04-08T13:31:22"/>
    <n v="1457551882"/>
    <x v="1570"/>
    <x v="7"/>
    <x v="2"/>
    <b v="0"/>
    <n v="52"/>
    <b v="0"/>
    <s v="publishing/art books"/>
    <n v="41.4"/>
    <n v="47.769230769230766"/>
    <x v="3"/>
    <s v="art books"/>
  </r>
  <r>
    <x v="1"/>
    <s v="GB"/>
    <s v="GBP"/>
    <n v="1434738483"/>
    <d v="2015-06-19T13:28:03"/>
    <n v="1432146483"/>
    <x v="1571"/>
    <x v="5"/>
    <x v="0"/>
    <b v="0"/>
    <n v="4"/>
    <b v="0"/>
    <s v="publishing/art books"/>
    <n v="0.66115702479338845"/>
    <n v="20"/>
    <x v="3"/>
    <s v="art books"/>
  </r>
  <r>
    <x v="1"/>
    <s v="GB"/>
    <s v="GBP"/>
    <n v="1456703940"/>
    <d v="2016-02-28T18:59:00"/>
    <n v="1454546859"/>
    <x v="1572"/>
    <x v="2"/>
    <x v="2"/>
    <b v="0"/>
    <n v="3"/>
    <b v="0"/>
    <s v="publishing/art books"/>
    <n v="5"/>
    <n v="41.666666666666664"/>
    <x v="3"/>
    <s v="art books"/>
  </r>
  <r>
    <x v="1"/>
    <s v="CA"/>
    <s v="CAD"/>
    <n v="1491019140"/>
    <d v="2017-03-31T22:59:00"/>
    <n v="1487548802"/>
    <x v="1573"/>
    <x v="2"/>
    <x v="1"/>
    <b v="0"/>
    <n v="3"/>
    <b v="0"/>
    <s v="publishing/art books"/>
    <n v="2.4777777777777779"/>
    <n v="74.333333333333329"/>
    <x v="3"/>
    <s v="art books"/>
  </r>
  <r>
    <x v="1"/>
    <s v="US"/>
    <s v="USD"/>
    <n v="1424211329"/>
    <d v="2015-02-17T17:15:29"/>
    <n v="1421187329"/>
    <x v="1574"/>
    <x v="1"/>
    <x v="0"/>
    <b v="0"/>
    <n v="6"/>
    <b v="0"/>
    <s v="publishing/art books"/>
    <n v="5.0599999999999996"/>
    <n v="84.333333333333329"/>
    <x v="3"/>
    <s v="art books"/>
  </r>
  <r>
    <x v="1"/>
    <s v="US"/>
    <s v="USD"/>
    <n v="1404909296"/>
    <d v="2014-07-09T07:34:56"/>
    <n v="1402317296"/>
    <x v="1575"/>
    <x v="0"/>
    <x v="3"/>
    <b v="0"/>
    <n v="35"/>
    <b v="0"/>
    <s v="publishing/art books"/>
    <n v="22.91"/>
    <n v="65.457142857142856"/>
    <x v="3"/>
    <s v="art books"/>
  </r>
  <r>
    <x v="1"/>
    <s v="US"/>
    <s v="USD"/>
    <n v="1435698368"/>
    <d v="2015-06-30T16:06:08"/>
    <n v="1431810368"/>
    <x v="1576"/>
    <x v="5"/>
    <x v="0"/>
    <b v="0"/>
    <n v="10"/>
    <b v="0"/>
    <s v="publishing/art books"/>
    <n v="13"/>
    <n v="65"/>
    <x v="3"/>
    <s v="art books"/>
  </r>
  <r>
    <x v="1"/>
    <s v="US"/>
    <s v="USD"/>
    <n v="1343161248"/>
    <d v="2012-07-24T15:20:48"/>
    <n v="1337977248"/>
    <x v="1577"/>
    <x v="5"/>
    <x v="5"/>
    <b v="0"/>
    <n v="2"/>
    <b v="0"/>
    <s v="publishing/art books"/>
    <n v="0.54999999999999993"/>
    <n v="27.5"/>
    <x v="3"/>
    <s v="art books"/>
  </r>
  <r>
    <x v="1"/>
    <s v="US"/>
    <s v="USD"/>
    <n v="1283392800"/>
    <d v="2010-09-01T21:00:00"/>
    <n v="1281317691"/>
    <x v="1578"/>
    <x v="10"/>
    <x v="7"/>
    <b v="0"/>
    <n v="4"/>
    <b v="0"/>
    <s v="publishing/art books"/>
    <n v="10.806536636794938"/>
    <n v="51.25"/>
    <x v="3"/>
    <s v="art books"/>
  </r>
  <r>
    <x v="1"/>
    <s v="US"/>
    <s v="USD"/>
    <n v="1377734091"/>
    <d v="2013-08-28T18:54:51"/>
    <n v="1374882891"/>
    <x v="1579"/>
    <x v="3"/>
    <x v="4"/>
    <b v="0"/>
    <n v="2"/>
    <b v="0"/>
    <s v="publishing/art books"/>
    <n v="0.84008400840084008"/>
    <n v="14"/>
    <x v="3"/>
    <s v="art books"/>
  </r>
  <r>
    <x v="1"/>
    <s v="US"/>
    <s v="USD"/>
    <n v="1337562726"/>
    <d v="2012-05-20T20:12:06"/>
    <n v="1332378726"/>
    <x v="1580"/>
    <x v="7"/>
    <x v="5"/>
    <b v="0"/>
    <n v="0"/>
    <b v="0"/>
    <s v="publishing/art books"/>
    <n v="0"/>
    <n v="0"/>
    <x v="3"/>
    <s v="art books"/>
  </r>
  <r>
    <x v="2"/>
    <s v="GB"/>
    <s v="GBP"/>
    <n v="1450521990"/>
    <d v="2015-12-19T05:46:30"/>
    <n v="1447757190"/>
    <x v="1581"/>
    <x v="4"/>
    <x v="0"/>
    <b v="0"/>
    <n v="1"/>
    <b v="0"/>
    <s v="photography/places"/>
    <n v="0.5"/>
    <n v="5"/>
    <x v="8"/>
    <s v="places"/>
  </r>
  <r>
    <x v="2"/>
    <s v="US"/>
    <s v="USD"/>
    <n v="1445894400"/>
    <d v="2015-10-26T16:20:00"/>
    <n v="1440961053"/>
    <x v="1582"/>
    <x v="10"/>
    <x v="0"/>
    <b v="0"/>
    <n v="3"/>
    <b v="0"/>
    <s v="photography/places"/>
    <n v="9.3000000000000007"/>
    <n v="31"/>
    <x v="8"/>
    <s v="places"/>
  </r>
  <r>
    <x v="2"/>
    <s v="GB"/>
    <s v="GBP"/>
    <n v="1411681391"/>
    <d v="2014-09-25T16:43:11"/>
    <n v="1409089391"/>
    <x v="1583"/>
    <x v="10"/>
    <x v="3"/>
    <b v="0"/>
    <n v="1"/>
    <b v="0"/>
    <s v="photography/places"/>
    <n v="7.4999999999999997E-2"/>
    <n v="15"/>
    <x v="8"/>
    <s v="places"/>
  </r>
  <r>
    <x v="2"/>
    <s v="US"/>
    <s v="USD"/>
    <n v="1401464101"/>
    <d v="2014-05-30T10:35:01"/>
    <n v="1400600101"/>
    <x v="1584"/>
    <x v="5"/>
    <x v="3"/>
    <b v="0"/>
    <n v="0"/>
    <b v="0"/>
    <s v="photography/places"/>
    <n v="0"/>
    <n v="0"/>
    <x v="8"/>
    <s v="places"/>
  </r>
  <r>
    <x v="2"/>
    <s v="CA"/>
    <s v="CAD"/>
    <n v="1482663600"/>
    <d v="2016-12-25T06:00:00"/>
    <n v="1480800568"/>
    <x v="1585"/>
    <x v="11"/>
    <x v="2"/>
    <b v="0"/>
    <n v="12"/>
    <b v="0"/>
    <s v="photography/places"/>
    <n v="79"/>
    <n v="131.66666666666666"/>
    <x v="8"/>
    <s v="places"/>
  </r>
  <r>
    <x v="2"/>
    <s v="US"/>
    <s v="USD"/>
    <n v="1428197422"/>
    <d v="2015-04-04T20:30:22"/>
    <n v="1425609022"/>
    <x v="1586"/>
    <x v="7"/>
    <x v="0"/>
    <b v="0"/>
    <n v="0"/>
    <b v="0"/>
    <s v="photography/places"/>
    <n v="0"/>
    <n v="0"/>
    <x v="8"/>
    <s v="places"/>
  </r>
  <r>
    <x v="2"/>
    <s v="US"/>
    <s v="USD"/>
    <n v="1418510965"/>
    <d v="2014-12-13T17:49:25"/>
    <n v="1415918965"/>
    <x v="1587"/>
    <x v="4"/>
    <x v="3"/>
    <b v="0"/>
    <n v="1"/>
    <b v="0"/>
    <s v="photography/places"/>
    <n v="1.3333333333333334E-2"/>
    <n v="1"/>
    <x v="8"/>
    <s v="places"/>
  </r>
  <r>
    <x v="2"/>
    <s v="US"/>
    <s v="USD"/>
    <n v="1422735120"/>
    <d v="2015-01-31T15:12:00"/>
    <n v="1420091999"/>
    <x v="1588"/>
    <x v="1"/>
    <x v="0"/>
    <b v="0"/>
    <n v="0"/>
    <b v="0"/>
    <s v="photography/places"/>
    <n v="0"/>
    <n v="0"/>
    <x v="8"/>
    <s v="places"/>
  </r>
  <r>
    <x v="2"/>
    <s v="US"/>
    <s v="USD"/>
    <n v="1444433886"/>
    <d v="2015-10-09T18:38:06"/>
    <n v="1441841886"/>
    <x v="1589"/>
    <x v="8"/>
    <x v="0"/>
    <b v="0"/>
    <n v="0"/>
    <b v="0"/>
    <s v="photography/places"/>
    <n v="0"/>
    <n v="0"/>
    <x v="8"/>
    <s v="places"/>
  </r>
  <r>
    <x v="2"/>
    <s v="IT"/>
    <s v="EUR"/>
    <n v="1443040464"/>
    <d v="2015-09-23T15:34:24"/>
    <n v="1440448464"/>
    <x v="1590"/>
    <x v="10"/>
    <x v="0"/>
    <b v="0"/>
    <n v="2"/>
    <b v="0"/>
    <s v="photography/places"/>
    <n v="1.7000000000000002"/>
    <n v="510"/>
    <x v="8"/>
    <s v="places"/>
  </r>
  <r>
    <x v="2"/>
    <s v="GB"/>
    <s v="GBP"/>
    <n v="1459700741"/>
    <d v="2016-04-03T11:25:41"/>
    <n v="1457112341"/>
    <x v="1591"/>
    <x v="7"/>
    <x v="2"/>
    <b v="0"/>
    <n v="92"/>
    <b v="0"/>
    <s v="photography/places"/>
    <n v="29.228571428571428"/>
    <n v="44.478260869565219"/>
    <x v="8"/>
    <s v="places"/>
  </r>
  <r>
    <x v="2"/>
    <s v="US"/>
    <s v="USD"/>
    <n v="1427503485"/>
    <d v="2015-03-27T19:44:45"/>
    <n v="1423619085"/>
    <x v="1592"/>
    <x v="2"/>
    <x v="0"/>
    <b v="0"/>
    <n v="0"/>
    <b v="0"/>
    <s v="photography/places"/>
    <n v="0"/>
    <n v="0"/>
    <x v="8"/>
    <s v="places"/>
  </r>
  <r>
    <x v="2"/>
    <s v="US"/>
    <s v="USD"/>
    <n v="1425154655"/>
    <d v="2015-02-28T15:17:35"/>
    <n v="1422562655"/>
    <x v="1593"/>
    <x v="1"/>
    <x v="0"/>
    <b v="0"/>
    <n v="3"/>
    <b v="0"/>
    <s v="photography/places"/>
    <n v="1.3636363636363637E-2"/>
    <n v="1"/>
    <x v="8"/>
    <s v="places"/>
  </r>
  <r>
    <x v="2"/>
    <s v="US"/>
    <s v="USD"/>
    <n v="1463329260"/>
    <d v="2016-05-15T11:21:00"/>
    <n v="1458147982"/>
    <x v="1594"/>
    <x v="7"/>
    <x v="2"/>
    <b v="0"/>
    <n v="10"/>
    <b v="0"/>
    <s v="photography/places"/>
    <n v="20.5"/>
    <n v="20.5"/>
    <x v="8"/>
    <s v="places"/>
  </r>
  <r>
    <x v="2"/>
    <s v="US"/>
    <s v="USD"/>
    <n v="1403122380"/>
    <d v="2014-06-18T15:13:00"/>
    <n v="1400634728"/>
    <x v="1595"/>
    <x v="5"/>
    <x v="3"/>
    <b v="0"/>
    <n v="7"/>
    <b v="0"/>
    <s v="photography/places"/>
    <n v="0.27999999999999997"/>
    <n v="40"/>
    <x v="8"/>
    <s v="places"/>
  </r>
  <r>
    <x v="2"/>
    <s v="GB"/>
    <s v="GBP"/>
    <n v="1418469569"/>
    <d v="2014-12-13T06:19:29"/>
    <n v="1414577969"/>
    <x v="1596"/>
    <x v="9"/>
    <x v="3"/>
    <b v="0"/>
    <n v="3"/>
    <b v="0"/>
    <s v="photography/places"/>
    <n v="2.3076923076923079"/>
    <n v="25"/>
    <x v="8"/>
    <s v="places"/>
  </r>
  <r>
    <x v="2"/>
    <s v="US"/>
    <s v="USD"/>
    <n v="1474360197"/>
    <d v="2016-09-20T03:29:57"/>
    <n v="1471768197"/>
    <x v="1597"/>
    <x v="10"/>
    <x v="2"/>
    <b v="0"/>
    <n v="0"/>
    <b v="0"/>
    <s v="photography/places"/>
    <n v="0"/>
    <n v="0"/>
    <x v="8"/>
    <s v="places"/>
  </r>
  <r>
    <x v="2"/>
    <s v="US"/>
    <s v="USD"/>
    <n v="1437926458"/>
    <d v="2015-07-26T11:00:58"/>
    <n v="1432742458"/>
    <x v="1598"/>
    <x v="5"/>
    <x v="0"/>
    <b v="0"/>
    <n v="1"/>
    <b v="0"/>
    <s v="photography/places"/>
    <n v="0.125"/>
    <n v="1"/>
    <x v="8"/>
    <s v="places"/>
  </r>
  <r>
    <x v="2"/>
    <s v="GB"/>
    <s v="GBP"/>
    <n v="1460116576"/>
    <d v="2016-04-08T06:56:16"/>
    <n v="1457528176"/>
    <x v="1599"/>
    <x v="7"/>
    <x v="2"/>
    <b v="0"/>
    <n v="0"/>
    <b v="0"/>
    <s v="photography/places"/>
    <n v="0"/>
    <n v="0"/>
    <x v="8"/>
    <s v="places"/>
  </r>
  <r>
    <x v="2"/>
    <s v="US"/>
    <s v="USD"/>
    <n v="1405401060"/>
    <d v="2014-07-15T00:11:00"/>
    <n v="1401585752"/>
    <x v="1600"/>
    <x v="5"/>
    <x v="3"/>
    <b v="0"/>
    <n v="9"/>
    <b v="0"/>
    <s v="photography/places"/>
    <n v="7.3400000000000007"/>
    <n v="40.777777777777779"/>
    <x v="8"/>
    <s v="places"/>
  </r>
  <r>
    <x v="0"/>
    <s v="US"/>
    <s v="USD"/>
    <n v="1304561633"/>
    <d v="2011-05-04T21:13:53"/>
    <n v="1301969633"/>
    <x v="1601"/>
    <x v="6"/>
    <x v="6"/>
    <b v="0"/>
    <n v="56"/>
    <b v="1"/>
    <s v="music/rock"/>
    <n v="108.2492"/>
    <n v="48.325535714285714"/>
    <x v="4"/>
    <s v="rock"/>
  </r>
  <r>
    <x v="0"/>
    <s v="US"/>
    <s v="USD"/>
    <n v="1318633200"/>
    <d v="2011-10-14T18:00:00"/>
    <n v="1314947317"/>
    <x v="1602"/>
    <x v="8"/>
    <x v="6"/>
    <b v="0"/>
    <n v="32"/>
    <b v="1"/>
    <s v="music/rock"/>
    <n v="100.16666666666667"/>
    <n v="46.953125"/>
    <x v="4"/>
    <s v="rock"/>
  </r>
  <r>
    <x v="0"/>
    <s v="US"/>
    <s v="USD"/>
    <n v="1327723459"/>
    <d v="2012-01-27T23:04:19"/>
    <n v="1322539459"/>
    <x v="1603"/>
    <x v="4"/>
    <x v="6"/>
    <b v="0"/>
    <n v="30"/>
    <b v="1"/>
    <s v="music/rock"/>
    <n v="100.03299999999999"/>
    <n v="66.688666666666663"/>
    <x v="4"/>
    <s v="rock"/>
  </r>
  <r>
    <x v="0"/>
    <s v="US"/>
    <s v="USD"/>
    <n v="1332011835"/>
    <d v="2012-03-17T14:17:15"/>
    <n v="1328559435"/>
    <x v="1604"/>
    <x v="2"/>
    <x v="5"/>
    <b v="0"/>
    <n v="70"/>
    <b v="1"/>
    <s v="music/rock"/>
    <n v="122.10714285714286"/>
    <n v="48.842857142857142"/>
    <x v="4"/>
    <s v="rock"/>
  </r>
  <r>
    <x v="0"/>
    <s v="US"/>
    <s v="USD"/>
    <n v="1312182000"/>
    <d v="2011-08-01T02:00:00"/>
    <n v="1311380313"/>
    <x v="1605"/>
    <x v="3"/>
    <x v="6"/>
    <b v="0"/>
    <n v="44"/>
    <b v="1"/>
    <s v="music/rock"/>
    <n v="100.69333333333334"/>
    <n v="137.30909090909091"/>
    <x v="4"/>
    <s v="rock"/>
  </r>
  <r>
    <x v="0"/>
    <s v="US"/>
    <s v="USD"/>
    <n v="1300930838"/>
    <d v="2011-03-23T20:40:38"/>
    <n v="1293158438"/>
    <x v="1606"/>
    <x v="11"/>
    <x v="7"/>
    <b v="0"/>
    <n v="92"/>
    <b v="1"/>
    <s v="music/rock"/>
    <n v="101.004125"/>
    <n v="87.829673913043479"/>
    <x v="4"/>
    <s v="rock"/>
  </r>
  <r>
    <x v="0"/>
    <s v="US"/>
    <s v="USD"/>
    <n v="1339701851"/>
    <d v="2012-06-14T14:24:11"/>
    <n v="1337887451"/>
    <x v="1607"/>
    <x v="5"/>
    <x v="5"/>
    <b v="0"/>
    <n v="205"/>
    <b v="1"/>
    <s v="music/rock"/>
    <n v="145.11000000000001"/>
    <n v="70.785365853658533"/>
    <x v="4"/>
    <s v="rock"/>
  </r>
  <r>
    <x v="0"/>
    <s v="US"/>
    <s v="USD"/>
    <n v="1388553960"/>
    <d v="2014-01-01T00:26:00"/>
    <n v="1385754986"/>
    <x v="1608"/>
    <x v="4"/>
    <x v="4"/>
    <b v="0"/>
    <n v="23"/>
    <b v="1"/>
    <s v="music/rock"/>
    <n v="101.25"/>
    <n v="52.826086956521742"/>
    <x v="4"/>
    <s v="rock"/>
  </r>
  <r>
    <x v="0"/>
    <s v="US"/>
    <s v="USD"/>
    <n v="1320220800"/>
    <d v="2011-11-02T03:00:00"/>
    <n v="1315612909"/>
    <x v="1609"/>
    <x v="8"/>
    <x v="6"/>
    <b v="0"/>
    <n v="4"/>
    <b v="1"/>
    <s v="music/rock"/>
    <n v="118.33333333333333"/>
    <n v="443.75"/>
    <x v="4"/>
    <s v="rock"/>
  </r>
  <r>
    <x v="0"/>
    <s v="US"/>
    <s v="USD"/>
    <n v="1355609510"/>
    <d v="2012-12-15T17:11:50"/>
    <n v="1353017510"/>
    <x v="1610"/>
    <x v="4"/>
    <x v="5"/>
    <b v="0"/>
    <n v="112"/>
    <b v="1"/>
    <s v="music/rock"/>
    <n v="271.85000000000002"/>
    <n v="48.544642857142854"/>
    <x v="4"/>
    <s v="rock"/>
  </r>
  <r>
    <x v="0"/>
    <s v="US"/>
    <s v="USD"/>
    <n v="1370390432"/>
    <d v="2013-06-04T19:00:32"/>
    <n v="1368576032"/>
    <x v="1611"/>
    <x v="5"/>
    <x v="4"/>
    <b v="0"/>
    <n v="27"/>
    <b v="1"/>
    <s v="music/rock"/>
    <n v="125.125"/>
    <n v="37.074074074074076"/>
    <x v="4"/>
    <s v="rock"/>
  </r>
  <r>
    <x v="0"/>
    <s v="US"/>
    <s v="USD"/>
    <n v="1357160384"/>
    <d v="2013-01-02T15:59:44"/>
    <n v="1354568384"/>
    <x v="1612"/>
    <x v="11"/>
    <x v="5"/>
    <b v="0"/>
    <n v="11"/>
    <b v="1"/>
    <s v="music/rock"/>
    <n v="110.00000000000001"/>
    <n v="50"/>
    <x v="4"/>
    <s v="rock"/>
  </r>
  <r>
    <x v="0"/>
    <s v="US"/>
    <s v="USD"/>
    <n v="1342921202"/>
    <d v="2012-07-21T20:40:02"/>
    <n v="1340329202"/>
    <x v="1613"/>
    <x v="0"/>
    <x v="5"/>
    <b v="0"/>
    <n v="26"/>
    <b v="1"/>
    <s v="music/rock"/>
    <n v="101.49999999999999"/>
    <n v="39.03846153846154"/>
    <x v="4"/>
    <s v="rock"/>
  </r>
  <r>
    <x v="0"/>
    <s v="US"/>
    <s v="USD"/>
    <n v="1407085200"/>
    <d v="2014-08-03T12:00:00"/>
    <n v="1401924769"/>
    <x v="1614"/>
    <x v="0"/>
    <x v="3"/>
    <b v="0"/>
    <n v="77"/>
    <b v="1"/>
    <s v="music/rock"/>
    <n v="102.69999999999999"/>
    <n v="66.688311688311686"/>
    <x v="4"/>
    <s v="rock"/>
  </r>
  <r>
    <x v="0"/>
    <s v="US"/>
    <s v="USD"/>
    <n v="1323742396"/>
    <d v="2011-12-12T21:13:16"/>
    <n v="1319850796"/>
    <x v="1615"/>
    <x v="9"/>
    <x v="6"/>
    <b v="0"/>
    <n v="136"/>
    <b v="1"/>
    <s v="music/rock"/>
    <n v="114.12500000000001"/>
    <n v="67.132352941176464"/>
    <x v="4"/>
    <s v="rock"/>
  </r>
  <r>
    <x v="0"/>
    <s v="US"/>
    <s v="USD"/>
    <n v="1353621600"/>
    <d v="2012-11-22T17:00:00"/>
    <n v="1350061821"/>
    <x v="1616"/>
    <x v="9"/>
    <x v="5"/>
    <b v="0"/>
    <n v="157"/>
    <b v="1"/>
    <s v="music/rock"/>
    <n v="104.2"/>
    <n v="66.369426751592357"/>
    <x v="4"/>
    <s v="rock"/>
  </r>
  <r>
    <x v="0"/>
    <s v="US"/>
    <s v="USD"/>
    <n v="1383332400"/>
    <d v="2013-11-01T14:00:00"/>
    <n v="1380470188"/>
    <x v="1617"/>
    <x v="8"/>
    <x v="4"/>
    <b v="0"/>
    <n v="158"/>
    <b v="1"/>
    <s v="music/rock"/>
    <n v="145.85714285714286"/>
    <n v="64.620253164556956"/>
    <x v="4"/>
    <s v="rock"/>
  </r>
  <r>
    <x v="0"/>
    <s v="US"/>
    <s v="USD"/>
    <n v="1362757335"/>
    <d v="2013-03-08T10:42:15"/>
    <n v="1359301335"/>
    <x v="1618"/>
    <x v="1"/>
    <x v="4"/>
    <b v="0"/>
    <n v="27"/>
    <b v="1"/>
    <s v="music/rock"/>
    <n v="105.06666666666666"/>
    <n v="58.370370370370374"/>
    <x v="4"/>
    <s v="rock"/>
  </r>
  <r>
    <x v="0"/>
    <s v="US"/>
    <s v="USD"/>
    <n v="1410755286"/>
    <d v="2014-09-14T23:28:06"/>
    <n v="1408940886"/>
    <x v="1619"/>
    <x v="10"/>
    <x v="3"/>
    <b v="0"/>
    <n v="23"/>
    <b v="1"/>
    <s v="music/rock"/>
    <n v="133.33333333333331"/>
    <n v="86.956521739130437"/>
    <x v="4"/>
    <s v="rock"/>
  </r>
  <r>
    <x v="0"/>
    <s v="US"/>
    <s v="USD"/>
    <n v="1361606940"/>
    <d v="2013-02-23T03:09:00"/>
    <n v="1361002140"/>
    <x v="1620"/>
    <x v="2"/>
    <x v="4"/>
    <b v="0"/>
    <n v="17"/>
    <b v="1"/>
    <s v="music/rock"/>
    <n v="112.99999999999999"/>
    <n v="66.470588235294116"/>
    <x v="4"/>
    <s v="rock"/>
  </r>
  <r>
    <x v="0"/>
    <s v="US"/>
    <s v="USD"/>
    <n v="1338177540"/>
    <d v="2012-05-27T22:59:00"/>
    <n v="1333550015"/>
    <x v="1621"/>
    <x v="6"/>
    <x v="5"/>
    <b v="0"/>
    <n v="37"/>
    <b v="1"/>
    <s v="music/rock"/>
    <n v="121.2"/>
    <n v="163.78378378378378"/>
    <x v="4"/>
    <s v="rock"/>
  </r>
  <r>
    <x v="0"/>
    <s v="US"/>
    <s v="USD"/>
    <n v="1418803140"/>
    <d v="2014-12-17T02:59:00"/>
    <n v="1415343874"/>
    <x v="1622"/>
    <x v="4"/>
    <x v="3"/>
    <b v="0"/>
    <n v="65"/>
    <b v="1"/>
    <s v="music/rock"/>
    <n v="101.72463768115942"/>
    <n v="107.98461538461538"/>
    <x v="4"/>
    <s v="rock"/>
  </r>
  <r>
    <x v="0"/>
    <s v="GB"/>
    <s v="GBP"/>
    <n v="1377621089"/>
    <d v="2013-08-27T11:31:29"/>
    <n v="1372437089"/>
    <x v="1623"/>
    <x v="0"/>
    <x v="4"/>
    <b v="0"/>
    <n v="18"/>
    <b v="1"/>
    <s v="music/rock"/>
    <n v="101.06666666666666"/>
    <n v="42.111111111111114"/>
    <x v="4"/>
    <s v="rock"/>
  </r>
  <r>
    <x v="0"/>
    <s v="US"/>
    <s v="USD"/>
    <n v="1357721335"/>
    <d v="2013-01-09T03:48:55"/>
    <n v="1354265335"/>
    <x v="1624"/>
    <x v="4"/>
    <x v="5"/>
    <b v="0"/>
    <n v="25"/>
    <b v="1"/>
    <s v="music/rock"/>
    <n v="118"/>
    <n v="47.2"/>
    <x v="4"/>
    <s v="rock"/>
  </r>
  <r>
    <x v="0"/>
    <s v="US"/>
    <s v="USD"/>
    <n v="1347382053"/>
    <d v="2012-09-11T11:47:33"/>
    <n v="1344962853"/>
    <x v="1625"/>
    <x v="10"/>
    <x v="5"/>
    <b v="0"/>
    <n v="104"/>
    <b v="1"/>
    <s v="music/rock"/>
    <n v="155.33333333333331"/>
    <n v="112.01923076923077"/>
    <x v="4"/>
    <s v="rock"/>
  </r>
  <r>
    <x v="0"/>
    <s v="US"/>
    <s v="USD"/>
    <n v="1385932867"/>
    <d v="2013-12-01T16:21:07"/>
    <n v="1383337267"/>
    <x v="1626"/>
    <x v="4"/>
    <x v="4"/>
    <b v="0"/>
    <n v="108"/>
    <b v="1"/>
    <s v="music/rock"/>
    <n v="101.18750000000001"/>
    <n v="74.953703703703709"/>
    <x v="4"/>
    <s v="rock"/>
  </r>
  <r>
    <x v="0"/>
    <s v="US"/>
    <s v="USD"/>
    <n v="1353905940"/>
    <d v="2012-11-25T23:59:00"/>
    <n v="1351011489"/>
    <x v="1627"/>
    <x v="9"/>
    <x v="5"/>
    <b v="0"/>
    <n v="38"/>
    <b v="1"/>
    <s v="music/rock"/>
    <n v="117"/>
    <n v="61.578947368421055"/>
    <x v="4"/>
    <s v="rock"/>
  </r>
  <r>
    <x v="0"/>
    <s v="US"/>
    <s v="USD"/>
    <n v="1403026882"/>
    <d v="2014-06-17T12:41:22"/>
    <n v="1400175682"/>
    <x v="1628"/>
    <x v="5"/>
    <x v="3"/>
    <b v="0"/>
    <n v="88"/>
    <b v="1"/>
    <s v="music/rock"/>
    <n v="100.925"/>
    <n v="45.875"/>
    <x v="4"/>
    <s v="rock"/>
  </r>
  <r>
    <x v="0"/>
    <s v="US"/>
    <s v="USD"/>
    <n v="1392929333"/>
    <d v="2014-02-20T15:48:53"/>
    <n v="1389041333"/>
    <x v="1629"/>
    <x v="1"/>
    <x v="3"/>
    <b v="0"/>
    <n v="82"/>
    <b v="1"/>
    <s v="music/rock"/>
    <n v="103.66666666666666"/>
    <n v="75.853658536585371"/>
    <x v="4"/>
    <s v="rock"/>
  </r>
  <r>
    <x v="0"/>
    <s v="US"/>
    <s v="USD"/>
    <n v="1330671540"/>
    <d v="2012-03-02T01:59:00"/>
    <n v="1328040375"/>
    <x v="1630"/>
    <x v="1"/>
    <x v="5"/>
    <b v="0"/>
    <n v="126"/>
    <b v="1"/>
    <s v="music/rock"/>
    <n v="265.25"/>
    <n v="84.206349206349202"/>
    <x v="4"/>
    <s v="rock"/>
  </r>
  <r>
    <x v="0"/>
    <s v="US"/>
    <s v="USD"/>
    <n v="1350074261"/>
    <d v="2012-10-12T15:37:41"/>
    <n v="1347482261"/>
    <x v="1631"/>
    <x v="8"/>
    <x v="5"/>
    <b v="0"/>
    <n v="133"/>
    <b v="1"/>
    <s v="music/rock"/>
    <n v="155.91"/>
    <n v="117.22556390977444"/>
    <x v="4"/>
    <s v="rock"/>
  </r>
  <r>
    <x v="0"/>
    <s v="US"/>
    <s v="USD"/>
    <n v="1316851854"/>
    <d v="2011-09-24T03:10:54"/>
    <n v="1311667854"/>
    <x v="1632"/>
    <x v="3"/>
    <x v="6"/>
    <b v="0"/>
    <n v="47"/>
    <b v="1"/>
    <s v="music/rock"/>
    <n v="101.62500000000001"/>
    <n v="86.489361702127653"/>
    <x v="4"/>
    <s v="rock"/>
  </r>
  <r>
    <x v="0"/>
    <s v="US"/>
    <s v="USD"/>
    <n v="1326690000"/>
    <d v="2012-01-16T00:00:00"/>
    <n v="1324329156"/>
    <x v="1633"/>
    <x v="11"/>
    <x v="6"/>
    <b v="0"/>
    <n v="58"/>
    <b v="1"/>
    <s v="music/rock"/>
    <n v="100"/>
    <n v="172.41379310344828"/>
    <x v="4"/>
    <s v="rock"/>
  </r>
  <r>
    <x v="0"/>
    <s v="US"/>
    <s v="USD"/>
    <n v="1306994340"/>
    <d v="2011-06-02T00:59:00"/>
    <n v="1303706001"/>
    <x v="1634"/>
    <x v="6"/>
    <x v="6"/>
    <b v="0"/>
    <n v="32"/>
    <b v="1"/>
    <s v="music/rock"/>
    <n v="100.49999999999999"/>
    <n v="62.8125"/>
    <x v="4"/>
    <s v="rock"/>
  </r>
  <r>
    <x v="0"/>
    <s v="US"/>
    <s v="USD"/>
    <n v="1468270261"/>
    <d v="2016-07-11T15:51:01"/>
    <n v="1463086261"/>
    <x v="1635"/>
    <x v="5"/>
    <x v="2"/>
    <b v="0"/>
    <n v="37"/>
    <b v="1"/>
    <s v="music/rock"/>
    <n v="125.29999999999998"/>
    <n v="67.729729729729726"/>
    <x v="4"/>
    <s v="rock"/>
  </r>
  <r>
    <x v="0"/>
    <s v="US"/>
    <s v="USD"/>
    <n v="1307851200"/>
    <d v="2011-06-11T23:00:00"/>
    <n v="1304129088"/>
    <x v="1636"/>
    <x v="6"/>
    <x v="6"/>
    <b v="0"/>
    <n v="87"/>
    <b v="1"/>
    <s v="music/rock"/>
    <n v="103.55555555555556"/>
    <n v="53.5632183908046"/>
    <x v="4"/>
    <s v="rock"/>
  </r>
  <r>
    <x v="0"/>
    <s v="US"/>
    <s v="USD"/>
    <n v="1262302740"/>
    <d v="2009-12-31T18:39:00"/>
    <n v="1257444140"/>
    <x v="1637"/>
    <x v="4"/>
    <x v="8"/>
    <b v="0"/>
    <n v="15"/>
    <b v="1"/>
    <s v="music/rock"/>
    <n v="103.8"/>
    <n v="34.6"/>
    <x v="4"/>
    <s v="rock"/>
  </r>
  <r>
    <x v="0"/>
    <s v="US"/>
    <s v="USD"/>
    <n v="1362086700"/>
    <d v="2013-02-28T16:25:00"/>
    <n v="1358180968"/>
    <x v="1638"/>
    <x v="1"/>
    <x v="4"/>
    <b v="0"/>
    <n v="27"/>
    <b v="1"/>
    <s v="music/rock"/>
    <n v="105"/>
    <n v="38.888888888888886"/>
    <x v="4"/>
    <s v="rock"/>
  </r>
  <r>
    <x v="0"/>
    <s v="US"/>
    <s v="USD"/>
    <n v="1330789165"/>
    <d v="2012-03-03T10:39:25"/>
    <n v="1328197165"/>
    <x v="1639"/>
    <x v="2"/>
    <x v="5"/>
    <b v="0"/>
    <n v="19"/>
    <b v="1"/>
    <s v="music/rock"/>
    <n v="100"/>
    <n v="94.736842105263165"/>
    <x v="4"/>
    <s v="rock"/>
  </r>
  <r>
    <x v="0"/>
    <s v="US"/>
    <s v="USD"/>
    <n v="1280800740"/>
    <d v="2010-08-02T20:59:00"/>
    <n v="1279603955"/>
    <x v="1640"/>
    <x v="3"/>
    <x v="7"/>
    <b v="0"/>
    <n v="17"/>
    <b v="1"/>
    <s v="music/rock"/>
    <n v="169.86"/>
    <n v="39.967058823529413"/>
    <x v="4"/>
    <s v="rock"/>
  </r>
  <r>
    <x v="0"/>
    <s v="US"/>
    <s v="USD"/>
    <n v="1418998744"/>
    <d v="2014-12-19T09:19:04"/>
    <n v="1416406744"/>
    <x v="1641"/>
    <x v="4"/>
    <x v="3"/>
    <b v="0"/>
    <n v="26"/>
    <b v="1"/>
    <s v="music/pop"/>
    <n v="101.4"/>
    <n v="97.5"/>
    <x v="4"/>
    <s v="pop"/>
  </r>
  <r>
    <x v="0"/>
    <s v="US"/>
    <s v="USD"/>
    <n v="1308011727"/>
    <d v="2011-06-13T19:35:27"/>
    <n v="1306283727"/>
    <x v="1642"/>
    <x v="5"/>
    <x v="6"/>
    <b v="0"/>
    <n v="28"/>
    <b v="1"/>
    <s v="music/pop"/>
    <n v="100"/>
    <n v="42.857142857142854"/>
    <x v="4"/>
    <s v="pop"/>
  </r>
  <r>
    <x v="0"/>
    <s v="US"/>
    <s v="USD"/>
    <n v="1348516012"/>
    <d v="2012-09-24T14:46:52"/>
    <n v="1345924012"/>
    <x v="1643"/>
    <x v="10"/>
    <x v="5"/>
    <b v="0"/>
    <n v="37"/>
    <b v="1"/>
    <s v="music/pop"/>
    <n v="124.70000000000002"/>
    <n v="168.51351351351352"/>
    <x v="4"/>
    <s v="pop"/>
  </r>
  <r>
    <x v="0"/>
    <s v="US"/>
    <s v="USD"/>
    <n v="1353551160"/>
    <d v="2012-11-21T21:26:00"/>
    <n v="1348363560"/>
    <x v="1644"/>
    <x v="8"/>
    <x v="5"/>
    <b v="0"/>
    <n v="128"/>
    <b v="1"/>
    <s v="music/pop"/>
    <n v="109.5"/>
    <n v="85.546875"/>
    <x v="4"/>
    <s v="pop"/>
  </r>
  <r>
    <x v="0"/>
    <s v="US"/>
    <s v="USD"/>
    <n v="1379515740"/>
    <d v="2013-09-18T09:49:00"/>
    <n v="1378306140"/>
    <x v="1645"/>
    <x v="8"/>
    <x v="4"/>
    <b v="0"/>
    <n v="10"/>
    <b v="1"/>
    <s v="music/pop"/>
    <n v="110.80000000000001"/>
    <n v="554"/>
    <x v="4"/>
    <s v="pop"/>
  </r>
  <r>
    <x v="0"/>
    <s v="GB"/>
    <s v="GBP"/>
    <n v="1408039860"/>
    <d v="2014-08-14T13:11:00"/>
    <n v="1405248503"/>
    <x v="1646"/>
    <x v="3"/>
    <x v="3"/>
    <b v="0"/>
    <n v="83"/>
    <b v="1"/>
    <s v="music/pop"/>
    <n v="110.2"/>
    <n v="26.554216867469879"/>
    <x v="4"/>
    <s v="pop"/>
  </r>
  <r>
    <x v="0"/>
    <s v="US"/>
    <s v="USD"/>
    <n v="1339235377"/>
    <d v="2012-06-09T04:49:37"/>
    <n v="1336643377"/>
    <x v="1647"/>
    <x v="5"/>
    <x v="5"/>
    <b v="0"/>
    <n v="46"/>
    <b v="1"/>
    <s v="music/pop"/>
    <n v="104.71999999999998"/>
    <n v="113.82608695652173"/>
    <x v="4"/>
    <s v="pop"/>
  </r>
  <r>
    <x v="0"/>
    <s v="US"/>
    <s v="USD"/>
    <n v="1300636482"/>
    <d v="2011-03-20T10:54:42"/>
    <n v="1298048082"/>
    <x v="1648"/>
    <x v="2"/>
    <x v="6"/>
    <b v="0"/>
    <n v="90"/>
    <b v="1"/>
    <s v="music/pop"/>
    <n v="125.26086956521738"/>
    <n v="32.011111111111113"/>
    <x v="4"/>
    <s v="pop"/>
  </r>
  <r>
    <x v="0"/>
    <s v="US"/>
    <s v="USD"/>
    <n v="1400862355"/>
    <d v="2014-05-23T11:25:55"/>
    <n v="1396974355"/>
    <x v="1649"/>
    <x v="6"/>
    <x v="3"/>
    <b v="0"/>
    <n v="81"/>
    <b v="1"/>
    <s v="music/pop"/>
    <n v="100.58763157894737"/>
    <n v="47.189259259259259"/>
    <x v="4"/>
    <s v="pop"/>
  </r>
  <r>
    <x v="0"/>
    <s v="US"/>
    <s v="USD"/>
    <n v="1381314437"/>
    <d v="2013-10-09T05:27:17"/>
    <n v="1378722437"/>
    <x v="1650"/>
    <x v="8"/>
    <x v="4"/>
    <b v="0"/>
    <n v="32"/>
    <b v="1"/>
    <s v="music/pop"/>
    <n v="141.55000000000001"/>
    <n v="88.46875"/>
    <x v="4"/>
    <s v="pop"/>
  </r>
  <r>
    <x v="0"/>
    <s v="US"/>
    <s v="USD"/>
    <n v="1303801140"/>
    <d v="2011-04-26T01:59:00"/>
    <n v="1300916220"/>
    <x v="1651"/>
    <x v="7"/>
    <x v="6"/>
    <b v="0"/>
    <n v="20"/>
    <b v="1"/>
    <s v="music/pop"/>
    <n v="100.75"/>
    <n v="100.75"/>
    <x v="4"/>
    <s v="pop"/>
  </r>
  <r>
    <x v="0"/>
    <s v="US"/>
    <s v="USD"/>
    <n v="1385297393"/>
    <d v="2013-11-24T07:49:53"/>
    <n v="1382701793"/>
    <x v="1652"/>
    <x v="9"/>
    <x v="4"/>
    <b v="0"/>
    <n v="70"/>
    <b v="1"/>
    <s v="music/pop"/>
    <n v="100.66666666666666"/>
    <n v="64.714285714285708"/>
    <x v="4"/>
    <s v="pop"/>
  </r>
  <r>
    <x v="0"/>
    <s v="US"/>
    <s v="USD"/>
    <n v="1303675296"/>
    <d v="2011-04-24T15:01:36"/>
    <n v="1300996896"/>
    <x v="1653"/>
    <x v="7"/>
    <x v="6"/>
    <b v="0"/>
    <n v="168"/>
    <b v="1"/>
    <s v="music/pop"/>
    <n v="174.2304"/>
    <n v="51.854285714285716"/>
    <x v="4"/>
    <s v="pop"/>
  </r>
  <r>
    <x v="0"/>
    <s v="US"/>
    <s v="USD"/>
    <n v="1334784160"/>
    <d v="2012-04-18T16:22:40"/>
    <n v="1332192160"/>
    <x v="1654"/>
    <x v="7"/>
    <x v="5"/>
    <b v="0"/>
    <n v="34"/>
    <b v="1"/>
    <s v="music/pop"/>
    <n v="119.90909090909089"/>
    <n v="38.794117647058826"/>
    <x v="4"/>
    <s v="pop"/>
  </r>
  <r>
    <x v="0"/>
    <s v="US"/>
    <s v="USD"/>
    <n v="1333648820"/>
    <d v="2012-04-05T13:00:20"/>
    <n v="1331060420"/>
    <x v="1655"/>
    <x v="7"/>
    <x v="5"/>
    <b v="0"/>
    <n v="48"/>
    <b v="1"/>
    <s v="music/pop"/>
    <n v="142.86666666666667"/>
    <n v="44.645833333333336"/>
    <x v="4"/>
    <s v="pop"/>
  </r>
  <r>
    <x v="0"/>
    <s v="US"/>
    <s v="USD"/>
    <n v="1355437052"/>
    <d v="2012-12-13T17:17:32"/>
    <n v="1352845052"/>
    <x v="1656"/>
    <x v="4"/>
    <x v="5"/>
    <b v="0"/>
    <n v="48"/>
    <b v="1"/>
    <s v="music/pop"/>
    <n v="100.33493333333334"/>
    <n v="156.77333333333334"/>
    <x v="4"/>
    <s v="pop"/>
  </r>
  <r>
    <x v="0"/>
    <s v="US"/>
    <s v="USD"/>
    <n v="1337885168"/>
    <d v="2012-05-24T13:46:08"/>
    <n v="1335293168"/>
    <x v="1657"/>
    <x v="6"/>
    <x v="5"/>
    <b v="0"/>
    <n v="221"/>
    <b v="1"/>
    <s v="music/pop"/>
    <n v="104.93380000000001"/>
    <n v="118.70339366515837"/>
    <x v="4"/>
    <s v="pop"/>
  </r>
  <r>
    <x v="0"/>
    <s v="US"/>
    <s v="USD"/>
    <n v="1355840400"/>
    <d v="2012-12-18T09:20:00"/>
    <n v="1352524767"/>
    <x v="1658"/>
    <x v="4"/>
    <x v="5"/>
    <b v="0"/>
    <n v="107"/>
    <b v="1"/>
    <s v="music/pop"/>
    <n v="132.23333333333335"/>
    <n v="74.149532710280369"/>
    <x v="4"/>
    <s v="pop"/>
  </r>
  <r>
    <x v="0"/>
    <s v="GB"/>
    <s v="GBP"/>
    <n v="1387281600"/>
    <d v="2013-12-17T07:00:00"/>
    <n v="1384811721"/>
    <x v="1659"/>
    <x v="4"/>
    <x v="4"/>
    <b v="0"/>
    <n v="45"/>
    <b v="1"/>
    <s v="music/pop"/>
    <n v="112.79999999999998"/>
    <n v="12.533333333333333"/>
    <x v="4"/>
    <s v="pop"/>
  </r>
  <r>
    <x v="0"/>
    <s v="IT"/>
    <s v="EUR"/>
    <n v="1462053540"/>
    <d v="2016-04-30T16:59:00"/>
    <n v="1459355950"/>
    <x v="1660"/>
    <x v="7"/>
    <x v="2"/>
    <b v="0"/>
    <n v="36"/>
    <b v="1"/>
    <s v="music/pop"/>
    <n v="1253.75"/>
    <n v="27.861111111111111"/>
    <x v="4"/>
    <s v="pop"/>
  </r>
  <r>
    <x v="0"/>
    <s v="AT"/>
    <s v="EUR"/>
    <n v="1453064400"/>
    <d v="2016-01-17T16:00:00"/>
    <n v="1449359831"/>
    <x v="1661"/>
    <x v="11"/>
    <x v="0"/>
    <b v="0"/>
    <n v="101"/>
    <b v="1"/>
    <s v="music/pop"/>
    <n v="102.50632911392405"/>
    <n v="80.178217821782184"/>
    <x v="4"/>
    <s v="pop"/>
  </r>
  <r>
    <x v="0"/>
    <s v="US"/>
    <s v="USD"/>
    <n v="1325310336"/>
    <d v="2011-12-31T00:45:36"/>
    <n v="1320122736"/>
    <x v="1662"/>
    <x v="9"/>
    <x v="6"/>
    <b v="0"/>
    <n v="62"/>
    <b v="1"/>
    <s v="music/pop"/>
    <n v="102.6375"/>
    <n v="132.43548387096774"/>
    <x v="4"/>
    <s v="pop"/>
  </r>
  <r>
    <x v="0"/>
    <s v="US"/>
    <s v="USD"/>
    <n v="1422750707"/>
    <d v="2015-01-31T19:31:47"/>
    <n v="1420158707"/>
    <x v="1663"/>
    <x v="1"/>
    <x v="0"/>
    <b v="0"/>
    <n v="32"/>
    <b v="1"/>
    <s v="music/pop"/>
    <n v="108"/>
    <n v="33.75"/>
    <x v="4"/>
    <s v="pop"/>
  </r>
  <r>
    <x v="0"/>
    <s v="US"/>
    <s v="USD"/>
    <n v="1331870340"/>
    <d v="2012-03-15T22:59:00"/>
    <n v="1328033818"/>
    <x v="1664"/>
    <x v="1"/>
    <x v="5"/>
    <b v="0"/>
    <n v="89"/>
    <b v="1"/>
    <s v="music/pop"/>
    <n v="122.40879999999999"/>
    <n v="34.384494382022467"/>
    <x v="4"/>
    <s v="pop"/>
  </r>
  <r>
    <x v="0"/>
    <s v="US"/>
    <s v="USD"/>
    <n v="1298343600"/>
    <d v="2011-02-21T22:00:00"/>
    <n v="1295624113"/>
    <x v="1665"/>
    <x v="1"/>
    <x v="6"/>
    <b v="0"/>
    <n v="93"/>
    <b v="1"/>
    <s v="music/pop"/>
    <n v="119.45714285714286"/>
    <n v="44.956989247311824"/>
    <x v="4"/>
    <s v="pop"/>
  </r>
  <r>
    <x v="0"/>
    <s v="US"/>
    <s v="USD"/>
    <n v="1364447073"/>
    <d v="2013-03-28T00:04:33"/>
    <n v="1361858673"/>
    <x v="1666"/>
    <x v="2"/>
    <x v="4"/>
    <b v="0"/>
    <n v="98"/>
    <b v="1"/>
    <s v="music/pop"/>
    <n v="160.88"/>
    <n v="41.04081632653061"/>
    <x v="4"/>
    <s v="pop"/>
  </r>
  <r>
    <x v="0"/>
    <s v="US"/>
    <s v="USD"/>
    <n v="1394521140"/>
    <d v="2014-03-11T01:59:00"/>
    <n v="1392169298"/>
    <x v="1667"/>
    <x v="2"/>
    <x v="3"/>
    <b v="0"/>
    <n v="82"/>
    <b v="1"/>
    <s v="music/pop"/>
    <n v="126.85294117647059"/>
    <n v="52.597560975609753"/>
    <x v="4"/>
    <s v="pop"/>
  </r>
  <r>
    <x v="0"/>
    <s v="US"/>
    <s v="USD"/>
    <n v="1322454939"/>
    <d v="2011-11-27T23:35:39"/>
    <n v="1319859339"/>
    <x v="1668"/>
    <x v="9"/>
    <x v="6"/>
    <b v="0"/>
    <n v="116"/>
    <b v="1"/>
    <s v="music/pop"/>
    <n v="102.6375"/>
    <n v="70.784482758620683"/>
    <x v="4"/>
    <s v="pop"/>
  </r>
  <r>
    <x v="0"/>
    <s v="US"/>
    <s v="USD"/>
    <n v="1464729276"/>
    <d v="2016-05-31T16:14:36"/>
    <n v="1459545276"/>
    <x v="1669"/>
    <x v="6"/>
    <x v="2"/>
    <b v="0"/>
    <n v="52"/>
    <b v="1"/>
    <s v="music/pop"/>
    <n v="139.75"/>
    <n v="53.75"/>
    <x v="4"/>
    <s v="pop"/>
  </r>
  <r>
    <x v="0"/>
    <s v="US"/>
    <s v="USD"/>
    <n v="1278302400"/>
    <d v="2010-07-04T23:00:00"/>
    <n v="1273961999"/>
    <x v="1670"/>
    <x v="5"/>
    <x v="7"/>
    <b v="0"/>
    <n v="23"/>
    <b v="1"/>
    <s v="music/pop"/>
    <n v="102.60000000000001"/>
    <n v="44.608695652173914"/>
    <x v="4"/>
    <s v="pop"/>
  </r>
  <r>
    <x v="0"/>
    <s v="US"/>
    <s v="USD"/>
    <n v="1470056614"/>
    <d v="2016-08-01T08:03:34"/>
    <n v="1467464614"/>
    <x v="1671"/>
    <x v="3"/>
    <x v="2"/>
    <b v="0"/>
    <n v="77"/>
    <b v="1"/>
    <s v="music/pop"/>
    <n v="100.67349999999999"/>
    <n v="26.148961038961041"/>
    <x v="4"/>
    <s v="pop"/>
  </r>
  <r>
    <x v="0"/>
    <s v="US"/>
    <s v="USD"/>
    <n v="1338824730"/>
    <d v="2012-06-04T10:45:30"/>
    <n v="1336232730"/>
    <x v="1672"/>
    <x v="5"/>
    <x v="5"/>
    <b v="0"/>
    <n v="49"/>
    <b v="1"/>
    <s v="music/pop"/>
    <n v="112.94117647058823"/>
    <n v="39.183673469387756"/>
    <x v="4"/>
    <s v="pop"/>
  </r>
  <r>
    <x v="0"/>
    <s v="US"/>
    <s v="USD"/>
    <n v="1425675892"/>
    <d v="2015-03-06T16:04:52"/>
    <n v="1423083892"/>
    <x v="1673"/>
    <x v="2"/>
    <x v="0"/>
    <b v="0"/>
    <n v="59"/>
    <b v="1"/>
    <s v="music/pop"/>
    <n v="128.09523809523807"/>
    <n v="45.593220338983052"/>
    <x v="4"/>
    <s v="pop"/>
  </r>
  <r>
    <x v="0"/>
    <s v="US"/>
    <s v="USD"/>
    <n v="1471503540"/>
    <d v="2016-08-18T01:59:00"/>
    <n v="1468852306"/>
    <x v="1674"/>
    <x v="3"/>
    <x v="2"/>
    <b v="0"/>
    <n v="113"/>
    <b v="1"/>
    <s v="music/pop"/>
    <n v="201.7"/>
    <n v="89.247787610619469"/>
    <x v="4"/>
    <s v="pop"/>
  </r>
  <r>
    <x v="0"/>
    <s v="US"/>
    <s v="USD"/>
    <n v="1318802580"/>
    <d v="2011-10-16T17:03:00"/>
    <n v="1316194540"/>
    <x v="1675"/>
    <x v="8"/>
    <x v="6"/>
    <b v="0"/>
    <n v="34"/>
    <b v="1"/>
    <s v="music/pop"/>
    <n v="137.416"/>
    <n v="40.416470588235299"/>
    <x v="4"/>
    <s v="pop"/>
  </r>
  <r>
    <x v="0"/>
    <s v="US"/>
    <s v="USD"/>
    <n v="1334980740"/>
    <d v="2012-04-20T22:59:00"/>
    <n v="1330968347"/>
    <x v="1676"/>
    <x v="7"/>
    <x v="5"/>
    <b v="0"/>
    <n v="42"/>
    <b v="1"/>
    <s v="music/pop"/>
    <n v="115.33333333333333"/>
    <n v="82.38095238095238"/>
    <x v="4"/>
    <s v="pop"/>
  </r>
  <r>
    <x v="0"/>
    <s v="ES"/>
    <s v="EUR"/>
    <n v="1460786340"/>
    <d v="2016-04-16T00:59:00"/>
    <n v="1455615976"/>
    <x v="1677"/>
    <x v="2"/>
    <x v="2"/>
    <b v="0"/>
    <n v="42"/>
    <b v="1"/>
    <s v="music/pop"/>
    <n v="111.66666666666667"/>
    <n v="159.52380952380952"/>
    <x v="4"/>
    <s v="pop"/>
  </r>
  <r>
    <x v="0"/>
    <s v="US"/>
    <s v="USD"/>
    <n v="1391718671"/>
    <d v="2014-02-06T15:31:11"/>
    <n v="1390509071"/>
    <x v="1678"/>
    <x v="1"/>
    <x v="3"/>
    <b v="0"/>
    <n v="49"/>
    <b v="1"/>
    <s v="music/pop"/>
    <n v="118.39999999999999"/>
    <n v="36.244897959183675"/>
    <x v="4"/>
    <s v="pop"/>
  </r>
  <r>
    <x v="0"/>
    <s v="US"/>
    <s v="USD"/>
    <n v="1311298745"/>
    <d v="2011-07-21T20:39:05"/>
    <n v="1309311545"/>
    <x v="1679"/>
    <x v="0"/>
    <x v="6"/>
    <b v="0"/>
    <n v="56"/>
    <b v="1"/>
    <s v="music/pop"/>
    <n v="175"/>
    <n v="62.5"/>
    <x v="4"/>
    <s v="pop"/>
  </r>
  <r>
    <x v="0"/>
    <s v="US"/>
    <s v="USD"/>
    <n v="1405188667"/>
    <d v="2014-07-12T13:11:07"/>
    <n v="1402596667"/>
    <x v="1680"/>
    <x v="0"/>
    <x v="3"/>
    <b v="0"/>
    <n v="25"/>
    <b v="1"/>
    <s v="music/pop"/>
    <n v="117.5"/>
    <n v="47"/>
    <x v="4"/>
    <s v="pop"/>
  </r>
  <r>
    <x v="3"/>
    <s v="US"/>
    <s v="USD"/>
    <n v="1490752800"/>
    <d v="2017-03-28T21:00:00"/>
    <n v="1486522484"/>
    <x v="1681"/>
    <x v="2"/>
    <x v="1"/>
    <b v="0"/>
    <n v="884"/>
    <b v="0"/>
    <s v="music/faith"/>
    <n v="101.42212307692309"/>
    <n v="74.575090497737563"/>
    <x v="4"/>
    <s v="faith"/>
  </r>
  <r>
    <x v="3"/>
    <s v="US"/>
    <s v="USD"/>
    <n v="1492142860"/>
    <d v="2017-04-13T23:07:40"/>
    <n v="1486962460"/>
    <x v="1682"/>
    <x v="2"/>
    <x v="1"/>
    <b v="0"/>
    <n v="0"/>
    <b v="0"/>
    <s v="music/faith"/>
    <n v="0"/>
    <n v="0"/>
    <x v="4"/>
    <s v="faith"/>
  </r>
  <r>
    <x v="3"/>
    <s v="FR"/>
    <s v="EUR"/>
    <n v="1491590738"/>
    <d v="2017-04-07T13:45:38"/>
    <n v="1489517138"/>
    <x v="1683"/>
    <x v="7"/>
    <x v="1"/>
    <b v="0"/>
    <n v="10"/>
    <b v="0"/>
    <s v="music/faith"/>
    <n v="21.714285714285715"/>
    <n v="76"/>
    <x v="4"/>
    <s v="faith"/>
  </r>
  <r>
    <x v="3"/>
    <s v="US"/>
    <s v="USD"/>
    <n v="1489775641"/>
    <d v="2017-03-17T13:34:01"/>
    <n v="1487360041"/>
    <x v="1684"/>
    <x v="2"/>
    <x v="1"/>
    <b v="0"/>
    <n v="101"/>
    <b v="0"/>
    <s v="music/faith"/>
    <n v="109.125"/>
    <n v="86.43564356435644"/>
    <x v="4"/>
    <s v="faith"/>
  </r>
  <r>
    <x v="3"/>
    <s v="US"/>
    <s v="USD"/>
    <n v="1490331623"/>
    <d v="2017-03-24T00:00:23"/>
    <n v="1487743223"/>
    <x v="1685"/>
    <x v="2"/>
    <x v="1"/>
    <b v="0"/>
    <n v="15"/>
    <b v="0"/>
    <s v="music/faith"/>
    <n v="102.85714285714285"/>
    <n v="24"/>
    <x v="4"/>
    <s v="faith"/>
  </r>
  <r>
    <x v="3"/>
    <s v="CA"/>
    <s v="CAD"/>
    <n v="1493320519"/>
    <d v="2017-04-27T14:15:19"/>
    <n v="1488140119"/>
    <x v="1686"/>
    <x v="2"/>
    <x v="1"/>
    <b v="0"/>
    <n v="1"/>
    <b v="0"/>
    <s v="music/faith"/>
    <n v="0.36"/>
    <n v="18"/>
    <x v="4"/>
    <s v="faith"/>
  </r>
  <r>
    <x v="3"/>
    <s v="US"/>
    <s v="USD"/>
    <n v="1491855300"/>
    <d v="2017-04-10T15:15:00"/>
    <n v="1488935245"/>
    <x v="1687"/>
    <x v="7"/>
    <x v="1"/>
    <b v="0"/>
    <n v="39"/>
    <b v="0"/>
    <s v="music/faith"/>
    <n v="31.25"/>
    <n v="80.128205128205124"/>
    <x v="4"/>
    <s v="faith"/>
  </r>
  <r>
    <x v="3"/>
    <s v="US"/>
    <s v="USD"/>
    <n v="1491738594"/>
    <d v="2017-04-09T06:49:54"/>
    <n v="1489150194"/>
    <x v="1688"/>
    <x v="7"/>
    <x v="1"/>
    <b v="0"/>
    <n v="7"/>
    <b v="0"/>
    <s v="music/faith"/>
    <n v="44.3"/>
    <n v="253.14285714285714"/>
    <x v="4"/>
    <s v="faith"/>
  </r>
  <r>
    <x v="3"/>
    <s v="US"/>
    <s v="USD"/>
    <n v="1489700230"/>
    <d v="2017-03-16T16:37:10"/>
    <n v="1487111830"/>
    <x v="1689"/>
    <x v="2"/>
    <x v="1"/>
    <b v="0"/>
    <n v="14"/>
    <b v="0"/>
    <s v="music/faith"/>
    <n v="100"/>
    <n v="171.42857142857142"/>
    <x v="4"/>
    <s v="faith"/>
  </r>
  <r>
    <x v="3"/>
    <s v="US"/>
    <s v="USD"/>
    <n v="1491470442"/>
    <d v="2017-04-06T04:20:42"/>
    <n v="1488882042"/>
    <x v="1690"/>
    <x v="7"/>
    <x v="1"/>
    <b v="0"/>
    <n v="11"/>
    <b v="0"/>
    <s v="music/faith"/>
    <n v="25.4"/>
    <n v="57.727272727272727"/>
    <x v="4"/>
    <s v="faith"/>
  </r>
  <r>
    <x v="3"/>
    <s v="US"/>
    <s v="USD"/>
    <n v="1491181200"/>
    <d v="2017-04-02T20:00:00"/>
    <n v="1488387008"/>
    <x v="1691"/>
    <x v="7"/>
    <x v="1"/>
    <b v="0"/>
    <n v="38"/>
    <b v="0"/>
    <s v="music/faith"/>
    <n v="33.473333333333329"/>
    <n v="264.26315789473682"/>
    <x v="4"/>
    <s v="faith"/>
  </r>
  <r>
    <x v="3"/>
    <s v="US"/>
    <s v="USD"/>
    <n v="1490572740"/>
    <d v="2017-03-26T18:59:00"/>
    <n v="1487734667"/>
    <x v="1692"/>
    <x v="2"/>
    <x v="1"/>
    <b v="0"/>
    <n v="15"/>
    <b v="0"/>
    <s v="music/faith"/>
    <n v="47.8"/>
    <n v="159.33333333333334"/>
    <x v="4"/>
    <s v="faith"/>
  </r>
  <r>
    <x v="3"/>
    <s v="GB"/>
    <s v="GBP"/>
    <n v="1491768000"/>
    <d v="2017-04-09T15:00:00"/>
    <n v="1489097112"/>
    <x v="1693"/>
    <x v="7"/>
    <x v="1"/>
    <b v="0"/>
    <n v="8"/>
    <b v="0"/>
    <s v="music/faith"/>
    <n v="9.3333333333333339"/>
    <n v="35"/>
    <x v="4"/>
    <s v="faith"/>
  </r>
  <r>
    <x v="3"/>
    <s v="US"/>
    <s v="USD"/>
    <n v="1490589360"/>
    <d v="2017-03-26T23:36:00"/>
    <n v="1488038674"/>
    <x v="1694"/>
    <x v="2"/>
    <x v="1"/>
    <b v="0"/>
    <n v="1"/>
    <b v="0"/>
    <s v="music/faith"/>
    <n v="0.05"/>
    <n v="5"/>
    <x v="4"/>
    <s v="faith"/>
  </r>
  <r>
    <x v="3"/>
    <s v="US"/>
    <s v="USD"/>
    <n v="1491786000"/>
    <d v="2017-04-09T20:00:00"/>
    <n v="1488847514"/>
    <x v="1695"/>
    <x v="7"/>
    <x v="1"/>
    <b v="0"/>
    <n v="23"/>
    <b v="0"/>
    <s v="music/faith"/>
    <n v="11.708333333333334"/>
    <n v="61.086956521739133"/>
    <x v="4"/>
    <s v="faith"/>
  </r>
  <r>
    <x v="3"/>
    <s v="US"/>
    <s v="USD"/>
    <n v="1491007211"/>
    <d v="2017-03-31T19:40:11"/>
    <n v="1488418811"/>
    <x v="1696"/>
    <x v="7"/>
    <x v="1"/>
    <b v="0"/>
    <n v="0"/>
    <b v="0"/>
    <s v="music/faith"/>
    <n v="0"/>
    <n v="0"/>
    <x v="4"/>
    <s v="faith"/>
  </r>
  <r>
    <x v="3"/>
    <s v="US"/>
    <s v="USD"/>
    <n v="1491781648"/>
    <d v="2017-04-09T18:47:28"/>
    <n v="1489193248"/>
    <x v="1697"/>
    <x v="7"/>
    <x v="1"/>
    <b v="0"/>
    <n v="22"/>
    <b v="0"/>
    <s v="music/faith"/>
    <n v="20.208000000000002"/>
    <n v="114.81818181818181"/>
    <x v="4"/>
    <s v="faith"/>
  </r>
  <r>
    <x v="3"/>
    <s v="US"/>
    <s v="USD"/>
    <n v="1490499180"/>
    <d v="2017-03-25T22:33:00"/>
    <n v="1488430760"/>
    <x v="1698"/>
    <x v="7"/>
    <x v="1"/>
    <b v="0"/>
    <n v="0"/>
    <b v="0"/>
    <s v="music/faith"/>
    <n v="0"/>
    <n v="0"/>
    <x v="4"/>
    <s v="faith"/>
  </r>
  <r>
    <x v="3"/>
    <s v="US"/>
    <s v="USD"/>
    <n v="1491943445"/>
    <d v="2017-04-11T15:44:05"/>
    <n v="1489351445"/>
    <x v="1699"/>
    <x v="7"/>
    <x v="1"/>
    <b v="0"/>
    <n v="4"/>
    <b v="0"/>
    <s v="music/faith"/>
    <n v="4.2311459353574925"/>
    <n v="54"/>
    <x v="4"/>
    <s v="faith"/>
  </r>
  <r>
    <x v="3"/>
    <s v="US"/>
    <s v="USD"/>
    <n v="1491019200"/>
    <d v="2017-03-31T23:00:00"/>
    <n v="1488418990"/>
    <x v="1700"/>
    <x v="7"/>
    <x v="1"/>
    <b v="0"/>
    <n v="79"/>
    <b v="0"/>
    <s v="music/faith"/>
    <n v="26.06"/>
    <n v="65.974683544303801"/>
    <x v="4"/>
    <s v="faith"/>
  </r>
  <r>
    <x v="2"/>
    <s v="US"/>
    <s v="USD"/>
    <n v="1421337405"/>
    <d v="2015-01-15T10:56:45"/>
    <n v="1418745405"/>
    <x v="1701"/>
    <x v="11"/>
    <x v="3"/>
    <b v="0"/>
    <n v="2"/>
    <b v="0"/>
    <s v="music/faith"/>
    <n v="0.19801980198019803"/>
    <n v="5"/>
    <x v="4"/>
    <s v="faith"/>
  </r>
  <r>
    <x v="2"/>
    <s v="US"/>
    <s v="USD"/>
    <n v="1427745150"/>
    <d v="2015-03-30T14:52:30"/>
    <n v="1425156750"/>
    <x v="1702"/>
    <x v="2"/>
    <x v="0"/>
    <b v="0"/>
    <n v="1"/>
    <b v="0"/>
    <s v="music/faith"/>
    <n v="6.0606060606060606E-3"/>
    <n v="1"/>
    <x v="4"/>
    <s v="faith"/>
  </r>
  <r>
    <x v="2"/>
    <s v="US"/>
    <s v="USD"/>
    <n v="1441003537"/>
    <d v="2015-08-31T01:45:37"/>
    <n v="1435819537"/>
    <x v="1703"/>
    <x v="3"/>
    <x v="0"/>
    <b v="0"/>
    <n v="2"/>
    <b v="0"/>
    <s v="music/faith"/>
    <n v="1.02"/>
    <n v="25.5"/>
    <x v="4"/>
    <s v="faith"/>
  </r>
  <r>
    <x v="2"/>
    <s v="US"/>
    <s v="USD"/>
    <n v="1424056873"/>
    <d v="2015-02-15T22:21:13"/>
    <n v="1421464873"/>
    <x v="1704"/>
    <x v="1"/>
    <x v="0"/>
    <b v="0"/>
    <n v="11"/>
    <b v="0"/>
    <s v="music/faith"/>
    <n v="65.100000000000009"/>
    <n v="118.36363636363636"/>
    <x v="4"/>
    <s v="faith"/>
  </r>
  <r>
    <x v="2"/>
    <s v="US"/>
    <s v="USD"/>
    <n v="1441814400"/>
    <d v="2015-09-09T11:00:00"/>
    <n v="1440807846"/>
    <x v="1705"/>
    <x v="10"/>
    <x v="0"/>
    <b v="0"/>
    <n v="0"/>
    <b v="0"/>
    <s v="music/faith"/>
    <n v="0"/>
    <n v="0"/>
    <x v="4"/>
    <s v="faith"/>
  </r>
  <r>
    <x v="2"/>
    <s v="DE"/>
    <s v="EUR"/>
    <n v="1440314472"/>
    <d v="2015-08-23T02:21:12"/>
    <n v="1435130472"/>
    <x v="1706"/>
    <x v="0"/>
    <x v="0"/>
    <b v="0"/>
    <n v="0"/>
    <b v="0"/>
    <s v="music/faith"/>
    <n v="0"/>
    <n v="0"/>
    <x v="4"/>
    <s v="faith"/>
  </r>
  <r>
    <x v="2"/>
    <s v="US"/>
    <s v="USD"/>
    <n v="1459181895"/>
    <d v="2016-03-28T11:18:15"/>
    <n v="1456593495"/>
    <x v="1707"/>
    <x v="2"/>
    <x v="2"/>
    <b v="0"/>
    <n v="9"/>
    <b v="0"/>
    <s v="music/faith"/>
    <n v="9.74"/>
    <n v="54.111111111111114"/>
    <x v="4"/>
    <s v="faith"/>
  </r>
  <r>
    <x v="2"/>
    <s v="US"/>
    <s v="USD"/>
    <n v="1462135706"/>
    <d v="2016-05-01T15:48:26"/>
    <n v="1458679706"/>
    <x v="1708"/>
    <x v="7"/>
    <x v="2"/>
    <b v="0"/>
    <n v="0"/>
    <b v="0"/>
    <s v="music/faith"/>
    <n v="0"/>
    <n v="0"/>
    <x v="4"/>
    <s v="faith"/>
  </r>
  <r>
    <x v="2"/>
    <s v="US"/>
    <s v="USD"/>
    <n v="1409513940"/>
    <d v="2014-08-31T14:39:00"/>
    <n v="1405949514"/>
    <x v="1709"/>
    <x v="3"/>
    <x v="3"/>
    <b v="0"/>
    <n v="4"/>
    <b v="0"/>
    <s v="music/faith"/>
    <n v="4.8571428571428568"/>
    <n v="21.25"/>
    <x v="4"/>
    <s v="faith"/>
  </r>
  <r>
    <x v="2"/>
    <s v="DE"/>
    <s v="EUR"/>
    <n v="1453122000"/>
    <d v="2016-01-18T08:00:00"/>
    <n v="1449151888"/>
    <x v="1710"/>
    <x v="11"/>
    <x v="0"/>
    <b v="0"/>
    <n v="1"/>
    <b v="0"/>
    <s v="music/faith"/>
    <n v="0.67999999999999994"/>
    <n v="34"/>
    <x v="4"/>
    <s v="faith"/>
  </r>
  <r>
    <x v="2"/>
    <s v="US"/>
    <s v="USD"/>
    <n v="1409585434"/>
    <d v="2014-09-01T10:30:34"/>
    <n v="1406907034"/>
    <x v="1711"/>
    <x v="10"/>
    <x v="3"/>
    <b v="0"/>
    <n v="2"/>
    <b v="0"/>
    <s v="music/faith"/>
    <n v="10.5"/>
    <n v="525"/>
    <x v="4"/>
    <s v="faith"/>
  </r>
  <r>
    <x v="2"/>
    <s v="US"/>
    <s v="USD"/>
    <n v="1435701353"/>
    <d v="2015-06-30T16:55:53"/>
    <n v="1430517353"/>
    <x v="1712"/>
    <x v="5"/>
    <x v="0"/>
    <b v="0"/>
    <n v="0"/>
    <b v="0"/>
    <s v="music/faith"/>
    <n v="0"/>
    <n v="0"/>
    <x v="4"/>
    <s v="faith"/>
  </r>
  <r>
    <x v="2"/>
    <s v="US"/>
    <s v="USD"/>
    <n v="1412536412"/>
    <d v="2014-10-05T14:13:32"/>
    <n v="1409944412"/>
    <x v="1713"/>
    <x v="8"/>
    <x v="3"/>
    <b v="0"/>
    <n v="1"/>
    <b v="0"/>
    <s v="music/faith"/>
    <n v="1.6666666666666667"/>
    <n v="50"/>
    <x v="4"/>
    <s v="faith"/>
  </r>
  <r>
    <x v="2"/>
    <s v="US"/>
    <s v="USD"/>
    <n v="1430517761"/>
    <d v="2015-05-01T17:02:41"/>
    <n v="1427925761"/>
    <x v="1714"/>
    <x v="6"/>
    <x v="0"/>
    <b v="0"/>
    <n v="17"/>
    <b v="0"/>
    <s v="music/faith"/>
    <n v="7.8680000000000003"/>
    <n v="115.70588235294117"/>
    <x v="4"/>
    <s v="faith"/>
  </r>
  <r>
    <x v="2"/>
    <s v="US"/>
    <s v="USD"/>
    <n v="1427772120"/>
    <d v="2015-03-30T22:22:00"/>
    <n v="1425186785"/>
    <x v="1715"/>
    <x v="7"/>
    <x v="0"/>
    <b v="0"/>
    <n v="2"/>
    <b v="0"/>
    <s v="music/faith"/>
    <n v="0.22"/>
    <n v="5.5"/>
    <x v="4"/>
    <s v="faith"/>
  </r>
  <r>
    <x v="2"/>
    <s v="US"/>
    <s v="USD"/>
    <n v="1481295099"/>
    <d v="2016-12-09T09:51:39"/>
    <n v="1477835499"/>
    <x v="1716"/>
    <x v="9"/>
    <x v="2"/>
    <b v="0"/>
    <n v="3"/>
    <b v="0"/>
    <s v="music/faith"/>
    <n v="7.5"/>
    <n v="50"/>
    <x v="4"/>
    <s v="faith"/>
  </r>
  <r>
    <x v="2"/>
    <s v="US"/>
    <s v="USD"/>
    <n v="1461211200"/>
    <d v="2016-04-20T23:00:00"/>
    <n v="1459467238"/>
    <x v="1717"/>
    <x v="7"/>
    <x v="2"/>
    <b v="0"/>
    <n v="41"/>
    <b v="0"/>
    <s v="music/faith"/>
    <n v="42.725880551301685"/>
    <n v="34.024390243902438"/>
    <x v="4"/>
    <s v="faith"/>
  </r>
  <r>
    <x v="2"/>
    <s v="US"/>
    <s v="USD"/>
    <n v="1463201940"/>
    <d v="2016-05-13T23:59:00"/>
    <n v="1459435149"/>
    <x v="1718"/>
    <x v="7"/>
    <x v="2"/>
    <b v="0"/>
    <n v="2"/>
    <b v="0"/>
    <s v="music/faith"/>
    <n v="0.2142857142857143"/>
    <n v="37.5"/>
    <x v="4"/>
    <s v="faith"/>
  </r>
  <r>
    <x v="2"/>
    <s v="US"/>
    <s v="USD"/>
    <n v="1410958191"/>
    <d v="2014-09-17T07:49:51"/>
    <n v="1408366191"/>
    <x v="1719"/>
    <x v="10"/>
    <x v="3"/>
    <b v="0"/>
    <n v="3"/>
    <b v="0"/>
    <s v="music/faith"/>
    <n v="0.87500000000000011"/>
    <n v="11.666666666666666"/>
    <x v="4"/>
    <s v="faith"/>
  </r>
  <r>
    <x v="2"/>
    <s v="US"/>
    <s v="USD"/>
    <n v="1415562471"/>
    <d v="2014-11-09T14:47:51"/>
    <n v="1412966871"/>
    <x v="1720"/>
    <x v="9"/>
    <x v="3"/>
    <b v="0"/>
    <n v="8"/>
    <b v="0"/>
    <s v="music/faith"/>
    <n v="5.625"/>
    <n v="28.125"/>
    <x v="4"/>
    <s v="faith"/>
  </r>
  <r>
    <x v="2"/>
    <s v="US"/>
    <s v="USD"/>
    <n v="1449831863"/>
    <d v="2015-12-11T06:04:23"/>
    <n v="1447239863"/>
    <x v="1721"/>
    <x v="4"/>
    <x v="0"/>
    <b v="0"/>
    <n v="0"/>
    <b v="0"/>
    <s v="music/faith"/>
    <n v="0"/>
    <n v="0"/>
    <x v="4"/>
    <s v="faith"/>
  </r>
  <r>
    <x v="2"/>
    <s v="US"/>
    <s v="USD"/>
    <n v="1459642200"/>
    <d v="2016-04-02T19:10:00"/>
    <n v="1456441429"/>
    <x v="1722"/>
    <x v="2"/>
    <x v="2"/>
    <b v="0"/>
    <n v="1"/>
    <b v="0"/>
    <s v="music/faith"/>
    <n v="3.4722222222222224E-2"/>
    <n v="1"/>
    <x v="4"/>
    <s v="faith"/>
  </r>
  <r>
    <x v="2"/>
    <s v="US"/>
    <s v="USD"/>
    <n v="1435730400"/>
    <d v="2015-07-01T01:00:00"/>
    <n v="1430855315"/>
    <x v="1723"/>
    <x v="5"/>
    <x v="0"/>
    <b v="0"/>
    <n v="3"/>
    <b v="0"/>
    <s v="music/faith"/>
    <n v="6.5"/>
    <n v="216.66666666666666"/>
    <x v="4"/>
    <s v="faith"/>
  </r>
  <r>
    <x v="2"/>
    <s v="US"/>
    <s v="USD"/>
    <n v="1414707762"/>
    <d v="2014-10-30T17:22:42"/>
    <n v="1412115762"/>
    <x v="1724"/>
    <x v="8"/>
    <x v="3"/>
    <b v="0"/>
    <n v="4"/>
    <b v="0"/>
    <s v="music/faith"/>
    <n v="0.58333333333333337"/>
    <n v="8.75"/>
    <x v="4"/>
    <s v="faith"/>
  </r>
  <r>
    <x v="2"/>
    <s v="US"/>
    <s v="USD"/>
    <n v="1408922049"/>
    <d v="2014-08-24T18:14:09"/>
    <n v="1406330049"/>
    <x v="1725"/>
    <x v="3"/>
    <x v="3"/>
    <b v="0"/>
    <n v="9"/>
    <b v="0"/>
    <s v="music/faith"/>
    <n v="10.181818181818182"/>
    <n v="62.222222222222221"/>
    <x v="4"/>
    <s v="faith"/>
  </r>
  <r>
    <x v="2"/>
    <s v="US"/>
    <s v="USD"/>
    <n v="1403906664"/>
    <d v="2014-06-27T17:04:24"/>
    <n v="1401401064"/>
    <x v="1726"/>
    <x v="5"/>
    <x v="3"/>
    <b v="0"/>
    <n v="16"/>
    <b v="0"/>
    <s v="music/faith"/>
    <n v="33.784615384615385"/>
    <n v="137.25"/>
    <x v="4"/>
    <s v="faith"/>
  </r>
  <r>
    <x v="2"/>
    <s v="GB"/>
    <s v="GBP"/>
    <n v="1428231600"/>
    <d v="2015-04-05T06:00:00"/>
    <n v="1423520177"/>
    <x v="1727"/>
    <x v="2"/>
    <x v="0"/>
    <b v="0"/>
    <n v="1"/>
    <b v="0"/>
    <s v="music/faith"/>
    <n v="3.3333333333333333E-2"/>
    <n v="1"/>
    <x v="4"/>
    <s v="faith"/>
  </r>
  <r>
    <x v="2"/>
    <s v="US"/>
    <s v="USD"/>
    <n v="1445439674"/>
    <d v="2015-10-21T10:01:14"/>
    <n v="1442847674"/>
    <x v="1728"/>
    <x v="8"/>
    <x v="0"/>
    <b v="0"/>
    <n v="7"/>
    <b v="0"/>
    <s v="music/faith"/>
    <n v="68.400000000000006"/>
    <n v="122.14285714285714"/>
    <x v="4"/>
    <s v="faith"/>
  </r>
  <r>
    <x v="2"/>
    <s v="US"/>
    <s v="USD"/>
    <n v="1465521306"/>
    <d v="2016-06-09T20:15:06"/>
    <n v="1460337306"/>
    <x v="1729"/>
    <x v="6"/>
    <x v="2"/>
    <b v="0"/>
    <n v="0"/>
    <b v="0"/>
    <s v="music/faith"/>
    <n v="0"/>
    <n v="0"/>
    <x v="4"/>
    <s v="faith"/>
  </r>
  <r>
    <x v="2"/>
    <s v="US"/>
    <s v="USD"/>
    <n v="1445738783"/>
    <d v="2015-10-24T21:06:23"/>
    <n v="1443146783"/>
    <x v="1730"/>
    <x v="8"/>
    <x v="0"/>
    <b v="0"/>
    <n v="0"/>
    <b v="0"/>
    <s v="music/faith"/>
    <n v="0"/>
    <n v="0"/>
    <x v="4"/>
    <s v="faith"/>
  </r>
  <r>
    <x v="2"/>
    <s v="US"/>
    <s v="USD"/>
    <n v="1434034800"/>
    <d v="2015-06-11T10:00:00"/>
    <n v="1432849552"/>
    <x v="1731"/>
    <x v="5"/>
    <x v="0"/>
    <b v="0"/>
    <n v="0"/>
    <b v="0"/>
    <s v="music/faith"/>
    <n v="0"/>
    <n v="0"/>
    <x v="4"/>
    <s v="faith"/>
  </r>
  <r>
    <x v="2"/>
    <s v="US"/>
    <s v="USD"/>
    <n v="1452920400"/>
    <d v="2016-01-16T00:00:00"/>
    <n v="1447777481"/>
    <x v="1732"/>
    <x v="4"/>
    <x v="0"/>
    <b v="0"/>
    <n v="0"/>
    <b v="0"/>
    <s v="music/faith"/>
    <n v="0"/>
    <n v="0"/>
    <x v="4"/>
    <s v="faith"/>
  </r>
  <r>
    <x v="2"/>
    <s v="US"/>
    <s v="USD"/>
    <n v="1473802200"/>
    <d v="2016-09-13T16:30:00"/>
    <n v="1472746374"/>
    <x v="1733"/>
    <x v="8"/>
    <x v="2"/>
    <b v="0"/>
    <n v="0"/>
    <b v="0"/>
    <s v="music/faith"/>
    <n v="0"/>
    <n v="0"/>
    <x v="4"/>
    <s v="faith"/>
  </r>
  <r>
    <x v="2"/>
    <s v="US"/>
    <s v="USD"/>
    <n v="1431046356"/>
    <d v="2015-05-07T19:52:36"/>
    <n v="1428454356"/>
    <x v="1734"/>
    <x v="6"/>
    <x v="0"/>
    <b v="0"/>
    <n v="1"/>
    <b v="0"/>
    <s v="music/faith"/>
    <n v="2.2222222222222223E-2"/>
    <n v="1"/>
    <x v="4"/>
    <s v="faith"/>
  </r>
  <r>
    <x v="2"/>
    <s v="US"/>
    <s v="USD"/>
    <n v="1470598345"/>
    <d v="2016-08-07T14:32:25"/>
    <n v="1468006345"/>
    <x v="1735"/>
    <x v="3"/>
    <x v="2"/>
    <b v="0"/>
    <n v="2"/>
    <b v="0"/>
    <s v="music/faith"/>
    <n v="11"/>
    <n v="55"/>
    <x v="4"/>
    <s v="faith"/>
  </r>
  <r>
    <x v="2"/>
    <s v="US"/>
    <s v="USD"/>
    <n v="1447018833"/>
    <d v="2015-11-08T16:40:33"/>
    <n v="1444423233"/>
    <x v="1736"/>
    <x v="9"/>
    <x v="0"/>
    <b v="0"/>
    <n v="1"/>
    <b v="0"/>
    <s v="music/faith"/>
    <n v="0.73333333333333328"/>
    <n v="22"/>
    <x v="4"/>
    <s v="faith"/>
  </r>
  <r>
    <x v="2"/>
    <s v="US"/>
    <s v="USD"/>
    <n v="1437432392"/>
    <d v="2015-07-20T17:46:32"/>
    <n v="1434840392"/>
    <x v="1737"/>
    <x v="0"/>
    <x v="0"/>
    <b v="0"/>
    <n v="15"/>
    <b v="0"/>
    <s v="music/faith"/>
    <n v="21.25"/>
    <n v="56.666666666666664"/>
    <x v="4"/>
    <s v="faith"/>
  </r>
  <r>
    <x v="2"/>
    <s v="US"/>
    <s v="USD"/>
    <n v="1412283542"/>
    <d v="2014-10-02T15:59:02"/>
    <n v="1409691542"/>
    <x v="1738"/>
    <x v="8"/>
    <x v="3"/>
    <b v="0"/>
    <n v="1"/>
    <b v="0"/>
    <s v="music/faith"/>
    <n v="0.4"/>
    <n v="20"/>
    <x v="4"/>
    <s v="faith"/>
  </r>
  <r>
    <x v="2"/>
    <s v="US"/>
    <s v="USD"/>
    <n v="1462391932"/>
    <d v="2016-05-04T14:58:52"/>
    <n v="1457297932"/>
    <x v="1739"/>
    <x v="7"/>
    <x v="2"/>
    <b v="0"/>
    <n v="1"/>
    <b v="0"/>
    <s v="music/faith"/>
    <n v="0.1"/>
    <n v="1"/>
    <x v="4"/>
    <s v="faith"/>
  </r>
  <r>
    <x v="2"/>
    <s v="US"/>
    <s v="USD"/>
    <n v="1437075422"/>
    <d v="2015-07-16T14:37:02"/>
    <n v="1434483422"/>
    <x v="1740"/>
    <x v="0"/>
    <x v="0"/>
    <b v="0"/>
    <n v="0"/>
    <b v="0"/>
    <s v="music/faith"/>
    <n v="0"/>
    <n v="0"/>
    <x v="4"/>
    <s v="faith"/>
  </r>
  <r>
    <x v="0"/>
    <s v="GB"/>
    <s v="GBP"/>
    <n v="1433948671"/>
    <d v="2015-06-10T10:04:31"/>
    <n v="1430060671"/>
    <x v="1741"/>
    <x v="6"/>
    <x v="0"/>
    <b v="0"/>
    <n v="52"/>
    <b v="1"/>
    <s v="photography/photobooks"/>
    <n v="110.83333333333334"/>
    <n v="25.576923076923077"/>
    <x v="8"/>
    <s v="photobooks"/>
  </r>
  <r>
    <x v="0"/>
    <s v="US"/>
    <s v="USD"/>
    <n v="1483822800"/>
    <d v="2017-01-07T16:00:00"/>
    <n v="1481058170"/>
    <x v="1742"/>
    <x v="11"/>
    <x v="2"/>
    <b v="0"/>
    <n v="34"/>
    <b v="1"/>
    <s v="photography/photobooks"/>
    <n v="108.74999999999999"/>
    <n v="63.970588235294116"/>
    <x v="8"/>
    <s v="photobooks"/>
  </r>
  <r>
    <x v="0"/>
    <s v="US"/>
    <s v="USD"/>
    <n v="1472270340"/>
    <d v="2016-08-26T22:59:00"/>
    <n v="1470348775"/>
    <x v="1743"/>
    <x v="10"/>
    <x v="2"/>
    <b v="0"/>
    <n v="67"/>
    <b v="1"/>
    <s v="photography/photobooks"/>
    <n v="100.41666666666667"/>
    <n v="89.925373134328353"/>
    <x v="8"/>
    <s v="photobooks"/>
  </r>
  <r>
    <x v="0"/>
    <s v="GB"/>
    <s v="GBP"/>
    <n v="1425821477"/>
    <d v="2015-03-08T08:31:17"/>
    <n v="1421937077"/>
    <x v="1744"/>
    <x v="1"/>
    <x v="0"/>
    <b v="0"/>
    <n v="70"/>
    <b v="1"/>
    <s v="photography/photobooks"/>
    <n v="118.45454545454545"/>
    <n v="93.071428571428569"/>
    <x v="8"/>
    <s v="photobooks"/>
  </r>
  <r>
    <x v="0"/>
    <s v="US"/>
    <s v="USD"/>
    <n v="1482372000"/>
    <d v="2016-12-21T21:00:00"/>
    <n v="1479276838"/>
    <x v="1745"/>
    <x v="4"/>
    <x v="2"/>
    <b v="0"/>
    <n v="89"/>
    <b v="1"/>
    <s v="photography/photobooks"/>
    <n v="114.01428571428571"/>
    <n v="89.674157303370791"/>
    <x v="8"/>
    <s v="photobooks"/>
  </r>
  <r>
    <x v="0"/>
    <s v="US"/>
    <s v="USD"/>
    <n v="1479952800"/>
    <d v="2016-11-23T21:00:00"/>
    <n v="1477368867"/>
    <x v="1746"/>
    <x v="9"/>
    <x v="2"/>
    <b v="0"/>
    <n v="107"/>
    <b v="1"/>
    <s v="photography/photobooks"/>
    <n v="148.10000000000002"/>
    <n v="207.61682242990653"/>
    <x v="8"/>
    <s v="photobooks"/>
  </r>
  <r>
    <x v="0"/>
    <s v="GB"/>
    <s v="GBP"/>
    <n v="1447426800"/>
    <d v="2015-11-13T10:00:00"/>
    <n v="1444904830"/>
    <x v="1747"/>
    <x v="9"/>
    <x v="0"/>
    <b v="0"/>
    <n v="159"/>
    <b v="1"/>
    <s v="photography/photobooks"/>
    <n v="104.95555555555556"/>
    <n v="59.408805031446541"/>
    <x v="8"/>
    <s v="photobooks"/>
  </r>
  <r>
    <x v="0"/>
    <s v="CA"/>
    <s v="CAD"/>
    <n v="1441234143"/>
    <d v="2015-09-02T17:49:03"/>
    <n v="1438642143"/>
    <x v="1748"/>
    <x v="10"/>
    <x v="0"/>
    <b v="0"/>
    <n v="181"/>
    <b v="1"/>
    <s v="photography/photobooks"/>
    <n v="129.94800000000001"/>
    <n v="358.97237569060775"/>
    <x v="8"/>
    <s v="photobooks"/>
  </r>
  <r>
    <x v="0"/>
    <s v="LU"/>
    <s v="EUR"/>
    <n v="1488394800"/>
    <d v="2017-03-01T14:00:00"/>
    <n v="1485213921"/>
    <x v="1749"/>
    <x v="1"/>
    <x v="1"/>
    <b v="0"/>
    <n v="131"/>
    <b v="1"/>
    <s v="photography/photobooks"/>
    <n v="123.48756218905473"/>
    <n v="94.736641221374043"/>
    <x v="8"/>
    <s v="photobooks"/>
  </r>
  <r>
    <x v="0"/>
    <s v="US"/>
    <s v="USD"/>
    <n v="1461096304"/>
    <d v="2016-04-19T15:05:04"/>
    <n v="1458936304"/>
    <x v="1750"/>
    <x v="7"/>
    <x v="2"/>
    <b v="0"/>
    <n v="125"/>
    <b v="1"/>
    <s v="photography/photobooks"/>
    <n v="201.62"/>
    <n v="80.647999999999996"/>
    <x v="8"/>
    <s v="photobooks"/>
  </r>
  <r>
    <x v="0"/>
    <s v="US"/>
    <s v="USD"/>
    <n v="1426787123"/>
    <d v="2015-03-19T12:45:23"/>
    <n v="1424198723"/>
    <x v="1751"/>
    <x v="2"/>
    <x v="0"/>
    <b v="0"/>
    <n v="61"/>
    <b v="1"/>
    <s v="photography/photobooks"/>
    <n v="102.89999999999999"/>
    <n v="168.68852459016392"/>
    <x v="8"/>
    <s v="photobooks"/>
  </r>
  <r>
    <x v="0"/>
    <s v="GB"/>
    <s v="GBP"/>
    <n v="1476425082"/>
    <d v="2016-10-14T01:04:42"/>
    <n v="1473833082"/>
    <x v="1752"/>
    <x v="8"/>
    <x v="2"/>
    <b v="0"/>
    <n v="90"/>
    <b v="1"/>
    <s v="photography/photobooks"/>
    <n v="260.16666666666663"/>
    <n v="34.68888888888889"/>
    <x v="8"/>
    <s v="photobooks"/>
  </r>
  <r>
    <x v="0"/>
    <s v="DK"/>
    <s v="DKK"/>
    <n v="1458579568"/>
    <d v="2016-03-21T11:59:28"/>
    <n v="1455991168"/>
    <x v="1753"/>
    <x v="2"/>
    <x v="2"/>
    <b v="0"/>
    <n v="35"/>
    <b v="1"/>
    <s v="photography/photobooks"/>
    <n v="108"/>
    <n v="462.85714285714283"/>
    <x v="8"/>
    <s v="photobooks"/>
  </r>
  <r>
    <x v="0"/>
    <s v="CA"/>
    <s v="CAD"/>
    <n v="1428091353"/>
    <d v="2015-04-03T15:02:33"/>
    <n v="1425502953"/>
    <x v="1754"/>
    <x v="7"/>
    <x v="0"/>
    <b v="0"/>
    <n v="90"/>
    <b v="1"/>
    <s v="photography/photobooks"/>
    <n v="110.52941176470587"/>
    <n v="104.38888888888889"/>
    <x v="8"/>
    <s v="photobooks"/>
  </r>
  <r>
    <x v="0"/>
    <s v="US"/>
    <s v="USD"/>
    <n v="1444071361"/>
    <d v="2015-10-05T13:56:01"/>
    <n v="1441479361"/>
    <x v="1755"/>
    <x v="8"/>
    <x v="0"/>
    <b v="0"/>
    <n v="4"/>
    <b v="1"/>
    <s v="photography/photobooks"/>
    <n v="120"/>
    <n v="7.5"/>
    <x v="8"/>
    <s v="photobooks"/>
  </r>
  <r>
    <x v="0"/>
    <s v="US"/>
    <s v="USD"/>
    <n v="1472443269"/>
    <d v="2016-08-28T23:01:09"/>
    <n v="1468987269"/>
    <x v="1756"/>
    <x v="3"/>
    <x v="2"/>
    <b v="0"/>
    <n v="120"/>
    <b v="1"/>
    <s v="photography/photobooks"/>
    <n v="102.82909090909091"/>
    <n v="47.13"/>
    <x v="8"/>
    <s v="photobooks"/>
  </r>
  <r>
    <x v="0"/>
    <s v="US"/>
    <s v="USD"/>
    <n v="1485631740"/>
    <d v="2017-01-28T14:29:00"/>
    <n v="1483041083"/>
    <x v="1757"/>
    <x v="11"/>
    <x v="2"/>
    <b v="0"/>
    <n v="14"/>
    <b v="1"/>
    <s v="photography/photobooks"/>
    <n v="115.99999999999999"/>
    <n v="414.28571428571428"/>
    <x v="8"/>
    <s v="photobooks"/>
  </r>
  <r>
    <x v="0"/>
    <s v="US"/>
    <s v="USD"/>
    <n v="1468536992"/>
    <d v="2016-07-14T17:56:32"/>
    <n v="1463352992"/>
    <x v="1758"/>
    <x v="5"/>
    <x v="2"/>
    <b v="0"/>
    <n v="27"/>
    <b v="1"/>
    <s v="photography/photobooks"/>
    <n v="114.7"/>
    <n v="42.481481481481481"/>
    <x v="8"/>
    <s v="photobooks"/>
  </r>
  <r>
    <x v="0"/>
    <s v="US"/>
    <s v="USD"/>
    <n v="1427309629"/>
    <d v="2015-03-25T13:53:49"/>
    <n v="1425585229"/>
    <x v="1759"/>
    <x v="7"/>
    <x v="0"/>
    <b v="0"/>
    <n v="49"/>
    <b v="1"/>
    <s v="photography/photobooks"/>
    <n v="106.60000000000001"/>
    <n v="108.77551020408163"/>
    <x v="8"/>
    <s v="photobooks"/>
  </r>
  <r>
    <x v="0"/>
    <s v="US"/>
    <s v="USD"/>
    <n v="1456416513"/>
    <d v="2016-02-25T11:08:33"/>
    <n v="1454688513"/>
    <x v="1760"/>
    <x v="2"/>
    <x v="2"/>
    <b v="0"/>
    <n v="102"/>
    <b v="1"/>
    <s v="photography/photobooks"/>
    <n v="165.44"/>
    <n v="81.098039215686271"/>
    <x v="8"/>
    <s v="photobooks"/>
  </r>
  <r>
    <x v="0"/>
    <s v="GB"/>
    <s v="GBP"/>
    <n v="1442065060"/>
    <d v="2015-09-12T08:37:40"/>
    <n v="1437745060"/>
    <x v="1761"/>
    <x v="3"/>
    <x v="0"/>
    <b v="0"/>
    <n v="3"/>
    <b v="1"/>
    <s v="photography/photobooks"/>
    <n v="155"/>
    <n v="51.666666666666664"/>
    <x v="8"/>
    <s v="photobooks"/>
  </r>
  <r>
    <x v="0"/>
    <s v="US"/>
    <s v="USD"/>
    <n v="1457739245"/>
    <d v="2016-03-11T18:34:05"/>
    <n v="1455147245"/>
    <x v="1762"/>
    <x v="2"/>
    <x v="2"/>
    <b v="0"/>
    <n v="25"/>
    <b v="1"/>
    <s v="photography/photobooks"/>
    <n v="885"/>
    <n v="35.4"/>
    <x v="8"/>
    <s v="photobooks"/>
  </r>
  <r>
    <x v="0"/>
    <s v="US"/>
    <s v="USD"/>
    <n v="1477255840"/>
    <d v="2016-10-23T15:50:40"/>
    <n v="1474663840"/>
    <x v="1763"/>
    <x v="8"/>
    <x v="2"/>
    <b v="0"/>
    <n v="118"/>
    <b v="1"/>
    <s v="photography/photobooks"/>
    <n v="101.90833333333333"/>
    <n v="103.63559322033899"/>
    <x v="8"/>
    <s v="photobooks"/>
  </r>
  <r>
    <x v="2"/>
    <s v="GB"/>
    <s v="GBP"/>
    <n v="1407065979"/>
    <d v="2014-08-03T06:39:39"/>
    <n v="1404560379"/>
    <x v="1764"/>
    <x v="3"/>
    <x v="3"/>
    <b v="1"/>
    <n v="39"/>
    <b v="0"/>
    <s v="photography/photobooks"/>
    <n v="19.600000000000001"/>
    <n v="55.282051282051285"/>
    <x v="8"/>
    <s v="photobooks"/>
  </r>
  <r>
    <x v="2"/>
    <s v="US"/>
    <s v="USD"/>
    <n v="1407972712"/>
    <d v="2014-08-13T18:31:52"/>
    <n v="1405380712"/>
    <x v="1765"/>
    <x v="3"/>
    <x v="3"/>
    <b v="1"/>
    <n v="103"/>
    <b v="0"/>
    <s v="photography/photobooks"/>
    <n v="59.467839999999995"/>
    <n v="72.16970873786407"/>
    <x v="8"/>
    <s v="photobooks"/>
  </r>
  <r>
    <x v="2"/>
    <s v="AU"/>
    <s v="AUD"/>
    <n v="1408999088"/>
    <d v="2014-08-25T15:38:08"/>
    <n v="1407184688"/>
    <x v="1766"/>
    <x v="10"/>
    <x v="3"/>
    <b v="1"/>
    <n v="0"/>
    <b v="0"/>
    <s v="photography/photobooks"/>
    <n v="0"/>
    <n v="0"/>
    <x v="8"/>
    <s v="photobooks"/>
  </r>
  <r>
    <x v="2"/>
    <s v="US"/>
    <s v="USD"/>
    <n v="1407080884"/>
    <d v="2014-08-03T10:48:04"/>
    <n v="1404488884"/>
    <x v="1767"/>
    <x v="3"/>
    <x v="3"/>
    <b v="1"/>
    <n v="39"/>
    <b v="0"/>
    <s v="photography/photobooks"/>
    <n v="45.72"/>
    <n v="58.615384615384613"/>
    <x v="8"/>
    <s v="photobooks"/>
  </r>
  <r>
    <x v="2"/>
    <s v="US"/>
    <s v="USD"/>
    <n v="1411824444"/>
    <d v="2014-09-27T08:27:24"/>
    <n v="1406640444"/>
    <x v="1768"/>
    <x v="3"/>
    <x v="3"/>
    <b v="1"/>
    <n v="15"/>
    <b v="0"/>
    <s v="photography/photobooks"/>
    <n v="3.74"/>
    <n v="12.466666666666667"/>
    <x v="8"/>
    <s v="photobooks"/>
  </r>
  <r>
    <x v="2"/>
    <s v="US"/>
    <s v="USD"/>
    <n v="1421177959"/>
    <d v="2015-01-13T14:39:19"/>
    <n v="1418585959"/>
    <x v="1769"/>
    <x v="11"/>
    <x v="3"/>
    <b v="1"/>
    <n v="22"/>
    <b v="0"/>
    <s v="photography/photobooks"/>
    <n v="2.7025000000000001"/>
    <n v="49.136363636363633"/>
    <x v="8"/>
    <s v="photobooks"/>
  </r>
  <r>
    <x v="2"/>
    <s v="US"/>
    <s v="USD"/>
    <n v="1413312194"/>
    <d v="2014-10-14T13:43:14"/>
    <n v="1410288194"/>
    <x v="1770"/>
    <x v="8"/>
    <x v="3"/>
    <b v="1"/>
    <n v="92"/>
    <b v="0"/>
    <s v="photography/photobooks"/>
    <n v="56.51428571428572"/>
    <n v="150.5"/>
    <x v="8"/>
    <s v="photobooks"/>
  </r>
  <r>
    <x v="2"/>
    <s v="GB"/>
    <s v="GBP"/>
    <n v="1414107040"/>
    <d v="2014-10-23T18:30:40"/>
    <n v="1411515040"/>
    <x v="1771"/>
    <x v="8"/>
    <x v="3"/>
    <b v="1"/>
    <n v="25"/>
    <b v="0"/>
    <s v="photography/photobooks"/>
    <n v="21.30952380952381"/>
    <n v="35.799999999999997"/>
    <x v="8"/>
    <s v="photobooks"/>
  </r>
  <r>
    <x v="2"/>
    <s v="GB"/>
    <s v="GBP"/>
    <n v="1404666836"/>
    <d v="2014-07-06T12:13:56"/>
    <n v="1399482836"/>
    <x v="1772"/>
    <x v="5"/>
    <x v="3"/>
    <b v="1"/>
    <n v="19"/>
    <b v="0"/>
    <s v="photography/photobooks"/>
    <n v="15.6"/>
    <n v="45.157894736842103"/>
    <x v="8"/>
    <s v="photobooks"/>
  </r>
  <r>
    <x v="2"/>
    <s v="US"/>
    <s v="USD"/>
    <n v="1421691298"/>
    <d v="2015-01-19T13:14:58"/>
    <n v="1417803298"/>
    <x v="1773"/>
    <x v="11"/>
    <x v="3"/>
    <b v="1"/>
    <n v="19"/>
    <b v="0"/>
    <s v="photography/photobooks"/>
    <n v="6.2566666666666677"/>
    <n v="98.78947368421052"/>
    <x v="8"/>
    <s v="photobooks"/>
  </r>
  <r>
    <x v="2"/>
    <s v="US"/>
    <s v="USD"/>
    <n v="1417273140"/>
    <d v="2014-11-29T09:59:00"/>
    <n v="1413609292"/>
    <x v="1774"/>
    <x v="9"/>
    <x v="3"/>
    <b v="1"/>
    <n v="13"/>
    <b v="0"/>
    <s v="photography/photobooks"/>
    <n v="45.92"/>
    <n v="88.307692307692307"/>
    <x v="8"/>
    <s v="photobooks"/>
  </r>
  <r>
    <x v="2"/>
    <s v="US"/>
    <s v="USD"/>
    <n v="1414193160"/>
    <d v="2014-10-24T18:26:00"/>
    <n v="1410305160"/>
    <x v="1775"/>
    <x v="8"/>
    <x v="3"/>
    <b v="1"/>
    <n v="124"/>
    <b v="0"/>
    <s v="photography/photobooks"/>
    <n v="65.101538461538468"/>
    <n v="170.62903225806451"/>
    <x v="8"/>
    <s v="photobooks"/>
  </r>
  <r>
    <x v="2"/>
    <s v="GB"/>
    <s v="GBP"/>
    <n v="1414623471"/>
    <d v="2014-10-29T17:57:51"/>
    <n v="1411513071"/>
    <x v="1776"/>
    <x v="8"/>
    <x v="3"/>
    <b v="1"/>
    <n v="4"/>
    <b v="0"/>
    <s v="photography/photobooks"/>
    <n v="6.7"/>
    <n v="83.75"/>
    <x v="8"/>
    <s v="photobooks"/>
  </r>
  <r>
    <x v="2"/>
    <s v="NL"/>
    <s v="EUR"/>
    <n v="1424421253"/>
    <d v="2015-02-20T03:34:13"/>
    <n v="1421829253"/>
    <x v="1777"/>
    <x v="1"/>
    <x v="0"/>
    <b v="1"/>
    <n v="10"/>
    <b v="0"/>
    <s v="photography/photobooks"/>
    <n v="13.5625"/>
    <n v="65.099999999999994"/>
    <x v="8"/>
    <s v="photobooks"/>
  </r>
  <r>
    <x v="2"/>
    <s v="US"/>
    <s v="USD"/>
    <n v="1427485395"/>
    <d v="2015-03-27T14:43:15"/>
    <n v="1423600995"/>
    <x v="1778"/>
    <x v="2"/>
    <x v="0"/>
    <b v="1"/>
    <n v="15"/>
    <b v="0"/>
    <s v="photography/photobooks"/>
    <n v="1.9900000000000002"/>
    <n v="66.333333333333329"/>
    <x v="8"/>
    <s v="photobooks"/>
  </r>
  <r>
    <x v="2"/>
    <s v="US"/>
    <s v="USD"/>
    <n v="1472834180"/>
    <d v="2016-09-02T11:36:20"/>
    <n v="1470242180"/>
    <x v="1779"/>
    <x v="10"/>
    <x v="2"/>
    <b v="1"/>
    <n v="38"/>
    <b v="0"/>
    <s v="photography/photobooks"/>
    <n v="36.236363636363642"/>
    <n v="104.89473684210526"/>
    <x v="8"/>
    <s v="photobooks"/>
  </r>
  <r>
    <x v="2"/>
    <s v="US"/>
    <s v="USD"/>
    <n v="1467469510"/>
    <d v="2016-07-02T09:25:10"/>
    <n v="1462285510"/>
    <x v="1780"/>
    <x v="5"/>
    <x v="2"/>
    <b v="1"/>
    <n v="152"/>
    <b v="0"/>
    <s v="photography/photobooks"/>
    <n v="39.743333333333339"/>
    <n v="78.440789473684205"/>
    <x v="8"/>
    <s v="photobooks"/>
  </r>
  <r>
    <x v="2"/>
    <s v="US"/>
    <s v="USD"/>
    <n v="1473950945"/>
    <d v="2016-09-15T09:49:05"/>
    <n v="1471272545"/>
    <x v="1781"/>
    <x v="10"/>
    <x v="2"/>
    <b v="1"/>
    <n v="24"/>
    <b v="0"/>
    <s v="photography/photobooks"/>
    <n v="25.763636363636365"/>
    <n v="59.041666666666664"/>
    <x v="8"/>
    <s v="photobooks"/>
  </r>
  <r>
    <x v="2"/>
    <s v="US"/>
    <s v="USD"/>
    <n v="1456062489"/>
    <d v="2016-02-21T08:48:09"/>
    <n v="1453211289"/>
    <x v="1782"/>
    <x v="1"/>
    <x v="2"/>
    <b v="1"/>
    <n v="76"/>
    <b v="0"/>
    <s v="photography/photobooks"/>
    <n v="15.491428571428573"/>
    <n v="71.34210526315789"/>
    <x v="8"/>
    <s v="photobooks"/>
  </r>
  <r>
    <x v="2"/>
    <s v="US"/>
    <s v="USD"/>
    <n v="1432248478"/>
    <d v="2015-05-21T17:47:58"/>
    <n v="1429656478"/>
    <x v="1783"/>
    <x v="6"/>
    <x v="0"/>
    <b v="1"/>
    <n v="185"/>
    <b v="0"/>
    <s v="photography/photobooks"/>
    <n v="23.692499999999999"/>
    <n v="51.227027027027027"/>
    <x v="8"/>
    <s v="photobooks"/>
  </r>
  <r>
    <x v="2"/>
    <s v="US"/>
    <s v="USD"/>
    <n v="1422674700"/>
    <d v="2015-01-30T22:25:00"/>
    <n v="1419954240"/>
    <x v="1784"/>
    <x v="11"/>
    <x v="3"/>
    <b v="1"/>
    <n v="33"/>
    <b v="0"/>
    <s v="photography/photobooks"/>
    <n v="39.76"/>
    <n v="60.242424242424242"/>
    <x v="8"/>
    <s v="photobooks"/>
  </r>
  <r>
    <x v="2"/>
    <s v="US"/>
    <s v="USD"/>
    <n v="1413417600"/>
    <d v="2014-10-15T19:00:00"/>
    <n v="1410750855"/>
    <x v="1785"/>
    <x v="8"/>
    <x v="3"/>
    <b v="1"/>
    <n v="108"/>
    <b v="0"/>
    <s v="photography/photobooks"/>
    <n v="20.220833333333331"/>
    <n v="44.935185185185183"/>
    <x v="8"/>
    <s v="photobooks"/>
  </r>
  <r>
    <x v="2"/>
    <s v="NL"/>
    <s v="EUR"/>
    <n v="1418649177"/>
    <d v="2014-12-15T08:12:57"/>
    <n v="1416057177"/>
    <x v="1786"/>
    <x v="4"/>
    <x v="3"/>
    <b v="1"/>
    <n v="29"/>
    <b v="0"/>
    <s v="photography/photobooks"/>
    <n v="47.631578947368418"/>
    <n v="31.206896551724139"/>
    <x v="8"/>
    <s v="photobooks"/>
  </r>
  <r>
    <x v="2"/>
    <s v="US"/>
    <s v="USD"/>
    <n v="1428158637"/>
    <d v="2015-04-04T09:43:57"/>
    <n v="1425570237"/>
    <x v="1787"/>
    <x v="7"/>
    <x v="0"/>
    <b v="1"/>
    <n v="24"/>
    <b v="0"/>
    <s v="photography/photobooks"/>
    <n v="15.329999999999998"/>
    <n v="63.875"/>
    <x v="8"/>
    <s v="photobooks"/>
  </r>
  <r>
    <x v="2"/>
    <s v="GB"/>
    <s v="GBP"/>
    <n v="1414795542"/>
    <d v="2014-10-31T17:45:42"/>
    <n v="1412203542"/>
    <x v="1788"/>
    <x v="9"/>
    <x v="3"/>
    <b v="1"/>
    <n v="4"/>
    <b v="0"/>
    <s v="photography/photobooks"/>
    <n v="1.3818181818181818"/>
    <n v="19"/>
    <x v="8"/>
    <s v="photobooks"/>
  </r>
  <r>
    <x v="2"/>
    <s v="US"/>
    <s v="USD"/>
    <n v="1421042403"/>
    <d v="2015-01-12T01:00:03"/>
    <n v="1415858403"/>
    <x v="1789"/>
    <x v="4"/>
    <x v="3"/>
    <b v="1"/>
    <n v="4"/>
    <b v="0"/>
    <s v="photography/photobooks"/>
    <n v="0.5"/>
    <n v="10"/>
    <x v="8"/>
    <s v="photobooks"/>
  </r>
  <r>
    <x v="2"/>
    <s v="US"/>
    <s v="USD"/>
    <n v="1423152678"/>
    <d v="2015-02-05T11:11:18"/>
    <n v="1420560678"/>
    <x v="1790"/>
    <x v="1"/>
    <x v="0"/>
    <b v="1"/>
    <n v="15"/>
    <b v="0"/>
    <s v="photography/photobooks"/>
    <n v="4.957575757575758"/>
    <n v="109.06666666666666"/>
    <x v="8"/>
    <s v="photobooks"/>
  </r>
  <r>
    <x v="2"/>
    <s v="GB"/>
    <s v="GBP"/>
    <n v="1422553565"/>
    <d v="2015-01-29T12:46:05"/>
    <n v="1417369565"/>
    <x v="1791"/>
    <x v="4"/>
    <x v="3"/>
    <b v="1"/>
    <n v="4"/>
    <b v="0"/>
    <s v="photography/photobooks"/>
    <n v="3.5666666666666664"/>
    <n v="26.75"/>
    <x v="8"/>
    <s v="photobooks"/>
  </r>
  <r>
    <x v="2"/>
    <s v="US"/>
    <s v="USD"/>
    <n v="1439189940"/>
    <d v="2015-08-10T01:59:00"/>
    <n v="1435970682"/>
    <x v="1792"/>
    <x v="3"/>
    <x v="0"/>
    <b v="1"/>
    <n v="139"/>
    <b v="0"/>
    <s v="photography/photobooks"/>
    <n v="61.124000000000002"/>
    <n v="109.93525179856115"/>
    <x v="8"/>
    <s v="photobooks"/>
  </r>
  <r>
    <x v="2"/>
    <s v="AU"/>
    <s v="AUD"/>
    <n v="1417127040"/>
    <d v="2014-11-27T17:24:00"/>
    <n v="1414531440"/>
    <x v="1793"/>
    <x v="9"/>
    <x v="3"/>
    <b v="1"/>
    <n v="2"/>
    <b v="0"/>
    <s v="photography/photobooks"/>
    <n v="1.3333333333333335"/>
    <n v="20"/>
    <x v="8"/>
    <s v="photobooks"/>
  </r>
  <r>
    <x v="2"/>
    <s v="US"/>
    <s v="USD"/>
    <n v="1423660422"/>
    <d v="2015-02-11T08:13:42"/>
    <n v="1420636422"/>
    <x v="1794"/>
    <x v="1"/>
    <x v="0"/>
    <b v="1"/>
    <n v="18"/>
    <b v="0"/>
    <s v="photography/photobooks"/>
    <n v="11.077777777777778"/>
    <n v="55.388888888888886"/>
    <x v="8"/>
    <s v="photobooks"/>
  </r>
  <r>
    <x v="2"/>
    <s v="DE"/>
    <s v="EUR"/>
    <n v="1476460800"/>
    <d v="2016-10-14T11:00:00"/>
    <n v="1473922541"/>
    <x v="1795"/>
    <x v="8"/>
    <x v="2"/>
    <b v="1"/>
    <n v="81"/>
    <b v="0"/>
    <s v="photography/photobooks"/>
    <n v="38.735714285714288"/>
    <n v="133.90123456790124"/>
    <x v="8"/>
    <s v="photobooks"/>
  </r>
  <r>
    <x v="2"/>
    <s v="GB"/>
    <s v="GBP"/>
    <n v="1469356366"/>
    <d v="2016-07-24T05:32:46"/>
    <n v="1464172366"/>
    <x v="1796"/>
    <x v="5"/>
    <x v="2"/>
    <b v="1"/>
    <n v="86"/>
    <b v="0"/>
    <s v="photography/photobooks"/>
    <n v="22.05263157894737"/>
    <n v="48.720930232558139"/>
    <x v="8"/>
    <s v="photobooks"/>
  </r>
  <r>
    <x v="2"/>
    <s v="US"/>
    <s v="USD"/>
    <n v="1481809189"/>
    <d v="2016-12-15T08:39:49"/>
    <n v="1479217189"/>
    <x v="1797"/>
    <x v="4"/>
    <x v="2"/>
    <b v="1"/>
    <n v="140"/>
    <b v="0"/>
    <s v="photography/photobooks"/>
    <n v="67.55"/>
    <n v="48.25"/>
    <x v="8"/>
    <s v="photobooks"/>
  </r>
  <r>
    <x v="2"/>
    <s v="US"/>
    <s v="USD"/>
    <n v="1454572233"/>
    <d v="2016-02-04T02:50:33"/>
    <n v="1449388233"/>
    <x v="1798"/>
    <x v="11"/>
    <x v="0"/>
    <b v="1"/>
    <n v="37"/>
    <b v="0"/>
    <s v="photography/photobooks"/>
    <n v="13.637499999999999"/>
    <n v="58.972972972972975"/>
    <x v="8"/>
    <s v="photobooks"/>
  </r>
  <r>
    <x v="2"/>
    <s v="GB"/>
    <s v="GBP"/>
    <n v="1415740408"/>
    <d v="2014-11-11T16:13:28"/>
    <n v="1414008808"/>
    <x v="1799"/>
    <x v="9"/>
    <x v="3"/>
    <b v="1"/>
    <n v="6"/>
    <b v="0"/>
    <s v="photography/photobooks"/>
    <n v="1.7457500000000001"/>
    <n v="11.638333333333334"/>
    <x v="8"/>
    <s v="photobooks"/>
  </r>
  <r>
    <x v="2"/>
    <s v="GB"/>
    <s v="GBP"/>
    <n v="1476109970"/>
    <d v="2016-10-10T09:32:50"/>
    <n v="1473517970"/>
    <x v="1800"/>
    <x v="8"/>
    <x v="2"/>
    <b v="1"/>
    <n v="113"/>
    <b v="0"/>
    <s v="photography/photobooks"/>
    <n v="20.44963251188932"/>
    <n v="83.716814159292042"/>
    <x v="8"/>
    <s v="photobooks"/>
  </r>
  <r>
    <x v="2"/>
    <s v="GB"/>
    <s v="GBP"/>
    <n v="1450181400"/>
    <d v="2015-12-15T07:10:00"/>
    <n v="1447429868"/>
    <x v="1801"/>
    <x v="4"/>
    <x v="0"/>
    <b v="1"/>
    <n v="37"/>
    <b v="0"/>
    <s v="photography/photobooks"/>
    <n v="13.852941176470587"/>
    <n v="63.648648648648646"/>
    <x v="8"/>
    <s v="photobooks"/>
  </r>
  <r>
    <x v="2"/>
    <s v="DE"/>
    <s v="EUR"/>
    <n v="1435442340"/>
    <d v="2015-06-27T16:59:00"/>
    <n v="1433416830"/>
    <x v="1802"/>
    <x v="0"/>
    <x v="0"/>
    <b v="1"/>
    <n v="18"/>
    <b v="0"/>
    <s v="photography/photobooks"/>
    <n v="48.485714285714288"/>
    <n v="94.277777777777771"/>
    <x v="8"/>
    <s v="photobooks"/>
  </r>
  <r>
    <x v="2"/>
    <s v="US"/>
    <s v="USD"/>
    <n v="1423878182"/>
    <d v="2015-02-13T20:43:02"/>
    <n v="1421199782"/>
    <x v="1803"/>
    <x v="1"/>
    <x v="0"/>
    <b v="1"/>
    <n v="75"/>
    <b v="0"/>
    <s v="photography/photobooks"/>
    <n v="30.8"/>
    <n v="71.86666666666666"/>
    <x v="8"/>
    <s v="photobooks"/>
  </r>
  <r>
    <x v="2"/>
    <s v="US"/>
    <s v="USD"/>
    <n v="1447521404"/>
    <d v="2015-11-14T12:16:44"/>
    <n v="1444061804"/>
    <x v="1804"/>
    <x v="9"/>
    <x v="0"/>
    <b v="1"/>
    <n v="52"/>
    <b v="0"/>
    <s v="photography/photobooks"/>
    <n v="35.174193548387095"/>
    <n v="104.84615384615384"/>
    <x v="8"/>
    <s v="photobooks"/>
  </r>
  <r>
    <x v="2"/>
    <s v="DE"/>
    <s v="EUR"/>
    <n v="1443808800"/>
    <d v="2015-10-02T13:00:00"/>
    <n v="1441048658"/>
    <x v="1805"/>
    <x v="10"/>
    <x v="0"/>
    <b v="1"/>
    <n v="122"/>
    <b v="0"/>
    <s v="photography/photobooks"/>
    <n v="36.404444444444444"/>
    <n v="67.139344262295083"/>
    <x v="8"/>
    <s v="photobooks"/>
  </r>
  <r>
    <x v="2"/>
    <s v="GB"/>
    <s v="GBP"/>
    <n v="1412090349"/>
    <d v="2014-09-30T10:19:09"/>
    <n v="1409066349"/>
    <x v="1806"/>
    <x v="10"/>
    <x v="3"/>
    <b v="1"/>
    <n v="8"/>
    <b v="0"/>
    <s v="photography/photobooks"/>
    <n v="2.9550000000000001"/>
    <n v="73.875"/>
    <x v="8"/>
    <s v="photobooks"/>
  </r>
  <r>
    <x v="2"/>
    <s v="US"/>
    <s v="USD"/>
    <n v="1411868313"/>
    <d v="2014-09-27T20:38:33"/>
    <n v="1409276313"/>
    <x v="1807"/>
    <x v="10"/>
    <x v="3"/>
    <b v="1"/>
    <n v="8"/>
    <b v="0"/>
    <s v="photography/photobooks"/>
    <n v="11.06"/>
    <n v="69.125"/>
    <x v="8"/>
    <s v="photobooks"/>
  </r>
  <r>
    <x v="2"/>
    <s v="US"/>
    <s v="USD"/>
    <n v="1486830030"/>
    <d v="2017-02-11T11:20:30"/>
    <n v="1483806030"/>
    <x v="1808"/>
    <x v="1"/>
    <x v="1"/>
    <b v="1"/>
    <n v="96"/>
    <b v="0"/>
    <s v="photography/photobooks"/>
    <n v="41.407142857142858"/>
    <n v="120.77083333333333"/>
    <x v="8"/>
    <s v="photobooks"/>
  </r>
  <r>
    <x v="2"/>
    <s v="CA"/>
    <s v="CAD"/>
    <n v="1425246439"/>
    <d v="2015-03-01T16:47:19"/>
    <n v="1422222439"/>
    <x v="1809"/>
    <x v="1"/>
    <x v="0"/>
    <b v="1"/>
    <n v="9"/>
    <b v="0"/>
    <s v="photography/photobooks"/>
    <n v="10.857142857142858"/>
    <n v="42.222222222222221"/>
    <x v="8"/>
    <s v="photobooks"/>
  </r>
  <r>
    <x v="2"/>
    <s v="US"/>
    <s v="USD"/>
    <n v="1408657826"/>
    <d v="2014-08-21T16:50:26"/>
    <n v="1407621026"/>
    <x v="1810"/>
    <x v="10"/>
    <x v="3"/>
    <b v="0"/>
    <n v="2"/>
    <b v="0"/>
    <s v="photography/photobooks"/>
    <n v="3.3333333333333335"/>
    <n v="7.5"/>
    <x v="8"/>
    <s v="photobooks"/>
  </r>
  <r>
    <x v="2"/>
    <s v="US"/>
    <s v="USD"/>
    <n v="1414123200"/>
    <d v="2014-10-23T23:00:00"/>
    <n v="1408962270"/>
    <x v="1811"/>
    <x v="10"/>
    <x v="3"/>
    <b v="0"/>
    <n v="26"/>
    <b v="0"/>
    <s v="photography/photobooks"/>
    <n v="7.407407407407407E-2"/>
    <n v="1.5384615384615385"/>
    <x v="8"/>
    <s v="photobooks"/>
  </r>
  <r>
    <x v="2"/>
    <s v="GB"/>
    <s v="GBP"/>
    <n v="1467531536"/>
    <d v="2016-07-03T02:38:56"/>
    <n v="1464939536"/>
    <x v="1812"/>
    <x v="0"/>
    <x v="2"/>
    <b v="0"/>
    <n v="23"/>
    <b v="0"/>
    <s v="photography/photobooks"/>
    <n v="13.307692307692307"/>
    <n v="37.608695652173914"/>
    <x v="8"/>
    <s v="photobooks"/>
  </r>
  <r>
    <x v="2"/>
    <s v="GB"/>
    <s v="GBP"/>
    <n v="1407532812"/>
    <d v="2014-08-08T16:20:12"/>
    <n v="1404940812"/>
    <x v="1813"/>
    <x v="3"/>
    <x v="3"/>
    <b v="0"/>
    <n v="0"/>
    <b v="0"/>
    <s v="photography/photobooks"/>
    <n v="0"/>
    <n v="0"/>
    <x v="8"/>
    <s v="photobooks"/>
  </r>
  <r>
    <x v="2"/>
    <s v="GB"/>
    <s v="GBP"/>
    <n v="1425108736"/>
    <d v="2015-02-28T02:32:16"/>
    <n v="1422516736"/>
    <x v="1814"/>
    <x v="1"/>
    <x v="0"/>
    <b v="0"/>
    <n v="140"/>
    <b v="0"/>
    <s v="photography/photobooks"/>
    <n v="49.183333333333337"/>
    <n v="42.157142857142858"/>
    <x v="8"/>
    <s v="photobooks"/>
  </r>
  <r>
    <x v="2"/>
    <s v="US"/>
    <s v="USD"/>
    <n v="1435787137"/>
    <d v="2015-07-01T16:45:37"/>
    <n v="1434577537"/>
    <x v="1815"/>
    <x v="0"/>
    <x v="0"/>
    <b v="0"/>
    <n v="0"/>
    <b v="0"/>
    <s v="photography/photobooks"/>
    <n v="0"/>
    <n v="0"/>
    <x v="8"/>
    <s v="photobooks"/>
  </r>
  <r>
    <x v="2"/>
    <s v="CH"/>
    <s v="CHF"/>
    <n v="1469473200"/>
    <d v="2016-07-25T14:00:00"/>
    <n v="1467061303"/>
    <x v="1816"/>
    <x v="0"/>
    <x v="2"/>
    <b v="0"/>
    <n v="6"/>
    <b v="0"/>
    <s v="photography/photobooks"/>
    <n v="2.036"/>
    <n v="84.833333333333329"/>
    <x v="8"/>
    <s v="photobooks"/>
  </r>
  <r>
    <x v="2"/>
    <s v="US"/>
    <s v="USD"/>
    <n v="1485759540"/>
    <d v="2017-01-30T01:59:00"/>
    <n v="1480607607"/>
    <x v="1817"/>
    <x v="11"/>
    <x v="2"/>
    <b v="0"/>
    <n v="100"/>
    <b v="0"/>
    <s v="photography/photobooks"/>
    <n v="52.327777777777776"/>
    <n v="94.19"/>
    <x v="8"/>
    <s v="photobooks"/>
  </r>
  <r>
    <x v="2"/>
    <s v="US"/>
    <s v="USD"/>
    <n v="1428035850"/>
    <d v="2015-04-02T23:37:30"/>
    <n v="1425447450"/>
    <x v="1818"/>
    <x v="7"/>
    <x v="0"/>
    <b v="0"/>
    <n v="0"/>
    <b v="0"/>
    <s v="photography/photobooks"/>
    <n v="0"/>
    <n v="0"/>
    <x v="8"/>
    <s v="photobooks"/>
  </r>
  <r>
    <x v="2"/>
    <s v="US"/>
    <s v="USD"/>
    <n v="1406743396"/>
    <d v="2014-07-30T13:03:16"/>
    <n v="1404151396"/>
    <x v="1819"/>
    <x v="0"/>
    <x v="3"/>
    <b v="0"/>
    <n v="4"/>
    <b v="0"/>
    <s v="photography/photobooks"/>
    <n v="2.083333333333333"/>
    <n v="6.25"/>
    <x v="8"/>
    <s v="photobooks"/>
  </r>
  <r>
    <x v="2"/>
    <s v="US"/>
    <s v="USD"/>
    <n v="1427850090"/>
    <d v="2015-03-31T20:01:30"/>
    <n v="1425261690"/>
    <x v="1820"/>
    <x v="7"/>
    <x v="0"/>
    <b v="0"/>
    <n v="8"/>
    <b v="0"/>
    <s v="photography/photobooks"/>
    <n v="6.565384615384616"/>
    <n v="213.375"/>
    <x v="8"/>
    <s v="photobooks"/>
  </r>
  <r>
    <x v="0"/>
    <s v="US"/>
    <s v="USD"/>
    <n v="1330760367"/>
    <d v="2012-03-03T02:39:27"/>
    <n v="1326872367"/>
    <x v="1821"/>
    <x v="1"/>
    <x v="5"/>
    <b v="0"/>
    <n v="57"/>
    <b v="1"/>
    <s v="music/rock"/>
    <n v="134.88999999999999"/>
    <n v="59.162280701754383"/>
    <x v="4"/>
    <s v="rock"/>
  </r>
  <r>
    <x v="0"/>
    <s v="CA"/>
    <s v="CAD"/>
    <n v="1391194860"/>
    <d v="2014-01-31T14:01:00"/>
    <n v="1388084862"/>
    <x v="1822"/>
    <x v="11"/>
    <x v="4"/>
    <b v="0"/>
    <n v="11"/>
    <b v="1"/>
    <s v="music/rock"/>
    <n v="100"/>
    <n v="27.272727272727273"/>
    <x v="4"/>
    <s v="rock"/>
  </r>
  <r>
    <x v="0"/>
    <s v="US"/>
    <s v="USD"/>
    <n v="1351095976"/>
    <d v="2012-10-24T11:26:16"/>
    <n v="1348503976"/>
    <x v="1823"/>
    <x v="8"/>
    <x v="5"/>
    <b v="0"/>
    <n v="33"/>
    <b v="1"/>
    <s v="music/rock"/>
    <n v="115.85714285714286"/>
    <n v="24.575757575757574"/>
    <x v="4"/>
    <s v="rock"/>
  </r>
  <r>
    <x v="0"/>
    <s v="US"/>
    <s v="USD"/>
    <n v="1389146880"/>
    <d v="2014-01-07T21:08:00"/>
    <n v="1387403967"/>
    <x v="1824"/>
    <x v="11"/>
    <x v="4"/>
    <b v="0"/>
    <n v="40"/>
    <b v="1"/>
    <s v="music/rock"/>
    <n v="100.06666666666666"/>
    <n v="75.05"/>
    <x v="4"/>
    <s v="rock"/>
  </r>
  <r>
    <x v="0"/>
    <s v="US"/>
    <s v="USD"/>
    <n v="1373572903"/>
    <d v="2013-07-11T15:01:43"/>
    <n v="1371585703"/>
    <x v="1825"/>
    <x v="0"/>
    <x v="4"/>
    <b v="0"/>
    <n v="50"/>
    <b v="1"/>
    <s v="music/rock"/>
    <n v="105.05"/>
    <n v="42.02"/>
    <x v="4"/>
    <s v="rock"/>
  </r>
  <r>
    <x v="0"/>
    <s v="US"/>
    <s v="USD"/>
    <n v="1392675017"/>
    <d v="2014-02-17T17:10:17"/>
    <n v="1390083017"/>
    <x v="1826"/>
    <x v="1"/>
    <x v="3"/>
    <b v="0"/>
    <n v="38"/>
    <b v="1"/>
    <s v="music/rock"/>
    <n v="101"/>
    <n v="53.157894736842103"/>
    <x v="4"/>
    <s v="rock"/>
  </r>
  <r>
    <x v="0"/>
    <s v="US"/>
    <s v="USD"/>
    <n v="1299138561"/>
    <d v="2011-03-03T02:49:21"/>
    <n v="1294818561"/>
    <x v="1827"/>
    <x v="1"/>
    <x v="6"/>
    <b v="0"/>
    <n v="96"/>
    <b v="1"/>
    <s v="music/rock"/>
    <n v="100.66250000000001"/>
    <n v="83.885416666666671"/>
    <x v="4"/>
    <s v="rock"/>
  </r>
  <r>
    <x v="0"/>
    <s v="US"/>
    <s v="USD"/>
    <n v="1399672800"/>
    <d v="2014-05-09T17:00:00"/>
    <n v="1396906530"/>
    <x v="1828"/>
    <x v="6"/>
    <x v="3"/>
    <b v="0"/>
    <n v="48"/>
    <b v="1"/>
    <s v="music/rock"/>
    <n v="100.16000000000001"/>
    <n v="417.33333333333331"/>
    <x v="4"/>
    <s v="rock"/>
  </r>
  <r>
    <x v="0"/>
    <s v="US"/>
    <s v="USD"/>
    <n v="1295647200"/>
    <d v="2011-01-21T17:00:00"/>
    <n v="1291428371"/>
    <x v="1829"/>
    <x v="11"/>
    <x v="7"/>
    <b v="0"/>
    <n v="33"/>
    <b v="1"/>
    <s v="music/rock"/>
    <n v="166.68333333333334"/>
    <n v="75.765151515151516"/>
    <x v="4"/>
    <s v="rock"/>
  </r>
  <r>
    <x v="0"/>
    <s v="US"/>
    <s v="USD"/>
    <n v="1393259107"/>
    <d v="2014-02-24T11:25:07"/>
    <n v="1390667107"/>
    <x v="1830"/>
    <x v="1"/>
    <x v="3"/>
    <b v="0"/>
    <n v="226"/>
    <b v="1"/>
    <s v="music/rock"/>
    <n v="101.53333333333335"/>
    <n v="67.389380530973455"/>
    <x v="4"/>
    <s v="rock"/>
  </r>
  <r>
    <x v="0"/>
    <s v="US"/>
    <s v="USD"/>
    <n v="1336866863"/>
    <d v="2012-05-12T18:54:23"/>
    <n v="1335570863"/>
    <x v="1831"/>
    <x v="6"/>
    <x v="5"/>
    <b v="0"/>
    <n v="14"/>
    <b v="1"/>
    <s v="music/rock"/>
    <n v="103"/>
    <n v="73.571428571428569"/>
    <x v="4"/>
    <s v="rock"/>
  </r>
  <r>
    <x v="0"/>
    <s v="US"/>
    <s v="USD"/>
    <n v="1299243427"/>
    <d v="2011-03-04T07:57:07"/>
    <n v="1296651427"/>
    <x v="1832"/>
    <x v="2"/>
    <x v="6"/>
    <b v="0"/>
    <n v="20"/>
    <b v="1"/>
    <s v="music/rock"/>
    <n v="142.85714285714286"/>
    <n v="25"/>
    <x v="4"/>
    <s v="rock"/>
  </r>
  <r>
    <x v="0"/>
    <s v="US"/>
    <s v="USD"/>
    <n v="1362211140"/>
    <d v="2013-03-02T02:59:00"/>
    <n v="1359421403"/>
    <x v="1833"/>
    <x v="1"/>
    <x v="4"/>
    <b v="0"/>
    <n v="25"/>
    <b v="1"/>
    <s v="music/rock"/>
    <n v="262.5"/>
    <n v="42"/>
    <x v="4"/>
    <s v="rock"/>
  </r>
  <r>
    <x v="0"/>
    <s v="US"/>
    <s v="USD"/>
    <n v="1422140895"/>
    <d v="2015-01-24T18:08:15"/>
    <n v="1418684895"/>
    <x v="1834"/>
    <x v="11"/>
    <x v="3"/>
    <b v="0"/>
    <n v="90"/>
    <b v="1"/>
    <s v="music/rock"/>
    <n v="118.05000000000001"/>
    <n v="131.16666666666666"/>
    <x v="4"/>
    <s v="rock"/>
  </r>
  <r>
    <x v="0"/>
    <s v="GB"/>
    <s v="GBP"/>
    <n v="1459439471"/>
    <d v="2016-03-31T10:51:11"/>
    <n v="1456851071"/>
    <x v="1835"/>
    <x v="7"/>
    <x v="2"/>
    <b v="0"/>
    <n v="11"/>
    <b v="1"/>
    <s v="music/rock"/>
    <n v="104"/>
    <n v="47.272727272727273"/>
    <x v="4"/>
    <s v="rock"/>
  </r>
  <r>
    <x v="0"/>
    <s v="US"/>
    <s v="USD"/>
    <n v="1361129129"/>
    <d v="2013-02-17T14:25:29"/>
    <n v="1359660329"/>
    <x v="1836"/>
    <x v="1"/>
    <x v="4"/>
    <b v="0"/>
    <n v="55"/>
    <b v="1"/>
    <s v="music/rock"/>
    <n v="200.34"/>
    <n v="182.12727272727273"/>
    <x v="4"/>
    <s v="rock"/>
  </r>
  <r>
    <x v="0"/>
    <s v="US"/>
    <s v="USD"/>
    <n v="1332029335"/>
    <d v="2012-03-17T19:08:55"/>
    <n v="1326848935"/>
    <x v="1837"/>
    <x v="1"/>
    <x v="5"/>
    <b v="0"/>
    <n v="30"/>
    <b v="1"/>
    <s v="music/rock"/>
    <n v="306.83333333333331"/>
    <n v="61.366666666666667"/>
    <x v="4"/>
    <s v="rock"/>
  </r>
  <r>
    <x v="0"/>
    <s v="US"/>
    <s v="USD"/>
    <n v="1317438000"/>
    <d v="2011-09-30T22:00:00"/>
    <n v="1314989557"/>
    <x v="1838"/>
    <x v="8"/>
    <x v="6"/>
    <b v="0"/>
    <n v="28"/>
    <b v="1"/>
    <s v="music/rock"/>
    <n v="100.149"/>
    <n v="35.767499999999998"/>
    <x v="4"/>
    <s v="rock"/>
  </r>
  <r>
    <x v="0"/>
    <s v="US"/>
    <s v="USD"/>
    <n v="1475342382"/>
    <d v="2016-10-01T12:19:42"/>
    <n v="1472750382"/>
    <x v="1839"/>
    <x v="8"/>
    <x v="2"/>
    <b v="0"/>
    <n v="45"/>
    <b v="1"/>
    <s v="music/rock"/>
    <n v="205.29999999999998"/>
    <n v="45.62222222222222"/>
    <x v="4"/>
    <s v="rock"/>
  </r>
  <r>
    <x v="0"/>
    <s v="US"/>
    <s v="USD"/>
    <n v="1367902740"/>
    <d v="2013-05-06T23:59:00"/>
    <n v="1366251510"/>
    <x v="1840"/>
    <x v="6"/>
    <x v="4"/>
    <b v="0"/>
    <n v="13"/>
    <b v="1"/>
    <s v="music/rock"/>
    <n v="108.88888888888889"/>
    <n v="75.384615384615387"/>
    <x v="4"/>
    <s v="rock"/>
  </r>
  <r>
    <x v="0"/>
    <s v="US"/>
    <s v="USD"/>
    <n v="1400561940"/>
    <d v="2014-05-19T23:59:00"/>
    <n v="1397679445"/>
    <x v="1841"/>
    <x v="6"/>
    <x v="3"/>
    <b v="0"/>
    <n v="40"/>
    <b v="1"/>
    <s v="music/rock"/>
    <n v="101.75"/>
    <n v="50.875"/>
    <x v="4"/>
    <s v="rock"/>
  </r>
  <r>
    <x v="0"/>
    <s v="US"/>
    <s v="USD"/>
    <n v="1425275940"/>
    <d v="2015-03-02T00:59:00"/>
    <n v="1422371381"/>
    <x v="1842"/>
    <x v="1"/>
    <x v="0"/>
    <b v="0"/>
    <n v="21"/>
    <b v="1"/>
    <s v="music/rock"/>
    <n v="125.25"/>
    <n v="119.28571428571429"/>
    <x v="4"/>
    <s v="rock"/>
  </r>
  <r>
    <x v="0"/>
    <s v="US"/>
    <s v="USD"/>
    <n v="1298245954"/>
    <d v="2011-02-20T18:52:34"/>
    <n v="1295653954"/>
    <x v="1843"/>
    <x v="1"/>
    <x v="6"/>
    <b v="0"/>
    <n v="134"/>
    <b v="1"/>
    <s v="music/rock"/>
    <n v="124.0061"/>
    <n v="92.541865671641801"/>
    <x v="4"/>
    <s v="rock"/>
  </r>
  <r>
    <x v="0"/>
    <s v="US"/>
    <s v="USD"/>
    <n v="1307761200"/>
    <d v="2011-06-10T22:00:00"/>
    <n v="1304464914"/>
    <x v="1844"/>
    <x v="5"/>
    <x v="6"/>
    <b v="0"/>
    <n v="20"/>
    <b v="1"/>
    <s v="music/rock"/>
    <n v="101.4"/>
    <n v="76.05"/>
    <x v="4"/>
    <s v="rock"/>
  </r>
  <r>
    <x v="0"/>
    <s v="US"/>
    <s v="USD"/>
    <n v="1466139300"/>
    <d v="2016-06-16T23:55:00"/>
    <n v="1464854398"/>
    <x v="1845"/>
    <x v="0"/>
    <x v="2"/>
    <b v="0"/>
    <n v="19"/>
    <b v="1"/>
    <s v="music/rock"/>
    <n v="100"/>
    <n v="52.631578947368418"/>
    <x v="4"/>
    <s v="rock"/>
  </r>
  <r>
    <x v="0"/>
    <s v="US"/>
    <s v="USD"/>
    <n v="1355585777"/>
    <d v="2012-12-15T10:36:17"/>
    <n v="1352993777"/>
    <x v="1846"/>
    <x v="4"/>
    <x v="5"/>
    <b v="0"/>
    <n v="209"/>
    <b v="1"/>
    <s v="music/rock"/>
    <n v="137.92666666666668"/>
    <n v="98.990430622009569"/>
    <x v="4"/>
    <s v="rock"/>
  </r>
  <r>
    <x v="0"/>
    <s v="US"/>
    <s v="USD"/>
    <n v="1429594832"/>
    <d v="2015-04-21T00:40:32"/>
    <n v="1427780432"/>
    <x v="1847"/>
    <x v="7"/>
    <x v="0"/>
    <b v="0"/>
    <n v="38"/>
    <b v="1"/>
    <s v="music/rock"/>
    <n v="120.88000000000001"/>
    <n v="79.526315789473685"/>
    <x v="4"/>
    <s v="rock"/>
  </r>
  <r>
    <x v="0"/>
    <s v="US"/>
    <s v="USD"/>
    <n v="1312095540"/>
    <d v="2011-07-31T01:59:00"/>
    <n v="1306608888"/>
    <x v="1848"/>
    <x v="5"/>
    <x v="6"/>
    <b v="0"/>
    <n v="24"/>
    <b v="1"/>
    <s v="music/rock"/>
    <n v="107.36666666666667"/>
    <n v="134.20833333333334"/>
    <x v="4"/>
    <s v="rock"/>
  </r>
  <r>
    <x v="0"/>
    <s v="US"/>
    <s v="USD"/>
    <n v="1350505059"/>
    <d v="2012-10-17T15:17:39"/>
    <n v="1347913059"/>
    <x v="1849"/>
    <x v="8"/>
    <x v="5"/>
    <b v="0"/>
    <n v="8"/>
    <b v="1"/>
    <s v="music/rock"/>
    <n v="100.33333333333334"/>
    <n v="37.625"/>
    <x v="4"/>
    <s v="rock"/>
  </r>
  <r>
    <x v="0"/>
    <s v="US"/>
    <s v="USD"/>
    <n v="1405033300"/>
    <d v="2014-07-10T18:01:40"/>
    <n v="1402441300"/>
    <x v="1850"/>
    <x v="0"/>
    <x v="3"/>
    <b v="0"/>
    <n v="179"/>
    <b v="1"/>
    <s v="music/rock"/>
    <n v="101.52222222222223"/>
    <n v="51.044692737430168"/>
    <x v="4"/>
    <s v="rock"/>
  </r>
  <r>
    <x v="0"/>
    <s v="US"/>
    <s v="USD"/>
    <n v="1406509200"/>
    <d v="2014-07-27T20:00:00"/>
    <n v="1404769538"/>
    <x v="1851"/>
    <x v="3"/>
    <x v="3"/>
    <b v="0"/>
    <n v="26"/>
    <b v="1"/>
    <s v="music/rock"/>
    <n v="100.07692307692308"/>
    <n v="50.03846153846154"/>
    <x v="4"/>
    <s v="rock"/>
  </r>
  <r>
    <x v="0"/>
    <s v="US"/>
    <s v="USD"/>
    <n v="1429920000"/>
    <d v="2015-04-24T19:00:00"/>
    <n v="1426703452"/>
    <x v="1852"/>
    <x v="7"/>
    <x v="0"/>
    <b v="0"/>
    <n v="131"/>
    <b v="1"/>
    <s v="music/rock"/>
    <n v="116.96666666666667"/>
    <n v="133.93129770992365"/>
    <x v="4"/>
    <s v="rock"/>
  </r>
  <r>
    <x v="0"/>
    <s v="US"/>
    <s v="USD"/>
    <n v="1352860017"/>
    <d v="2012-11-13T21:26:57"/>
    <n v="1348536417"/>
    <x v="1853"/>
    <x v="8"/>
    <x v="5"/>
    <b v="0"/>
    <n v="14"/>
    <b v="1"/>
    <s v="music/rock"/>
    <n v="101.875"/>
    <n v="58.214285714285715"/>
    <x v="4"/>
    <s v="rock"/>
  </r>
  <r>
    <x v="0"/>
    <s v="US"/>
    <s v="USD"/>
    <n v="1369355437"/>
    <d v="2013-05-23T19:30:37"/>
    <n v="1366763437"/>
    <x v="1854"/>
    <x v="6"/>
    <x v="4"/>
    <b v="0"/>
    <n v="174"/>
    <b v="1"/>
    <s v="music/rock"/>
    <n v="102.12366666666665"/>
    <n v="88.037643678160919"/>
    <x v="4"/>
    <s v="rock"/>
  </r>
  <r>
    <x v="0"/>
    <s v="CA"/>
    <s v="CAD"/>
    <n v="1389012940"/>
    <d v="2014-01-06T07:55:40"/>
    <n v="1385124940"/>
    <x v="1855"/>
    <x v="4"/>
    <x v="4"/>
    <b v="0"/>
    <n v="191"/>
    <b v="1"/>
    <s v="music/rock"/>
    <n v="154.05897142857143"/>
    <n v="70.576753926701571"/>
    <x v="4"/>
    <s v="rock"/>
  </r>
  <r>
    <x v="0"/>
    <s v="US"/>
    <s v="USD"/>
    <n v="1405715472"/>
    <d v="2014-07-18T15:31:12"/>
    <n v="1403901072"/>
    <x v="1856"/>
    <x v="0"/>
    <x v="3"/>
    <b v="0"/>
    <n v="38"/>
    <b v="1"/>
    <s v="music/rock"/>
    <n v="101.25"/>
    <n v="53.289473684210527"/>
    <x v="4"/>
    <s v="rock"/>
  </r>
  <r>
    <x v="0"/>
    <s v="US"/>
    <s v="USD"/>
    <n v="1410546413"/>
    <d v="2014-09-12T13:26:53"/>
    <n v="1407954413"/>
    <x v="1857"/>
    <x v="10"/>
    <x v="3"/>
    <b v="0"/>
    <n v="22"/>
    <b v="1"/>
    <s v="music/rock"/>
    <n v="100"/>
    <n v="136.36363636363637"/>
    <x v="4"/>
    <s v="rock"/>
  </r>
  <r>
    <x v="0"/>
    <s v="US"/>
    <s v="USD"/>
    <n v="1324014521"/>
    <d v="2011-12-16T00:48:41"/>
    <n v="1318826921"/>
    <x v="1858"/>
    <x v="9"/>
    <x v="6"/>
    <b v="0"/>
    <n v="149"/>
    <b v="1"/>
    <s v="music/rock"/>
    <n v="108.74800874800874"/>
    <n v="40.547315436241611"/>
    <x v="4"/>
    <s v="rock"/>
  </r>
  <r>
    <x v="0"/>
    <s v="US"/>
    <s v="USD"/>
    <n v="1316716129"/>
    <d v="2011-09-22T13:28:49"/>
    <n v="1314124129"/>
    <x v="1859"/>
    <x v="10"/>
    <x v="6"/>
    <b v="0"/>
    <n v="56"/>
    <b v="1"/>
    <s v="music/rock"/>
    <n v="131.83333333333334"/>
    <n v="70.625"/>
    <x v="4"/>
    <s v="rock"/>
  </r>
  <r>
    <x v="0"/>
    <s v="US"/>
    <s v="USD"/>
    <n v="1391706084"/>
    <d v="2014-02-06T12:01:24"/>
    <n v="1389891684"/>
    <x v="1860"/>
    <x v="1"/>
    <x v="3"/>
    <b v="0"/>
    <n v="19"/>
    <b v="1"/>
    <s v="music/rock"/>
    <n v="133.46666666666667"/>
    <n v="52.684210526315788"/>
    <x v="4"/>
    <s v="rock"/>
  </r>
  <r>
    <x v="2"/>
    <s v="GB"/>
    <s v="GBP"/>
    <n v="1422256341"/>
    <d v="2015-01-26T02:12:21"/>
    <n v="1419664341"/>
    <x v="1861"/>
    <x v="11"/>
    <x v="3"/>
    <b v="0"/>
    <n v="0"/>
    <b v="0"/>
    <s v="games/mobile games"/>
    <n v="0"/>
    <n v="0"/>
    <x v="6"/>
    <s v="mobile games"/>
  </r>
  <r>
    <x v="2"/>
    <s v="US"/>
    <s v="USD"/>
    <n v="1488958200"/>
    <d v="2017-03-08T02:30:00"/>
    <n v="1484912974"/>
    <x v="1862"/>
    <x v="1"/>
    <x v="1"/>
    <b v="0"/>
    <n v="16"/>
    <b v="0"/>
    <s v="games/mobile games"/>
    <n v="8.0833333333333321"/>
    <n v="90.9375"/>
    <x v="6"/>
    <s v="mobile games"/>
  </r>
  <r>
    <x v="2"/>
    <s v="US"/>
    <s v="USD"/>
    <n v="1402600085"/>
    <d v="2014-06-12T14:08:05"/>
    <n v="1400008085"/>
    <x v="1863"/>
    <x v="5"/>
    <x v="3"/>
    <b v="0"/>
    <n v="2"/>
    <b v="0"/>
    <s v="games/mobile games"/>
    <n v="0.4"/>
    <n v="5"/>
    <x v="6"/>
    <s v="mobile games"/>
  </r>
  <r>
    <x v="2"/>
    <s v="US"/>
    <s v="USD"/>
    <n v="1399223500"/>
    <d v="2014-05-04T12:11:40"/>
    <n v="1396631500"/>
    <x v="1864"/>
    <x v="6"/>
    <x v="3"/>
    <b v="0"/>
    <n v="48"/>
    <b v="0"/>
    <s v="games/mobile games"/>
    <n v="42.892307692307689"/>
    <n v="58.083333333333336"/>
    <x v="6"/>
    <s v="mobile games"/>
  </r>
  <r>
    <x v="2"/>
    <s v="GB"/>
    <s v="GBP"/>
    <n v="1478425747"/>
    <d v="2016-11-06T04:49:07"/>
    <n v="1475398147"/>
    <x v="1865"/>
    <x v="9"/>
    <x v="2"/>
    <b v="0"/>
    <n v="2"/>
    <b v="0"/>
    <s v="games/mobile games"/>
    <n v="3.6363636363636364E-3"/>
    <n v="2"/>
    <x v="6"/>
    <s v="mobile games"/>
  </r>
  <r>
    <x v="2"/>
    <s v="US"/>
    <s v="USD"/>
    <n v="1488340800"/>
    <d v="2017-02-28T23:00:00"/>
    <n v="1483768497"/>
    <x v="1866"/>
    <x v="1"/>
    <x v="1"/>
    <b v="0"/>
    <n v="2"/>
    <b v="0"/>
    <s v="games/mobile games"/>
    <n v="0.5"/>
    <n v="62.5"/>
    <x v="6"/>
    <s v="mobile games"/>
  </r>
  <r>
    <x v="2"/>
    <s v="US"/>
    <s v="USD"/>
    <n v="1478383912"/>
    <d v="2016-11-05T17:11:52"/>
    <n v="1475791912"/>
    <x v="1867"/>
    <x v="9"/>
    <x v="2"/>
    <b v="0"/>
    <n v="1"/>
    <b v="0"/>
    <s v="games/mobile games"/>
    <n v="0.05"/>
    <n v="10"/>
    <x v="6"/>
    <s v="mobile games"/>
  </r>
  <r>
    <x v="2"/>
    <s v="US"/>
    <s v="USD"/>
    <n v="1450166340"/>
    <d v="2015-12-15T02:59:00"/>
    <n v="1448044925"/>
    <x v="1868"/>
    <x v="4"/>
    <x v="0"/>
    <b v="0"/>
    <n v="17"/>
    <b v="0"/>
    <s v="games/mobile games"/>
    <n v="4.8680000000000003"/>
    <n v="71.588235294117652"/>
    <x v="6"/>
    <s v="mobile games"/>
  </r>
  <r>
    <x v="2"/>
    <s v="US"/>
    <s v="USD"/>
    <n v="1483488249"/>
    <d v="2017-01-03T19:04:09"/>
    <n v="1480896249"/>
    <x v="1869"/>
    <x v="11"/>
    <x v="2"/>
    <b v="0"/>
    <n v="0"/>
    <b v="0"/>
    <s v="games/mobile games"/>
    <n v="0"/>
    <n v="0"/>
    <x v="6"/>
    <s v="mobile games"/>
  </r>
  <r>
    <x v="2"/>
    <s v="US"/>
    <s v="USD"/>
    <n v="1454213820"/>
    <d v="2016-01-30T23:17:00"/>
    <n v="1451723535"/>
    <x v="1870"/>
    <x v="1"/>
    <x v="2"/>
    <b v="0"/>
    <n v="11"/>
    <b v="0"/>
    <s v="games/mobile games"/>
    <n v="10.314285714285715"/>
    <n v="32.81818181818182"/>
    <x v="6"/>
    <s v="mobile games"/>
  </r>
  <r>
    <x v="2"/>
    <s v="US"/>
    <s v="USD"/>
    <n v="1416512901"/>
    <d v="2014-11-20T14:48:21"/>
    <n v="1413053301"/>
    <x v="1871"/>
    <x v="9"/>
    <x v="3"/>
    <b v="0"/>
    <n v="95"/>
    <b v="0"/>
    <s v="games/mobile games"/>
    <n v="71.784615384615378"/>
    <n v="49.11578947368421"/>
    <x v="6"/>
    <s v="mobile games"/>
  </r>
  <r>
    <x v="2"/>
    <s v="US"/>
    <s v="USD"/>
    <n v="1435633602"/>
    <d v="2015-06-29T22:06:42"/>
    <n v="1433041602"/>
    <x v="1872"/>
    <x v="5"/>
    <x v="0"/>
    <b v="0"/>
    <n v="13"/>
    <b v="0"/>
    <s v="games/mobile games"/>
    <n v="1.06"/>
    <n v="16.307692307692307"/>
    <x v="6"/>
    <s v="mobile games"/>
  </r>
  <r>
    <x v="2"/>
    <s v="CA"/>
    <s v="CAD"/>
    <n v="1436373900"/>
    <d v="2015-07-08T11:45:00"/>
    <n v="1433861210"/>
    <x v="1873"/>
    <x v="0"/>
    <x v="0"/>
    <b v="0"/>
    <n v="2"/>
    <b v="0"/>
    <s v="games/mobile games"/>
    <n v="0.44999999999999996"/>
    <n v="18"/>
    <x v="6"/>
    <s v="mobile games"/>
  </r>
  <r>
    <x v="2"/>
    <s v="US"/>
    <s v="USD"/>
    <n v="1467155733"/>
    <d v="2016-06-28T18:15:33"/>
    <n v="1465427733"/>
    <x v="1874"/>
    <x v="0"/>
    <x v="2"/>
    <b v="0"/>
    <n v="2"/>
    <b v="0"/>
    <s v="games/mobile games"/>
    <n v="1.6250000000000001E-2"/>
    <n v="13"/>
    <x v="6"/>
    <s v="mobile games"/>
  </r>
  <r>
    <x v="2"/>
    <s v="US"/>
    <s v="USD"/>
    <n v="1470519308"/>
    <d v="2016-08-06T16:35:08"/>
    <n v="1465335308"/>
    <x v="1875"/>
    <x v="0"/>
    <x v="2"/>
    <b v="0"/>
    <n v="3"/>
    <b v="0"/>
    <s v="games/mobile games"/>
    <n v="0.51"/>
    <n v="17"/>
    <x v="6"/>
    <s v="mobile games"/>
  </r>
  <r>
    <x v="2"/>
    <s v="AU"/>
    <s v="AUD"/>
    <n v="1402901405"/>
    <d v="2014-06-16T01:50:05"/>
    <n v="1400309405"/>
    <x v="1876"/>
    <x v="5"/>
    <x v="3"/>
    <b v="0"/>
    <n v="0"/>
    <b v="0"/>
    <s v="games/mobile games"/>
    <n v="0"/>
    <n v="0"/>
    <x v="6"/>
    <s v="mobile games"/>
  </r>
  <r>
    <x v="2"/>
    <s v="US"/>
    <s v="USD"/>
    <n v="1425170525"/>
    <d v="2015-02-28T19:42:05"/>
    <n v="1422664925"/>
    <x v="1877"/>
    <x v="1"/>
    <x v="0"/>
    <b v="0"/>
    <n v="0"/>
    <b v="0"/>
    <s v="games/mobile games"/>
    <n v="0"/>
    <n v="0"/>
    <x v="6"/>
    <s v="mobile games"/>
  </r>
  <r>
    <x v="2"/>
    <s v="AU"/>
    <s v="AUD"/>
    <n v="1402618355"/>
    <d v="2014-06-12T19:12:35"/>
    <n v="1400026355"/>
    <x v="1878"/>
    <x v="5"/>
    <x v="3"/>
    <b v="0"/>
    <n v="0"/>
    <b v="0"/>
    <s v="games/mobile games"/>
    <n v="0"/>
    <n v="0"/>
    <x v="6"/>
    <s v="mobile games"/>
  </r>
  <r>
    <x v="2"/>
    <s v="ES"/>
    <s v="EUR"/>
    <n v="1457966129"/>
    <d v="2016-03-14T09:35:29"/>
    <n v="1455377729"/>
    <x v="1879"/>
    <x v="2"/>
    <x v="2"/>
    <b v="0"/>
    <n v="2"/>
    <b v="0"/>
    <s v="games/mobile games"/>
    <n v="0.12"/>
    <n v="3"/>
    <x v="6"/>
    <s v="mobile games"/>
  </r>
  <r>
    <x v="2"/>
    <s v="GB"/>
    <s v="GBP"/>
    <n v="1459341380"/>
    <d v="2016-03-30T07:36:20"/>
    <n v="1456839380"/>
    <x v="1880"/>
    <x v="7"/>
    <x v="2"/>
    <b v="0"/>
    <n v="24"/>
    <b v="0"/>
    <s v="games/mobile games"/>
    <n v="20.080000000000002"/>
    <n v="41.833333333333336"/>
    <x v="6"/>
    <s v="mobile games"/>
  </r>
  <r>
    <x v="0"/>
    <s v="US"/>
    <s v="USD"/>
    <n v="1425955189"/>
    <d v="2015-03-09T21:39:49"/>
    <n v="1423366789"/>
    <x v="1881"/>
    <x v="2"/>
    <x v="0"/>
    <b v="0"/>
    <n v="70"/>
    <b v="1"/>
    <s v="music/indie rock"/>
    <n v="172.68449999999999"/>
    <n v="49.338428571428572"/>
    <x v="4"/>
    <s v="indie rock"/>
  </r>
  <r>
    <x v="0"/>
    <s v="US"/>
    <s v="USD"/>
    <n v="1341964080"/>
    <d v="2012-07-10T18:48:00"/>
    <n v="1339109212"/>
    <x v="1882"/>
    <x v="0"/>
    <x v="5"/>
    <b v="0"/>
    <n v="81"/>
    <b v="1"/>
    <s v="music/indie rock"/>
    <n v="100.8955223880597"/>
    <n v="41.728395061728392"/>
    <x v="4"/>
    <s v="indie rock"/>
  </r>
  <r>
    <x v="0"/>
    <s v="US"/>
    <s v="USD"/>
    <n v="1333921508"/>
    <d v="2012-04-08T16:45:08"/>
    <n v="1331333108"/>
    <x v="1883"/>
    <x v="7"/>
    <x v="5"/>
    <b v="0"/>
    <n v="32"/>
    <b v="1"/>
    <s v="music/indie rock"/>
    <n v="104.8048048048048"/>
    <n v="32.71875"/>
    <x v="4"/>
    <s v="indie rock"/>
  </r>
  <r>
    <x v="0"/>
    <s v="US"/>
    <s v="USD"/>
    <n v="1354017600"/>
    <d v="2012-11-27T07:00:00"/>
    <n v="1350967535"/>
    <x v="1884"/>
    <x v="9"/>
    <x v="5"/>
    <b v="0"/>
    <n v="26"/>
    <b v="1"/>
    <s v="music/indie rock"/>
    <n v="135.1"/>
    <n v="51.96153846153846"/>
    <x v="4"/>
    <s v="indie rock"/>
  </r>
  <r>
    <x v="0"/>
    <s v="US"/>
    <s v="USD"/>
    <n v="1344636000"/>
    <d v="2012-08-10T17:00:00"/>
    <n v="1341800110"/>
    <x v="1885"/>
    <x v="3"/>
    <x v="5"/>
    <b v="0"/>
    <n v="105"/>
    <b v="1"/>
    <s v="music/indie rock"/>
    <n v="116.32786885245903"/>
    <n v="50.685714285714283"/>
    <x v="4"/>
    <s v="indie rock"/>
  </r>
  <r>
    <x v="0"/>
    <s v="US"/>
    <s v="USD"/>
    <n v="1415832338"/>
    <d v="2014-11-12T17:45:38"/>
    <n v="1413236738"/>
    <x v="1886"/>
    <x v="9"/>
    <x v="3"/>
    <b v="0"/>
    <n v="29"/>
    <b v="1"/>
    <s v="music/indie rock"/>
    <n v="102.08333333333333"/>
    <n v="42.241379310344826"/>
    <x v="4"/>
    <s v="indie rock"/>
  </r>
  <r>
    <x v="0"/>
    <s v="ES"/>
    <s v="EUR"/>
    <n v="1449178200"/>
    <d v="2015-12-03T16:30:00"/>
    <n v="1447614732"/>
    <x v="1887"/>
    <x v="4"/>
    <x v="0"/>
    <b v="0"/>
    <n v="8"/>
    <b v="1"/>
    <s v="music/indie rock"/>
    <n v="111.16666666666666"/>
    <n v="416.875"/>
    <x v="4"/>
    <s v="indie rock"/>
  </r>
  <r>
    <x v="0"/>
    <s v="US"/>
    <s v="USD"/>
    <n v="1275368340"/>
    <d v="2010-05-31T23:59:00"/>
    <n v="1272692732"/>
    <x v="1888"/>
    <x v="5"/>
    <x v="7"/>
    <b v="0"/>
    <n v="89"/>
    <b v="1"/>
    <s v="music/indie rock"/>
    <n v="166.08"/>
    <n v="46.651685393258425"/>
    <x v="4"/>
    <s v="indie rock"/>
  </r>
  <r>
    <x v="0"/>
    <s v="US"/>
    <s v="USD"/>
    <n v="1363024946"/>
    <d v="2013-03-11T13:02:26"/>
    <n v="1359140546"/>
    <x v="1889"/>
    <x v="1"/>
    <x v="4"/>
    <b v="0"/>
    <n v="44"/>
    <b v="1"/>
    <s v="music/indie rock"/>
    <n v="106.60000000000001"/>
    <n v="48.454545454545453"/>
    <x v="4"/>
    <s v="indie rock"/>
  </r>
  <r>
    <x v="0"/>
    <s v="US"/>
    <s v="USD"/>
    <n v="1355597528"/>
    <d v="2012-12-15T13:52:08"/>
    <n v="1353005528"/>
    <x v="1890"/>
    <x v="4"/>
    <x v="5"/>
    <b v="0"/>
    <n v="246"/>
    <b v="1"/>
    <s v="music/indie rock"/>
    <n v="144.58441666666667"/>
    <n v="70.5289837398374"/>
    <x v="4"/>
    <s v="indie rock"/>
  </r>
  <r>
    <x v="0"/>
    <s v="US"/>
    <s v="USD"/>
    <n v="1279778400"/>
    <d v="2010-07-22T01:00:00"/>
    <n v="1275851354"/>
    <x v="1891"/>
    <x v="0"/>
    <x v="7"/>
    <b v="0"/>
    <n v="120"/>
    <b v="1"/>
    <s v="music/indie rock"/>
    <n v="105.55000000000001"/>
    <n v="87.958333333333329"/>
    <x v="4"/>
    <s v="indie rock"/>
  </r>
  <r>
    <x v="0"/>
    <s v="US"/>
    <s v="USD"/>
    <n v="1307459881"/>
    <d v="2011-06-07T10:18:01"/>
    <n v="1304867881"/>
    <x v="1892"/>
    <x v="5"/>
    <x v="6"/>
    <b v="0"/>
    <n v="26"/>
    <b v="1"/>
    <s v="music/indie rock"/>
    <n v="136.60000000000002"/>
    <n v="26.26923076923077"/>
    <x v="4"/>
    <s v="indie rock"/>
  </r>
  <r>
    <x v="0"/>
    <s v="US"/>
    <s v="USD"/>
    <n v="1302926340"/>
    <d v="2011-04-15T22:59:00"/>
    <n v="1301524585"/>
    <x v="1893"/>
    <x v="7"/>
    <x v="6"/>
    <b v="0"/>
    <n v="45"/>
    <b v="1"/>
    <s v="music/indie rock"/>
    <n v="104"/>
    <n v="57.777777777777779"/>
    <x v="4"/>
    <s v="indie rock"/>
  </r>
  <r>
    <x v="0"/>
    <s v="US"/>
    <s v="USD"/>
    <n v="1329082983"/>
    <d v="2012-02-12T16:43:03"/>
    <n v="1326404583"/>
    <x v="1894"/>
    <x v="1"/>
    <x v="5"/>
    <b v="0"/>
    <n v="20"/>
    <b v="1"/>
    <s v="music/indie rock"/>
    <n v="114.5"/>
    <n v="57.25"/>
    <x v="4"/>
    <s v="indie rock"/>
  </r>
  <r>
    <x v="0"/>
    <s v="US"/>
    <s v="USD"/>
    <n v="1445363722"/>
    <d v="2015-10-20T12:55:22"/>
    <n v="1442771722"/>
    <x v="1895"/>
    <x v="8"/>
    <x v="0"/>
    <b v="0"/>
    <n v="47"/>
    <b v="1"/>
    <s v="music/indie rock"/>
    <n v="101.71957671957672"/>
    <n v="196.34042553191489"/>
    <x v="4"/>
    <s v="indie rock"/>
  </r>
  <r>
    <x v="0"/>
    <s v="US"/>
    <s v="USD"/>
    <n v="1334250165"/>
    <d v="2012-04-12T12:02:45"/>
    <n v="1331658165"/>
    <x v="1896"/>
    <x v="7"/>
    <x v="5"/>
    <b v="0"/>
    <n v="13"/>
    <b v="1"/>
    <s v="music/indie rock"/>
    <n v="123.94678492239468"/>
    <n v="43"/>
    <x v="4"/>
    <s v="indie rock"/>
  </r>
  <r>
    <x v="0"/>
    <s v="US"/>
    <s v="USD"/>
    <n v="1393966800"/>
    <d v="2014-03-04T16:00:00"/>
    <n v="1392040806"/>
    <x v="1897"/>
    <x v="2"/>
    <x v="3"/>
    <b v="0"/>
    <n v="183"/>
    <b v="1"/>
    <s v="music/indie rock"/>
    <n v="102.45669291338582"/>
    <n v="35.551912568306008"/>
    <x v="4"/>
    <s v="indie rock"/>
  </r>
  <r>
    <x v="0"/>
    <s v="US"/>
    <s v="USD"/>
    <n v="1454349600"/>
    <d v="2016-02-01T13:00:00"/>
    <n v="1451277473"/>
    <x v="1898"/>
    <x v="11"/>
    <x v="0"/>
    <b v="0"/>
    <n v="21"/>
    <b v="1"/>
    <s v="music/indie rock"/>
    <n v="144.5"/>
    <n v="68.80952380952381"/>
    <x v="4"/>
    <s v="indie rock"/>
  </r>
  <r>
    <x v="0"/>
    <s v="US"/>
    <s v="USD"/>
    <n v="1427319366"/>
    <d v="2015-03-25T16:36:06"/>
    <n v="1424730966"/>
    <x v="1899"/>
    <x v="2"/>
    <x v="0"/>
    <b v="0"/>
    <n v="42"/>
    <b v="1"/>
    <s v="music/indie rock"/>
    <n v="133.33333333333331"/>
    <n v="28.571428571428573"/>
    <x v="4"/>
    <s v="indie rock"/>
  </r>
  <r>
    <x v="0"/>
    <s v="US"/>
    <s v="USD"/>
    <n v="1349517540"/>
    <d v="2012-10-06T04:59:00"/>
    <n v="1347137731"/>
    <x v="1900"/>
    <x v="8"/>
    <x v="5"/>
    <b v="0"/>
    <n v="54"/>
    <b v="1"/>
    <s v="music/indie rock"/>
    <n v="109.3644"/>
    <n v="50.631666666666668"/>
    <x v="4"/>
    <s v="indie rock"/>
  </r>
  <r>
    <x v="2"/>
    <s v="GB"/>
    <s v="GBP"/>
    <n v="1432299600"/>
    <d v="2015-05-22T08:00:00"/>
    <n v="1429707729"/>
    <x v="1901"/>
    <x v="6"/>
    <x v="0"/>
    <b v="0"/>
    <n v="25"/>
    <b v="0"/>
    <s v="technology/gadgets"/>
    <n v="2.6969696969696968"/>
    <n v="106.8"/>
    <x v="2"/>
    <s v="gadgets"/>
  </r>
  <r>
    <x v="2"/>
    <s v="NL"/>
    <s v="EUR"/>
    <n v="1425495447"/>
    <d v="2015-03-04T13:57:27"/>
    <n v="1422903447"/>
    <x v="1902"/>
    <x v="2"/>
    <x v="0"/>
    <b v="0"/>
    <n v="3"/>
    <b v="0"/>
    <s v="technology/gadgets"/>
    <n v="1.2"/>
    <n v="4"/>
    <x v="2"/>
    <s v="gadgets"/>
  </r>
  <r>
    <x v="2"/>
    <s v="US"/>
    <s v="USD"/>
    <n v="1485541791"/>
    <d v="2017-01-27T13:29:51"/>
    <n v="1480357791"/>
    <x v="1903"/>
    <x v="4"/>
    <x v="2"/>
    <b v="0"/>
    <n v="41"/>
    <b v="0"/>
    <s v="technology/gadgets"/>
    <n v="46.6"/>
    <n v="34.097560975609753"/>
    <x v="2"/>
    <s v="gadgets"/>
  </r>
  <r>
    <x v="2"/>
    <s v="US"/>
    <s v="USD"/>
    <n v="1451752021"/>
    <d v="2016-01-02T11:27:01"/>
    <n v="1447864021"/>
    <x v="1904"/>
    <x v="4"/>
    <x v="0"/>
    <b v="0"/>
    <n v="2"/>
    <b v="0"/>
    <s v="technology/gadgets"/>
    <n v="0.1"/>
    <n v="25"/>
    <x v="2"/>
    <s v="gadgets"/>
  </r>
  <r>
    <x v="2"/>
    <s v="US"/>
    <s v="USD"/>
    <n v="1410127994"/>
    <d v="2014-09-07T17:13:14"/>
    <n v="1407535994"/>
    <x v="1905"/>
    <x v="10"/>
    <x v="3"/>
    <b v="0"/>
    <n v="4"/>
    <b v="0"/>
    <s v="technology/gadgets"/>
    <n v="0.16800000000000001"/>
    <n v="10.5"/>
    <x v="2"/>
    <s v="gadgets"/>
  </r>
  <r>
    <x v="2"/>
    <s v="US"/>
    <s v="USD"/>
    <n v="1466697983"/>
    <d v="2016-06-23T11:06:23"/>
    <n v="1464105983"/>
    <x v="1906"/>
    <x v="5"/>
    <x v="2"/>
    <b v="0"/>
    <n v="99"/>
    <b v="0"/>
    <s v="technology/gadgets"/>
    <n v="42.76"/>
    <n v="215.95959595959596"/>
    <x v="2"/>
    <s v="gadgets"/>
  </r>
  <r>
    <x v="2"/>
    <s v="US"/>
    <s v="USD"/>
    <n v="1400853925"/>
    <d v="2014-05-23T09:05:25"/>
    <n v="1399557925"/>
    <x v="1907"/>
    <x v="5"/>
    <x v="3"/>
    <b v="0"/>
    <n v="4"/>
    <b v="0"/>
    <s v="technology/gadgets"/>
    <n v="0.28333333333333333"/>
    <n v="21.25"/>
    <x v="2"/>
    <s v="gadgets"/>
  </r>
  <r>
    <x v="2"/>
    <s v="US"/>
    <s v="USD"/>
    <n v="1483048900"/>
    <d v="2016-12-29T17:01:40"/>
    <n v="1480456900"/>
    <x v="1908"/>
    <x v="4"/>
    <x v="2"/>
    <b v="0"/>
    <n v="4"/>
    <b v="0"/>
    <s v="technology/gadgets"/>
    <n v="1.7319999999999998"/>
    <n v="108.25"/>
    <x v="2"/>
    <s v="gadgets"/>
  </r>
  <r>
    <x v="2"/>
    <s v="US"/>
    <s v="USD"/>
    <n v="1414059479"/>
    <d v="2014-10-23T05:17:59"/>
    <n v="1411467479"/>
    <x v="1909"/>
    <x v="8"/>
    <x v="3"/>
    <b v="0"/>
    <n v="38"/>
    <b v="0"/>
    <s v="technology/gadgets"/>
    <n v="14.111428571428572"/>
    <n v="129.97368421052633"/>
    <x v="2"/>
    <s v="gadgets"/>
  </r>
  <r>
    <x v="2"/>
    <s v="NL"/>
    <s v="EUR"/>
    <n v="1446331500"/>
    <d v="2015-10-31T17:45:00"/>
    <n v="1442531217"/>
    <x v="1910"/>
    <x v="8"/>
    <x v="0"/>
    <b v="0"/>
    <n v="285"/>
    <b v="0"/>
    <s v="technology/gadgets"/>
    <n v="39.395294117647055"/>
    <n v="117.49473684210527"/>
    <x v="2"/>
    <s v="gadgets"/>
  </r>
  <r>
    <x v="2"/>
    <s v="NZ"/>
    <s v="NZD"/>
    <n v="1407545334"/>
    <d v="2014-08-08T19:48:54"/>
    <n v="1404953334"/>
    <x v="1911"/>
    <x v="3"/>
    <x v="3"/>
    <b v="0"/>
    <n v="1"/>
    <b v="0"/>
    <s v="technology/gadgets"/>
    <n v="2.3529411764705882E-2"/>
    <n v="10"/>
    <x v="2"/>
    <s v="gadgets"/>
  </r>
  <r>
    <x v="2"/>
    <s v="US"/>
    <s v="USD"/>
    <n v="1433395560"/>
    <d v="2015-06-04T00:26:00"/>
    <n v="1430803560"/>
    <x v="1912"/>
    <x v="5"/>
    <x v="0"/>
    <b v="0"/>
    <n v="42"/>
    <b v="0"/>
    <s v="technology/gadgets"/>
    <n v="59.3"/>
    <n v="70.595238095238102"/>
    <x v="2"/>
    <s v="gadgets"/>
  </r>
  <r>
    <x v="2"/>
    <s v="GB"/>
    <s v="GBP"/>
    <n v="1412770578"/>
    <d v="2014-10-08T07:16:18"/>
    <n v="1410178578"/>
    <x v="1913"/>
    <x v="8"/>
    <x v="3"/>
    <b v="0"/>
    <n v="26"/>
    <b v="0"/>
    <s v="technology/gadgets"/>
    <n v="1.3270833333333334"/>
    <n v="24.5"/>
    <x v="2"/>
    <s v="gadgets"/>
  </r>
  <r>
    <x v="2"/>
    <s v="US"/>
    <s v="USD"/>
    <n v="1414814340"/>
    <d v="2014-10-31T22:59:00"/>
    <n v="1413519073"/>
    <x v="1914"/>
    <x v="9"/>
    <x v="3"/>
    <b v="0"/>
    <n v="2"/>
    <b v="0"/>
    <s v="technology/gadgets"/>
    <n v="9.0090090090090094"/>
    <n v="30"/>
    <x v="2"/>
    <s v="gadgets"/>
  </r>
  <r>
    <x v="2"/>
    <s v="US"/>
    <s v="USD"/>
    <n v="1409620222"/>
    <d v="2014-09-01T20:10:22"/>
    <n v="1407892222"/>
    <x v="1915"/>
    <x v="10"/>
    <x v="3"/>
    <b v="0"/>
    <n v="4"/>
    <b v="0"/>
    <s v="technology/gadgets"/>
    <n v="1.6"/>
    <n v="2"/>
    <x v="2"/>
    <s v="gadgets"/>
  </r>
  <r>
    <x v="2"/>
    <s v="US"/>
    <s v="USD"/>
    <n v="1478542375"/>
    <d v="2016-11-07T13:12:55"/>
    <n v="1476378775"/>
    <x v="1916"/>
    <x v="9"/>
    <x v="2"/>
    <b v="0"/>
    <n v="6"/>
    <b v="0"/>
    <s v="technology/gadgets"/>
    <n v="0.51"/>
    <n v="17"/>
    <x v="2"/>
    <s v="gadgets"/>
  </r>
  <r>
    <x v="2"/>
    <s v="HK"/>
    <s v="HKD"/>
    <n v="1486708133"/>
    <d v="2017-02-10T01:28:53"/>
    <n v="1484116133"/>
    <x v="1917"/>
    <x v="1"/>
    <x v="1"/>
    <b v="0"/>
    <n v="70"/>
    <b v="0"/>
    <s v="technology/gadgets"/>
    <n v="52.570512820512818"/>
    <n v="2928.9285714285716"/>
    <x v="2"/>
    <s v="gadgets"/>
  </r>
  <r>
    <x v="2"/>
    <s v="US"/>
    <s v="USD"/>
    <n v="1407869851"/>
    <d v="2014-08-12T13:57:31"/>
    <n v="1404845851"/>
    <x v="1918"/>
    <x v="3"/>
    <x v="3"/>
    <b v="0"/>
    <n v="9"/>
    <b v="0"/>
    <s v="technology/gadgets"/>
    <n v="1.04"/>
    <n v="28.888888888888889"/>
    <x v="2"/>
    <s v="gadgets"/>
  </r>
  <r>
    <x v="2"/>
    <s v="US"/>
    <s v="USD"/>
    <n v="1432069249"/>
    <d v="2015-05-19T16:00:49"/>
    <n v="1429477249"/>
    <x v="1919"/>
    <x v="6"/>
    <x v="0"/>
    <b v="0"/>
    <n v="8"/>
    <b v="0"/>
    <s v="technology/gadgets"/>
    <n v="47.4"/>
    <n v="29.625"/>
    <x v="2"/>
    <s v="gadgets"/>
  </r>
  <r>
    <x v="2"/>
    <s v="GB"/>
    <s v="GBP"/>
    <n v="1445468400"/>
    <d v="2015-10-21T18:00:00"/>
    <n v="1443042061"/>
    <x v="1920"/>
    <x v="8"/>
    <x v="0"/>
    <b v="0"/>
    <n v="105"/>
    <b v="0"/>
    <s v="technology/gadgets"/>
    <n v="43.03"/>
    <n v="40.980952380952381"/>
    <x v="2"/>
    <s v="gadgets"/>
  </r>
  <r>
    <x v="0"/>
    <s v="US"/>
    <s v="USD"/>
    <n v="1342243143"/>
    <d v="2012-07-14T00:19:03"/>
    <n v="1339651143"/>
    <x v="1921"/>
    <x v="0"/>
    <x v="5"/>
    <b v="0"/>
    <n v="38"/>
    <b v="1"/>
    <s v="music/indie rock"/>
    <n v="136.80000000000001"/>
    <n v="54"/>
    <x v="4"/>
    <s v="indie rock"/>
  </r>
  <r>
    <x v="0"/>
    <s v="US"/>
    <s v="USD"/>
    <n v="1386828507"/>
    <d v="2013-12-12T01:08:27"/>
    <n v="1384236507"/>
    <x v="1922"/>
    <x v="4"/>
    <x v="4"/>
    <b v="0"/>
    <n v="64"/>
    <b v="1"/>
    <s v="music/indie rock"/>
    <n v="115.55"/>
    <n v="36.109375"/>
    <x v="4"/>
    <s v="indie rock"/>
  </r>
  <r>
    <x v="0"/>
    <s v="US"/>
    <s v="USD"/>
    <n v="1317099540"/>
    <d v="2011-09-26T23:59:00"/>
    <n v="1313612532"/>
    <x v="1923"/>
    <x v="10"/>
    <x v="6"/>
    <b v="0"/>
    <n v="13"/>
    <b v="1"/>
    <s v="music/indie rock"/>
    <n v="240.79999999999998"/>
    <n v="23.153846153846153"/>
    <x v="4"/>
    <s v="indie rock"/>
  </r>
  <r>
    <x v="0"/>
    <s v="US"/>
    <s v="USD"/>
    <n v="1389814380"/>
    <d v="2014-01-15T14:33:00"/>
    <n v="1387390555"/>
    <x v="1924"/>
    <x v="11"/>
    <x v="4"/>
    <b v="0"/>
    <n v="33"/>
    <b v="1"/>
    <s v="music/indie rock"/>
    <n v="114.39999999999999"/>
    <n v="104"/>
    <x v="4"/>
    <s v="indie rock"/>
  </r>
  <r>
    <x v="0"/>
    <s v="US"/>
    <s v="USD"/>
    <n v="1381449600"/>
    <d v="2013-10-10T19:00:00"/>
    <n v="1379540288"/>
    <x v="1925"/>
    <x v="8"/>
    <x v="4"/>
    <b v="0"/>
    <n v="52"/>
    <b v="1"/>
    <s v="music/indie rock"/>
    <n v="110.33333333333333"/>
    <n v="31.826923076923077"/>
    <x v="4"/>
    <s v="indie rock"/>
  </r>
  <r>
    <x v="0"/>
    <s v="US"/>
    <s v="USD"/>
    <n v="1288657560"/>
    <d v="2010-11-01T19:26:00"/>
    <n v="1286319256"/>
    <x v="1926"/>
    <x v="9"/>
    <x v="7"/>
    <b v="0"/>
    <n v="107"/>
    <b v="1"/>
    <s v="music/indie rock"/>
    <n v="195.37933333333334"/>
    <n v="27.3896261682243"/>
    <x v="4"/>
    <s v="indie rock"/>
  </r>
  <r>
    <x v="0"/>
    <s v="US"/>
    <s v="USD"/>
    <n v="1331182740"/>
    <d v="2012-03-07T23:59:00"/>
    <n v="1329856839"/>
    <x v="1927"/>
    <x v="2"/>
    <x v="5"/>
    <b v="0"/>
    <n v="11"/>
    <b v="1"/>
    <s v="music/indie rock"/>
    <n v="103.33333333333334"/>
    <n v="56.363636363636367"/>
    <x v="4"/>
    <s v="indie rock"/>
  </r>
  <r>
    <x v="0"/>
    <s v="US"/>
    <s v="USD"/>
    <n v="1367940794"/>
    <d v="2013-05-07T10:33:14"/>
    <n v="1365348794"/>
    <x v="1928"/>
    <x v="6"/>
    <x v="4"/>
    <b v="0"/>
    <n v="34"/>
    <b v="1"/>
    <s v="music/indie rock"/>
    <n v="103.1372549019608"/>
    <n v="77.352941176470594"/>
    <x v="4"/>
    <s v="indie rock"/>
  </r>
  <r>
    <x v="0"/>
    <s v="US"/>
    <s v="USD"/>
    <n v="1309825866"/>
    <d v="2011-07-04T19:31:06"/>
    <n v="1306197066"/>
    <x v="1929"/>
    <x v="5"/>
    <x v="6"/>
    <b v="0"/>
    <n v="75"/>
    <b v="1"/>
    <s v="music/indie rock"/>
    <n v="100.3125"/>
    <n v="42.8"/>
    <x v="4"/>
    <s v="indie rock"/>
  </r>
  <r>
    <x v="0"/>
    <s v="US"/>
    <s v="USD"/>
    <n v="1373203482"/>
    <d v="2013-07-07T08:24:42"/>
    <n v="1368019482"/>
    <x v="1930"/>
    <x v="5"/>
    <x v="4"/>
    <b v="0"/>
    <n v="26"/>
    <b v="1"/>
    <s v="music/indie rock"/>
    <n v="127"/>
    <n v="48.846153846153847"/>
    <x v="4"/>
    <s v="indie rock"/>
  </r>
  <r>
    <x v="0"/>
    <s v="US"/>
    <s v="USD"/>
    <n v="1337657400"/>
    <d v="2012-05-21T22:30:00"/>
    <n v="1336512309"/>
    <x v="1931"/>
    <x v="5"/>
    <x v="5"/>
    <b v="0"/>
    <n v="50"/>
    <b v="1"/>
    <s v="music/indie rock"/>
    <n v="120.601"/>
    <n v="48.240400000000001"/>
    <x v="4"/>
    <s v="indie rock"/>
  </r>
  <r>
    <x v="0"/>
    <s v="US"/>
    <s v="USD"/>
    <n v="1327433173"/>
    <d v="2012-01-24T14:26:13"/>
    <n v="1325618773"/>
    <x v="1932"/>
    <x v="1"/>
    <x v="5"/>
    <b v="0"/>
    <n v="80"/>
    <b v="1"/>
    <s v="music/indie rock"/>
    <n v="106.99047619047619"/>
    <n v="70.212500000000006"/>
    <x v="4"/>
    <s v="indie rock"/>
  </r>
  <r>
    <x v="0"/>
    <s v="US"/>
    <s v="USD"/>
    <n v="1411787307"/>
    <d v="2014-09-26T22:08:27"/>
    <n v="1409195307"/>
    <x v="1933"/>
    <x v="10"/>
    <x v="3"/>
    <b v="0"/>
    <n v="110"/>
    <b v="1"/>
    <s v="music/indie rock"/>
    <n v="172.43333333333334"/>
    <n v="94.054545454545448"/>
    <x v="4"/>
    <s v="indie rock"/>
  </r>
  <r>
    <x v="0"/>
    <s v="US"/>
    <s v="USD"/>
    <n v="1324789200"/>
    <d v="2011-12-25T00:00:00"/>
    <n v="1321649321"/>
    <x v="1934"/>
    <x v="4"/>
    <x v="6"/>
    <b v="0"/>
    <n v="77"/>
    <b v="1"/>
    <s v="music/indie rock"/>
    <n v="123.61999999999999"/>
    <n v="80.272727272727266"/>
    <x v="4"/>
    <s v="indie rock"/>
  </r>
  <r>
    <x v="0"/>
    <s v="US"/>
    <s v="USD"/>
    <n v="1403326740"/>
    <d v="2014-06-20T23:59:00"/>
    <n v="1400106171"/>
    <x v="1935"/>
    <x v="5"/>
    <x v="3"/>
    <b v="0"/>
    <n v="50"/>
    <b v="1"/>
    <s v="music/indie rock"/>
    <n v="108.4"/>
    <n v="54.2"/>
    <x v="4"/>
    <s v="indie rock"/>
  </r>
  <r>
    <x v="0"/>
    <s v="US"/>
    <s v="USD"/>
    <n v="1323151140"/>
    <d v="2011-12-06T00:59:00"/>
    <n v="1320528070"/>
    <x v="1936"/>
    <x v="4"/>
    <x v="6"/>
    <b v="0"/>
    <n v="145"/>
    <b v="1"/>
    <s v="music/indie rock"/>
    <n v="116.52013333333333"/>
    <n v="60.26903448275862"/>
    <x v="4"/>
    <s v="indie rock"/>
  </r>
  <r>
    <x v="0"/>
    <s v="US"/>
    <s v="USD"/>
    <n v="1339732740"/>
    <d v="2012-06-14T22:59:00"/>
    <n v="1338346281"/>
    <x v="1937"/>
    <x v="5"/>
    <x v="5"/>
    <b v="0"/>
    <n v="29"/>
    <b v="1"/>
    <s v="music/indie rock"/>
    <n v="187.245"/>
    <n v="38.740344827586206"/>
    <x v="4"/>
    <s v="indie rock"/>
  </r>
  <r>
    <x v="0"/>
    <s v="US"/>
    <s v="USD"/>
    <n v="1372741200"/>
    <d v="2013-07-02T00:00:00"/>
    <n v="1370067231"/>
    <x v="1938"/>
    <x v="0"/>
    <x v="4"/>
    <b v="0"/>
    <n v="114"/>
    <b v="1"/>
    <s v="music/indie rock"/>
    <n v="115.93333333333334"/>
    <n v="152.54385964912279"/>
    <x v="4"/>
    <s v="indie rock"/>
  </r>
  <r>
    <x v="0"/>
    <s v="US"/>
    <s v="USD"/>
    <n v="1362955108"/>
    <d v="2013-03-10T17:38:28"/>
    <n v="1360366708"/>
    <x v="1939"/>
    <x v="2"/>
    <x v="4"/>
    <b v="0"/>
    <n v="96"/>
    <b v="1"/>
    <s v="music/indie rock"/>
    <n v="110.7"/>
    <n v="115.3125"/>
    <x v="4"/>
    <s v="indie rock"/>
  </r>
  <r>
    <x v="0"/>
    <s v="US"/>
    <s v="USD"/>
    <n v="1308110340"/>
    <d v="2011-06-14T22:59:00"/>
    <n v="1304770233"/>
    <x v="1940"/>
    <x v="5"/>
    <x v="6"/>
    <b v="0"/>
    <n v="31"/>
    <b v="1"/>
    <s v="music/indie rock"/>
    <n v="170.92307692307693"/>
    <n v="35.838709677419352"/>
    <x v="4"/>
    <s v="indie rock"/>
  </r>
  <r>
    <x v="0"/>
    <s v="US"/>
    <s v="USD"/>
    <n v="1400137131"/>
    <d v="2014-05-15T01:58:51"/>
    <n v="1397545131"/>
    <x v="1941"/>
    <x v="6"/>
    <x v="3"/>
    <b v="1"/>
    <n v="4883"/>
    <b v="1"/>
    <s v="technology/hardware"/>
    <n v="126.11835600000001"/>
    <n v="64.570118779438872"/>
    <x v="2"/>
    <s v="hardware"/>
  </r>
  <r>
    <x v="0"/>
    <s v="US"/>
    <s v="USD"/>
    <n v="1309809140"/>
    <d v="2011-07-04T14:52:20"/>
    <n v="1302033140"/>
    <x v="1942"/>
    <x v="6"/>
    <x v="6"/>
    <b v="1"/>
    <n v="95"/>
    <b v="1"/>
    <s v="technology/hardware"/>
    <n v="138.44033333333334"/>
    <n v="87.436000000000007"/>
    <x v="2"/>
    <s v="hardware"/>
  </r>
  <r>
    <x v="0"/>
    <s v="US"/>
    <s v="USD"/>
    <n v="1470896916"/>
    <d v="2016-08-11T01:28:36"/>
    <n v="1467008916"/>
    <x v="1943"/>
    <x v="0"/>
    <x v="2"/>
    <b v="1"/>
    <n v="2478"/>
    <b v="1"/>
    <s v="technology/hardware"/>
    <n v="1705.2499999999998"/>
    <n v="68.815577078288939"/>
    <x v="2"/>
    <s v="hardware"/>
  </r>
  <r>
    <x v="0"/>
    <s v="US"/>
    <s v="USD"/>
    <n v="1398952890"/>
    <d v="2014-05-01T09:01:30"/>
    <n v="1396360890"/>
    <x v="1944"/>
    <x v="6"/>
    <x v="3"/>
    <b v="1"/>
    <n v="1789"/>
    <b v="1"/>
    <s v="technology/hardware"/>
    <n v="788.05550000000005"/>
    <n v="176.200223588597"/>
    <x v="2"/>
    <s v="hardware"/>
  </r>
  <r>
    <x v="0"/>
    <s v="ES"/>
    <s v="EUR"/>
    <n v="1436680958"/>
    <d v="2015-07-12T01:02:38"/>
    <n v="1433224958"/>
    <x v="1945"/>
    <x v="0"/>
    <x v="0"/>
    <b v="1"/>
    <n v="680"/>
    <b v="1"/>
    <s v="technology/hardware"/>
    <n v="348.01799999999997"/>
    <n v="511.79117647058825"/>
    <x v="2"/>
    <s v="hardware"/>
  </r>
  <r>
    <x v="0"/>
    <s v="US"/>
    <s v="USD"/>
    <n v="1397961361"/>
    <d v="2014-04-19T21:36:01"/>
    <n v="1392780961"/>
    <x v="1946"/>
    <x v="2"/>
    <x v="3"/>
    <b v="1"/>
    <n v="70"/>
    <b v="1"/>
    <s v="technology/hardware"/>
    <n v="149.74666666666667"/>
    <n v="160.44285714285715"/>
    <x v="2"/>
    <s v="hardware"/>
  </r>
  <r>
    <x v="0"/>
    <s v="US"/>
    <s v="USD"/>
    <n v="1258955940"/>
    <d v="2009-11-23T00:59:00"/>
    <n v="1255730520"/>
    <x v="1947"/>
    <x v="9"/>
    <x v="8"/>
    <b v="1"/>
    <n v="23"/>
    <b v="1"/>
    <s v="technology/hardware"/>
    <n v="100.63375000000001"/>
    <n v="35.003043478260871"/>
    <x v="2"/>
    <s v="hardware"/>
  </r>
  <r>
    <x v="0"/>
    <s v="US"/>
    <s v="USD"/>
    <n v="1465232520"/>
    <d v="2016-06-06T12:02:00"/>
    <n v="1460557809"/>
    <x v="1948"/>
    <x v="6"/>
    <x v="2"/>
    <b v="1"/>
    <n v="4245"/>
    <b v="1"/>
    <s v="technology/hardware"/>
    <n v="800.21100000000001"/>
    <n v="188.50671378091872"/>
    <x v="2"/>
    <s v="hardware"/>
  </r>
  <r>
    <x v="0"/>
    <s v="GB"/>
    <s v="GBP"/>
    <n v="1404986951"/>
    <d v="2014-07-10T05:09:11"/>
    <n v="1402394951"/>
    <x v="1949"/>
    <x v="0"/>
    <x v="3"/>
    <b v="1"/>
    <n v="943"/>
    <b v="1"/>
    <s v="technology/hardware"/>
    <n v="106.00260000000002"/>
    <n v="56.204984093319197"/>
    <x v="2"/>
    <s v="hardware"/>
  </r>
  <r>
    <x v="0"/>
    <s v="US"/>
    <s v="USD"/>
    <n v="1303446073"/>
    <d v="2011-04-21T23:21:13"/>
    <n v="1300767673"/>
    <x v="1950"/>
    <x v="7"/>
    <x v="6"/>
    <b v="1"/>
    <n v="1876"/>
    <b v="1"/>
    <s v="technology/hardware"/>
    <n v="200.51866666666669"/>
    <n v="51.3054157782516"/>
    <x v="2"/>
    <s v="hardware"/>
  </r>
  <r>
    <x v="0"/>
    <s v="US"/>
    <s v="USD"/>
    <n v="1478516737"/>
    <d v="2016-11-07T06:05:37"/>
    <n v="1475921137"/>
    <x v="1951"/>
    <x v="9"/>
    <x v="2"/>
    <b v="1"/>
    <n v="834"/>
    <b v="1"/>
    <s v="technology/hardware"/>
    <n v="212.44399999999999"/>
    <n v="127.36450839328538"/>
    <x v="2"/>
    <s v="hardware"/>
  </r>
  <r>
    <x v="0"/>
    <s v="CA"/>
    <s v="CAD"/>
    <n v="1381934015"/>
    <d v="2013-10-16T09:33:35"/>
    <n v="1378737215"/>
    <x v="1952"/>
    <x v="8"/>
    <x v="4"/>
    <b v="1"/>
    <n v="682"/>
    <b v="1"/>
    <s v="technology/hardware"/>
    <n v="198.47237142857145"/>
    <n v="101.85532258064516"/>
    <x v="2"/>
    <s v="hardware"/>
  </r>
  <r>
    <x v="0"/>
    <s v="US"/>
    <s v="USD"/>
    <n v="1330657200"/>
    <d v="2012-03-01T22:00:00"/>
    <n v="1328158065"/>
    <x v="1953"/>
    <x v="2"/>
    <x v="5"/>
    <b v="1"/>
    <n v="147"/>
    <b v="1"/>
    <s v="technology/hardware"/>
    <n v="225.94666666666666"/>
    <n v="230.55782312925169"/>
    <x v="2"/>
    <s v="hardware"/>
  </r>
  <r>
    <x v="0"/>
    <s v="US"/>
    <s v="USD"/>
    <n v="1457758800"/>
    <d v="2016-03-12T00:00:00"/>
    <n v="1453730176"/>
    <x v="1954"/>
    <x v="1"/>
    <x v="2"/>
    <b v="1"/>
    <n v="415"/>
    <b v="1"/>
    <s v="technology/hardware"/>
    <n v="698.94800000000009"/>
    <n v="842.10602409638557"/>
    <x v="2"/>
    <s v="hardware"/>
  </r>
  <r>
    <x v="0"/>
    <s v="US"/>
    <s v="USD"/>
    <n v="1337799600"/>
    <d v="2012-05-23T14:00:00"/>
    <n v="1334989881"/>
    <x v="1955"/>
    <x v="6"/>
    <x v="5"/>
    <b v="1"/>
    <n v="290"/>
    <b v="1"/>
    <s v="technology/hardware"/>
    <n v="398.59528571428569"/>
    <n v="577.27593103448271"/>
    <x v="2"/>
    <s v="hardware"/>
  </r>
  <r>
    <x v="0"/>
    <s v="US"/>
    <s v="USD"/>
    <n v="1429391405"/>
    <d v="2015-04-18T16:10:05"/>
    <n v="1425507005"/>
    <x v="1956"/>
    <x v="7"/>
    <x v="0"/>
    <b v="1"/>
    <n v="365"/>
    <b v="1"/>
    <s v="technology/hardware"/>
    <n v="294.0333333333333"/>
    <n v="483.34246575342468"/>
    <x v="2"/>
    <s v="hardware"/>
  </r>
  <r>
    <x v="0"/>
    <s v="US"/>
    <s v="USD"/>
    <n v="1351304513"/>
    <d v="2012-10-26T21:21:53"/>
    <n v="1348712513"/>
    <x v="1957"/>
    <x v="8"/>
    <x v="5"/>
    <b v="1"/>
    <n v="660"/>
    <b v="1"/>
    <s v="technology/hardware"/>
    <n v="167.50470000000001"/>
    <n v="76.138500000000008"/>
    <x v="2"/>
    <s v="hardware"/>
  </r>
  <r>
    <x v="0"/>
    <s v="US"/>
    <s v="USD"/>
    <n v="1364078561"/>
    <d v="2013-03-23T17:42:41"/>
    <n v="1361490161"/>
    <x v="1958"/>
    <x v="2"/>
    <x v="4"/>
    <b v="1"/>
    <n v="1356"/>
    <b v="1"/>
    <s v="technology/hardware"/>
    <n v="1435.5717142857143"/>
    <n v="74.107684365781708"/>
    <x v="2"/>
    <s v="hardware"/>
  </r>
  <r>
    <x v="0"/>
    <s v="US"/>
    <s v="USD"/>
    <n v="1412121600"/>
    <d v="2014-09-30T19:00:00"/>
    <n v="1408565860"/>
    <x v="1959"/>
    <x v="10"/>
    <x v="3"/>
    <b v="1"/>
    <n v="424"/>
    <b v="1"/>
    <s v="technology/hardware"/>
    <n v="156.73439999999999"/>
    <n v="36.965660377358489"/>
    <x v="2"/>
    <s v="hardware"/>
  </r>
  <r>
    <x v="0"/>
    <s v="SE"/>
    <s v="SEK"/>
    <n v="1419151341"/>
    <d v="2014-12-21T03:42:21"/>
    <n v="1416559341"/>
    <x v="1960"/>
    <x v="4"/>
    <x v="3"/>
    <b v="1"/>
    <n v="33"/>
    <b v="1"/>
    <s v="technology/hardware"/>
    <n v="117.90285714285716"/>
    <n v="2500.969696969697"/>
    <x v="2"/>
    <s v="hardware"/>
  </r>
  <r>
    <x v="0"/>
    <s v="US"/>
    <s v="USD"/>
    <n v="1349495940"/>
    <d v="2012-10-05T22:59:00"/>
    <n v="1346042417"/>
    <x v="1961"/>
    <x v="10"/>
    <x v="5"/>
    <b v="1"/>
    <n v="1633"/>
    <b v="1"/>
    <s v="technology/hardware"/>
    <n v="1105.3811999999998"/>
    <n v="67.690214329454989"/>
    <x v="2"/>
    <s v="hardware"/>
  </r>
  <r>
    <x v="0"/>
    <s v="US"/>
    <s v="USD"/>
    <n v="1400006636"/>
    <d v="2014-05-13T13:43:56"/>
    <n v="1397414636"/>
    <x v="1962"/>
    <x v="6"/>
    <x v="3"/>
    <b v="1"/>
    <n v="306"/>
    <b v="1"/>
    <s v="technology/hardware"/>
    <n v="192.92499999999998"/>
    <n v="63.04738562091503"/>
    <x v="2"/>
    <s v="hardware"/>
  </r>
  <r>
    <x v="0"/>
    <s v="GB"/>
    <s v="GBP"/>
    <n v="1410862734"/>
    <d v="2014-09-16T05:18:54"/>
    <n v="1407838734"/>
    <x v="1963"/>
    <x v="10"/>
    <x v="3"/>
    <b v="1"/>
    <n v="205"/>
    <b v="1"/>
    <s v="technology/hardware"/>
    <n v="126.8842105263158"/>
    <n v="117.6"/>
    <x v="2"/>
    <s v="hardware"/>
  </r>
  <r>
    <x v="0"/>
    <s v="IT"/>
    <s v="EUR"/>
    <n v="1461306772"/>
    <d v="2016-04-22T01:32:52"/>
    <n v="1458714772"/>
    <x v="1964"/>
    <x v="7"/>
    <x v="2"/>
    <b v="1"/>
    <n v="1281"/>
    <b v="1"/>
    <s v="technology/hardware"/>
    <n v="259.57748878923763"/>
    <n v="180.75185011709601"/>
    <x v="2"/>
    <s v="hardware"/>
  </r>
  <r>
    <x v="0"/>
    <s v="US"/>
    <s v="USD"/>
    <n v="1326330000"/>
    <d v="2012-01-11T20:00:00"/>
    <n v="1324433310"/>
    <x v="1965"/>
    <x v="11"/>
    <x v="6"/>
    <b v="1"/>
    <n v="103"/>
    <b v="1"/>
    <s v="technology/hardware"/>
    <n v="262.27999999999997"/>
    <n v="127.32038834951456"/>
    <x v="2"/>
    <s v="hardware"/>
  </r>
  <r>
    <x v="0"/>
    <s v="US"/>
    <s v="USD"/>
    <n v="1408021098"/>
    <d v="2014-08-14T07:58:18"/>
    <n v="1405429098"/>
    <x v="1966"/>
    <x v="3"/>
    <x v="3"/>
    <b v="1"/>
    <n v="1513"/>
    <b v="1"/>
    <s v="technology/hardware"/>
    <n v="206.74309000000002"/>
    <n v="136.6444745538665"/>
    <x v="2"/>
    <s v="hardware"/>
  </r>
  <r>
    <x v="0"/>
    <s v="US"/>
    <s v="USD"/>
    <n v="1398959729"/>
    <d v="2014-05-01T10:55:29"/>
    <n v="1396367729"/>
    <x v="1967"/>
    <x v="6"/>
    <x v="3"/>
    <b v="1"/>
    <n v="405"/>
    <b v="1"/>
    <s v="technology/hardware"/>
    <n v="370.13"/>
    <n v="182.78024691358024"/>
    <x v="2"/>
    <s v="hardware"/>
  </r>
  <r>
    <x v="0"/>
    <s v="US"/>
    <s v="USD"/>
    <n v="1480777515"/>
    <d v="2016-12-03T10:05:15"/>
    <n v="1478095515"/>
    <x v="1968"/>
    <x v="4"/>
    <x v="2"/>
    <b v="1"/>
    <n v="510"/>
    <b v="1"/>
    <s v="technology/hardware"/>
    <n v="284.96600000000001"/>
    <n v="279.37843137254902"/>
    <x v="2"/>
    <s v="hardware"/>
  </r>
  <r>
    <x v="0"/>
    <s v="GB"/>
    <s v="GBP"/>
    <n v="1470423668"/>
    <d v="2016-08-05T14:01:08"/>
    <n v="1467831668"/>
    <x v="1969"/>
    <x v="3"/>
    <x v="2"/>
    <b v="1"/>
    <n v="1887"/>
    <b v="1"/>
    <s v="technology/hardware"/>
    <n v="579.08000000000004"/>
    <n v="61.375728669846318"/>
    <x v="2"/>
    <s v="hardware"/>
  </r>
  <r>
    <x v="0"/>
    <s v="US"/>
    <s v="USD"/>
    <n v="1366429101"/>
    <d v="2013-04-19T22:38:21"/>
    <n v="1361248701"/>
    <x v="1970"/>
    <x v="2"/>
    <x v="4"/>
    <b v="1"/>
    <n v="701"/>
    <b v="1"/>
    <s v="technology/hardware"/>
    <n v="1131.8"/>
    <n v="80.727532097004286"/>
    <x v="2"/>
    <s v="hardware"/>
  </r>
  <r>
    <x v="0"/>
    <s v="US"/>
    <s v="USD"/>
    <n v="1384488000"/>
    <d v="2013-11-14T23:00:00"/>
    <n v="1381752061"/>
    <x v="1971"/>
    <x v="9"/>
    <x v="4"/>
    <b v="1"/>
    <n v="3863"/>
    <b v="1"/>
    <s v="technology/hardware"/>
    <n v="263.02771750000005"/>
    <n v="272.35590732591254"/>
    <x v="2"/>
    <s v="hardware"/>
  </r>
  <r>
    <x v="0"/>
    <s v="US"/>
    <s v="USD"/>
    <n v="1353201444"/>
    <d v="2012-11-17T20:17:24"/>
    <n v="1350605844"/>
    <x v="1972"/>
    <x v="9"/>
    <x v="5"/>
    <b v="1"/>
    <n v="238"/>
    <b v="1"/>
    <s v="technology/hardware"/>
    <n v="674.48"/>
    <n v="70.848739495798313"/>
    <x v="2"/>
    <s v="hardware"/>
  </r>
  <r>
    <x v="0"/>
    <s v="US"/>
    <s v="USD"/>
    <n v="1470466800"/>
    <d v="2016-08-06T02:00:00"/>
    <n v="1467134464"/>
    <x v="1973"/>
    <x v="0"/>
    <x v="2"/>
    <b v="1"/>
    <n v="2051"/>
    <b v="1"/>
    <s v="technology/hardware"/>
    <n v="256.83081313131316"/>
    <n v="247.94003412969283"/>
    <x v="2"/>
    <s v="hardware"/>
  </r>
  <r>
    <x v="0"/>
    <s v="GB"/>
    <s v="GBP"/>
    <n v="1376899269"/>
    <d v="2013-08-19T03:01:09"/>
    <n v="1371715269"/>
    <x v="1974"/>
    <x v="0"/>
    <x v="4"/>
    <b v="1"/>
    <n v="402"/>
    <b v="1"/>
    <s v="technology/hardware"/>
    <n v="375.49599999999998"/>
    <n v="186.81393034825871"/>
    <x v="2"/>
    <s v="hardware"/>
  </r>
  <r>
    <x v="0"/>
    <s v="US"/>
    <s v="USD"/>
    <n v="1362938851"/>
    <d v="2013-03-10T13:07:31"/>
    <n v="1360346851"/>
    <x v="1975"/>
    <x v="2"/>
    <x v="4"/>
    <b v="1"/>
    <n v="253"/>
    <b v="1"/>
    <s v="technology/hardware"/>
    <n v="208.70837499999996"/>
    <n v="131.98948616600788"/>
    <x v="2"/>
    <s v="hardware"/>
  </r>
  <r>
    <x v="0"/>
    <s v="GB"/>
    <s v="GBP"/>
    <n v="1373751325"/>
    <d v="2013-07-13T16:35:25"/>
    <n v="1371159325"/>
    <x v="1976"/>
    <x v="0"/>
    <x v="4"/>
    <b v="1"/>
    <n v="473"/>
    <b v="1"/>
    <s v="technology/hardware"/>
    <n v="346.6"/>
    <n v="29.310782241014799"/>
    <x v="2"/>
    <s v="hardware"/>
  </r>
  <r>
    <x v="0"/>
    <s v="US"/>
    <s v="USD"/>
    <n v="1450511940"/>
    <d v="2015-12-19T02:59:00"/>
    <n v="1446527540"/>
    <x v="1977"/>
    <x v="4"/>
    <x v="0"/>
    <b v="1"/>
    <n v="821"/>
    <b v="1"/>
    <s v="technology/hardware"/>
    <n v="402.33"/>
    <n v="245.02436053593178"/>
    <x v="2"/>
    <s v="hardware"/>
  </r>
  <r>
    <x v="0"/>
    <s v="US"/>
    <s v="USD"/>
    <n v="1339484400"/>
    <d v="2012-06-12T02:00:00"/>
    <n v="1336627492"/>
    <x v="1978"/>
    <x v="5"/>
    <x v="5"/>
    <b v="1"/>
    <n v="388"/>
    <b v="1"/>
    <s v="technology/hardware"/>
    <n v="1026.8451399999999"/>
    <n v="1323.2540463917526"/>
    <x v="2"/>
    <s v="hardware"/>
  </r>
  <r>
    <x v="0"/>
    <s v="US"/>
    <s v="USD"/>
    <n v="1447909140"/>
    <d v="2015-11-18T23:59:00"/>
    <n v="1444734146"/>
    <x v="1979"/>
    <x v="9"/>
    <x v="0"/>
    <b v="1"/>
    <n v="813"/>
    <b v="1"/>
    <s v="technology/hardware"/>
    <n v="114.901155"/>
    <n v="282.65966789667897"/>
    <x v="2"/>
    <s v="hardware"/>
  </r>
  <r>
    <x v="0"/>
    <s v="DE"/>
    <s v="EUR"/>
    <n v="1459684862"/>
    <d v="2016-04-03T07:01:02"/>
    <n v="1456232462"/>
    <x v="1980"/>
    <x v="2"/>
    <x v="2"/>
    <b v="1"/>
    <n v="1945"/>
    <b v="1"/>
    <s v="technology/hardware"/>
    <n v="354.82402000000002"/>
    <n v="91.214401028277635"/>
    <x v="2"/>
    <s v="hardware"/>
  </r>
  <r>
    <x v="2"/>
    <s v="CA"/>
    <s v="CAD"/>
    <n v="1404926665"/>
    <d v="2014-07-09T12:24:25"/>
    <n v="1402334665"/>
    <x v="1981"/>
    <x v="0"/>
    <x v="3"/>
    <b v="0"/>
    <n v="12"/>
    <b v="0"/>
    <s v="photography/people"/>
    <n v="5.08"/>
    <n v="31.75"/>
    <x v="8"/>
    <s v="people"/>
  </r>
  <r>
    <x v="2"/>
    <s v="HK"/>
    <s v="HKD"/>
    <n v="1480863887"/>
    <d v="2016-12-04T10:04:47"/>
    <n v="1478268287"/>
    <x v="1982"/>
    <x v="4"/>
    <x v="2"/>
    <b v="0"/>
    <n v="0"/>
    <b v="0"/>
    <s v="photography/people"/>
    <n v="0"/>
    <n v="0"/>
    <x v="8"/>
    <s v="people"/>
  </r>
  <r>
    <x v="2"/>
    <s v="US"/>
    <s v="USD"/>
    <n v="1472799600"/>
    <d v="2016-09-02T02:00:00"/>
    <n v="1470874618"/>
    <x v="1983"/>
    <x v="10"/>
    <x v="2"/>
    <b v="0"/>
    <n v="16"/>
    <b v="0"/>
    <s v="photography/people"/>
    <n v="4.3"/>
    <n v="88.6875"/>
    <x v="8"/>
    <s v="people"/>
  </r>
  <r>
    <x v="2"/>
    <s v="US"/>
    <s v="USD"/>
    <n v="1417377481"/>
    <d v="2014-11-30T14:58:01"/>
    <n v="1412189881"/>
    <x v="1984"/>
    <x v="9"/>
    <x v="3"/>
    <b v="0"/>
    <n v="7"/>
    <b v="0"/>
    <s v="photography/people"/>
    <n v="21.146666666666665"/>
    <n v="453.14285714285717"/>
    <x v="8"/>
    <s v="people"/>
  </r>
  <r>
    <x v="2"/>
    <s v="GB"/>
    <s v="GBP"/>
    <n v="1470178800"/>
    <d v="2016-08-02T18:00:00"/>
    <n v="1467650771"/>
    <x v="1985"/>
    <x v="3"/>
    <x v="2"/>
    <b v="0"/>
    <n v="4"/>
    <b v="0"/>
    <s v="photography/people"/>
    <n v="3.1875"/>
    <n v="12.75"/>
    <x v="8"/>
    <s v="people"/>
  </r>
  <r>
    <x v="2"/>
    <s v="GB"/>
    <s v="GBP"/>
    <n v="1457947483"/>
    <d v="2016-03-14T04:24:43"/>
    <n v="1455359083"/>
    <x v="1986"/>
    <x v="2"/>
    <x v="2"/>
    <b v="0"/>
    <n v="1"/>
    <b v="0"/>
    <s v="photography/people"/>
    <n v="0.05"/>
    <n v="1"/>
    <x v="8"/>
    <s v="people"/>
  </r>
  <r>
    <x v="2"/>
    <s v="GB"/>
    <s v="GBP"/>
    <n v="1425223276"/>
    <d v="2015-03-01T10:21:16"/>
    <n v="1422631276"/>
    <x v="1987"/>
    <x v="1"/>
    <x v="0"/>
    <b v="0"/>
    <n v="28"/>
    <b v="0"/>
    <s v="photography/people"/>
    <n v="42.472727272727276"/>
    <n v="83.428571428571431"/>
    <x v="8"/>
    <s v="people"/>
  </r>
  <r>
    <x v="2"/>
    <s v="US"/>
    <s v="USD"/>
    <n v="1440094742"/>
    <d v="2015-08-20T13:19:02"/>
    <n v="1437502742"/>
    <x v="1988"/>
    <x v="3"/>
    <x v="0"/>
    <b v="0"/>
    <n v="1"/>
    <b v="0"/>
    <s v="photography/people"/>
    <n v="0.41666666666666669"/>
    <n v="25"/>
    <x v="8"/>
    <s v="people"/>
  </r>
  <r>
    <x v="2"/>
    <s v="US"/>
    <s v="USD"/>
    <n v="1481473208"/>
    <d v="2016-12-11T11:20:08"/>
    <n v="1478881208"/>
    <x v="1989"/>
    <x v="4"/>
    <x v="2"/>
    <b v="0"/>
    <n v="1"/>
    <b v="0"/>
    <s v="photography/people"/>
    <n v="1"/>
    <n v="50"/>
    <x v="8"/>
    <s v="people"/>
  </r>
  <r>
    <x v="2"/>
    <s v="US"/>
    <s v="USD"/>
    <n v="1455338532"/>
    <d v="2016-02-12T23:42:12"/>
    <n v="1454042532"/>
    <x v="1990"/>
    <x v="1"/>
    <x v="2"/>
    <b v="0"/>
    <n v="5"/>
    <b v="0"/>
    <s v="photography/people"/>
    <n v="16.966666666666665"/>
    <n v="101.8"/>
    <x v="8"/>
    <s v="people"/>
  </r>
  <r>
    <x v="2"/>
    <s v="US"/>
    <s v="USD"/>
    <n v="1435958786"/>
    <d v="2015-07-03T16:26:26"/>
    <n v="1434144386"/>
    <x v="1991"/>
    <x v="0"/>
    <x v="0"/>
    <b v="0"/>
    <n v="3"/>
    <b v="0"/>
    <s v="photography/people"/>
    <n v="7.0000000000000009"/>
    <n v="46.666666666666664"/>
    <x v="8"/>
    <s v="people"/>
  </r>
  <r>
    <x v="2"/>
    <s v="US"/>
    <s v="USD"/>
    <n v="1424229991"/>
    <d v="2015-02-17T22:26:31"/>
    <n v="1421637991"/>
    <x v="1992"/>
    <x v="1"/>
    <x v="0"/>
    <b v="0"/>
    <n v="2"/>
    <b v="0"/>
    <s v="photography/people"/>
    <n v="0.13333333333333333"/>
    <n v="1"/>
    <x v="8"/>
    <s v="people"/>
  </r>
  <r>
    <x v="2"/>
    <s v="GB"/>
    <s v="GBP"/>
    <n v="1450706837"/>
    <d v="2015-12-21T09:07:17"/>
    <n v="1448114837"/>
    <x v="1993"/>
    <x v="4"/>
    <x v="0"/>
    <b v="0"/>
    <n v="0"/>
    <b v="0"/>
    <s v="photography/people"/>
    <n v="0"/>
    <n v="0"/>
    <x v="8"/>
    <s v="people"/>
  </r>
  <r>
    <x v="2"/>
    <s v="US"/>
    <s v="USD"/>
    <n v="1481072942"/>
    <d v="2016-12-06T20:09:02"/>
    <n v="1475885342"/>
    <x v="1994"/>
    <x v="9"/>
    <x v="2"/>
    <b v="0"/>
    <n v="0"/>
    <b v="0"/>
    <s v="photography/people"/>
    <n v="0"/>
    <n v="0"/>
    <x v="8"/>
    <s v="people"/>
  </r>
  <r>
    <x v="2"/>
    <s v="CA"/>
    <s v="CAD"/>
    <n v="1437082736"/>
    <d v="2015-07-16T16:38:56"/>
    <n v="1435354736"/>
    <x v="1995"/>
    <x v="0"/>
    <x v="0"/>
    <b v="0"/>
    <n v="3"/>
    <b v="0"/>
    <s v="photography/people"/>
    <n v="7.8"/>
    <n v="26"/>
    <x v="8"/>
    <s v="people"/>
  </r>
  <r>
    <x v="2"/>
    <s v="US"/>
    <s v="USD"/>
    <n v="1405021211"/>
    <d v="2014-07-10T14:40:11"/>
    <n v="1402429211"/>
    <x v="1996"/>
    <x v="0"/>
    <x v="3"/>
    <b v="0"/>
    <n v="0"/>
    <b v="0"/>
    <s v="photography/people"/>
    <n v="0"/>
    <n v="0"/>
    <x v="8"/>
    <s v="people"/>
  </r>
  <r>
    <x v="2"/>
    <s v="US"/>
    <s v="USD"/>
    <n v="1409091612"/>
    <d v="2014-08-26T17:20:12"/>
    <n v="1406499612"/>
    <x v="1997"/>
    <x v="3"/>
    <x v="3"/>
    <b v="0"/>
    <n v="0"/>
    <b v="0"/>
    <s v="photography/people"/>
    <n v="0"/>
    <n v="0"/>
    <x v="8"/>
    <s v="people"/>
  </r>
  <r>
    <x v="2"/>
    <s v="US"/>
    <s v="USD"/>
    <n v="1406861438"/>
    <d v="2014-07-31T21:50:38"/>
    <n v="1402973438"/>
    <x v="1998"/>
    <x v="0"/>
    <x v="3"/>
    <b v="0"/>
    <n v="3"/>
    <b v="0"/>
    <s v="photography/people"/>
    <n v="26.200000000000003"/>
    <n v="218.33333333333334"/>
    <x v="8"/>
    <s v="people"/>
  </r>
  <r>
    <x v="2"/>
    <s v="GB"/>
    <s v="GBP"/>
    <n v="1415882108"/>
    <d v="2014-11-13T07:35:08"/>
    <n v="1413286508"/>
    <x v="1999"/>
    <x v="9"/>
    <x v="3"/>
    <b v="0"/>
    <n v="7"/>
    <b v="0"/>
    <s v="photography/people"/>
    <n v="0.76129032258064511"/>
    <n v="33.714285714285715"/>
    <x v="8"/>
    <s v="people"/>
  </r>
  <r>
    <x v="2"/>
    <s v="CA"/>
    <s v="CAD"/>
    <n v="1452120613"/>
    <d v="2016-01-06T17:50:13"/>
    <n v="1449528613"/>
    <x v="2000"/>
    <x v="11"/>
    <x v="0"/>
    <b v="0"/>
    <n v="25"/>
    <b v="0"/>
    <s v="photography/people"/>
    <n v="12.5"/>
    <n v="25"/>
    <x v="8"/>
    <s v="people"/>
  </r>
  <r>
    <x v="0"/>
    <s v="DE"/>
    <s v="EUR"/>
    <n v="1434139200"/>
    <d v="2015-06-12T15:00:00"/>
    <n v="1431406916"/>
    <x v="2001"/>
    <x v="5"/>
    <x v="0"/>
    <b v="1"/>
    <n v="1637"/>
    <b v="1"/>
    <s v="technology/hardware"/>
    <n v="382.12909090909091"/>
    <n v="128.38790470372632"/>
    <x v="2"/>
    <s v="hardware"/>
  </r>
  <r>
    <x v="0"/>
    <s v="US"/>
    <s v="USD"/>
    <n v="1485191143"/>
    <d v="2017-01-23T12:05:43"/>
    <n v="1482599143"/>
    <x v="2002"/>
    <x v="11"/>
    <x v="2"/>
    <b v="1"/>
    <n v="1375"/>
    <b v="1"/>
    <s v="technology/hardware"/>
    <n v="216.79422000000002"/>
    <n v="78.834261818181815"/>
    <x v="2"/>
    <s v="hardware"/>
  </r>
  <r>
    <x v="0"/>
    <s v="US"/>
    <s v="USD"/>
    <n v="1278111600"/>
    <d v="2010-07-02T18:00:00"/>
    <n v="1276830052"/>
    <x v="2003"/>
    <x v="0"/>
    <x v="7"/>
    <b v="1"/>
    <n v="17"/>
    <b v="1"/>
    <s v="technology/hardware"/>
    <n v="312"/>
    <n v="91.764705882352942"/>
    <x v="2"/>
    <s v="hardware"/>
  </r>
  <r>
    <x v="0"/>
    <s v="US"/>
    <s v="USD"/>
    <n v="1405002663"/>
    <d v="2014-07-10T09:31:03"/>
    <n v="1402410663"/>
    <x v="2004"/>
    <x v="0"/>
    <x v="3"/>
    <b v="1"/>
    <n v="354"/>
    <b v="1"/>
    <s v="technology/hardware"/>
    <n v="234.42048"/>
    <n v="331.10237288135596"/>
    <x v="2"/>
    <s v="hardware"/>
  </r>
  <r>
    <x v="0"/>
    <s v="US"/>
    <s v="USD"/>
    <n v="1381895940"/>
    <d v="2013-10-15T22:59:00"/>
    <n v="1379532618"/>
    <x v="2005"/>
    <x v="8"/>
    <x v="4"/>
    <b v="1"/>
    <n v="191"/>
    <b v="1"/>
    <s v="technology/hardware"/>
    <n v="123.68010000000001"/>
    <n v="194.26193717277485"/>
    <x v="2"/>
    <s v="hardware"/>
  </r>
  <r>
    <x v="0"/>
    <s v="US"/>
    <s v="USD"/>
    <n v="1417611645"/>
    <d v="2014-12-03T08:00:45"/>
    <n v="1414584045"/>
    <x v="2006"/>
    <x v="9"/>
    <x v="3"/>
    <b v="1"/>
    <n v="303"/>
    <b v="1"/>
    <s v="technology/hardware"/>
    <n v="247.84"/>
    <n v="408.97689768976898"/>
    <x v="2"/>
    <s v="hardware"/>
  </r>
  <r>
    <x v="0"/>
    <s v="US"/>
    <s v="USD"/>
    <n v="1282622400"/>
    <d v="2010-08-23T23:00:00"/>
    <n v="1276891586"/>
    <x v="2007"/>
    <x v="0"/>
    <x v="7"/>
    <b v="1"/>
    <n v="137"/>
    <b v="1"/>
    <s v="technology/hardware"/>
    <n v="115.7092"/>
    <n v="84.459270072992695"/>
    <x v="2"/>
    <s v="hardware"/>
  </r>
  <r>
    <x v="0"/>
    <s v="US"/>
    <s v="USD"/>
    <n v="1316442622"/>
    <d v="2011-09-19T09:30:22"/>
    <n v="1312641022"/>
    <x v="2008"/>
    <x v="10"/>
    <x v="6"/>
    <b v="1"/>
    <n v="41"/>
    <b v="1"/>
    <s v="technology/hardware"/>
    <n v="117.07484768810599"/>
    <n v="44.853658536585364"/>
    <x v="2"/>
    <s v="hardware"/>
  </r>
  <r>
    <x v="0"/>
    <s v="DE"/>
    <s v="EUR"/>
    <n v="1479890743"/>
    <d v="2016-11-23T03:45:43"/>
    <n v="1476776743"/>
    <x v="2009"/>
    <x v="9"/>
    <x v="2"/>
    <b v="1"/>
    <n v="398"/>
    <b v="1"/>
    <s v="technology/hardware"/>
    <n v="305.15800000000002"/>
    <n v="383.3643216080402"/>
    <x v="2"/>
    <s v="hardware"/>
  </r>
  <r>
    <x v="0"/>
    <s v="US"/>
    <s v="USD"/>
    <n v="1471564491"/>
    <d v="2016-08-18T18:54:51"/>
    <n v="1468972491"/>
    <x v="2010"/>
    <x v="3"/>
    <x v="2"/>
    <b v="1"/>
    <n v="1737"/>
    <b v="1"/>
    <s v="technology/hardware"/>
    <n v="320.05299999999994"/>
    <n v="55.276856649395505"/>
    <x v="2"/>
    <s v="hardware"/>
  </r>
  <r>
    <x v="0"/>
    <s v="AT"/>
    <s v="EUR"/>
    <n v="1452553200"/>
    <d v="2016-01-11T18:00:00"/>
    <n v="1449650173"/>
    <x v="2011"/>
    <x v="11"/>
    <x v="0"/>
    <b v="1"/>
    <n v="971"/>
    <b v="1"/>
    <s v="technology/hardware"/>
    <n v="819.56399999999996"/>
    <n v="422.02059732234807"/>
    <x v="2"/>
    <s v="hardware"/>
  </r>
  <r>
    <x v="0"/>
    <s v="US"/>
    <s v="USD"/>
    <n v="1423165441"/>
    <d v="2015-02-05T14:44:01"/>
    <n v="1420573441"/>
    <x v="2012"/>
    <x v="1"/>
    <x v="0"/>
    <b v="1"/>
    <n v="183"/>
    <b v="1"/>
    <s v="technology/hardware"/>
    <n v="234.90000000000003"/>
    <n v="64.180327868852459"/>
    <x v="2"/>
    <s v="hardware"/>
  </r>
  <r>
    <x v="0"/>
    <s v="US"/>
    <s v="USD"/>
    <n v="1468019014"/>
    <d v="2016-07-08T18:03:34"/>
    <n v="1462835014"/>
    <x v="2013"/>
    <x v="5"/>
    <x v="2"/>
    <b v="1"/>
    <n v="4562"/>
    <b v="1"/>
    <s v="technology/hardware"/>
    <n v="494.91374999999999"/>
    <n v="173.57781674704077"/>
    <x v="2"/>
    <s v="hardware"/>
  </r>
  <r>
    <x v="0"/>
    <s v="US"/>
    <s v="USD"/>
    <n v="1364184539"/>
    <d v="2013-03-24T23:08:59"/>
    <n v="1361250539"/>
    <x v="2014"/>
    <x v="2"/>
    <x v="4"/>
    <b v="1"/>
    <n v="26457"/>
    <b v="1"/>
    <s v="technology/hardware"/>
    <n v="7813.7822333333334"/>
    <n v="88.601680840609291"/>
    <x v="2"/>
    <s v="hardware"/>
  </r>
  <r>
    <x v="0"/>
    <s v="US"/>
    <s v="USD"/>
    <n v="1315602163"/>
    <d v="2011-09-09T16:02:43"/>
    <n v="1313010163"/>
    <x v="2015"/>
    <x v="10"/>
    <x v="6"/>
    <b v="1"/>
    <n v="162"/>
    <b v="1"/>
    <s v="technology/hardware"/>
    <n v="113.00013888888888"/>
    <n v="50.222283950617282"/>
    <x v="2"/>
    <s v="hardware"/>
  </r>
  <r>
    <x v="0"/>
    <s v="US"/>
    <s v="USD"/>
    <n v="1362863299"/>
    <d v="2013-03-09T16:08:19"/>
    <n v="1360271299"/>
    <x v="2016"/>
    <x v="2"/>
    <x v="4"/>
    <b v="1"/>
    <n v="479"/>
    <b v="1"/>
    <s v="technology/hardware"/>
    <n v="921.54219999999998"/>
    <n v="192.38876826722338"/>
    <x v="2"/>
    <s v="hardware"/>
  </r>
  <r>
    <x v="0"/>
    <s v="US"/>
    <s v="USD"/>
    <n v="1332561600"/>
    <d v="2012-03-23T23:00:00"/>
    <n v="1329873755"/>
    <x v="2017"/>
    <x v="2"/>
    <x v="5"/>
    <b v="1"/>
    <n v="426"/>
    <b v="1"/>
    <s v="technology/hardware"/>
    <n v="125.10239999999999"/>
    <n v="73.416901408450698"/>
    <x v="2"/>
    <s v="hardware"/>
  </r>
  <r>
    <x v="0"/>
    <s v="IE"/>
    <s v="EUR"/>
    <n v="1439455609"/>
    <d v="2015-08-13T03:46:49"/>
    <n v="1436863609"/>
    <x v="2018"/>
    <x v="3"/>
    <x v="0"/>
    <b v="1"/>
    <n v="450"/>
    <b v="1"/>
    <s v="technology/hardware"/>
    <n v="102.24343076923077"/>
    <n v="147.68495555555555"/>
    <x v="2"/>
    <s v="hardware"/>
  </r>
  <r>
    <x v="0"/>
    <s v="US"/>
    <s v="USD"/>
    <n v="1474563621"/>
    <d v="2016-09-22T12:00:21"/>
    <n v="1471971621"/>
    <x v="2019"/>
    <x v="10"/>
    <x v="2"/>
    <b v="1"/>
    <n v="1780"/>
    <b v="1"/>
    <s v="technology/hardware"/>
    <n v="484.90975000000003"/>
    <n v="108.96848314606741"/>
    <x v="2"/>
    <s v="hardware"/>
  </r>
  <r>
    <x v="0"/>
    <s v="US"/>
    <s v="USD"/>
    <n v="1400108640"/>
    <d v="2014-05-14T18:04:00"/>
    <n v="1396923624"/>
    <x v="2020"/>
    <x v="6"/>
    <x v="3"/>
    <b v="1"/>
    <n v="122"/>
    <b v="1"/>
    <s v="technology/hardware"/>
    <n v="192.33333333333334"/>
    <n v="23.647540983606557"/>
    <x v="2"/>
    <s v="hardware"/>
  </r>
  <r>
    <x v="0"/>
    <s v="US"/>
    <s v="USD"/>
    <n v="1411522897"/>
    <d v="2014-09-23T20:41:37"/>
    <n v="1407634897"/>
    <x v="2021"/>
    <x v="10"/>
    <x v="3"/>
    <b v="1"/>
    <n v="95"/>
    <b v="1"/>
    <s v="technology/hardware"/>
    <n v="281.10000000000002"/>
    <n v="147.94736842105263"/>
    <x v="2"/>
    <s v="hardware"/>
  </r>
  <r>
    <x v="0"/>
    <s v="US"/>
    <s v="USD"/>
    <n v="1465652372"/>
    <d v="2016-06-11T08:39:32"/>
    <n v="1463060372"/>
    <x v="2022"/>
    <x v="5"/>
    <x v="2"/>
    <b v="1"/>
    <n v="325"/>
    <b v="1"/>
    <s v="technology/hardware"/>
    <n v="125.13700000000001"/>
    <n v="385.03692307692307"/>
    <x v="2"/>
    <s v="hardware"/>
  </r>
  <r>
    <x v="0"/>
    <s v="US"/>
    <s v="USD"/>
    <n v="1434017153"/>
    <d v="2015-06-11T05:05:53"/>
    <n v="1431425153"/>
    <x v="2023"/>
    <x v="5"/>
    <x v="0"/>
    <b v="1"/>
    <n v="353"/>
    <b v="1"/>
    <s v="technology/hardware"/>
    <n v="161.459"/>
    <n v="457.39093484419266"/>
    <x v="2"/>
    <s v="hardware"/>
  </r>
  <r>
    <x v="0"/>
    <s v="US"/>
    <s v="USD"/>
    <n v="1344826800"/>
    <d v="2012-08-12T22:00:00"/>
    <n v="1341875544"/>
    <x v="2024"/>
    <x v="3"/>
    <x v="5"/>
    <b v="1"/>
    <n v="105"/>
    <b v="1"/>
    <s v="technology/hardware"/>
    <n v="585.35"/>
    <n v="222.99047619047619"/>
    <x v="2"/>
    <s v="hardware"/>
  </r>
  <r>
    <x v="0"/>
    <s v="DE"/>
    <s v="EUR"/>
    <n v="1433996746"/>
    <d v="2015-06-10T23:25:46"/>
    <n v="1431404746"/>
    <x v="2025"/>
    <x v="5"/>
    <x v="0"/>
    <b v="1"/>
    <n v="729"/>
    <b v="1"/>
    <s v="technology/hardware"/>
    <n v="201.14999999999998"/>
    <n v="220.74074074074073"/>
    <x v="2"/>
    <s v="hardware"/>
  </r>
  <r>
    <x v="0"/>
    <s v="US"/>
    <s v="USD"/>
    <n v="1398052740"/>
    <d v="2014-04-20T22:59:00"/>
    <n v="1394127585"/>
    <x v="2026"/>
    <x v="7"/>
    <x v="3"/>
    <b v="1"/>
    <n v="454"/>
    <b v="1"/>
    <s v="technology/hardware"/>
    <n v="133.48307999999997"/>
    <n v="73.503898678414089"/>
    <x v="2"/>
    <s v="hardware"/>
  </r>
  <r>
    <x v="0"/>
    <s v="US"/>
    <s v="USD"/>
    <n v="1427740319"/>
    <d v="2015-03-30T13:31:59"/>
    <n v="1423855919"/>
    <x v="2027"/>
    <x v="2"/>
    <x v="0"/>
    <b v="1"/>
    <n v="539"/>
    <b v="1"/>
    <s v="technology/hardware"/>
    <n v="120.24900000000001"/>
    <n v="223.09647495361781"/>
    <x v="2"/>
    <s v="hardware"/>
  </r>
  <r>
    <x v="0"/>
    <s v="US"/>
    <s v="USD"/>
    <n v="1268690100"/>
    <d v="2010-03-15T16:55:00"/>
    <n v="1265493806"/>
    <x v="2028"/>
    <x v="2"/>
    <x v="7"/>
    <b v="1"/>
    <n v="79"/>
    <b v="1"/>
    <s v="technology/hardware"/>
    <n v="126.16666666666667"/>
    <n v="47.911392405063289"/>
    <x v="2"/>
    <s v="hardware"/>
  </r>
  <r>
    <x v="0"/>
    <s v="US"/>
    <s v="USD"/>
    <n v="1409099481"/>
    <d v="2014-08-26T19:31:21"/>
    <n v="1406507481"/>
    <x v="2029"/>
    <x v="3"/>
    <x v="3"/>
    <b v="1"/>
    <n v="94"/>
    <b v="1"/>
    <s v="technology/hardware"/>
    <n v="361.2"/>
    <n v="96.063829787234042"/>
    <x v="2"/>
    <s v="hardware"/>
  </r>
  <r>
    <x v="0"/>
    <s v="GB"/>
    <s v="GBP"/>
    <n v="1354233296"/>
    <d v="2012-11-29T18:54:56"/>
    <n v="1351641296"/>
    <x v="2030"/>
    <x v="9"/>
    <x v="5"/>
    <b v="1"/>
    <n v="625"/>
    <b v="1"/>
    <s v="technology/hardware"/>
    <n v="226.239013671875"/>
    <n v="118.6144"/>
    <x v="2"/>
    <s v="hardware"/>
  </r>
  <r>
    <x v="0"/>
    <s v="NL"/>
    <s v="EUR"/>
    <n v="1420765200"/>
    <d v="2015-01-08T20:00:00"/>
    <n v="1417506853"/>
    <x v="2031"/>
    <x v="11"/>
    <x v="3"/>
    <b v="1"/>
    <n v="508"/>
    <b v="1"/>
    <s v="technology/hardware"/>
    <n v="120.35"/>
    <n v="118.45472440944881"/>
    <x v="2"/>
    <s v="hardware"/>
  </r>
  <r>
    <x v="0"/>
    <s v="US"/>
    <s v="USD"/>
    <n v="1481778000"/>
    <d v="2016-12-15T00:00:00"/>
    <n v="1479216874"/>
    <x v="2032"/>
    <x v="4"/>
    <x v="2"/>
    <b v="1"/>
    <n v="531"/>
    <b v="1"/>
    <s v="technology/hardware"/>
    <n v="304.18799999999999"/>
    <n v="143.21468926553672"/>
    <x v="2"/>
    <s v="hardware"/>
  </r>
  <r>
    <x v="0"/>
    <s v="US"/>
    <s v="USD"/>
    <n v="1398477518"/>
    <d v="2014-04-25T20:58:38"/>
    <n v="1395885518"/>
    <x v="2033"/>
    <x v="7"/>
    <x v="3"/>
    <b v="1"/>
    <n v="158"/>
    <b v="1"/>
    <s v="technology/hardware"/>
    <n v="178.67599999999999"/>
    <n v="282.71518987341773"/>
    <x v="2"/>
    <s v="hardware"/>
  </r>
  <r>
    <x v="0"/>
    <s v="US"/>
    <s v="USD"/>
    <n v="1430981880"/>
    <d v="2015-05-07T01:58:00"/>
    <n v="1426216033"/>
    <x v="2034"/>
    <x v="7"/>
    <x v="0"/>
    <b v="1"/>
    <n v="508"/>
    <b v="1"/>
    <s v="technology/hardware"/>
    <n v="386.81998717948721"/>
    <n v="593.93620078740162"/>
    <x v="2"/>
    <s v="hardware"/>
  </r>
  <r>
    <x v="0"/>
    <s v="US"/>
    <s v="USD"/>
    <n v="1450486800"/>
    <d v="2015-12-18T20:00:00"/>
    <n v="1446562807"/>
    <x v="2035"/>
    <x v="4"/>
    <x v="0"/>
    <b v="1"/>
    <n v="644"/>
    <b v="1"/>
    <s v="technology/hardware"/>
    <n v="211.03642500000004"/>
    <n v="262.15704968944101"/>
    <x v="2"/>
    <s v="hardware"/>
  </r>
  <r>
    <x v="0"/>
    <s v="US"/>
    <s v="USD"/>
    <n v="1399668319"/>
    <d v="2014-05-09T15:45:19"/>
    <n v="1397076319"/>
    <x v="2036"/>
    <x v="6"/>
    <x v="3"/>
    <b v="1"/>
    <n v="848"/>
    <b v="1"/>
    <s v="technology/hardware"/>
    <n v="131.66833333333335"/>
    <n v="46.580778301886795"/>
    <x v="2"/>
    <s v="hardware"/>
  </r>
  <r>
    <x v="0"/>
    <s v="US"/>
    <s v="USD"/>
    <n v="1388383353"/>
    <d v="2013-12-30T01:02:33"/>
    <n v="1383195753"/>
    <x v="2037"/>
    <x v="9"/>
    <x v="4"/>
    <b v="1"/>
    <n v="429"/>
    <b v="1"/>
    <s v="technology/hardware"/>
    <n v="300.47639999999996"/>
    <n v="70.041118881118877"/>
    <x v="2"/>
    <s v="hardware"/>
  </r>
  <r>
    <x v="0"/>
    <s v="GB"/>
    <s v="GBP"/>
    <n v="1372701600"/>
    <d v="2013-07-01T13:00:00"/>
    <n v="1369895421"/>
    <x v="2038"/>
    <x v="5"/>
    <x v="4"/>
    <b v="1"/>
    <n v="204"/>
    <b v="1"/>
    <s v="technology/hardware"/>
    <n v="420.51249999999999"/>
    <n v="164.90686274509804"/>
    <x v="2"/>
    <s v="hardware"/>
  </r>
  <r>
    <x v="0"/>
    <s v="US"/>
    <s v="USD"/>
    <n v="1480568340"/>
    <d v="2016-11-30T23:59:00"/>
    <n v="1477996325"/>
    <x v="2039"/>
    <x v="4"/>
    <x v="2"/>
    <b v="1"/>
    <n v="379"/>
    <b v="1"/>
    <s v="technology/hardware"/>
    <n v="136.21680000000001"/>
    <n v="449.26385224274406"/>
    <x v="2"/>
    <s v="hardware"/>
  </r>
  <r>
    <x v="0"/>
    <s v="US"/>
    <s v="USD"/>
    <n v="1384557303"/>
    <d v="2013-11-15T18:15:03"/>
    <n v="1383257703"/>
    <x v="2040"/>
    <x v="9"/>
    <x v="4"/>
    <b v="1"/>
    <n v="271"/>
    <b v="1"/>
    <s v="technology/hardware"/>
    <n v="248.17133333333334"/>
    <n v="27.472841328413285"/>
    <x v="2"/>
    <s v="hardware"/>
  </r>
  <r>
    <x v="0"/>
    <s v="US"/>
    <s v="USD"/>
    <n v="1478785027"/>
    <d v="2016-11-10T08:37:07"/>
    <n v="1476189427"/>
    <x v="2041"/>
    <x v="9"/>
    <x v="2"/>
    <b v="0"/>
    <n v="120"/>
    <b v="1"/>
    <s v="technology/hardware"/>
    <n v="181.86315789473684"/>
    <n v="143.97499999999999"/>
    <x v="2"/>
    <s v="hardware"/>
  </r>
  <r>
    <x v="0"/>
    <s v="US"/>
    <s v="USD"/>
    <n v="1453481974"/>
    <d v="2016-01-22T11:59:34"/>
    <n v="1448297974"/>
    <x v="2042"/>
    <x v="4"/>
    <x v="0"/>
    <b v="0"/>
    <n v="140"/>
    <b v="1"/>
    <s v="technology/hardware"/>
    <n v="123.53"/>
    <n v="88.23571428571428"/>
    <x v="2"/>
    <s v="hardware"/>
  </r>
  <r>
    <x v="0"/>
    <s v="US"/>
    <s v="USD"/>
    <n v="1481432340"/>
    <d v="2016-12-10T23:59:00"/>
    <n v="1476764077"/>
    <x v="2043"/>
    <x v="9"/>
    <x v="2"/>
    <b v="0"/>
    <n v="193"/>
    <b v="1"/>
    <s v="technology/hardware"/>
    <n v="506.20938628158842"/>
    <n v="36.326424870466319"/>
    <x v="2"/>
    <s v="hardware"/>
  </r>
  <r>
    <x v="0"/>
    <s v="US"/>
    <s v="USD"/>
    <n v="1434212714"/>
    <d v="2015-06-13T11:25:14"/>
    <n v="1431620714"/>
    <x v="2044"/>
    <x v="5"/>
    <x v="0"/>
    <b v="0"/>
    <n v="180"/>
    <b v="1"/>
    <s v="technology/hardware"/>
    <n v="108.21333333333334"/>
    <n v="90.177777777777777"/>
    <x v="2"/>
    <s v="hardware"/>
  </r>
  <r>
    <x v="0"/>
    <s v="US"/>
    <s v="USD"/>
    <n v="1341799647"/>
    <d v="2012-07-08T21:07:27"/>
    <n v="1339207647"/>
    <x v="2045"/>
    <x v="0"/>
    <x v="5"/>
    <b v="0"/>
    <n v="263"/>
    <b v="1"/>
    <s v="technology/hardware"/>
    <n v="819.18387755102037"/>
    <n v="152.62361216730039"/>
    <x v="2"/>
    <s v="hardware"/>
  </r>
  <r>
    <x v="0"/>
    <s v="US"/>
    <s v="USD"/>
    <n v="1369282044"/>
    <d v="2013-05-22T23:07:24"/>
    <n v="1366690044"/>
    <x v="2046"/>
    <x v="6"/>
    <x v="4"/>
    <b v="0"/>
    <n v="217"/>
    <b v="1"/>
    <s v="technology/hardware"/>
    <n v="121.10000000000001"/>
    <n v="55.806451612903224"/>
    <x v="2"/>
    <s v="hardware"/>
  </r>
  <r>
    <x v="0"/>
    <s v="AU"/>
    <s v="AUD"/>
    <n v="1429228800"/>
    <d v="2015-04-16T19:00:00"/>
    <n v="1426714870"/>
    <x v="2047"/>
    <x v="7"/>
    <x v="0"/>
    <b v="0"/>
    <n v="443"/>
    <b v="1"/>
    <s v="technology/hardware"/>
    <n v="102.99897959183673"/>
    <n v="227.85327313769753"/>
    <x v="2"/>
    <s v="hardware"/>
  </r>
  <r>
    <x v="0"/>
    <s v="US"/>
    <s v="USD"/>
    <n v="1369323491"/>
    <d v="2013-05-23T10:38:11"/>
    <n v="1366731491"/>
    <x v="2048"/>
    <x v="6"/>
    <x v="4"/>
    <b v="0"/>
    <n v="1373"/>
    <b v="1"/>
    <s v="technology/hardware"/>
    <n v="148.33229411764705"/>
    <n v="91.82989803350327"/>
    <x v="2"/>
    <s v="hardware"/>
  </r>
  <r>
    <x v="0"/>
    <s v="GB"/>
    <s v="GBP"/>
    <n v="1386025140"/>
    <d v="2013-12-02T17:59:00"/>
    <n v="1382963963"/>
    <x v="2049"/>
    <x v="9"/>
    <x v="4"/>
    <b v="0"/>
    <n v="742"/>
    <b v="1"/>
    <s v="technology/hardware"/>
    <n v="120.19070000000001"/>
    <n v="80.991037735849048"/>
    <x v="2"/>
    <s v="hardware"/>
  </r>
  <r>
    <x v="0"/>
    <s v="US"/>
    <s v="USD"/>
    <n v="1433036578"/>
    <d v="2015-05-30T20:42:58"/>
    <n v="1429580578"/>
    <x v="2050"/>
    <x v="6"/>
    <x v="0"/>
    <b v="0"/>
    <n v="170"/>
    <b v="1"/>
    <s v="technology/hardware"/>
    <n v="473.27000000000004"/>
    <n v="278.39411764705881"/>
    <x v="2"/>
    <s v="hardware"/>
  </r>
  <r>
    <x v="0"/>
    <s v="US"/>
    <s v="USD"/>
    <n v="1388017937"/>
    <d v="2013-12-25T19:32:17"/>
    <n v="1385425937"/>
    <x v="2051"/>
    <x v="4"/>
    <x v="4"/>
    <b v="0"/>
    <n v="242"/>
    <b v="1"/>
    <s v="technology/hardware"/>
    <n v="130.36250000000001"/>
    <n v="43.095041322314053"/>
    <x v="2"/>
    <s v="hardware"/>
  </r>
  <r>
    <x v="0"/>
    <s v="US"/>
    <s v="USD"/>
    <n v="1455933653"/>
    <d v="2016-02-19T21:00:53"/>
    <n v="1452045653"/>
    <x v="2052"/>
    <x v="1"/>
    <x v="2"/>
    <b v="0"/>
    <n v="541"/>
    <b v="1"/>
    <s v="technology/hardware"/>
    <n v="353.048"/>
    <n v="326.29205175600737"/>
    <x v="2"/>
    <s v="hardware"/>
  </r>
  <r>
    <x v="0"/>
    <s v="US"/>
    <s v="USD"/>
    <n v="1448466551"/>
    <d v="2015-11-25T10:49:11"/>
    <n v="1445870951"/>
    <x v="2053"/>
    <x v="9"/>
    <x v="0"/>
    <b v="0"/>
    <n v="121"/>
    <b v="1"/>
    <s v="technology/hardware"/>
    <n v="101.02"/>
    <n v="41.743801652892564"/>
    <x v="2"/>
    <s v="hardware"/>
  </r>
  <r>
    <x v="0"/>
    <s v="GB"/>
    <s v="GBP"/>
    <n v="1399033810"/>
    <d v="2014-05-02T07:30:10"/>
    <n v="1396441810"/>
    <x v="2054"/>
    <x v="6"/>
    <x v="3"/>
    <b v="0"/>
    <n v="621"/>
    <b v="1"/>
    <s v="technology/hardware"/>
    <n v="113.59142857142857"/>
    <n v="64.020933977455712"/>
    <x v="2"/>
    <s v="hardware"/>
  </r>
  <r>
    <x v="0"/>
    <s v="US"/>
    <s v="USD"/>
    <n v="1417579200"/>
    <d v="2014-12-02T23:00:00"/>
    <n v="1415031043"/>
    <x v="2055"/>
    <x v="4"/>
    <x v="3"/>
    <b v="0"/>
    <n v="101"/>
    <b v="1"/>
    <s v="technology/hardware"/>
    <n v="167.41666666666666"/>
    <n v="99.455445544554451"/>
    <x v="2"/>
    <s v="hardware"/>
  </r>
  <r>
    <x v="0"/>
    <s v="US"/>
    <s v="USD"/>
    <n v="1366222542"/>
    <d v="2013-04-17T13:15:42"/>
    <n v="1363630542"/>
    <x v="2056"/>
    <x v="7"/>
    <x v="4"/>
    <b v="0"/>
    <n v="554"/>
    <b v="1"/>
    <s v="technology/hardware"/>
    <n v="153.452"/>
    <n v="138.49458483754512"/>
    <x v="2"/>
    <s v="hardware"/>
  </r>
  <r>
    <x v="0"/>
    <s v="GB"/>
    <s v="GBP"/>
    <n v="1456487532"/>
    <d v="2016-02-26T06:52:12"/>
    <n v="1453895532"/>
    <x v="2057"/>
    <x v="1"/>
    <x v="2"/>
    <b v="0"/>
    <n v="666"/>
    <b v="1"/>
    <s v="technology/hardware"/>
    <n v="202.23220000000001"/>
    <n v="45.547792792792798"/>
    <x v="2"/>
    <s v="hardware"/>
  </r>
  <r>
    <x v="0"/>
    <s v="GB"/>
    <s v="GBP"/>
    <n v="1425326400"/>
    <d v="2015-03-02T15:00:00"/>
    <n v="1421916830"/>
    <x v="2058"/>
    <x v="1"/>
    <x v="0"/>
    <b v="0"/>
    <n v="410"/>
    <b v="1"/>
    <s v="technology/hardware"/>
    <n v="168.28125"/>
    <n v="10.507317073170732"/>
    <x v="2"/>
    <s v="hardware"/>
  </r>
  <r>
    <x v="0"/>
    <s v="US"/>
    <s v="USD"/>
    <n v="1454277540"/>
    <d v="2016-01-31T16:59:00"/>
    <n v="1450880854"/>
    <x v="2059"/>
    <x v="11"/>
    <x v="0"/>
    <b v="0"/>
    <n v="375"/>
    <b v="1"/>
    <s v="technology/hardware"/>
    <n v="143.45666666666668"/>
    <n v="114.76533333333333"/>
    <x v="2"/>
    <s v="hardware"/>
  </r>
  <r>
    <x v="0"/>
    <s v="US"/>
    <s v="USD"/>
    <n v="1406129150"/>
    <d v="2014-07-23T10:25:50"/>
    <n v="1400945150"/>
    <x v="2060"/>
    <x v="5"/>
    <x v="3"/>
    <b v="0"/>
    <n v="1364"/>
    <b v="1"/>
    <s v="technology/hardware"/>
    <n v="196.4"/>
    <n v="35.997067448680355"/>
    <x v="2"/>
    <s v="hardware"/>
  </r>
  <r>
    <x v="0"/>
    <s v="US"/>
    <s v="USD"/>
    <n v="1483208454"/>
    <d v="2016-12-31T13:20:54"/>
    <n v="1480616454"/>
    <x v="2061"/>
    <x v="11"/>
    <x v="2"/>
    <b v="0"/>
    <n v="35"/>
    <b v="1"/>
    <s v="technology/hardware"/>
    <n v="107.91999999999999"/>
    <n v="154.17142857142858"/>
    <x v="2"/>
    <s v="hardware"/>
  </r>
  <r>
    <x v="0"/>
    <s v="DK"/>
    <s v="DKK"/>
    <n v="1458807098"/>
    <d v="2016-03-24T03:11:38"/>
    <n v="1456218698"/>
    <x v="2062"/>
    <x v="2"/>
    <x v="2"/>
    <b v="0"/>
    <n v="203"/>
    <b v="1"/>
    <s v="technology/hardware"/>
    <n v="114.97699999999999"/>
    <n v="566.38916256157631"/>
    <x v="2"/>
    <s v="hardware"/>
  </r>
  <r>
    <x v="0"/>
    <s v="DE"/>
    <s v="EUR"/>
    <n v="1463333701"/>
    <d v="2016-05-15T12:35:01"/>
    <n v="1460482501"/>
    <x v="2063"/>
    <x v="6"/>
    <x v="2"/>
    <b v="0"/>
    <n v="49"/>
    <b v="1"/>
    <s v="technology/hardware"/>
    <n v="148.04999999999998"/>
    <n v="120.85714285714286"/>
    <x v="2"/>
    <s v="hardware"/>
  </r>
  <r>
    <x v="0"/>
    <s v="US"/>
    <s v="USD"/>
    <n v="1370001600"/>
    <d v="2013-05-31T07:00:00"/>
    <n v="1366879523"/>
    <x v="2064"/>
    <x v="6"/>
    <x v="4"/>
    <b v="0"/>
    <n v="5812"/>
    <b v="1"/>
    <s v="technology/hardware"/>
    <n v="191.16676082790633"/>
    <n v="86.163845492085343"/>
    <x v="2"/>
    <s v="hardware"/>
  </r>
  <r>
    <x v="0"/>
    <s v="GB"/>
    <s v="GBP"/>
    <n v="1387958429"/>
    <d v="2013-12-25T03:00:29"/>
    <n v="1385366429"/>
    <x v="2065"/>
    <x v="4"/>
    <x v="4"/>
    <b v="0"/>
    <n v="1556"/>
    <b v="1"/>
    <s v="technology/hardware"/>
    <n v="199.215125"/>
    <n v="51.212114395886893"/>
    <x v="2"/>
    <s v="hardware"/>
  </r>
  <r>
    <x v="0"/>
    <s v="US"/>
    <s v="USD"/>
    <n v="1408818683"/>
    <d v="2014-08-23T13:31:23"/>
    <n v="1406226683"/>
    <x v="2066"/>
    <x v="3"/>
    <x v="3"/>
    <b v="0"/>
    <n v="65"/>
    <b v="1"/>
    <s v="technology/hardware"/>
    <n v="218.6"/>
    <n v="67.261538461538464"/>
    <x v="2"/>
    <s v="hardware"/>
  </r>
  <r>
    <x v="0"/>
    <s v="GB"/>
    <s v="GBP"/>
    <n v="1432499376"/>
    <d v="2015-05-24T15:29:36"/>
    <n v="1429648176"/>
    <x v="2067"/>
    <x v="6"/>
    <x v="0"/>
    <b v="0"/>
    <n v="10"/>
    <b v="1"/>
    <s v="technology/hardware"/>
    <n v="126.86868686868686"/>
    <n v="62.8"/>
    <x v="2"/>
    <s v="hardware"/>
  </r>
  <r>
    <x v="0"/>
    <s v="US"/>
    <s v="USD"/>
    <n v="1476994315"/>
    <d v="2016-10-20T15:11:55"/>
    <n v="1474402315"/>
    <x v="2068"/>
    <x v="8"/>
    <x v="2"/>
    <b v="0"/>
    <n v="76"/>
    <b v="1"/>
    <s v="technology/hardware"/>
    <n v="105.22388000000001"/>
    <n v="346.13118421052633"/>
    <x v="2"/>
    <s v="hardware"/>
  </r>
  <r>
    <x v="0"/>
    <s v="US"/>
    <s v="USD"/>
    <n v="1451776791"/>
    <d v="2016-01-02T18:19:51"/>
    <n v="1449098391"/>
    <x v="2069"/>
    <x v="11"/>
    <x v="0"/>
    <b v="0"/>
    <n v="263"/>
    <b v="1"/>
    <s v="technology/hardware"/>
    <n v="128.40666000000002"/>
    <n v="244.11912547528519"/>
    <x v="2"/>
    <s v="hardware"/>
  </r>
  <r>
    <x v="0"/>
    <s v="DE"/>
    <s v="EUR"/>
    <n v="1467128723"/>
    <d v="2016-06-28T10:45:23"/>
    <n v="1464536723"/>
    <x v="2070"/>
    <x v="5"/>
    <x v="2"/>
    <b v="0"/>
    <n v="1530"/>
    <b v="1"/>
    <s v="technology/hardware"/>
    <n v="317.3272"/>
    <n v="259.25424836601309"/>
    <x v="2"/>
    <s v="hardware"/>
  </r>
  <r>
    <x v="0"/>
    <s v="US"/>
    <s v="USD"/>
    <n v="1475390484"/>
    <d v="2016-10-02T01:41:24"/>
    <n v="1471502484"/>
    <x v="2071"/>
    <x v="10"/>
    <x v="2"/>
    <b v="0"/>
    <n v="278"/>
    <b v="1"/>
    <s v="technology/hardware"/>
    <n v="280.73"/>
    <n v="201.96402877697841"/>
    <x v="2"/>
    <s v="hardware"/>
  </r>
  <r>
    <x v="0"/>
    <s v="US"/>
    <s v="USD"/>
    <n v="1462629432"/>
    <d v="2016-05-07T08:57:12"/>
    <n v="1460037432"/>
    <x v="2072"/>
    <x v="6"/>
    <x v="2"/>
    <b v="0"/>
    <n v="350"/>
    <b v="1"/>
    <s v="technology/hardware"/>
    <n v="110.73146853146854"/>
    <n v="226.20857142857142"/>
    <x v="2"/>
    <s v="hardware"/>
  </r>
  <r>
    <x v="0"/>
    <s v="US"/>
    <s v="USD"/>
    <n v="1431100918"/>
    <d v="2015-05-08T11:01:58"/>
    <n v="1427212918"/>
    <x v="2073"/>
    <x v="7"/>
    <x v="0"/>
    <b v="0"/>
    <n v="470"/>
    <b v="1"/>
    <s v="technology/hardware"/>
    <n v="152.60429999999999"/>
    <n v="324.69"/>
    <x v="2"/>
    <s v="hardware"/>
  </r>
  <r>
    <x v="0"/>
    <s v="US"/>
    <s v="USD"/>
    <n v="1462564182"/>
    <d v="2016-05-06T14:49:42"/>
    <n v="1459972182"/>
    <x v="2074"/>
    <x v="6"/>
    <x v="2"/>
    <b v="0"/>
    <n v="3"/>
    <b v="1"/>
    <s v="technology/hardware"/>
    <n v="102.49999999999999"/>
    <n v="205"/>
    <x v="2"/>
    <s v="hardware"/>
  </r>
  <r>
    <x v="0"/>
    <s v="US"/>
    <s v="USD"/>
    <n v="1374769288"/>
    <d v="2013-07-25T11:21:28"/>
    <n v="1372177288"/>
    <x v="2075"/>
    <x v="0"/>
    <x v="4"/>
    <b v="0"/>
    <n v="8200"/>
    <b v="1"/>
    <s v="technology/hardware"/>
    <n v="1678.3738373837384"/>
    <n v="20.465926829268295"/>
    <x v="2"/>
    <s v="hardware"/>
  </r>
  <r>
    <x v="0"/>
    <s v="GB"/>
    <s v="GBP"/>
    <n v="1406149689"/>
    <d v="2014-07-23T16:08:09"/>
    <n v="1402693689"/>
    <x v="2076"/>
    <x v="0"/>
    <x v="3"/>
    <b v="0"/>
    <n v="8359"/>
    <b v="1"/>
    <s v="technology/hardware"/>
    <n v="543.349156424581"/>
    <n v="116.35303146309367"/>
    <x v="2"/>
    <s v="hardware"/>
  </r>
  <r>
    <x v="0"/>
    <s v="US"/>
    <s v="USD"/>
    <n v="1433538000"/>
    <d v="2015-06-05T16:00:00"/>
    <n v="1428541276"/>
    <x v="2077"/>
    <x v="6"/>
    <x v="0"/>
    <b v="0"/>
    <n v="188"/>
    <b v="1"/>
    <s v="technology/hardware"/>
    <n v="115.50800000000001"/>
    <n v="307.20212765957444"/>
    <x v="2"/>
    <s v="hardware"/>
  </r>
  <r>
    <x v="0"/>
    <s v="ES"/>
    <s v="EUR"/>
    <n v="1482085857"/>
    <d v="2016-12-18T13:30:57"/>
    <n v="1479493857"/>
    <x v="2078"/>
    <x v="4"/>
    <x v="2"/>
    <b v="0"/>
    <n v="48"/>
    <b v="1"/>
    <s v="technology/hardware"/>
    <n v="131.20499999999998"/>
    <n v="546.6875"/>
    <x v="2"/>
    <s v="hardware"/>
  </r>
  <r>
    <x v="0"/>
    <s v="GB"/>
    <s v="GBP"/>
    <n v="1435258800"/>
    <d v="2015-06-25T14:00:00"/>
    <n v="1432659793"/>
    <x v="2079"/>
    <x v="5"/>
    <x v="0"/>
    <b v="0"/>
    <n v="607"/>
    <b v="1"/>
    <s v="technology/hardware"/>
    <n v="288.17"/>
    <n v="47.474464579901152"/>
    <x v="2"/>
    <s v="hardware"/>
  </r>
  <r>
    <x v="0"/>
    <s v="US"/>
    <s v="USD"/>
    <n v="1447286300"/>
    <d v="2015-11-11T18:58:20"/>
    <n v="1444690700"/>
    <x v="2080"/>
    <x v="9"/>
    <x v="0"/>
    <b v="0"/>
    <n v="50"/>
    <b v="1"/>
    <s v="technology/hardware"/>
    <n v="507.8"/>
    <n v="101.56"/>
    <x v="2"/>
    <s v="hardware"/>
  </r>
  <r>
    <x v="0"/>
    <s v="US"/>
    <s v="USD"/>
    <n v="1337144340"/>
    <d v="2012-05-15T23:59:00"/>
    <n v="1333597555"/>
    <x v="2081"/>
    <x v="6"/>
    <x v="5"/>
    <b v="0"/>
    <n v="55"/>
    <b v="1"/>
    <s v="music/indie rock"/>
    <n v="114.57142857142857"/>
    <n v="72.909090909090907"/>
    <x v="4"/>
    <s v="indie rock"/>
  </r>
  <r>
    <x v="0"/>
    <s v="US"/>
    <s v="USD"/>
    <n v="1322106796"/>
    <d v="2011-11-23T22:53:16"/>
    <n v="1316919196"/>
    <x v="2082"/>
    <x v="8"/>
    <x v="6"/>
    <b v="0"/>
    <n v="38"/>
    <b v="1"/>
    <s v="music/indie rock"/>
    <n v="110.73333333333333"/>
    <n v="43.710526315789473"/>
    <x v="4"/>
    <s v="indie rock"/>
  </r>
  <r>
    <x v="0"/>
    <s v="US"/>
    <s v="USD"/>
    <n v="1338830395"/>
    <d v="2012-06-04T12:19:55"/>
    <n v="1336238395"/>
    <x v="2083"/>
    <x v="5"/>
    <x v="5"/>
    <b v="0"/>
    <n v="25"/>
    <b v="1"/>
    <s v="music/indie rock"/>
    <n v="113.33333333333333"/>
    <n v="34"/>
    <x v="4"/>
    <s v="indie rock"/>
  </r>
  <r>
    <x v="0"/>
    <s v="US"/>
    <s v="USD"/>
    <n v="1399186740"/>
    <d v="2014-05-04T01:59:00"/>
    <n v="1396468782"/>
    <x v="2084"/>
    <x v="6"/>
    <x v="3"/>
    <b v="0"/>
    <n v="46"/>
    <b v="1"/>
    <s v="music/indie rock"/>
    <n v="108.33333333333333"/>
    <n v="70.652173913043484"/>
    <x v="4"/>
    <s v="indie rock"/>
  </r>
  <r>
    <x v="0"/>
    <s v="US"/>
    <s v="USD"/>
    <n v="1342382587"/>
    <d v="2012-07-15T15:03:07"/>
    <n v="1339790587"/>
    <x v="2085"/>
    <x v="0"/>
    <x v="5"/>
    <b v="0"/>
    <n v="83"/>
    <b v="1"/>
    <s v="music/indie rock"/>
    <n v="123.53333333333335"/>
    <n v="89.301204819277103"/>
    <x v="4"/>
    <s v="indie rock"/>
  </r>
  <r>
    <x v="0"/>
    <s v="US"/>
    <s v="USD"/>
    <n v="1323838740"/>
    <d v="2011-12-13T23:59:00"/>
    <n v="1321200332"/>
    <x v="2086"/>
    <x v="4"/>
    <x v="6"/>
    <b v="0"/>
    <n v="35"/>
    <b v="1"/>
    <s v="music/indie rock"/>
    <n v="100.69999999999999"/>
    <n v="115.08571428571429"/>
    <x v="4"/>
    <s v="indie rock"/>
  </r>
  <r>
    <x v="0"/>
    <s v="US"/>
    <s v="USD"/>
    <n v="1315457658"/>
    <d v="2011-09-07T23:54:18"/>
    <n v="1312865658"/>
    <x v="2087"/>
    <x v="10"/>
    <x v="6"/>
    <b v="0"/>
    <n v="25"/>
    <b v="1"/>
    <s v="music/indie rock"/>
    <n v="103.53333333333335"/>
    <n v="62.12"/>
    <x v="4"/>
    <s v="indie rock"/>
  </r>
  <r>
    <x v="0"/>
    <s v="US"/>
    <s v="USD"/>
    <n v="1284177540"/>
    <d v="2010-09-10T22:59:00"/>
    <n v="1281028152"/>
    <x v="2088"/>
    <x v="10"/>
    <x v="7"/>
    <b v="0"/>
    <n v="75"/>
    <b v="1"/>
    <s v="music/indie rock"/>
    <n v="115.51066666666668"/>
    <n v="46.204266666666669"/>
    <x v="4"/>
    <s v="indie rock"/>
  </r>
  <r>
    <x v="0"/>
    <s v="US"/>
    <s v="USD"/>
    <n v="1375408194"/>
    <d v="2013-08-01T20:49:54"/>
    <n v="1372384194"/>
    <x v="2089"/>
    <x v="0"/>
    <x v="4"/>
    <b v="0"/>
    <n v="62"/>
    <b v="1"/>
    <s v="music/indie rock"/>
    <n v="120.4004"/>
    <n v="48.54854838709678"/>
    <x v="4"/>
    <s v="indie rock"/>
  </r>
  <r>
    <x v="0"/>
    <s v="US"/>
    <s v="USD"/>
    <n v="1361696955"/>
    <d v="2013-02-24T04:09:15"/>
    <n v="1359104955"/>
    <x v="2090"/>
    <x v="1"/>
    <x v="4"/>
    <b v="0"/>
    <n v="160"/>
    <b v="1"/>
    <s v="music/indie rock"/>
    <n v="115.040375"/>
    <n v="57.520187499999999"/>
    <x v="4"/>
    <s v="indie rock"/>
  </r>
  <r>
    <x v="0"/>
    <s v="US"/>
    <s v="USD"/>
    <n v="1299009600"/>
    <d v="2011-03-01T15:00:00"/>
    <n v="1294818278"/>
    <x v="2091"/>
    <x v="1"/>
    <x v="6"/>
    <b v="0"/>
    <n v="246"/>
    <b v="1"/>
    <s v="music/indie rock"/>
    <n v="120.46777777777777"/>
    <n v="88.147154471544724"/>
    <x v="4"/>
    <s v="indie rock"/>
  </r>
  <r>
    <x v="0"/>
    <s v="US"/>
    <s v="USD"/>
    <n v="1318006732"/>
    <d v="2011-10-07T11:58:52"/>
    <n v="1312822732"/>
    <x v="2092"/>
    <x v="10"/>
    <x v="6"/>
    <b v="0"/>
    <n v="55"/>
    <b v="1"/>
    <s v="music/indie rock"/>
    <n v="101.28333333333333"/>
    <n v="110.49090909090908"/>
    <x v="4"/>
    <s v="indie rock"/>
  </r>
  <r>
    <x v="0"/>
    <s v="US"/>
    <s v="USD"/>
    <n v="1356211832"/>
    <d v="2012-12-22T16:30:32"/>
    <n v="1351024232"/>
    <x v="2093"/>
    <x v="9"/>
    <x v="5"/>
    <b v="0"/>
    <n v="23"/>
    <b v="1"/>
    <s v="music/indie rock"/>
    <n v="102.46666666666667"/>
    <n v="66.826086956521735"/>
    <x v="4"/>
    <s v="indie rock"/>
  </r>
  <r>
    <x v="0"/>
    <s v="US"/>
    <s v="USD"/>
    <n v="1330916400"/>
    <d v="2012-03-04T22:00:00"/>
    <n v="1327969730"/>
    <x v="2094"/>
    <x v="1"/>
    <x v="5"/>
    <b v="0"/>
    <n v="72"/>
    <b v="1"/>
    <s v="music/indie rock"/>
    <n v="120.54285714285714"/>
    <n v="58.597222222222221"/>
    <x v="4"/>
    <s v="indie rock"/>
  </r>
  <r>
    <x v="0"/>
    <s v="US"/>
    <s v="USD"/>
    <n v="1317576973"/>
    <d v="2011-10-02T12:36:13"/>
    <n v="1312392973"/>
    <x v="2095"/>
    <x v="10"/>
    <x v="6"/>
    <b v="0"/>
    <n v="22"/>
    <b v="1"/>
    <s v="music/indie rock"/>
    <n v="100"/>
    <n v="113.63636363636364"/>
    <x v="4"/>
    <s v="indie rock"/>
  </r>
  <r>
    <x v="0"/>
    <s v="US"/>
    <s v="USD"/>
    <n v="1351223940"/>
    <d v="2012-10-25T22:59:00"/>
    <n v="1349892735"/>
    <x v="2096"/>
    <x v="9"/>
    <x v="5"/>
    <b v="0"/>
    <n v="14"/>
    <b v="1"/>
    <s v="music/indie rock"/>
    <n v="101.66666666666666"/>
    <n v="43.571428571428569"/>
    <x v="4"/>
    <s v="indie rock"/>
  </r>
  <r>
    <x v="0"/>
    <s v="US"/>
    <s v="USD"/>
    <n v="1322751735"/>
    <d v="2011-12-01T10:02:15"/>
    <n v="1317564135"/>
    <x v="2097"/>
    <x v="9"/>
    <x v="6"/>
    <b v="0"/>
    <n v="38"/>
    <b v="1"/>
    <s v="music/indie rock"/>
    <n v="100"/>
    <n v="78.94736842105263"/>
    <x v="4"/>
    <s v="indie rock"/>
  </r>
  <r>
    <x v="0"/>
    <s v="US"/>
    <s v="USD"/>
    <n v="1331174635"/>
    <d v="2012-03-07T21:43:55"/>
    <n v="1328582635"/>
    <x v="2098"/>
    <x v="2"/>
    <x v="5"/>
    <b v="0"/>
    <n v="32"/>
    <b v="1"/>
    <s v="music/indie rock"/>
    <n v="100.33333333333334"/>
    <n v="188.125"/>
    <x v="4"/>
    <s v="indie rock"/>
  </r>
  <r>
    <x v="0"/>
    <s v="US"/>
    <s v="USD"/>
    <n v="1435808400"/>
    <d v="2015-07-01T22:40:00"/>
    <n v="1434650084"/>
    <x v="2099"/>
    <x v="0"/>
    <x v="0"/>
    <b v="0"/>
    <n v="63"/>
    <b v="1"/>
    <s v="music/indie rock"/>
    <n v="132.36666666666667"/>
    <n v="63.031746031746032"/>
    <x v="4"/>
    <s v="indie rock"/>
  </r>
  <r>
    <x v="0"/>
    <s v="US"/>
    <s v="USD"/>
    <n v="1341028740"/>
    <d v="2012-06-29T22:59:00"/>
    <n v="1339704141"/>
    <x v="2100"/>
    <x v="0"/>
    <x v="5"/>
    <b v="0"/>
    <n v="27"/>
    <b v="1"/>
    <s v="music/indie rock"/>
    <n v="136.66666666666666"/>
    <n v="30.37037037037037"/>
    <x v="4"/>
    <s v="indie rock"/>
  </r>
  <r>
    <x v="0"/>
    <s v="US"/>
    <s v="USD"/>
    <n v="1329104114"/>
    <d v="2012-02-12T22:35:14"/>
    <n v="1323920114"/>
    <x v="2101"/>
    <x v="11"/>
    <x v="6"/>
    <b v="0"/>
    <n v="44"/>
    <b v="1"/>
    <s v="music/indie rock"/>
    <n v="113.25"/>
    <n v="51.477272727272727"/>
    <x v="4"/>
    <s v="indie rock"/>
  </r>
  <r>
    <x v="0"/>
    <s v="US"/>
    <s v="USD"/>
    <n v="1304628648"/>
    <d v="2011-05-05T15:50:48"/>
    <n v="1302036648"/>
    <x v="2102"/>
    <x v="6"/>
    <x v="6"/>
    <b v="0"/>
    <n v="38"/>
    <b v="1"/>
    <s v="music/indie rock"/>
    <n v="136"/>
    <n v="35.789473684210527"/>
    <x v="4"/>
    <s v="indie rock"/>
  </r>
  <r>
    <x v="0"/>
    <s v="US"/>
    <s v="USD"/>
    <n v="1352488027"/>
    <d v="2012-11-09T14:07:07"/>
    <n v="1349892427"/>
    <x v="2103"/>
    <x v="9"/>
    <x v="5"/>
    <b v="0"/>
    <n v="115"/>
    <b v="1"/>
    <s v="music/indie rock"/>
    <n v="146.12318374694613"/>
    <n v="98.817391304347822"/>
    <x v="4"/>
    <s v="indie rock"/>
  </r>
  <r>
    <x v="0"/>
    <s v="US"/>
    <s v="USD"/>
    <n v="1369958400"/>
    <d v="2013-05-30T19:00:00"/>
    <n v="1367286434"/>
    <x v="2104"/>
    <x v="6"/>
    <x v="4"/>
    <b v="0"/>
    <n v="37"/>
    <b v="1"/>
    <s v="music/indie rock"/>
    <n v="129.5"/>
    <n v="28"/>
    <x v="4"/>
    <s v="indie rock"/>
  </r>
  <r>
    <x v="0"/>
    <s v="US"/>
    <s v="USD"/>
    <n v="1416542400"/>
    <d v="2014-11-20T23:00:00"/>
    <n v="1415472953"/>
    <x v="2105"/>
    <x v="4"/>
    <x v="3"/>
    <b v="0"/>
    <n v="99"/>
    <b v="1"/>
    <s v="music/indie rock"/>
    <n v="254"/>
    <n v="51.313131313131315"/>
    <x v="4"/>
    <s v="indie rock"/>
  </r>
  <r>
    <x v="0"/>
    <s v="US"/>
    <s v="USD"/>
    <n v="1359176974"/>
    <d v="2013-01-26T00:09:34"/>
    <n v="1356584974"/>
    <x v="2106"/>
    <x v="11"/>
    <x v="5"/>
    <b v="0"/>
    <n v="44"/>
    <b v="1"/>
    <s v="music/indie rock"/>
    <n v="107.04545454545456"/>
    <n v="53.522727272727273"/>
    <x v="4"/>
    <s v="indie rock"/>
  </r>
  <r>
    <x v="0"/>
    <s v="US"/>
    <s v="USD"/>
    <n v="1415815393"/>
    <d v="2014-11-12T13:03:13"/>
    <n v="1413997393"/>
    <x v="2107"/>
    <x v="9"/>
    <x v="3"/>
    <b v="0"/>
    <n v="58"/>
    <b v="1"/>
    <s v="music/indie rock"/>
    <n v="107.73299999999999"/>
    <n v="37.149310344827583"/>
    <x v="4"/>
    <s v="indie rock"/>
  </r>
  <r>
    <x v="0"/>
    <s v="US"/>
    <s v="USD"/>
    <n v="1347249300"/>
    <d v="2012-09-09T22:55:00"/>
    <n v="1344917580"/>
    <x v="2108"/>
    <x v="10"/>
    <x v="5"/>
    <b v="0"/>
    <n v="191"/>
    <b v="1"/>
    <s v="music/indie rock"/>
    <n v="107.31250000000001"/>
    <n v="89.895287958115176"/>
    <x v="4"/>
    <s v="indie rock"/>
  </r>
  <r>
    <x v="0"/>
    <s v="US"/>
    <s v="USD"/>
    <n v="1436115617"/>
    <d v="2015-07-05T12:00:17"/>
    <n v="1433523617"/>
    <x v="2109"/>
    <x v="0"/>
    <x v="0"/>
    <b v="0"/>
    <n v="40"/>
    <b v="1"/>
    <s v="music/indie rock"/>
    <n v="106.52500000000001"/>
    <n v="106.52500000000001"/>
    <x v="4"/>
    <s v="indie rock"/>
  </r>
  <r>
    <x v="0"/>
    <s v="US"/>
    <s v="USD"/>
    <n v="1401253140"/>
    <d v="2014-05-27T23:59:00"/>
    <n v="1398873969"/>
    <x v="2110"/>
    <x v="6"/>
    <x v="3"/>
    <b v="0"/>
    <n v="38"/>
    <b v="1"/>
    <s v="music/indie rock"/>
    <n v="100.35000000000001"/>
    <n v="52.815789473684212"/>
    <x v="4"/>
    <s v="indie rock"/>
  </r>
  <r>
    <x v="0"/>
    <s v="US"/>
    <s v="USD"/>
    <n v="1313370000"/>
    <d v="2011-08-14T20:00:00"/>
    <n v="1307594625"/>
    <x v="2111"/>
    <x v="0"/>
    <x v="6"/>
    <b v="0"/>
    <n v="39"/>
    <b v="1"/>
    <s v="music/indie rock"/>
    <n v="106.5"/>
    <n v="54.615384615384613"/>
    <x v="4"/>
    <s v="indie rock"/>
  </r>
  <r>
    <x v="0"/>
    <s v="US"/>
    <s v="USD"/>
    <n v="1366064193"/>
    <d v="2013-04-15T17:16:33"/>
    <n v="1364854593"/>
    <x v="2112"/>
    <x v="6"/>
    <x v="4"/>
    <b v="0"/>
    <n v="11"/>
    <b v="1"/>
    <s v="music/indie rock"/>
    <n v="100"/>
    <n v="27.272727272727273"/>
    <x v="4"/>
    <s v="indie rock"/>
  </r>
  <r>
    <x v="0"/>
    <s v="US"/>
    <s v="USD"/>
    <n v="1411505176"/>
    <d v="2014-09-23T15:46:16"/>
    <n v="1408481176"/>
    <x v="2113"/>
    <x v="10"/>
    <x v="3"/>
    <b v="0"/>
    <n v="107"/>
    <b v="1"/>
    <s v="music/indie rock"/>
    <n v="104.85714285714285"/>
    <n v="68.598130841121488"/>
    <x v="4"/>
    <s v="indie rock"/>
  </r>
  <r>
    <x v="0"/>
    <s v="US"/>
    <s v="USD"/>
    <n v="1291870740"/>
    <d v="2010-12-08T23:59:00"/>
    <n v="1286480070"/>
    <x v="2114"/>
    <x v="9"/>
    <x v="7"/>
    <b v="0"/>
    <n v="147"/>
    <b v="1"/>
    <s v="music/indie rock"/>
    <n v="104.69999999999999"/>
    <n v="35.612244897959187"/>
    <x v="4"/>
    <s v="indie rock"/>
  </r>
  <r>
    <x v="0"/>
    <s v="US"/>
    <s v="USD"/>
    <n v="1298167001"/>
    <d v="2011-02-19T20:56:41"/>
    <n v="1295575001"/>
    <x v="2115"/>
    <x v="1"/>
    <x v="6"/>
    <b v="0"/>
    <n v="36"/>
    <b v="1"/>
    <s v="music/indie rock"/>
    <n v="225.66666666666669"/>
    <n v="94.027777777777771"/>
    <x v="4"/>
    <s v="indie rock"/>
  </r>
  <r>
    <x v="0"/>
    <s v="US"/>
    <s v="USD"/>
    <n v="1349203203"/>
    <d v="2012-10-02T13:40:03"/>
    <n v="1345056003"/>
    <x v="2116"/>
    <x v="10"/>
    <x v="5"/>
    <b v="0"/>
    <n v="92"/>
    <b v="1"/>
    <s v="music/indie rock"/>
    <n v="100.90416666666667"/>
    <n v="526.45652173913038"/>
    <x v="4"/>
    <s v="indie rock"/>
  </r>
  <r>
    <x v="0"/>
    <s v="US"/>
    <s v="USD"/>
    <n v="1445921940"/>
    <d v="2015-10-26T23:59:00"/>
    <n v="1444699549"/>
    <x v="2117"/>
    <x v="9"/>
    <x v="0"/>
    <b v="0"/>
    <n v="35"/>
    <b v="1"/>
    <s v="music/indie rock"/>
    <n v="147.75"/>
    <n v="50.657142857142858"/>
    <x v="4"/>
    <s v="indie rock"/>
  </r>
  <r>
    <x v="0"/>
    <s v="US"/>
    <s v="USD"/>
    <n v="1311538136"/>
    <d v="2011-07-24T15:08:56"/>
    <n v="1308946136"/>
    <x v="2118"/>
    <x v="0"/>
    <x v="6"/>
    <b v="0"/>
    <n v="17"/>
    <b v="1"/>
    <s v="music/indie rock"/>
    <n v="134.61099999999999"/>
    <n v="79.182941176470578"/>
    <x v="4"/>
    <s v="indie rock"/>
  </r>
  <r>
    <x v="0"/>
    <s v="US"/>
    <s v="USD"/>
    <n v="1345086445"/>
    <d v="2012-08-15T22:07:25"/>
    <n v="1342494445"/>
    <x v="2119"/>
    <x v="3"/>
    <x v="5"/>
    <b v="0"/>
    <n v="22"/>
    <b v="1"/>
    <s v="music/indie rock"/>
    <n v="100.75"/>
    <n v="91.590909090909093"/>
    <x v="4"/>
    <s v="indie rock"/>
  </r>
  <r>
    <x v="0"/>
    <s v="US"/>
    <s v="USD"/>
    <n v="1388617736"/>
    <d v="2014-01-01T18:08:56"/>
    <n v="1384384136"/>
    <x v="2120"/>
    <x v="4"/>
    <x v="4"/>
    <b v="0"/>
    <n v="69"/>
    <b v="1"/>
    <s v="music/indie rock"/>
    <n v="100.880375"/>
    <n v="116.96275362318841"/>
    <x v="4"/>
    <s v="indie rock"/>
  </r>
  <r>
    <x v="2"/>
    <s v="CH"/>
    <s v="CHF"/>
    <n v="1484156948"/>
    <d v="2017-01-11T12:49:08"/>
    <n v="1481564948"/>
    <x v="2121"/>
    <x v="11"/>
    <x v="2"/>
    <b v="0"/>
    <n v="10"/>
    <b v="0"/>
    <s v="games/video games"/>
    <n v="0.56800000000000006"/>
    <n v="28.4"/>
    <x v="6"/>
    <s v="video games"/>
  </r>
  <r>
    <x v="2"/>
    <s v="MX"/>
    <s v="MXN"/>
    <n v="1483773169"/>
    <d v="2017-01-07T02:12:49"/>
    <n v="1481181169"/>
    <x v="2122"/>
    <x v="11"/>
    <x v="2"/>
    <b v="0"/>
    <n v="3"/>
    <b v="0"/>
    <s v="games/video games"/>
    <n v="0.38750000000000001"/>
    <n v="103.33333333333333"/>
    <x v="6"/>
    <s v="video games"/>
  </r>
  <r>
    <x v="2"/>
    <s v="US"/>
    <s v="USD"/>
    <n v="1268636340"/>
    <d v="2010-03-15T01:59:00"/>
    <n v="1263982307"/>
    <x v="2123"/>
    <x v="1"/>
    <x v="7"/>
    <b v="0"/>
    <n v="5"/>
    <b v="0"/>
    <s v="games/video games"/>
    <n v="10"/>
    <n v="10"/>
    <x v="6"/>
    <s v="video games"/>
  </r>
  <r>
    <x v="2"/>
    <s v="US"/>
    <s v="USD"/>
    <n v="1291093200"/>
    <d v="2010-11-30T00:00:00"/>
    <n v="1286930435"/>
    <x v="2124"/>
    <x v="9"/>
    <x v="7"/>
    <b v="0"/>
    <n v="5"/>
    <b v="0"/>
    <s v="games/video games"/>
    <n v="10.454545454545453"/>
    <n v="23"/>
    <x v="6"/>
    <s v="video games"/>
  </r>
  <r>
    <x v="2"/>
    <s v="US"/>
    <s v="USD"/>
    <n v="1438734833"/>
    <d v="2015-08-04T19:33:53"/>
    <n v="1436142833"/>
    <x v="2125"/>
    <x v="3"/>
    <x v="0"/>
    <b v="0"/>
    <n v="27"/>
    <b v="0"/>
    <s v="games/video games"/>
    <n v="1.4200000000000002"/>
    <n v="31.555555555555557"/>
    <x v="6"/>
    <s v="video games"/>
  </r>
  <r>
    <x v="2"/>
    <s v="US"/>
    <s v="USD"/>
    <n v="1418080887"/>
    <d v="2014-12-08T18:21:27"/>
    <n v="1415488887"/>
    <x v="2126"/>
    <x v="4"/>
    <x v="3"/>
    <b v="0"/>
    <n v="2"/>
    <b v="0"/>
    <s v="games/video games"/>
    <n v="0.05"/>
    <n v="5"/>
    <x v="6"/>
    <s v="video games"/>
  </r>
  <r>
    <x v="2"/>
    <s v="GB"/>
    <s v="GBP"/>
    <n v="1426158463"/>
    <d v="2015-03-12T06:07:43"/>
    <n v="1423570063"/>
    <x v="2127"/>
    <x v="2"/>
    <x v="0"/>
    <b v="0"/>
    <n v="236"/>
    <b v="0"/>
    <s v="games/video games"/>
    <n v="28.842857142857142"/>
    <n v="34.220338983050844"/>
    <x v="6"/>
    <s v="video games"/>
  </r>
  <r>
    <x v="2"/>
    <s v="CA"/>
    <s v="CAD"/>
    <n v="1411324369"/>
    <d v="2014-09-21T13:32:49"/>
    <n v="1406140369"/>
    <x v="2128"/>
    <x v="3"/>
    <x v="3"/>
    <b v="0"/>
    <n v="1"/>
    <b v="0"/>
    <s v="games/video games"/>
    <n v="0.16666666666666669"/>
    <n v="25"/>
    <x v="6"/>
    <s v="video games"/>
  </r>
  <r>
    <x v="2"/>
    <s v="US"/>
    <s v="USD"/>
    <n v="1457570100"/>
    <d v="2016-03-09T19:35:00"/>
    <n v="1454978100"/>
    <x v="2129"/>
    <x v="2"/>
    <x v="2"/>
    <b v="0"/>
    <n v="12"/>
    <b v="0"/>
    <s v="games/video games"/>
    <n v="11.799999999999999"/>
    <n v="19.666666666666668"/>
    <x v="6"/>
    <s v="video games"/>
  </r>
  <r>
    <x v="2"/>
    <s v="US"/>
    <s v="USD"/>
    <n v="1408154663"/>
    <d v="2014-08-15T21:04:23"/>
    <n v="1405130663"/>
    <x v="2130"/>
    <x v="3"/>
    <x v="3"/>
    <b v="0"/>
    <n v="4"/>
    <b v="0"/>
    <s v="games/video games"/>
    <n v="0.20238095238095236"/>
    <n v="21.25"/>
    <x v="6"/>
    <s v="video games"/>
  </r>
  <r>
    <x v="2"/>
    <s v="US"/>
    <s v="USD"/>
    <n v="1436677091"/>
    <d v="2015-07-11T23:58:11"/>
    <n v="1434085091"/>
    <x v="2131"/>
    <x v="0"/>
    <x v="0"/>
    <b v="0"/>
    <n v="3"/>
    <b v="0"/>
    <s v="games/video games"/>
    <n v="5"/>
    <n v="8.3333333333333339"/>
    <x v="6"/>
    <s v="video games"/>
  </r>
  <r>
    <x v="2"/>
    <s v="US"/>
    <s v="USD"/>
    <n v="1391427692"/>
    <d v="2014-02-03T06:41:32"/>
    <n v="1388835692"/>
    <x v="2132"/>
    <x v="1"/>
    <x v="3"/>
    <b v="0"/>
    <n v="99"/>
    <b v="0"/>
    <s v="games/video games"/>
    <n v="2.1129899999999995"/>
    <n v="21.34333333333333"/>
    <x v="6"/>
    <s v="video games"/>
  </r>
  <r>
    <x v="2"/>
    <s v="US"/>
    <s v="USD"/>
    <n v="1303628340"/>
    <d v="2011-04-24T01:59:00"/>
    <n v="1300328399"/>
    <x v="2133"/>
    <x v="7"/>
    <x v="6"/>
    <b v="0"/>
    <n v="3"/>
    <b v="0"/>
    <s v="games/video games"/>
    <n v="1.6"/>
    <n v="5.333333333333333"/>
    <x v="6"/>
    <s v="video games"/>
  </r>
  <r>
    <x v="2"/>
    <s v="US"/>
    <s v="USD"/>
    <n v="1367097391"/>
    <d v="2013-04-27T16:16:31"/>
    <n v="1364505391"/>
    <x v="2134"/>
    <x v="7"/>
    <x v="4"/>
    <b v="0"/>
    <n v="3"/>
    <b v="0"/>
    <s v="games/video games"/>
    <n v="1.7333333333333332"/>
    <n v="34.666666666666664"/>
    <x v="6"/>
    <s v="video games"/>
  </r>
  <r>
    <x v="2"/>
    <s v="US"/>
    <s v="USD"/>
    <n v="1349392033"/>
    <d v="2012-10-04T18:07:13"/>
    <n v="1346800033"/>
    <x v="2135"/>
    <x v="8"/>
    <x v="5"/>
    <b v="0"/>
    <n v="22"/>
    <b v="0"/>
    <s v="games/video games"/>
    <n v="9.56"/>
    <n v="21.727272727272727"/>
    <x v="6"/>
    <s v="video games"/>
  </r>
  <r>
    <x v="2"/>
    <s v="US"/>
    <s v="USD"/>
    <n v="1382184786"/>
    <d v="2013-10-19T07:13:06"/>
    <n v="1379592786"/>
    <x v="2136"/>
    <x v="8"/>
    <x v="4"/>
    <b v="0"/>
    <n v="4"/>
    <b v="0"/>
    <s v="games/video games"/>
    <n v="5.9612499999999999E-2"/>
    <n v="11.922499999999999"/>
    <x v="6"/>
    <s v="video games"/>
  </r>
  <r>
    <x v="2"/>
    <s v="CA"/>
    <s v="CAD"/>
    <n v="1417804229"/>
    <d v="2014-12-05T13:30:29"/>
    <n v="1415212229"/>
    <x v="2137"/>
    <x v="4"/>
    <x v="3"/>
    <b v="0"/>
    <n v="534"/>
    <b v="0"/>
    <s v="games/video games"/>
    <n v="28.405999999999999"/>
    <n v="26.59737827715356"/>
    <x v="6"/>
    <s v="video games"/>
  </r>
  <r>
    <x v="2"/>
    <s v="GB"/>
    <s v="GBP"/>
    <n v="1383959939"/>
    <d v="2013-11-08T20:18:59"/>
    <n v="1381364339"/>
    <x v="2138"/>
    <x v="9"/>
    <x v="4"/>
    <b v="0"/>
    <n v="12"/>
    <b v="0"/>
    <s v="games/video games"/>
    <n v="12.8"/>
    <n v="10.666666666666666"/>
    <x v="6"/>
    <s v="video games"/>
  </r>
  <r>
    <x v="2"/>
    <s v="US"/>
    <s v="USD"/>
    <n v="1478196008"/>
    <d v="2016-11-03T13:00:08"/>
    <n v="1475604008"/>
    <x v="2139"/>
    <x v="9"/>
    <x v="2"/>
    <b v="0"/>
    <n v="56"/>
    <b v="0"/>
    <s v="games/video games"/>
    <n v="5.42"/>
    <n v="29.035714285714285"/>
    <x v="6"/>
    <s v="video games"/>
  </r>
  <r>
    <x v="2"/>
    <s v="US"/>
    <s v="USD"/>
    <n v="1357934424"/>
    <d v="2013-01-11T15:00:24"/>
    <n v="1355342424"/>
    <x v="2140"/>
    <x v="11"/>
    <x v="5"/>
    <b v="0"/>
    <n v="11"/>
    <b v="0"/>
    <s v="games/video games"/>
    <n v="0.11199999999999999"/>
    <n v="50.909090909090907"/>
    <x v="6"/>
    <s v="video games"/>
  </r>
  <r>
    <x v="2"/>
    <s v="US"/>
    <s v="USD"/>
    <n v="1415947159"/>
    <d v="2014-11-14T01:39:19"/>
    <n v="1413351559"/>
    <x v="2141"/>
    <x v="9"/>
    <x v="3"/>
    <b v="0"/>
    <n v="0"/>
    <b v="0"/>
    <s v="games/video games"/>
    <n v="0"/>
    <n v="0"/>
    <x v="6"/>
    <s v="video games"/>
  </r>
  <r>
    <x v="2"/>
    <s v="DE"/>
    <s v="EUR"/>
    <n v="1451494210"/>
    <d v="2015-12-30T11:50:10"/>
    <n v="1449075010"/>
    <x v="2142"/>
    <x v="11"/>
    <x v="0"/>
    <b v="0"/>
    <n v="12"/>
    <b v="0"/>
    <s v="games/video games"/>
    <n v="5.7238095238095239"/>
    <n v="50.083333333333336"/>
    <x v="6"/>
    <s v="video games"/>
  </r>
  <r>
    <x v="2"/>
    <s v="US"/>
    <s v="USD"/>
    <n v="1279738800"/>
    <d v="2010-07-21T14:00:00"/>
    <n v="1275599812"/>
    <x v="2143"/>
    <x v="0"/>
    <x v="7"/>
    <b v="0"/>
    <n v="5"/>
    <b v="0"/>
    <s v="games/video games"/>
    <n v="11.25"/>
    <n v="45"/>
    <x v="6"/>
    <s v="video games"/>
  </r>
  <r>
    <x v="2"/>
    <s v="US"/>
    <s v="USD"/>
    <n v="1379164040"/>
    <d v="2013-09-14T08:07:20"/>
    <n v="1376399240"/>
    <x v="2144"/>
    <x v="10"/>
    <x v="4"/>
    <b v="0"/>
    <n v="24"/>
    <b v="0"/>
    <s v="games/video games"/>
    <n v="1.7098591549295776"/>
    <n v="25.291666666666668"/>
    <x v="6"/>
    <s v="video games"/>
  </r>
  <r>
    <x v="2"/>
    <s v="US"/>
    <s v="USD"/>
    <n v="1385534514"/>
    <d v="2013-11-27T01:41:54"/>
    <n v="1382938914"/>
    <x v="2145"/>
    <x v="9"/>
    <x v="4"/>
    <b v="0"/>
    <n v="89"/>
    <b v="0"/>
    <s v="games/video games"/>
    <n v="30.433333333333334"/>
    <n v="51.292134831460672"/>
    <x v="6"/>
    <s v="video games"/>
  </r>
  <r>
    <x v="2"/>
    <s v="US"/>
    <s v="USD"/>
    <n v="1455207510"/>
    <d v="2016-02-11T11:18:30"/>
    <n v="1453997910"/>
    <x v="2146"/>
    <x v="1"/>
    <x v="2"/>
    <b v="0"/>
    <n v="1"/>
    <b v="0"/>
    <s v="games/video games"/>
    <n v="0.02"/>
    <n v="1"/>
    <x v="6"/>
    <s v="video games"/>
  </r>
  <r>
    <x v="2"/>
    <s v="US"/>
    <s v="USD"/>
    <n v="1416125148"/>
    <d v="2014-11-16T03:05:48"/>
    <n v="1413356748"/>
    <x v="2147"/>
    <x v="9"/>
    <x v="3"/>
    <b v="0"/>
    <n v="55"/>
    <b v="0"/>
    <s v="games/video games"/>
    <n v="0.69641025641025645"/>
    <n v="49.381818181818183"/>
    <x v="6"/>
    <s v="video games"/>
  </r>
  <r>
    <x v="2"/>
    <s v="GB"/>
    <s v="GBP"/>
    <n v="1427992582"/>
    <d v="2015-04-02T11:36:22"/>
    <n v="1425404182"/>
    <x v="2148"/>
    <x v="7"/>
    <x v="0"/>
    <b v="0"/>
    <n v="2"/>
    <b v="0"/>
    <s v="games/video games"/>
    <n v="2"/>
    <n v="1"/>
    <x v="6"/>
    <s v="video games"/>
  </r>
  <r>
    <x v="2"/>
    <s v="US"/>
    <s v="USD"/>
    <n v="1280534400"/>
    <d v="2010-07-30T19:00:00"/>
    <n v="1277512556"/>
    <x v="2149"/>
    <x v="0"/>
    <x v="7"/>
    <b v="0"/>
    <n v="0"/>
    <b v="0"/>
    <s v="games/video games"/>
    <n v="0"/>
    <n v="0"/>
    <x v="6"/>
    <s v="video games"/>
  </r>
  <r>
    <x v="2"/>
    <s v="NO"/>
    <s v="NOK"/>
    <n v="1468392599"/>
    <d v="2016-07-13T01:49:59"/>
    <n v="1465800599"/>
    <x v="2150"/>
    <x v="0"/>
    <x v="2"/>
    <b v="0"/>
    <n v="4"/>
    <b v="0"/>
    <s v="games/video games"/>
    <n v="0.80999999999999994"/>
    <n v="101.25"/>
    <x v="6"/>
    <s v="video games"/>
  </r>
  <r>
    <x v="2"/>
    <s v="US"/>
    <s v="USD"/>
    <n v="1467231614"/>
    <d v="2016-06-29T15:20:14"/>
    <n v="1464639614"/>
    <x v="2151"/>
    <x v="5"/>
    <x v="2"/>
    <b v="0"/>
    <n v="6"/>
    <b v="0"/>
    <s v="games/video games"/>
    <n v="0.26222222222222225"/>
    <n v="19.666666666666668"/>
    <x v="6"/>
    <s v="video games"/>
  </r>
  <r>
    <x v="2"/>
    <s v="US"/>
    <s v="USD"/>
    <n v="1394909909"/>
    <d v="2014-03-15T13:58:29"/>
    <n v="1392321509"/>
    <x v="2152"/>
    <x v="2"/>
    <x v="3"/>
    <b v="0"/>
    <n v="4"/>
    <b v="0"/>
    <s v="games/video games"/>
    <n v="0.16666666666666669"/>
    <n v="12.5"/>
    <x v="6"/>
    <s v="video games"/>
  </r>
  <r>
    <x v="2"/>
    <s v="US"/>
    <s v="USD"/>
    <n v="1420876740"/>
    <d v="2015-01-10T02:59:00"/>
    <n v="1417470718"/>
    <x v="2153"/>
    <x v="11"/>
    <x v="3"/>
    <b v="0"/>
    <n v="4"/>
    <b v="0"/>
    <s v="games/video games"/>
    <n v="9.124454880912446E-3"/>
    <n v="8.5"/>
    <x v="6"/>
    <s v="video games"/>
  </r>
  <r>
    <x v="2"/>
    <s v="US"/>
    <s v="USD"/>
    <n v="1390921827"/>
    <d v="2014-01-28T10:10:27"/>
    <n v="1389193827"/>
    <x v="2154"/>
    <x v="1"/>
    <x v="3"/>
    <b v="0"/>
    <n v="2"/>
    <b v="0"/>
    <s v="games/video games"/>
    <n v="0.8"/>
    <n v="1"/>
    <x v="6"/>
    <s v="video games"/>
  </r>
  <r>
    <x v="2"/>
    <s v="GB"/>
    <s v="GBP"/>
    <n v="1459443385"/>
    <d v="2016-03-31T11:56:25"/>
    <n v="1456854985"/>
    <x v="2155"/>
    <x v="7"/>
    <x v="2"/>
    <b v="0"/>
    <n v="5"/>
    <b v="0"/>
    <s v="games/video games"/>
    <n v="2.2999999999999998"/>
    <n v="23"/>
    <x v="6"/>
    <s v="video games"/>
  </r>
  <r>
    <x v="2"/>
    <s v="US"/>
    <s v="USD"/>
    <n v="1379363406"/>
    <d v="2013-09-16T15:30:06"/>
    <n v="1375475406"/>
    <x v="2156"/>
    <x v="10"/>
    <x v="4"/>
    <b v="0"/>
    <n v="83"/>
    <b v="0"/>
    <s v="games/video games"/>
    <n v="2.6660714285714282"/>
    <n v="17.987951807228917"/>
    <x v="6"/>
    <s v="video games"/>
  </r>
  <r>
    <x v="2"/>
    <s v="US"/>
    <s v="USD"/>
    <n v="1482479940"/>
    <d v="2016-12-23T02:59:00"/>
    <n v="1479684783"/>
    <x v="2157"/>
    <x v="4"/>
    <x v="2"/>
    <b v="0"/>
    <n v="57"/>
    <b v="0"/>
    <s v="games/video games"/>
    <n v="28.192"/>
    <n v="370.94736842105266"/>
    <x v="6"/>
    <s v="video games"/>
  </r>
  <r>
    <x v="2"/>
    <s v="US"/>
    <s v="USD"/>
    <n v="1360009774"/>
    <d v="2013-02-04T15:29:34"/>
    <n v="1356121774"/>
    <x v="2158"/>
    <x v="11"/>
    <x v="5"/>
    <b v="0"/>
    <n v="311"/>
    <b v="0"/>
    <s v="games/video games"/>
    <n v="6.5900366666666672"/>
    <n v="63.569485530546629"/>
    <x v="6"/>
    <s v="video games"/>
  </r>
  <r>
    <x v="2"/>
    <s v="US"/>
    <s v="USD"/>
    <n v="1310837574"/>
    <d v="2011-07-16T12:32:54"/>
    <n v="1308245574"/>
    <x v="2159"/>
    <x v="0"/>
    <x v="6"/>
    <b v="0"/>
    <n v="2"/>
    <b v="0"/>
    <s v="games/video games"/>
    <n v="0.72222222222222221"/>
    <n v="13"/>
    <x v="6"/>
    <s v="video games"/>
  </r>
  <r>
    <x v="2"/>
    <s v="US"/>
    <s v="USD"/>
    <n v="1337447105"/>
    <d v="2012-05-19T12:05:05"/>
    <n v="1334855105"/>
    <x v="2160"/>
    <x v="6"/>
    <x v="5"/>
    <b v="0"/>
    <n v="16"/>
    <b v="0"/>
    <s v="games/video games"/>
    <n v="0.85000000000000009"/>
    <n v="5.3125"/>
    <x v="6"/>
    <s v="video games"/>
  </r>
  <r>
    <x v="0"/>
    <s v="US"/>
    <s v="USD"/>
    <n v="1443040059"/>
    <d v="2015-09-23T15:27:39"/>
    <n v="1440448059"/>
    <x v="2161"/>
    <x v="10"/>
    <x v="0"/>
    <b v="0"/>
    <n v="13"/>
    <b v="1"/>
    <s v="music/rock"/>
    <n v="115.75"/>
    <n v="35.615384615384613"/>
    <x v="4"/>
    <s v="rock"/>
  </r>
  <r>
    <x v="0"/>
    <s v="US"/>
    <s v="USD"/>
    <n v="1406226191"/>
    <d v="2014-07-24T13:23:11"/>
    <n v="1403547791"/>
    <x v="2162"/>
    <x v="0"/>
    <x v="3"/>
    <b v="0"/>
    <n v="58"/>
    <b v="1"/>
    <s v="music/rock"/>
    <n v="112.26666666666667"/>
    <n v="87.103448275862064"/>
    <x v="4"/>
    <s v="rock"/>
  </r>
  <r>
    <x v="0"/>
    <s v="US"/>
    <s v="USD"/>
    <n v="1433735400"/>
    <d v="2015-06-07T22:50:00"/>
    <n v="1429306520"/>
    <x v="2163"/>
    <x v="6"/>
    <x v="0"/>
    <b v="0"/>
    <n v="44"/>
    <b v="1"/>
    <s v="music/rock"/>
    <n v="132.20000000000002"/>
    <n v="75.11363636363636"/>
    <x v="4"/>
    <s v="rock"/>
  </r>
  <r>
    <x v="0"/>
    <s v="US"/>
    <s v="USD"/>
    <n v="1466827140"/>
    <d v="2016-06-24T22:59:00"/>
    <n v="1464196414"/>
    <x v="2164"/>
    <x v="5"/>
    <x v="2"/>
    <b v="0"/>
    <n v="83"/>
    <b v="1"/>
    <s v="music/rock"/>
    <n v="102.63636363636364"/>
    <n v="68.01204819277109"/>
    <x v="4"/>
    <s v="rock"/>
  </r>
  <r>
    <x v="0"/>
    <s v="FR"/>
    <s v="EUR"/>
    <n v="1460127635"/>
    <d v="2016-04-08T10:00:35"/>
    <n v="1457539235"/>
    <x v="2165"/>
    <x v="7"/>
    <x v="2"/>
    <b v="0"/>
    <n v="117"/>
    <b v="1"/>
    <s v="music/rock"/>
    <n v="138.64000000000001"/>
    <n v="29.623931623931625"/>
    <x v="4"/>
    <s v="rock"/>
  </r>
  <r>
    <x v="0"/>
    <s v="US"/>
    <s v="USD"/>
    <n v="1417813618"/>
    <d v="2014-12-05T16:06:58"/>
    <n v="1413922018"/>
    <x v="2166"/>
    <x v="9"/>
    <x v="3"/>
    <b v="0"/>
    <n v="32"/>
    <b v="1"/>
    <s v="music/rock"/>
    <n v="146.6"/>
    <n v="91.625"/>
    <x v="4"/>
    <s v="rock"/>
  </r>
  <r>
    <x v="0"/>
    <s v="US"/>
    <s v="USD"/>
    <n v="1347672937"/>
    <d v="2012-09-14T20:35:37"/>
    <n v="1346463337"/>
    <x v="2167"/>
    <x v="10"/>
    <x v="5"/>
    <b v="0"/>
    <n v="8"/>
    <b v="1"/>
    <s v="music/rock"/>
    <n v="120"/>
    <n v="22.5"/>
    <x v="4"/>
    <s v="rock"/>
  </r>
  <r>
    <x v="0"/>
    <s v="US"/>
    <s v="USD"/>
    <n v="1486702800"/>
    <d v="2017-02-10T00:00:00"/>
    <n v="1484058261"/>
    <x v="2168"/>
    <x v="1"/>
    <x v="1"/>
    <b v="0"/>
    <n v="340"/>
    <b v="1"/>
    <s v="music/rock"/>
    <n v="121.5816111111111"/>
    <n v="64.366735294117646"/>
    <x v="4"/>
    <s v="rock"/>
  </r>
  <r>
    <x v="0"/>
    <s v="US"/>
    <s v="USD"/>
    <n v="1488473351"/>
    <d v="2017-03-02T11:49:11"/>
    <n v="1488214151"/>
    <x v="2169"/>
    <x v="2"/>
    <x v="1"/>
    <b v="0"/>
    <n v="7"/>
    <b v="1"/>
    <s v="music/rock"/>
    <n v="100"/>
    <n v="21.857142857142858"/>
    <x v="4"/>
    <s v="rock"/>
  </r>
  <r>
    <x v="0"/>
    <s v="US"/>
    <s v="USD"/>
    <n v="1440266422"/>
    <d v="2015-08-22T13:00:22"/>
    <n v="1436810422"/>
    <x v="2170"/>
    <x v="3"/>
    <x v="0"/>
    <b v="0"/>
    <n v="19"/>
    <b v="1"/>
    <s v="music/rock"/>
    <n v="180.85714285714286"/>
    <n v="33.315789473684212"/>
    <x v="4"/>
    <s v="rock"/>
  </r>
  <r>
    <x v="0"/>
    <s v="US"/>
    <s v="USD"/>
    <n v="1434949200"/>
    <d v="2015-06-22T00:00:00"/>
    <n v="1431903495"/>
    <x v="2171"/>
    <x v="5"/>
    <x v="0"/>
    <b v="0"/>
    <n v="47"/>
    <b v="1"/>
    <s v="music/rock"/>
    <n v="106.075"/>
    <n v="90.276595744680847"/>
    <x v="4"/>
    <s v="rock"/>
  </r>
  <r>
    <x v="0"/>
    <s v="US"/>
    <s v="USD"/>
    <n v="1429365320"/>
    <d v="2015-04-18T08:55:20"/>
    <n v="1426773320"/>
    <x v="2172"/>
    <x v="7"/>
    <x v="0"/>
    <b v="0"/>
    <n v="13"/>
    <b v="1"/>
    <s v="music/rock"/>
    <n v="100"/>
    <n v="76.92307692307692"/>
    <x v="4"/>
    <s v="rock"/>
  </r>
  <r>
    <x v="0"/>
    <s v="US"/>
    <s v="USD"/>
    <n v="1378785540"/>
    <d v="2013-09-09T22:59:00"/>
    <n v="1376066243"/>
    <x v="2173"/>
    <x v="10"/>
    <x v="4"/>
    <b v="0"/>
    <n v="90"/>
    <b v="1"/>
    <s v="music/rock"/>
    <n v="126.92857142857143"/>
    <n v="59.233333333333334"/>
    <x v="4"/>
    <s v="rock"/>
  </r>
  <r>
    <x v="0"/>
    <s v="GB"/>
    <s v="GBP"/>
    <n v="1462453307"/>
    <d v="2016-05-05T08:01:47"/>
    <n v="1459861307"/>
    <x v="2174"/>
    <x v="6"/>
    <x v="2"/>
    <b v="0"/>
    <n v="63"/>
    <b v="1"/>
    <s v="music/rock"/>
    <n v="102.97499999999999"/>
    <n v="65.38095238095238"/>
    <x v="4"/>
    <s v="rock"/>
  </r>
  <r>
    <x v="0"/>
    <s v="US"/>
    <s v="USD"/>
    <n v="1469059986"/>
    <d v="2016-07-20T19:13:06"/>
    <n v="1468455186"/>
    <x v="2175"/>
    <x v="3"/>
    <x v="2"/>
    <b v="0"/>
    <n v="26"/>
    <b v="1"/>
    <s v="music/rock"/>
    <n v="250"/>
    <n v="67.307692307692307"/>
    <x v="4"/>
    <s v="rock"/>
  </r>
  <r>
    <x v="0"/>
    <s v="US"/>
    <s v="USD"/>
    <n v="1430579509"/>
    <d v="2015-05-02T10:11:49"/>
    <n v="1427987509"/>
    <x v="2176"/>
    <x v="6"/>
    <x v="0"/>
    <b v="0"/>
    <n v="71"/>
    <b v="1"/>
    <s v="music/rock"/>
    <n v="126.02"/>
    <n v="88.74647887323944"/>
    <x v="4"/>
    <s v="rock"/>
  </r>
  <r>
    <x v="0"/>
    <s v="US"/>
    <s v="USD"/>
    <n v="1465192867"/>
    <d v="2016-06-06T01:01:07"/>
    <n v="1463032867"/>
    <x v="2177"/>
    <x v="5"/>
    <x v="2"/>
    <b v="0"/>
    <n v="38"/>
    <b v="1"/>
    <s v="music/rock"/>
    <n v="100.12"/>
    <n v="65.868421052631575"/>
    <x v="4"/>
    <s v="rock"/>
  </r>
  <r>
    <x v="0"/>
    <s v="US"/>
    <s v="USD"/>
    <n v="1484752597"/>
    <d v="2017-01-18T10:16:37"/>
    <n v="1482160597"/>
    <x v="2178"/>
    <x v="11"/>
    <x v="2"/>
    <b v="0"/>
    <n v="859"/>
    <b v="1"/>
    <s v="music/rock"/>
    <n v="138.64000000000001"/>
    <n v="40.349243306169967"/>
    <x v="4"/>
    <s v="rock"/>
  </r>
  <r>
    <x v="0"/>
    <s v="US"/>
    <s v="USD"/>
    <n v="1428725192"/>
    <d v="2015-04-10T23:06:32"/>
    <n v="1426133192"/>
    <x v="2179"/>
    <x v="7"/>
    <x v="0"/>
    <b v="0"/>
    <n v="21"/>
    <b v="1"/>
    <s v="music/rock"/>
    <n v="161.4"/>
    <n v="76.857142857142861"/>
    <x v="4"/>
    <s v="rock"/>
  </r>
  <r>
    <x v="0"/>
    <s v="US"/>
    <s v="USD"/>
    <n v="1447434268"/>
    <d v="2015-11-13T12:04:28"/>
    <n v="1443801868"/>
    <x v="2180"/>
    <x v="9"/>
    <x v="0"/>
    <b v="0"/>
    <n v="78"/>
    <b v="1"/>
    <s v="music/rock"/>
    <n v="107.18419999999999"/>
    <n v="68.707820512820518"/>
    <x v="4"/>
    <s v="rock"/>
  </r>
  <r>
    <x v="0"/>
    <s v="US"/>
    <s v="USD"/>
    <n v="1487635653"/>
    <d v="2017-02-20T19:07:33"/>
    <n v="1486426053"/>
    <x v="2181"/>
    <x v="2"/>
    <x v="1"/>
    <b v="0"/>
    <n v="53"/>
    <b v="1"/>
    <s v="games/tabletop games"/>
    <n v="153.1"/>
    <n v="57.773584905660378"/>
    <x v="6"/>
    <s v="tabletop games"/>
  </r>
  <r>
    <x v="0"/>
    <s v="CA"/>
    <s v="CAD"/>
    <n v="1412285825"/>
    <d v="2014-10-02T16:37:05"/>
    <n v="1409261825"/>
    <x v="2182"/>
    <x v="10"/>
    <x v="3"/>
    <b v="0"/>
    <n v="356"/>
    <b v="1"/>
    <s v="games/tabletop games"/>
    <n v="524.16666666666663"/>
    <n v="44.171348314606739"/>
    <x v="6"/>
    <s v="tabletop games"/>
  </r>
  <r>
    <x v="0"/>
    <s v="US"/>
    <s v="USD"/>
    <n v="1486616400"/>
    <d v="2017-02-09T00:00:00"/>
    <n v="1484037977"/>
    <x v="2183"/>
    <x v="1"/>
    <x v="1"/>
    <b v="0"/>
    <n v="279"/>
    <b v="1"/>
    <s v="games/tabletop games"/>
    <n v="489.27777777777777"/>
    <n v="31.566308243727597"/>
    <x v="6"/>
    <s v="tabletop games"/>
  </r>
  <r>
    <x v="0"/>
    <s v="US"/>
    <s v="USD"/>
    <n v="1453737600"/>
    <d v="2016-01-25T11:00:00"/>
    <n v="1452530041"/>
    <x v="2184"/>
    <x v="1"/>
    <x v="2"/>
    <b v="1"/>
    <n v="266"/>
    <b v="1"/>
    <s v="games/tabletop games"/>
    <n v="284.74"/>
    <n v="107.04511278195488"/>
    <x v="6"/>
    <s v="tabletop games"/>
  </r>
  <r>
    <x v="0"/>
    <s v="GB"/>
    <s v="GBP"/>
    <n v="1364286239"/>
    <d v="2013-03-26T03:23:59"/>
    <n v="1360830239"/>
    <x v="2185"/>
    <x v="2"/>
    <x v="4"/>
    <b v="0"/>
    <n v="623"/>
    <b v="1"/>
    <s v="games/tabletop games"/>
    <n v="1856.97"/>
    <n v="149.03451043338683"/>
    <x v="6"/>
    <s v="tabletop games"/>
  </r>
  <r>
    <x v="0"/>
    <s v="US"/>
    <s v="USD"/>
    <n v="1473213600"/>
    <d v="2016-09-06T21:00:00"/>
    <n v="1470062743"/>
    <x v="2186"/>
    <x v="10"/>
    <x v="2"/>
    <b v="0"/>
    <n v="392"/>
    <b v="1"/>
    <s v="games/tabletop games"/>
    <n v="109.67499999999998"/>
    <n v="55.956632653061227"/>
    <x v="6"/>
    <s v="tabletop games"/>
  </r>
  <r>
    <x v="0"/>
    <s v="US"/>
    <s v="USD"/>
    <n v="1428033540"/>
    <d v="2015-04-02T22:59:00"/>
    <n v="1425531666"/>
    <x v="2187"/>
    <x v="7"/>
    <x v="0"/>
    <b v="1"/>
    <n v="3562"/>
    <b v="1"/>
    <s v="games/tabletop games"/>
    <n v="1014.6425"/>
    <n v="56.970381807973048"/>
    <x v="6"/>
    <s v="tabletop games"/>
  </r>
  <r>
    <x v="0"/>
    <s v="AU"/>
    <s v="AUD"/>
    <n v="1477414800"/>
    <d v="2016-10-25T12:00:00"/>
    <n v="1474380241"/>
    <x v="2188"/>
    <x v="8"/>
    <x v="2"/>
    <b v="0"/>
    <n v="514"/>
    <b v="1"/>
    <s v="games/tabletop games"/>
    <n v="412.17692027666544"/>
    <n v="44.056420233463037"/>
    <x v="6"/>
    <s v="tabletop games"/>
  </r>
  <r>
    <x v="0"/>
    <s v="GB"/>
    <s v="GBP"/>
    <n v="1461276000"/>
    <d v="2016-04-21T17:00:00"/>
    <n v="1460055300"/>
    <x v="2189"/>
    <x v="6"/>
    <x v="2"/>
    <b v="0"/>
    <n v="88"/>
    <b v="1"/>
    <s v="games/tabletop games"/>
    <n v="503.25"/>
    <n v="68.625"/>
    <x v="6"/>
    <s v="tabletop games"/>
  </r>
  <r>
    <x v="0"/>
    <s v="US"/>
    <s v="USD"/>
    <n v="1458716340"/>
    <d v="2016-03-23T01:59:00"/>
    <n v="1455721204"/>
    <x v="2190"/>
    <x v="2"/>
    <x v="2"/>
    <b v="0"/>
    <n v="537"/>
    <b v="1"/>
    <s v="games/tabletop games"/>
    <n v="184.61052631578946"/>
    <n v="65.318435754189949"/>
    <x v="6"/>
    <s v="tabletop games"/>
  </r>
  <r>
    <x v="0"/>
    <s v="GB"/>
    <s v="GBP"/>
    <n v="1487102427"/>
    <d v="2017-02-14T15:00:27"/>
    <n v="1486065627"/>
    <x v="2191"/>
    <x v="2"/>
    <x v="1"/>
    <b v="0"/>
    <n v="25"/>
    <b v="1"/>
    <s v="games/tabletop games"/>
    <n v="119.73333333333333"/>
    <n v="35.92"/>
    <x v="6"/>
    <s v="tabletop games"/>
  </r>
  <r>
    <x v="0"/>
    <s v="GB"/>
    <s v="GBP"/>
    <n v="1481842800"/>
    <d v="2016-12-15T18:00:00"/>
    <n v="1479414344"/>
    <x v="2192"/>
    <x v="4"/>
    <x v="2"/>
    <b v="0"/>
    <n v="3238"/>
    <b v="1"/>
    <s v="games/tabletop games"/>
    <n v="1081.2401666666667"/>
    <n v="40.070667078443485"/>
    <x v="6"/>
    <s v="tabletop games"/>
  </r>
  <r>
    <x v="0"/>
    <s v="US"/>
    <s v="USD"/>
    <n v="1479704340"/>
    <d v="2016-11-20T23:59:00"/>
    <n v="1477043072"/>
    <x v="2193"/>
    <x v="9"/>
    <x v="2"/>
    <b v="0"/>
    <n v="897"/>
    <b v="1"/>
    <s v="games/tabletop games"/>
    <n v="452.37333333333333"/>
    <n v="75.647714604236342"/>
    <x v="6"/>
    <s v="tabletop games"/>
  </r>
  <r>
    <x v="0"/>
    <s v="US"/>
    <s v="USD"/>
    <n v="1459012290"/>
    <d v="2016-03-26T12:11:30"/>
    <n v="1456423890"/>
    <x v="2194"/>
    <x v="2"/>
    <x v="2"/>
    <b v="0"/>
    <n v="878"/>
    <b v="1"/>
    <s v="games/tabletop games"/>
    <n v="537.37"/>
    <n v="61.203872437357631"/>
    <x v="6"/>
    <s v="tabletop games"/>
  </r>
  <r>
    <x v="0"/>
    <s v="US"/>
    <s v="USD"/>
    <n v="1439317900"/>
    <d v="2015-08-11T13:31:40"/>
    <n v="1436725900"/>
    <x v="2195"/>
    <x v="3"/>
    <x v="0"/>
    <b v="0"/>
    <n v="115"/>
    <b v="1"/>
    <s v="games/tabletop games"/>
    <n v="120.32608695652173"/>
    <n v="48.130434782608695"/>
    <x v="6"/>
    <s v="tabletop games"/>
  </r>
  <r>
    <x v="0"/>
    <s v="US"/>
    <s v="USD"/>
    <n v="1480662000"/>
    <d v="2016-12-02T02:00:00"/>
    <n v="1478000502"/>
    <x v="2196"/>
    <x v="4"/>
    <x v="2"/>
    <b v="0"/>
    <n v="234"/>
    <b v="1"/>
    <s v="games/tabletop games"/>
    <n v="113.83571428571429"/>
    <n v="68.106837606837601"/>
    <x v="6"/>
    <s v="tabletop games"/>
  </r>
  <r>
    <x v="0"/>
    <s v="US"/>
    <s v="USD"/>
    <n v="1425132059"/>
    <d v="2015-02-28T09:00:59"/>
    <n v="1422540059"/>
    <x v="2197"/>
    <x v="1"/>
    <x v="0"/>
    <b v="0"/>
    <n v="4330"/>
    <b v="1"/>
    <s v="games/tabletop games"/>
    <n v="951.03109999999992"/>
    <n v="65.891300230946882"/>
    <x v="6"/>
    <s v="tabletop games"/>
  </r>
  <r>
    <x v="0"/>
    <s v="US"/>
    <s v="USD"/>
    <n v="1447507200"/>
    <d v="2015-11-14T08:20:00"/>
    <n v="1444911600"/>
    <x v="2198"/>
    <x v="9"/>
    <x v="0"/>
    <b v="0"/>
    <n v="651"/>
    <b v="1"/>
    <s v="games/tabletop games"/>
    <n v="132.89249999999998"/>
    <n v="81.654377880184327"/>
    <x v="6"/>
    <s v="tabletop games"/>
  </r>
  <r>
    <x v="0"/>
    <s v="IE"/>
    <s v="EUR"/>
    <n v="1444903198"/>
    <d v="2015-10-15T04:59:58"/>
    <n v="1442311198"/>
    <x v="2199"/>
    <x v="8"/>
    <x v="0"/>
    <b v="1"/>
    <n v="251"/>
    <b v="1"/>
    <s v="games/tabletop games"/>
    <n v="146.97777777777779"/>
    <n v="52.701195219123505"/>
    <x v="6"/>
    <s v="tabletop games"/>
  </r>
  <r>
    <x v="0"/>
    <s v="GB"/>
    <s v="GBP"/>
    <n v="1436151600"/>
    <d v="2015-07-05T22:00:00"/>
    <n v="1433775668"/>
    <x v="2200"/>
    <x v="0"/>
    <x v="0"/>
    <b v="0"/>
    <n v="263"/>
    <b v="1"/>
    <s v="games/tabletop games"/>
    <n v="542.15"/>
    <n v="41.228136882129277"/>
    <x v="6"/>
    <s v="tabletop games"/>
  </r>
  <r>
    <x v="0"/>
    <s v="GB"/>
    <s v="GBP"/>
    <n v="1358367565"/>
    <d v="2013-01-16T15:19:25"/>
    <n v="1357157965"/>
    <x v="2201"/>
    <x v="1"/>
    <x v="4"/>
    <b v="0"/>
    <n v="28"/>
    <b v="1"/>
    <s v="music/electronic music"/>
    <n v="382.71818181818185"/>
    <n v="15.035357142857142"/>
    <x v="4"/>
    <s v="electronic music"/>
  </r>
  <r>
    <x v="0"/>
    <s v="US"/>
    <s v="USD"/>
    <n v="1351801368"/>
    <d v="2012-11-01T15:22:48"/>
    <n v="1349209368"/>
    <x v="2202"/>
    <x v="9"/>
    <x v="5"/>
    <b v="0"/>
    <n v="721"/>
    <b v="1"/>
    <s v="music/electronic music"/>
    <n v="704.18124999999998"/>
    <n v="39.066920943134534"/>
    <x v="4"/>
    <s v="electronic music"/>
  </r>
  <r>
    <x v="0"/>
    <s v="CA"/>
    <s v="CAD"/>
    <n v="1443127082"/>
    <d v="2015-09-24T15:38:02"/>
    <n v="1440535082"/>
    <x v="2203"/>
    <x v="10"/>
    <x v="0"/>
    <b v="0"/>
    <n v="50"/>
    <b v="1"/>
    <s v="music/electronic music"/>
    <n v="109.55"/>
    <n v="43.82"/>
    <x v="4"/>
    <s v="electronic music"/>
  </r>
  <r>
    <x v="0"/>
    <s v="US"/>
    <s v="USD"/>
    <n v="1362814119"/>
    <d v="2013-03-09T02:28:39"/>
    <n v="1360222119"/>
    <x v="2204"/>
    <x v="2"/>
    <x v="4"/>
    <b v="0"/>
    <n v="73"/>
    <b v="1"/>
    <s v="music/electronic music"/>
    <n v="132.86666666666667"/>
    <n v="27.301369863013697"/>
    <x v="4"/>
    <s v="electronic music"/>
  </r>
  <r>
    <x v="0"/>
    <s v="US"/>
    <s v="USD"/>
    <n v="1338579789"/>
    <d v="2012-06-01T14:43:09"/>
    <n v="1335987789"/>
    <x v="2205"/>
    <x v="5"/>
    <x v="5"/>
    <b v="0"/>
    <n v="27"/>
    <b v="1"/>
    <s v="music/electronic music"/>
    <n v="152"/>
    <n v="42.222222222222221"/>
    <x v="4"/>
    <s v="electronic music"/>
  </r>
  <r>
    <x v="0"/>
    <s v="US"/>
    <s v="USD"/>
    <n v="1334556624"/>
    <d v="2012-04-16T01:10:24"/>
    <n v="1333001424"/>
    <x v="2206"/>
    <x v="7"/>
    <x v="5"/>
    <b v="0"/>
    <n v="34"/>
    <b v="1"/>
    <s v="music/electronic music"/>
    <n v="102.72727272727273"/>
    <n v="33.235294117647058"/>
    <x v="4"/>
    <s v="electronic music"/>
  </r>
  <r>
    <x v="0"/>
    <s v="US"/>
    <s v="USD"/>
    <n v="1384580373"/>
    <d v="2013-11-16T00:39:33"/>
    <n v="1381984773"/>
    <x v="2207"/>
    <x v="9"/>
    <x v="4"/>
    <b v="0"/>
    <n v="7"/>
    <b v="1"/>
    <s v="music/electronic music"/>
    <n v="100"/>
    <n v="285.71428571428572"/>
    <x v="4"/>
    <s v="electronic music"/>
  </r>
  <r>
    <x v="0"/>
    <s v="US"/>
    <s v="USD"/>
    <n v="1333771200"/>
    <d v="2012-04-06T23:00:00"/>
    <n v="1328649026"/>
    <x v="2208"/>
    <x v="2"/>
    <x v="5"/>
    <b v="0"/>
    <n v="24"/>
    <b v="1"/>
    <s v="music/electronic music"/>
    <n v="101.6"/>
    <n v="42.333333333333336"/>
    <x v="4"/>
    <s v="electronic music"/>
  </r>
  <r>
    <x v="0"/>
    <s v="GB"/>
    <s v="GBP"/>
    <n v="1397516400"/>
    <d v="2014-04-14T18:00:00"/>
    <n v="1396524644"/>
    <x v="2209"/>
    <x v="6"/>
    <x v="3"/>
    <b v="0"/>
    <n v="15"/>
    <b v="1"/>
    <s v="music/electronic music"/>
    <n v="150.80000000000001"/>
    <n v="50.266666666666666"/>
    <x v="4"/>
    <s v="electronic music"/>
  </r>
  <r>
    <x v="0"/>
    <s v="US"/>
    <s v="USD"/>
    <n v="1334424960"/>
    <d v="2012-04-14T12:36:00"/>
    <n v="1329442510"/>
    <x v="2210"/>
    <x v="2"/>
    <x v="5"/>
    <b v="0"/>
    <n v="72"/>
    <b v="1"/>
    <s v="music/electronic music"/>
    <n v="111.425"/>
    <n v="61.902777777777779"/>
    <x v="4"/>
    <s v="electronic music"/>
  </r>
  <r>
    <x v="0"/>
    <s v="US"/>
    <s v="USD"/>
    <n v="1397113140"/>
    <d v="2014-04-10T01:59:00"/>
    <n v="1395168625"/>
    <x v="2211"/>
    <x v="7"/>
    <x v="3"/>
    <b v="0"/>
    <n v="120"/>
    <b v="1"/>
    <s v="music/electronic music"/>
    <n v="195.6"/>
    <n v="40.75"/>
    <x v="4"/>
    <s v="electronic music"/>
  </r>
  <r>
    <x v="0"/>
    <s v="US"/>
    <s v="USD"/>
    <n v="1383526800"/>
    <d v="2013-11-03T20:00:00"/>
    <n v="1380650177"/>
    <x v="2212"/>
    <x v="9"/>
    <x v="4"/>
    <b v="0"/>
    <n v="123"/>
    <b v="1"/>
    <s v="music/electronic music"/>
    <n v="114.38333333333333"/>
    <n v="55.796747967479675"/>
    <x v="4"/>
    <s v="electronic music"/>
  </r>
  <r>
    <x v="0"/>
    <s v="US"/>
    <s v="USD"/>
    <n v="1431719379"/>
    <d v="2015-05-15T14:49:39"/>
    <n v="1429127379"/>
    <x v="2213"/>
    <x v="6"/>
    <x v="0"/>
    <b v="0"/>
    <n v="1"/>
    <b v="1"/>
    <s v="music/electronic music"/>
    <n v="200"/>
    <n v="10"/>
    <x v="4"/>
    <s v="electronic music"/>
  </r>
  <r>
    <x v="0"/>
    <s v="US"/>
    <s v="USD"/>
    <n v="1391713248"/>
    <d v="2014-02-06T14:00:48"/>
    <n v="1389121248"/>
    <x v="2214"/>
    <x v="1"/>
    <x v="3"/>
    <b v="0"/>
    <n v="24"/>
    <b v="1"/>
    <s v="music/electronic music"/>
    <n v="292.50166666666667"/>
    <n v="73.125416666666666"/>
    <x v="4"/>
    <s v="electronic music"/>
  </r>
  <r>
    <x v="0"/>
    <s v="US"/>
    <s v="USD"/>
    <n v="1331621940"/>
    <d v="2012-03-13T01:59:00"/>
    <n v="1329671572"/>
    <x v="2215"/>
    <x v="2"/>
    <x v="5"/>
    <b v="0"/>
    <n v="33"/>
    <b v="1"/>
    <s v="music/electronic music"/>
    <n v="156.36363636363637"/>
    <n v="26.060606060606062"/>
    <x v="4"/>
    <s v="electronic music"/>
  </r>
  <r>
    <x v="0"/>
    <s v="US"/>
    <s v="USD"/>
    <n v="1437674545"/>
    <d v="2015-07-23T13:02:25"/>
    <n v="1436464945"/>
    <x v="2216"/>
    <x v="3"/>
    <x v="0"/>
    <b v="0"/>
    <n v="14"/>
    <b v="1"/>
    <s v="music/electronic music"/>
    <n v="105.66666666666666"/>
    <n v="22.642857142857142"/>
    <x v="4"/>
    <s v="electronic music"/>
  </r>
  <r>
    <x v="0"/>
    <s v="US"/>
    <s v="USD"/>
    <n v="1446451200"/>
    <d v="2015-11-02T03:00:00"/>
    <n v="1445539113"/>
    <x v="2217"/>
    <x v="9"/>
    <x v="0"/>
    <b v="0"/>
    <n v="9"/>
    <b v="1"/>
    <s v="music/electronic music"/>
    <n v="101.19047619047619"/>
    <n v="47.222222222222221"/>
    <x v="4"/>
    <s v="electronic music"/>
  </r>
  <r>
    <x v="0"/>
    <s v="US"/>
    <s v="USD"/>
    <n v="1346198400"/>
    <d v="2012-08-28T19:00:00"/>
    <n v="1344281383"/>
    <x v="2218"/>
    <x v="10"/>
    <x v="5"/>
    <b v="0"/>
    <n v="76"/>
    <b v="1"/>
    <s v="music/electronic music"/>
    <n v="122.833"/>
    <n v="32.324473684210524"/>
    <x v="4"/>
    <s v="electronic music"/>
  </r>
  <r>
    <x v="0"/>
    <s v="US"/>
    <s v="USD"/>
    <n v="1440004512"/>
    <d v="2015-08-19T12:15:12"/>
    <n v="1437412512"/>
    <x v="2219"/>
    <x v="3"/>
    <x v="0"/>
    <b v="0"/>
    <n v="19"/>
    <b v="1"/>
    <s v="music/electronic music"/>
    <n v="101.49999999999999"/>
    <n v="53.421052631578945"/>
    <x v="4"/>
    <s v="electronic music"/>
  </r>
  <r>
    <x v="0"/>
    <s v="US"/>
    <s v="USD"/>
    <n v="1374888436"/>
    <d v="2013-07-26T20:27:16"/>
    <n v="1372296436"/>
    <x v="2220"/>
    <x v="0"/>
    <x v="4"/>
    <b v="0"/>
    <n v="69"/>
    <b v="1"/>
    <s v="music/electronic music"/>
    <n v="101.14285714285714"/>
    <n v="51.304347826086953"/>
    <x v="4"/>
    <s v="electronic music"/>
  </r>
  <r>
    <x v="0"/>
    <s v="US"/>
    <s v="USD"/>
    <n v="1461369600"/>
    <d v="2016-04-22T19:00:00"/>
    <n v="1458748809"/>
    <x v="2221"/>
    <x v="7"/>
    <x v="2"/>
    <b v="0"/>
    <n v="218"/>
    <b v="1"/>
    <s v="games/tabletop games"/>
    <n v="108.11999999999999"/>
    <n v="37.197247706422019"/>
    <x v="6"/>
    <s v="tabletop games"/>
  </r>
  <r>
    <x v="0"/>
    <s v="US"/>
    <s v="USD"/>
    <n v="1327776847"/>
    <d v="2012-01-28T13:54:07"/>
    <n v="1325184847"/>
    <x v="2222"/>
    <x v="11"/>
    <x v="6"/>
    <b v="0"/>
    <n v="30"/>
    <b v="1"/>
    <s v="games/tabletop games"/>
    <n v="162.6"/>
    <n v="27.1"/>
    <x v="6"/>
    <s v="tabletop games"/>
  </r>
  <r>
    <x v="0"/>
    <s v="CA"/>
    <s v="CAD"/>
    <n v="1435418568"/>
    <d v="2015-06-27T10:22:48"/>
    <n v="1432826568"/>
    <x v="2223"/>
    <x v="5"/>
    <x v="0"/>
    <b v="0"/>
    <n v="100"/>
    <b v="1"/>
    <s v="games/tabletop games"/>
    <n v="105.80000000000001"/>
    <n v="206.31"/>
    <x v="6"/>
    <s v="tabletop games"/>
  </r>
  <r>
    <x v="0"/>
    <s v="US"/>
    <s v="USD"/>
    <n v="1477767600"/>
    <d v="2016-10-29T14:00:00"/>
    <n v="1475337675"/>
    <x v="2224"/>
    <x v="9"/>
    <x v="2"/>
    <b v="0"/>
    <n v="296"/>
    <b v="1"/>
    <s v="games/tabletop games"/>
    <n v="243.15000000000003"/>
    <n v="82.145270270270274"/>
    <x v="6"/>
    <s v="tabletop games"/>
  </r>
  <r>
    <x v="0"/>
    <s v="GB"/>
    <s v="GBP"/>
    <n v="1411326015"/>
    <d v="2014-09-21T14:00:15"/>
    <n v="1408734015"/>
    <x v="2225"/>
    <x v="10"/>
    <x v="3"/>
    <b v="0"/>
    <n v="1204"/>
    <b v="1"/>
    <s v="games/tabletop games"/>
    <n v="944.83338095238094"/>
    <n v="164.79651993355483"/>
    <x v="6"/>
    <s v="tabletop games"/>
  </r>
  <r>
    <x v="0"/>
    <s v="US"/>
    <s v="USD"/>
    <n v="1455253140"/>
    <d v="2016-02-11T23:59:00"/>
    <n v="1452625822"/>
    <x v="2226"/>
    <x v="1"/>
    <x v="2"/>
    <b v="0"/>
    <n v="321"/>
    <b v="1"/>
    <s v="games/tabletop games"/>
    <n v="108.46283333333334"/>
    <n v="60.820280373831778"/>
    <x v="6"/>
    <s v="tabletop games"/>
  </r>
  <r>
    <x v="0"/>
    <s v="GB"/>
    <s v="GBP"/>
    <n v="1384374155"/>
    <d v="2013-11-13T15:22:35"/>
    <n v="1381778555"/>
    <x v="2227"/>
    <x v="9"/>
    <x v="4"/>
    <b v="0"/>
    <n v="301"/>
    <b v="1"/>
    <s v="games/tabletop games"/>
    <n v="157.37692307692308"/>
    <n v="67.970099667774093"/>
    <x v="6"/>
    <s v="tabletop games"/>
  </r>
  <r>
    <x v="0"/>
    <s v="DE"/>
    <s v="EUR"/>
    <n v="1439707236"/>
    <d v="2015-08-16T01:40:36"/>
    <n v="1437115236"/>
    <x v="2228"/>
    <x v="3"/>
    <x v="0"/>
    <b v="0"/>
    <n v="144"/>
    <b v="1"/>
    <s v="games/tabletop games"/>
    <n v="1174.49"/>
    <n v="81.561805555555551"/>
    <x v="6"/>
    <s v="tabletop games"/>
  </r>
  <r>
    <x v="0"/>
    <s v="US"/>
    <s v="USD"/>
    <n v="1378180800"/>
    <d v="2013-09-02T23:00:00"/>
    <n v="1375113391"/>
    <x v="2229"/>
    <x v="3"/>
    <x v="4"/>
    <b v="0"/>
    <n v="539"/>
    <b v="1"/>
    <s v="games/tabletop games"/>
    <n v="171.04755366949576"/>
    <n v="25.42547309833024"/>
    <x v="6"/>
    <s v="tabletop games"/>
  </r>
  <r>
    <x v="0"/>
    <s v="US"/>
    <s v="USD"/>
    <n v="1398460127"/>
    <d v="2014-04-25T16:08:47"/>
    <n v="1395868127"/>
    <x v="2230"/>
    <x v="7"/>
    <x v="3"/>
    <b v="0"/>
    <n v="498"/>
    <b v="1"/>
    <s v="games/tabletop games"/>
    <n v="125.95294117647057"/>
    <n v="21.497991967871485"/>
    <x v="6"/>
    <s v="tabletop games"/>
  </r>
  <r>
    <x v="0"/>
    <s v="US"/>
    <s v="USD"/>
    <n v="1372136400"/>
    <d v="2013-06-25T00:00:00"/>
    <n v="1369864301"/>
    <x v="2231"/>
    <x v="5"/>
    <x v="4"/>
    <b v="0"/>
    <n v="1113"/>
    <b v="1"/>
    <s v="games/tabletop games"/>
    <n v="1212.1296000000002"/>
    <n v="27.226630727762803"/>
    <x v="6"/>
    <s v="tabletop games"/>
  </r>
  <r>
    <x v="0"/>
    <s v="US"/>
    <s v="USD"/>
    <n v="1405738800"/>
    <d v="2014-07-18T22:00:00"/>
    <n v="1402945408"/>
    <x v="2232"/>
    <x v="0"/>
    <x v="3"/>
    <b v="0"/>
    <n v="988"/>
    <b v="1"/>
    <s v="games/tabletop games"/>
    <n v="495.8"/>
    <n v="25.091093117408906"/>
    <x v="6"/>
    <s v="tabletop games"/>
  </r>
  <r>
    <x v="0"/>
    <s v="GB"/>
    <s v="GBP"/>
    <n v="1450051200"/>
    <d v="2015-12-13T19:00:00"/>
    <n v="1448269539"/>
    <x v="2233"/>
    <x v="4"/>
    <x v="0"/>
    <b v="0"/>
    <n v="391"/>
    <b v="1"/>
    <s v="games/tabletop games"/>
    <n v="332.03999999999996"/>
    <n v="21.230179028132991"/>
    <x v="6"/>
    <s v="tabletop games"/>
  </r>
  <r>
    <x v="0"/>
    <s v="US"/>
    <s v="USD"/>
    <n v="1483645647"/>
    <d v="2017-01-05T14:47:27"/>
    <n v="1481053647"/>
    <x v="2234"/>
    <x v="11"/>
    <x v="2"/>
    <b v="0"/>
    <n v="28"/>
    <b v="1"/>
    <s v="games/tabletop games"/>
    <n v="1165"/>
    <n v="41.607142857142854"/>
    <x v="6"/>
    <s v="tabletop games"/>
  </r>
  <r>
    <x v="0"/>
    <s v="CA"/>
    <s v="CAD"/>
    <n v="1427585511"/>
    <d v="2015-03-28T18:31:51"/>
    <n v="1424997111"/>
    <x v="2235"/>
    <x v="2"/>
    <x v="0"/>
    <b v="0"/>
    <n v="147"/>
    <b v="1"/>
    <s v="games/tabletop games"/>
    <n v="153.3153846153846"/>
    <n v="135.58503401360545"/>
    <x v="6"/>
    <s v="tabletop games"/>
  </r>
  <r>
    <x v="0"/>
    <s v="US"/>
    <s v="USD"/>
    <n v="1454338123"/>
    <d v="2016-02-01T09:48:43"/>
    <n v="1451746123"/>
    <x v="2236"/>
    <x v="1"/>
    <x v="2"/>
    <b v="0"/>
    <n v="680"/>
    <b v="1"/>
    <s v="games/tabletop games"/>
    <n v="537.10714285714289"/>
    <n v="22.116176470588236"/>
    <x v="6"/>
    <s v="tabletop games"/>
  </r>
  <r>
    <x v="0"/>
    <s v="US"/>
    <s v="USD"/>
    <n v="1415779140"/>
    <d v="2014-11-12T02:59:00"/>
    <n v="1412294683"/>
    <x v="2237"/>
    <x v="9"/>
    <x v="3"/>
    <b v="0"/>
    <n v="983"/>
    <b v="1"/>
    <s v="games/tabletop games"/>
    <n v="352.92777777777775"/>
    <n v="64.625635808748726"/>
    <x v="6"/>
    <s v="tabletop games"/>
  </r>
  <r>
    <x v="0"/>
    <s v="DE"/>
    <s v="EUR"/>
    <n v="1489157716"/>
    <d v="2017-03-10T09:55:16"/>
    <n v="1486565716"/>
    <x v="2238"/>
    <x v="2"/>
    <x v="1"/>
    <b v="0"/>
    <n v="79"/>
    <b v="1"/>
    <s v="games/tabletop games"/>
    <n v="137.4"/>
    <n v="69.569620253164558"/>
    <x v="6"/>
    <s v="tabletop games"/>
  </r>
  <r>
    <x v="0"/>
    <s v="US"/>
    <s v="USD"/>
    <n v="1385870520"/>
    <d v="2013-11-30T23:02:00"/>
    <n v="1382742014"/>
    <x v="2239"/>
    <x v="9"/>
    <x v="4"/>
    <b v="0"/>
    <n v="426"/>
    <b v="1"/>
    <s v="games/tabletop games"/>
    <n v="128.02668"/>
    <n v="75.133028169014082"/>
    <x v="6"/>
    <s v="tabletop games"/>
  </r>
  <r>
    <x v="0"/>
    <s v="US"/>
    <s v="USD"/>
    <n v="1461354544"/>
    <d v="2016-04-22T14:49:04"/>
    <n v="1458762544"/>
    <x v="2240"/>
    <x v="7"/>
    <x v="2"/>
    <b v="0"/>
    <n v="96"/>
    <b v="1"/>
    <s v="games/tabletop games"/>
    <n v="270.68"/>
    <n v="140.97916666666666"/>
    <x v="6"/>
    <s v="tabletop games"/>
  </r>
  <r>
    <x v="0"/>
    <s v="GB"/>
    <s v="GBP"/>
    <n v="1488484300"/>
    <d v="2017-03-02T14:51:40"/>
    <n v="1485892300"/>
    <x v="2241"/>
    <x v="1"/>
    <x v="1"/>
    <b v="0"/>
    <n v="163"/>
    <b v="1"/>
    <s v="games/tabletop games"/>
    <n v="806.4"/>
    <n v="49.472392638036808"/>
    <x v="6"/>
    <s v="tabletop games"/>
  </r>
  <r>
    <x v="0"/>
    <s v="US"/>
    <s v="USD"/>
    <n v="1385521320"/>
    <d v="2013-11-26T22:02:00"/>
    <n v="1382449733"/>
    <x v="2242"/>
    <x v="9"/>
    <x v="4"/>
    <b v="0"/>
    <n v="2525"/>
    <b v="1"/>
    <s v="games/tabletop games"/>
    <n v="1360.0976000000001"/>
    <n v="53.865251485148519"/>
    <x v="6"/>
    <s v="tabletop games"/>
  </r>
  <r>
    <x v="0"/>
    <s v="US"/>
    <s v="USD"/>
    <n v="1489374000"/>
    <d v="2017-03-12T22:00:00"/>
    <n v="1488823290"/>
    <x v="2243"/>
    <x v="7"/>
    <x v="1"/>
    <b v="0"/>
    <n v="2035"/>
    <b v="1"/>
    <s v="games/tabletop games"/>
    <n v="930250"/>
    <n v="4.5712530712530715"/>
    <x v="6"/>
    <s v="tabletop games"/>
  </r>
  <r>
    <x v="0"/>
    <s v="US"/>
    <s v="USD"/>
    <n v="1476649800"/>
    <d v="2016-10-16T15:30:00"/>
    <n v="1475609946"/>
    <x v="2244"/>
    <x v="9"/>
    <x v="2"/>
    <b v="0"/>
    <n v="290"/>
    <b v="1"/>
    <s v="games/tabletop games"/>
    <n v="377.02"/>
    <n v="65.00344827586207"/>
    <x v="6"/>
    <s v="tabletop games"/>
  </r>
  <r>
    <x v="0"/>
    <s v="US"/>
    <s v="USD"/>
    <n v="1393005600"/>
    <d v="2014-02-21T13:00:00"/>
    <n v="1390323617"/>
    <x v="2245"/>
    <x v="1"/>
    <x v="3"/>
    <b v="0"/>
    <n v="1980"/>
    <b v="1"/>
    <s v="games/tabletop games"/>
    <n v="2647.0250000000001"/>
    <n v="53.475252525252522"/>
    <x v="6"/>
    <s v="tabletop games"/>
  </r>
  <r>
    <x v="0"/>
    <s v="GB"/>
    <s v="GBP"/>
    <n v="1441393210"/>
    <d v="2015-09-04T14:00:10"/>
    <n v="1438801210"/>
    <x v="2246"/>
    <x v="10"/>
    <x v="0"/>
    <b v="0"/>
    <n v="57"/>
    <b v="1"/>
    <s v="games/tabletop games"/>
    <n v="100.12"/>
    <n v="43.912280701754383"/>
    <x v="6"/>
    <s v="tabletop games"/>
  </r>
  <r>
    <x v="0"/>
    <s v="US"/>
    <s v="USD"/>
    <n v="1438185565"/>
    <d v="2015-07-29T10:59:25"/>
    <n v="1436975965"/>
    <x v="2247"/>
    <x v="3"/>
    <x v="0"/>
    <b v="0"/>
    <n v="380"/>
    <b v="1"/>
    <s v="games/tabletop games"/>
    <n v="104.45405405405405"/>
    <n v="50.852631578947367"/>
    <x v="6"/>
    <s v="tabletop games"/>
  </r>
  <r>
    <x v="0"/>
    <s v="GB"/>
    <s v="GBP"/>
    <n v="1481749278"/>
    <d v="2016-12-14T16:01:18"/>
    <n v="1479157278"/>
    <x v="2248"/>
    <x v="4"/>
    <x v="2"/>
    <b v="0"/>
    <n v="128"/>
    <b v="1"/>
    <s v="games/tabletop games"/>
    <n v="107.21428571428571"/>
    <n v="58.6328125"/>
    <x v="6"/>
    <s v="tabletop games"/>
  </r>
  <r>
    <x v="0"/>
    <s v="US"/>
    <s v="USD"/>
    <n v="1364917965"/>
    <d v="2013-04-02T10:52:45"/>
    <n v="1362329565"/>
    <x v="2249"/>
    <x v="7"/>
    <x v="4"/>
    <b v="0"/>
    <n v="180"/>
    <b v="1"/>
    <s v="games/tabletop games"/>
    <n v="168.77142857142857"/>
    <n v="32.81666666666667"/>
    <x v="6"/>
    <s v="tabletop games"/>
  </r>
  <r>
    <x v="0"/>
    <s v="US"/>
    <s v="USD"/>
    <n v="1480727273"/>
    <d v="2016-12-02T20:07:53"/>
    <n v="1478131673"/>
    <x v="2250"/>
    <x v="4"/>
    <x v="2"/>
    <b v="0"/>
    <n v="571"/>
    <b v="1"/>
    <s v="games/tabletop games"/>
    <n v="975.11200000000008"/>
    <n v="426.93169877408059"/>
    <x v="6"/>
    <s v="tabletop games"/>
  </r>
  <r>
    <x v="0"/>
    <s v="US"/>
    <s v="USD"/>
    <n v="1408177077"/>
    <d v="2014-08-16T03:17:57"/>
    <n v="1406362677"/>
    <x v="2251"/>
    <x v="3"/>
    <x v="3"/>
    <b v="0"/>
    <n v="480"/>
    <b v="1"/>
    <s v="games/tabletop games"/>
    <n v="134.44929411764704"/>
    <n v="23.808729166666669"/>
    <x v="6"/>
    <s v="tabletop games"/>
  </r>
  <r>
    <x v="0"/>
    <s v="ES"/>
    <s v="EUR"/>
    <n v="1470469938"/>
    <d v="2016-08-06T02:52:18"/>
    <n v="1469173938"/>
    <x v="2252"/>
    <x v="3"/>
    <x v="2"/>
    <b v="0"/>
    <n v="249"/>
    <b v="1"/>
    <s v="games/tabletop games"/>
    <n v="272.27777777777777"/>
    <n v="98.413654618473899"/>
    <x v="6"/>
    <s v="tabletop games"/>
  </r>
  <r>
    <x v="0"/>
    <s v="US"/>
    <s v="USD"/>
    <n v="1447862947"/>
    <d v="2015-11-18T11:09:07"/>
    <n v="1445267347"/>
    <x v="2253"/>
    <x v="9"/>
    <x v="0"/>
    <b v="0"/>
    <n v="84"/>
    <b v="1"/>
    <s v="games/tabletop games"/>
    <n v="112.6875"/>
    <n v="107.32142857142857"/>
    <x v="6"/>
    <s v="tabletop games"/>
  </r>
  <r>
    <x v="0"/>
    <s v="US"/>
    <s v="USD"/>
    <n v="1485271968"/>
    <d v="2017-01-24T10:32:48"/>
    <n v="1484667168"/>
    <x v="2254"/>
    <x v="1"/>
    <x v="1"/>
    <b v="0"/>
    <n v="197"/>
    <b v="1"/>
    <s v="games/tabletop games"/>
    <n v="459.8"/>
    <n v="11.67005076142132"/>
    <x v="6"/>
    <s v="tabletop games"/>
  </r>
  <r>
    <x v="0"/>
    <s v="US"/>
    <s v="USD"/>
    <n v="1462661451"/>
    <d v="2016-05-07T17:50:51"/>
    <n v="1460069451"/>
    <x v="2255"/>
    <x v="6"/>
    <x v="2"/>
    <b v="0"/>
    <n v="271"/>
    <b v="1"/>
    <s v="games/tabletop games"/>
    <n v="286.65822784810126"/>
    <n v="41.782287822878232"/>
    <x v="6"/>
    <s v="tabletop games"/>
  </r>
  <r>
    <x v="0"/>
    <s v="GB"/>
    <s v="GBP"/>
    <n v="1479811846"/>
    <d v="2016-11-22T05:50:46"/>
    <n v="1478602246"/>
    <x v="2256"/>
    <x v="4"/>
    <x v="2"/>
    <b v="0"/>
    <n v="50"/>
    <b v="1"/>
    <s v="games/tabletop games"/>
    <n v="222.70833333333334"/>
    <n v="21.38"/>
    <x v="6"/>
    <s v="tabletop games"/>
  </r>
  <r>
    <x v="0"/>
    <s v="GB"/>
    <s v="GBP"/>
    <n v="1466377200"/>
    <d v="2016-06-19T18:00:00"/>
    <n v="1463351329"/>
    <x v="2257"/>
    <x v="5"/>
    <x v="2"/>
    <b v="0"/>
    <n v="169"/>
    <b v="1"/>
    <s v="games/tabletop games"/>
    <n v="636.14"/>
    <n v="94.103550295857985"/>
    <x v="6"/>
    <s v="tabletop games"/>
  </r>
  <r>
    <x v="0"/>
    <s v="US"/>
    <s v="USD"/>
    <n v="1434045687"/>
    <d v="2015-06-11T13:01:27"/>
    <n v="1431453687"/>
    <x v="2258"/>
    <x v="5"/>
    <x v="0"/>
    <b v="0"/>
    <n v="205"/>
    <b v="1"/>
    <s v="games/tabletop games"/>
    <n v="146.5"/>
    <n v="15.721951219512196"/>
    <x v="6"/>
    <s v="tabletop games"/>
  </r>
  <r>
    <x v="0"/>
    <s v="GB"/>
    <s v="GBP"/>
    <n v="1481224736"/>
    <d v="2016-12-08T14:18:56"/>
    <n v="1480360736"/>
    <x v="2259"/>
    <x v="4"/>
    <x v="2"/>
    <b v="0"/>
    <n v="206"/>
    <b v="1"/>
    <s v="games/tabletop games"/>
    <n v="1867.1"/>
    <n v="90.635922330097088"/>
    <x v="6"/>
    <s v="tabletop games"/>
  </r>
  <r>
    <x v="0"/>
    <s v="US"/>
    <s v="USD"/>
    <n v="1395876250"/>
    <d v="2014-03-26T18:24:10"/>
    <n v="1393287850"/>
    <x v="2260"/>
    <x v="2"/>
    <x v="3"/>
    <b v="0"/>
    <n v="84"/>
    <b v="1"/>
    <s v="games/tabletop games"/>
    <n v="326.92"/>
    <n v="97.297619047619051"/>
    <x v="6"/>
    <s v="tabletop games"/>
  </r>
  <r>
    <x v="0"/>
    <s v="AU"/>
    <s v="AUD"/>
    <n v="1487093020"/>
    <d v="2017-02-14T12:23:40"/>
    <n v="1485278620"/>
    <x v="2261"/>
    <x v="1"/>
    <x v="1"/>
    <b v="0"/>
    <n v="210"/>
    <b v="1"/>
    <s v="games/tabletop games"/>
    <n v="779.5"/>
    <n v="37.11904761904762"/>
    <x v="6"/>
    <s v="tabletop games"/>
  </r>
  <r>
    <x v="0"/>
    <s v="US"/>
    <s v="USD"/>
    <n v="1416268800"/>
    <d v="2014-11-17T19:00:00"/>
    <n v="1413295358"/>
    <x v="2262"/>
    <x v="9"/>
    <x v="3"/>
    <b v="0"/>
    <n v="181"/>
    <b v="1"/>
    <s v="games/tabletop games"/>
    <n v="154.15151515151516"/>
    <n v="28.104972375690608"/>
    <x v="6"/>
    <s v="tabletop games"/>
  </r>
  <r>
    <x v="0"/>
    <s v="SE"/>
    <s v="SEK"/>
    <n v="1422734313"/>
    <d v="2015-01-31T14:58:33"/>
    <n v="1420919913"/>
    <x v="2263"/>
    <x v="1"/>
    <x v="0"/>
    <b v="0"/>
    <n v="60"/>
    <b v="1"/>
    <s v="games/tabletop games"/>
    <n v="115.54666666666667"/>
    <n v="144.43333333333334"/>
    <x v="6"/>
    <s v="tabletop games"/>
  </r>
  <r>
    <x v="0"/>
    <s v="US"/>
    <s v="USD"/>
    <n v="1463972400"/>
    <d v="2016-05-22T22:00:00"/>
    <n v="1462543114"/>
    <x v="2264"/>
    <x v="5"/>
    <x v="2"/>
    <b v="0"/>
    <n v="445"/>
    <b v="1"/>
    <s v="games/tabletop games"/>
    <n v="180.03333333333333"/>
    <n v="24.274157303370785"/>
    <x v="6"/>
    <s v="tabletop games"/>
  </r>
  <r>
    <x v="0"/>
    <s v="GB"/>
    <s v="GBP"/>
    <n v="1479846507"/>
    <d v="2016-11-22T15:28:27"/>
    <n v="1479241707"/>
    <x v="2265"/>
    <x v="4"/>
    <x v="2"/>
    <b v="0"/>
    <n v="17"/>
    <b v="1"/>
    <s v="games/tabletop games"/>
    <n v="298.5"/>
    <n v="35.117647058823529"/>
    <x v="6"/>
    <s v="tabletop games"/>
  </r>
  <r>
    <x v="0"/>
    <s v="US"/>
    <s v="USD"/>
    <n v="1461722400"/>
    <d v="2016-04-26T21:00:00"/>
    <n v="1460235592"/>
    <x v="2266"/>
    <x v="6"/>
    <x v="2"/>
    <b v="0"/>
    <n v="194"/>
    <b v="1"/>
    <s v="games/tabletop games"/>
    <n v="320.26666666666665"/>
    <n v="24.762886597938145"/>
    <x v="6"/>
    <s v="tabletop games"/>
  </r>
  <r>
    <x v="0"/>
    <s v="US"/>
    <s v="USD"/>
    <n v="1419123600"/>
    <d v="2014-12-20T20:00:00"/>
    <n v="1416945297"/>
    <x v="2267"/>
    <x v="4"/>
    <x v="3"/>
    <b v="0"/>
    <n v="404"/>
    <b v="1"/>
    <s v="games/tabletop games"/>
    <n v="380.52499999999998"/>
    <n v="188.37871287128712"/>
    <x v="6"/>
    <s v="tabletop games"/>
  </r>
  <r>
    <x v="0"/>
    <s v="US"/>
    <s v="USD"/>
    <n v="1489283915"/>
    <d v="2017-03-11T20:58:35"/>
    <n v="1486691915"/>
    <x v="2268"/>
    <x v="2"/>
    <x v="1"/>
    <b v="0"/>
    <n v="194"/>
    <b v="1"/>
    <s v="games/tabletop games"/>
    <n v="102.60000000000001"/>
    <n v="148.08247422680412"/>
    <x v="6"/>
    <s v="tabletop games"/>
  </r>
  <r>
    <x v="0"/>
    <s v="US"/>
    <s v="USD"/>
    <n v="1488862800"/>
    <d v="2017-03-07T00:00:00"/>
    <n v="1486745663"/>
    <x v="2269"/>
    <x v="2"/>
    <x v="1"/>
    <b v="0"/>
    <n v="902"/>
    <b v="1"/>
    <s v="games/tabletop games"/>
    <n v="1801.64"/>
    <n v="49.934589800443462"/>
    <x v="6"/>
    <s v="tabletop games"/>
  </r>
  <r>
    <x v="0"/>
    <s v="US"/>
    <s v="USD"/>
    <n v="1484085540"/>
    <d v="2017-01-10T16:59:00"/>
    <n v="1482353513"/>
    <x v="2270"/>
    <x v="11"/>
    <x v="2"/>
    <b v="0"/>
    <n v="1670"/>
    <b v="1"/>
    <s v="games/tabletop games"/>
    <n v="720.24800000000005"/>
    <n v="107.82155688622754"/>
    <x v="6"/>
    <s v="tabletop games"/>
  </r>
  <r>
    <x v="0"/>
    <s v="US"/>
    <s v="USD"/>
    <n v="1481328004"/>
    <d v="2016-12-09T19:00:04"/>
    <n v="1478736004"/>
    <x v="2271"/>
    <x v="4"/>
    <x v="2"/>
    <b v="0"/>
    <n v="1328"/>
    <b v="1"/>
    <s v="games/tabletop games"/>
    <n v="283.09000000000003"/>
    <n v="42.63403614457831"/>
    <x v="6"/>
    <s v="tabletop games"/>
  </r>
  <r>
    <x v="0"/>
    <s v="US"/>
    <s v="USD"/>
    <n v="1449506836"/>
    <d v="2015-12-07T11:47:16"/>
    <n v="1446914836"/>
    <x v="2272"/>
    <x v="4"/>
    <x v="0"/>
    <b v="0"/>
    <n v="944"/>
    <b v="1"/>
    <s v="games/tabletop games"/>
    <n v="1356.6000000000001"/>
    <n v="14.370762711864407"/>
    <x v="6"/>
    <s v="tabletop games"/>
  </r>
  <r>
    <x v="0"/>
    <s v="CA"/>
    <s v="CAD"/>
    <n v="1489320642"/>
    <d v="2017-03-12T07:10:42"/>
    <n v="1487164242"/>
    <x v="2273"/>
    <x v="2"/>
    <x v="1"/>
    <b v="0"/>
    <n v="147"/>
    <b v="1"/>
    <s v="games/tabletop games"/>
    <n v="220.35999999999999"/>
    <n v="37.476190476190474"/>
    <x v="6"/>
    <s v="tabletop games"/>
  </r>
  <r>
    <x v="0"/>
    <s v="US"/>
    <s v="USD"/>
    <n v="1393156857"/>
    <d v="2014-02-23T07:00:57"/>
    <n v="1390564857"/>
    <x v="2274"/>
    <x v="1"/>
    <x v="3"/>
    <b v="0"/>
    <n v="99"/>
    <b v="1"/>
    <s v="games/tabletop games"/>
    <n v="119.6"/>
    <n v="30.202020202020201"/>
    <x v="6"/>
    <s v="tabletop games"/>
  </r>
  <r>
    <x v="0"/>
    <s v="GB"/>
    <s v="GBP"/>
    <n v="1419259679"/>
    <d v="2014-12-22T09:47:59"/>
    <n v="1416667679"/>
    <x v="2275"/>
    <x v="4"/>
    <x v="3"/>
    <b v="0"/>
    <n v="79"/>
    <b v="1"/>
    <s v="games/tabletop games"/>
    <n v="407.76923076923077"/>
    <n v="33.550632911392405"/>
    <x v="6"/>
    <s v="tabletop games"/>
  </r>
  <r>
    <x v="0"/>
    <s v="US"/>
    <s v="USD"/>
    <n v="1388936289"/>
    <d v="2014-01-05T10:38:09"/>
    <n v="1386344289"/>
    <x v="2276"/>
    <x v="11"/>
    <x v="4"/>
    <b v="0"/>
    <n v="75"/>
    <b v="1"/>
    <s v="games/tabletop games"/>
    <n v="105.81826105905425"/>
    <n v="64.74666666666667"/>
    <x v="6"/>
    <s v="tabletop games"/>
  </r>
  <r>
    <x v="0"/>
    <s v="US"/>
    <s v="USD"/>
    <n v="1330359423"/>
    <d v="2012-02-27T11:17:03"/>
    <n v="1327767423"/>
    <x v="2277"/>
    <x v="1"/>
    <x v="5"/>
    <b v="0"/>
    <n v="207"/>
    <b v="1"/>
    <s v="games/tabletop games"/>
    <n v="141.08235294117648"/>
    <n v="57.932367149758456"/>
    <x v="6"/>
    <s v="tabletop games"/>
  </r>
  <r>
    <x v="0"/>
    <s v="IT"/>
    <s v="EUR"/>
    <n v="1451861940"/>
    <d v="2016-01-03T17:59:00"/>
    <n v="1448902867"/>
    <x v="2278"/>
    <x v="4"/>
    <x v="0"/>
    <b v="0"/>
    <n v="102"/>
    <b v="1"/>
    <s v="games/tabletop games"/>
    <n v="270.7"/>
    <n v="53.078431372549019"/>
    <x v="6"/>
    <s v="tabletop games"/>
  </r>
  <r>
    <x v="0"/>
    <s v="US"/>
    <s v="USD"/>
    <n v="1423022400"/>
    <d v="2015-02-03T23:00:00"/>
    <n v="1421436099"/>
    <x v="2279"/>
    <x v="1"/>
    <x v="0"/>
    <b v="0"/>
    <n v="32"/>
    <b v="1"/>
    <s v="games/tabletop games"/>
    <n v="153.80000000000001"/>
    <n v="48.0625"/>
    <x v="6"/>
    <s v="tabletop games"/>
  </r>
  <r>
    <x v="0"/>
    <s v="US"/>
    <s v="USD"/>
    <n v="1442501991"/>
    <d v="2015-09-17T09:59:51"/>
    <n v="1439909991"/>
    <x v="2280"/>
    <x v="10"/>
    <x v="0"/>
    <b v="0"/>
    <n v="480"/>
    <b v="1"/>
    <s v="games/tabletop games"/>
    <n v="403.57653061224488"/>
    <n v="82.396874999999994"/>
    <x v="6"/>
    <s v="tabletop games"/>
  </r>
  <r>
    <x v="0"/>
    <s v="US"/>
    <s v="USD"/>
    <n v="1311576600"/>
    <d v="2011-07-25T01:50:00"/>
    <n v="1306219897"/>
    <x v="2281"/>
    <x v="5"/>
    <x v="6"/>
    <b v="0"/>
    <n v="11"/>
    <b v="1"/>
    <s v="music/rock"/>
    <n v="185"/>
    <n v="50.454545454545453"/>
    <x v="4"/>
    <s v="rock"/>
  </r>
  <r>
    <x v="0"/>
    <s v="US"/>
    <s v="USD"/>
    <n v="1452744686"/>
    <d v="2016-01-13T23:11:26"/>
    <n v="1447560686"/>
    <x v="2282"/>
    <x v="4"/>
    <x v="0"/>
    <b v="0"/>
    <n v="12"/>
    <b v="1"/>
    <s v="music/rock"/>
    <n v="185.33333333333331"/>
    <n v="115.83333333333333"/>
    <x v="4"/>
    <s v="rock"/>
  </r>
  <r>
    <x v="0"/>
    <s v="US"/>
    <s v="USD"/>
    <n v="1336528804"/>
    <d v="2012-05-08T21:00:04"/>
    <n v="1331348404"/>
    <x v="2283"/>
    <x v="7"/>
    <x v="5"/>
    <b v="0"/>
    <n v="48"/>
    <b v="1"/>
    <s v="music/rock"/>
    <n v="100.85533333333332"/>
    <n v="63.03458333333333"/>
    <x v="4"/>
    <s v="rock"/>
  </r>
  <r>
    <x v="0"/>
    <s v="US"/>
    <s v="USD"/>
    <n v="1299902400"/>
    <d v="2011-03-11T23:00:00"/>
    <n v="1297451245"/>
    <x v="2284"/>
    <x v="2"/>
    <x v="6"/>
    <b v="0"/>
    <n v="59"/>
    <b v="1"/>
    <s v="music/rock"/>
    <n v="106.22116666666668"/>
    <n v="108.02152542372882"/>
    <x v="4"/>
    <s v="rock"/>
  </r>
  <r>
    <x v="0"/>
    <s v="US"/>
    <s v="USD"/>
    <n v="1340944043"/>
    <d v="2012-06-28T23:27:23"/>
    <n v="1338352043"/>
    <x v="2285"/>
    <x v="5"/>
    <x v="5"/>
    <b v="0"/>
    <n v="79"/>
    <b v="1"/>
    <s v="music/rock"/>
    <n v="121.36666666666667"/>
    <n v="46.088607594936711"/>
    <x v="4"/>
    <s v="rock"/>
  </r>
  <r>
    <x v="0"/>
    <s v="US"/>
    <s v="USD"/>
    <n v="1378439940"/>
    <d v="2013-09-05T22:59:00"/>
    <n v="1376003254"/>
    <x v="2286"/>
    <x v="10"/>
    <x v="4"/>
    <b v="0"/>
    <n v="14"/>
    <b v="1"/>
    <s v="music/rock"/>
    <n v="100.06666666666666"/>
    <n v="107.21428571428571"/>
    <x v="4"/>
    <s v="rock"/>
  </r>
  <r>
    <x v="0"/>
    <s v="US"/>
    <s v="USD"/>
    <n v="1403539260"/>
    <d v="2014-06-23T11:01:00"/>
    <n v="1401724860"/>
    <x v="2287"/>
    <x v="0"/>
    <x v="3"/>
    <b v="0"/>
    <n v="106"/>
    <b v="1"/>
    <s v="music/rock"/>
    <n v="119.97755555555555"/>
    <n v="50.9338679245283"/>
    <x v="4"/>
    <s v="rock"/>
  </r>
  <r>
    <x v="0"/>
    <s v="US"/>
    <s v="USD"/>
    <n v="1340733600"/>
    <d v="2012-06-26T13:00:00"/>
    <n v="1339098689"/>
    <x v="2288"/>
    <x v="0"/>
    <x v="5"/>
    <b v="0"/>
    <n v="25"/>
    <b v="1"/>
    <s v="music/rock"/>
    <n v="100.1"/>
    <n v="40.04"/>
    <x v="4"/>
    <s v="rock"/>
  </r>
  <r>
    <x v="0"/>
    <s v="US"/>
    <s v="USD"/>
    <n v="1386372120"/>
    <d v="2013-12-06T18:22:00"/>
    <n v="1382659060"/>
    <x v="2289"/>
    <x v="9"/>
    <x v="4"/>
    <b v="0"/>
    <n v="25"/>
    <b v="1"/>
    <s v="music/rock"/>
    <n v="107.4"/>
    <n v="64.44"/>
    <x v="4"/>
    <s v="rock"/>
  </r>
  <r>
    <x v="0"/>
    <s v="US"/>
    <s v="USD"/>
    <n v="1259686800"/>
    <d v="2009-12-01T12:00:00"/>
    <n v="1252908330"/>
    <x v="2290"/>
    <x v="8"/>
    <x v="8"/>
    <b v="0"/>
    <n v="29"/>
    <b v="1"/>
    <s v="music/rock"/>
    <n v="104.06666666666666"/>
    <n v="53.827586206896555"/>
    <x v="4"/>
    <s v="rock"/>
  </r>
  <r>
    <x v="0"/>
    <s v="US"/>
    <s v="USD"/>
    <n v="1335153600"/>
    <d v="2012-04-22T23:00:00"/>
    <n v="1332199618"/>
    <x v="2291"/>
    <x v="7"/>
    <x v="5"/>
    <b v="0"/>
    <n v="43"/>
    <b v="1"/>
    <s v="music/rock"/>
    <n v="172.8"/>
    <n v="100.46511627906976"/>
    <x v="4"/>
    <s v="rock"/>
  </r>
  <r>
    <x v="0"/>
    <s v="US"/>
    <s v="USD"/>
    <n v="1334767476"/>
    <d v="2012-04-18T11:44:36"/>
    <n v="1332175476"/>
    <x v="2292"/>
    <x v="7"/>
    <x v="5"/>
    <b v="0"/>
    <n v="46"/>
    <b v="1"/>
    <s v="music/rock"/>
    <n v="107.2505"/>
    <n v="46.630652173913049"/>
    <x v="4"/>
    <s v="rock"/>
  </r>
  <r>
    <x v="0"/>
    <s v="US"/>
    <s v="USD"/>
    <n v="1348545540"/>
    <d v="2012-09-24T22:59:00"/>
    <n v="1346345999"/>
    <x v="2293"/>
    <x v="10"/>
    <x v="5"/>
    <b v="0"/>
    <n v="27"/>
    <b v="1"/>
    <s v="music/rock"/>
    <n v="108.23529411764706"/>
    <n v="34.074074074074076"/>
    <x v="4"/>
    <s v="rock"/>
  </r>
  <r>
    <x v="0"/>
    <s v="US"/>
    <s v="USD"/>
    <n v="1358702480"/>
    <d v="2013-01-20T12:21:20"/>
    <n v="1356110480"/>
    <x v="2294"/>
    <x v="11"/>
    <x v="5"/>
    <b v="0"/>
    <n v="112"/>
    <b v="1"/>
    <s v="music/rock"/>
    <n v="146.08079999999998"/>
    <n v="65.214642857142863"/>
    <x v="4"/>
    <s v="rock"/>
  </r>
  <r>
    <x v="0"/>
    <s v="US"/>
    <s v="USD"/>
    <n v="1359240856"/>
    <d v="2013-01-26T17:54:16"/>
    <n v="1356648856"/>
    <x v="2295"/>
    <x v="11"/>
    <x v="5"/>
    <b v="0"/>
    <n v="34"/>
    <b v="1"/>
    <s v="music/rock"/>
    <n v="125.25"/>
    <n v="44.205882352941174"/>
    <x v="4"/>
    <s v="rock"/>
  </r>
  <r>
    <x v="0"/>
    <s v="US"/>
    <s v="USD"/>
    <n v="1330018426"/>
    <d v="2012-02-23T12:33:46"/>
    <n v="1326994426"/>
    <x v="2296"/>
    <x v="1"/>
    <x v="5"/>
    <b v="0"/>
    <n v="145"/>
    <b v="1"/>
    <s v="music/rock"/>
    <n v="149.07142857142856"/>
    <n v="71.965517241379317"/>
    <x v="4"/>
    <s v="rock"/>
  </r>
  <r>
    <x v="0"/>
    <s v="US"/>
    <s v="USD"/>
    <n v="1331697540"/>
    <d v="2012-03-13T22:59:00"/>
    <n v="1328749249"/>
    <x v="2297"/>
    <x v="2"/>
    <x v="5"/>
    <b v="0"/>
    <n v="19"/>
    <b v="1"/>
    <s v="music/rock"/>
    <n v="100.6"/>
    <n v="52.94736842105263"/>
    <x v="4"/>
    <s v="rock"/>
  </r>
  <r>
    <x v="0"/>
    <s v="US"/>
    <s v="USD"/>
    <n v="1395861033"/>
    <d v="2014-03-26T14:10:33"/>
    <n v="1393272633"/>
    <x v="2298"/>
    <x v="2"/>
    <x v="3"/>
    <b v="0"/>
    <n v="288"/>
    <b v="1"/>
    <s v="music/rock"/>
    <n v="105.07333333333332"/>
    <n v="109.45138888888889"/>
    <x v="4"/>
    <s v="rock"/>
  </r>
  <r>
    <x v="0"/>
    <s v="US"/>
    <s v="USD"/>
    <n v="1296953209"/>
    <d v="2011-02-05T19:46:49"/>
    <n v="1295657209"/>
    <x v="2299"/>
    <x v="1"/>
    <x v="6"/>
    <b v="0"/>
    <n v="14"/>
    <b v="1"/>
    <s v="music/rock"/>
    <n v="350.16666666666663"/>
    <n v="75.035714285714292"/>
    <x v="4"/>
    <s v="rock"/>
  </r>
  <r>
    <x v="0"/>
    <s v="US"/>
    <s v="USD"/>
    <n v="1340904416"/>
    <d v="2012-06-28T12:26:56"/>
    <n v="1339694816"/>
    <x v="2300"/>
    <x v="0"/>
    <x v="5"/>
    <b v="0"/>
    <n v="7"/>
    <b v="1"/>
    <s v="music/rock"/>
    <n v="101.25"/>
    <n v="115.71428571428571"/>
    <x v="4"/>
    <s v="rock"/>
  </r>
  <r>
    <x v="0"/>
    <s v="US"/>
    <s v="USD"/>
    <n v="1371785496"/>
    <d v="2013-06-20T22:31:36"/>
    <n v="1369193496"/>
    <x v="2301"/>
    <x v="5"/>
    <x v="4"/>
    <b v="1"/>
    <n v="211"/>
    <b v="1"/>
    <s v="music/indie rock"/>
    <n v="133.6044"/>
    <n v="31.659810426540286"/>
    <x v="4"/>
    <s v="indie rock"/>
  </r>
  <r>
    <x v="0"/>
    <s v="US"/>
    <s v="USD"/>
    <n v="1388473200"/>
    <d v="2013-12-31T02:00:00"/>
    <n v="1385585434"/>
    <x v="2302"/>
    <x v="4"/>
    <x v="4"/>
    <b v="1"/>
    <n v="85"/>
    <b v="1"/>
    <s v="music/indie rock"/>
    <n v="170.65217391304347"/>
    <n v="46.176470588235297"/>
    <x v="4"/>
    <s v="indie rock"/>
  </r>
  <r>
    <x v="0"/>
    <s v="US"/>
    <s v="USD"/>
    <n v="1323747596"/>
    <d v="2011-12-12T22:39:56"/>
    <n v="1320287996"/>
    <x v="2303"/>
    <x v="4"/>
    <x v="6"/>
    <b v="1"/>
    <n v="103"/>
    <b v="1"/>
    <s v="music/indie rock"/>
    <n v="109.35829457364341"/>
    <n v="68.481650485436887"/>
    <x v="4"/>
    <s v="indie rock"/>
  </r>
  <r>
    <x v="0"/>
    <s v="US"/>
    <s v="USD"/>
    <n v="1293857940"/>
    <d v="2010-12-31T23:59:00"/>
    <n v="1290281691"/>
    <x v="2304"/>
    <x v="4"/>
    <x v="7"/>
    <b v="1"/>
    <n v="113"/>
    <b v="1"/>
    <s v="music/indie rock"/>
    <n v="100.70033333333335"/>
    <n v="53.469203539823013"/>
    <x v="4"/>
    <s v="indie rock"/>
  </r>
  <r>
    <x v="0"/>
    <s v="US"/>
    <s v="USD"/>
    <n v="1407520800"/>
    <d v="2014-08-08T13:00:00"/>
    <n v="1405356072"/>
    <x v="2305"/>
    <x v="3"/>
    <x v="3"/>
    <b v="1"/>
    <n v="167"/>
    <b v="1"/>
    <s v="music/indie rock"/>
    <n v="101.22777777777779"/>
    <n v="109.10778443113773"/>
    <x v="4"/>
    <s v="indie rock"/>
  </r>
  <r>
    <x v="0"/>
    <s v="US"/>
    <s v="USD"/>
    <n v="1331352129"/>
    <d v="2012-03-09T23:02:09"/>
    <n v="1328760129"/>
    <x v="2306"/>
    <x v="2"/>
    <x v="5"/>
    <b v="1"/>
    <n v="73"/>
    <b v="1"/>
    <s v="music/indie rock"/>
    <n v="106.75857142857143"/>
    <n v="51.185616438356163"/>
    <x v="4"/>
    <s v="indie rock"/>
  </r>
  <r>
    <x v="0"/>
    <s v="US"/>
    <s v="USD"/>
    <n v="1336245328"/>
    <d v="2012-05-05T14:15:28"/>
    <n v="1333653333"/>
    <x v="2307"/>
    <x v="6"/>
    <x v="5"/>
    <b v="1"/>
    <n v="75"/>
    <b v="1"/>
    <s v="music/indie rock"/>
    <n v="106.65777537961894"/>
    <n v="27.936800000000002"/>
    <x v="4"/>
    <s v="indie rock"/>
  </r>
  <r>
    <x v="0"/>
    <s v="US"/>
    <s v="USD"/>
    <n v="1409274000"/>
    <d v="2014-08-28T20:00:00"/>
    <n v="1406847996"/>
    <x v="2308"/>
    <x v="3"/>
    <x v="3"/>
    <b v="1"/>
    <n v="614"/>
    <b v="1"/>
    <s v="music/indie rock"/>
    <n v="101.30622"/>
    <n v="82.496921824104234"/>
    <x v="4"/>
    <s v="indie rock"/>
  </r>
  <r>
    <x v="0"/>
    <s v="US"/>
    <s v="USD"/>
    <n v="1362872537"/>
    <d v="2013-03-09T18:42:17"/>
    <n v="1359848537"/>
    <x v="2309"/>
    <x v="2"/>
    <x v="4"/>
    <b v="1"/>
    <n v="107"/>
    <b v="1"/>
    <s v="music/indie rock"/>
    <n v="106.67450000000001"/>
    <n v="59.817476635514019"/>
    <x v="4"/>
    <s v="indie rock"/>
  </r>
  <r>
    <x v="0"/>
    <s v="US"/>
    <s v="USD"/>
    <n v="1363889015"/>
    <d v="2013-03-21T13:03:35"/>
    <n v="1361300615"/>
    <x v="2310"/>
    <x v="2"/>
    <x v="4"/>
    <b v="1"/>
    <n v="1224"/>
    <b v="1"/>
    <s v="music/indie rock"/>
    <n v="428.83978378378379"/>
    <n v="64.816470588235291"/>
    <x v="4"/>
    <s v="indie rock"/>
  </r>
  <r>
    <x v="0"/>
    <s v="US"/>
    <s v="USD"/>
    <n v="1399421189"/>
    <d v="2014-05-06T19:06:29"/>
    <n v="1396829189"/>
    <x v="2311"/>
    <x v="6"/>
    <x v="3"/>
    <b v="1"/>
    <n v="104"/>
    <b v="1"/>
    <s v="music/indie rock"/>
    <n v="104.11111111111111"/>
    <n v="90.09615384615384"/>
    <x v="4"/>
    <s v="indie rock"/>
  </r>
  <r>
    <x v="0"/>
    <s v="US"/>
    <s v="USD"/>
    <n v="1397862000"/>
    <d v="2014-04-18T18:00:00"/>
    <n v="1395155478"/>
    <x v="2312"/>
    <x v="7"/>
    <x v="3"/>
    <b v="1"/>
    <n v="79"/>
    <b v="1"/>
    <s v="music/indie rock"/>
    <n v="107.86666666666666"/>
    <n v="40.962025316455694"/>
    <x v="4"/>
    <s v="indie rock"/>
  </r>
  <r>
    <x v="0"/>
    <s v="US"/>
    <s v="USD"/>
    <n v="1336086026"/>
    <d v="2012-05-03T18:00:26"/>
    <n v="1333494026"/>
    <x v="2313"/>
    <x v="6"/>
    <x v="5"/>
    <b v="1"/>
    <n v="157"/>
    <b v="1"/>
    <s v="music/indie rock"/>
    <n v="175.84040000000002"/>
    <n v="56.000127388535034"/>
    <x v="4"/>
    <s v="indie rock"/>
  </r>
  <r>
    <x v="0"/>
    <s v="US"/>
    <s v="USD"/>
    <n v="1339074857"/>
    <d v="2012-06-07T08:14:17"/>
    <n v="1336482857"/>
    <x v="2314"/>
    <x v="5"/>
    <x v="5"/>
    <b v="1"/>
    <n v="50"/>
    <b v="1"/>
    <s v="music/indie rock"/>
    <n v="156.97"/>
    <n v="37.672800000000002"/>
    <x v="4"/>
    <s v="indie rock"/>
  </r>
  <r>
    <x v="0"/>
    <s v="US"/>
    <s v="USD"/>
    <n v="1336238743"/>
    <d v="2012-05-05T12:25:43"/>
    <n v="1333646743"/>
    <x v="2315"/>
    <x v="6"/>
    <x v="5"/>
    <b v="1"/>
    <n v="64"/>
    <b v="1"/>
    <s v="music/indie rock"/>
    <n v="102.60000000000001"/>
    <n v="40.078125"/>
    <x v="4"/>
    <s v="indie rock"/>
  </r>
  <r>
    <x v="0"/>
    <s v="US"/>
    <s v="USD"/>
    <n v="1260383040"/>
    <d v="2009-12-09T13:24:00"/>
    <n v="1253726650"/>
    <x v="2316"/>
    <x v="8"/>
    <x v="8"/>
    <b v="1"/>
    <n v="200"/>
    <b v="1"/>
    <s v="music/indie rock"/>
    <n v="104.04266666666666"/>
    <n v="78.031999999999996"/>
    <x v="4"/>
    <s v="indie rock"/>
  </r>
  <r>
    <x v="0"/>
    <s v="US"/>
    <s v="USD"/>
    <n v="1266210000"/>
    <d v="2010-02-15T00:00:00"/>
    <n v="1263474049"/>
    <x v="2317"/>
    <x v="1"/>
    <x v="7"/>
    <b v="1"/>
    <n v="22"/>
    <b v="1"/>
    <s v="music/indie rock"/>
    <n v="104"/>
    <n v="18.90909090909091"/>
    <x v="4"/>
    <s v="indie rock"/>
  </r>
  <r>
    <x v="0"/>
    <s v="US"/>
    <s v="USD"/>
    <n v="1253937540"/>
    <d v="2009-09-25T22:59:00"/>
    <n v="1251214014"/>
    <x v="2318"/>
    <x v="10"/>
    <x v="8"/>
    <b v="1"/>
    <n v="163"/>
    <b v="1"/>
    <s v="music/indie rock"/>
    <n v="121.05999999999999"/>
    <n v="37.134969325153371"/>
    <x v="4"/>
    <s v="indie rock"/>
  </r>
  <r>
    <x v="0"/>
    <s v="US"/>
    <s v="USD"/>
    <n v="1387072685"/>
    <d v="2013-12-14T20:58:05"/>
    <n v="1384480685"/>
    <x v="2319"/>
    <x v="4"/>
    <x v="4"/>
    <b v="1"/>
    <n v="77"/>
    <b v="1"/>
    <s v="music/indie rock"/>
    <n v="107.69999999999999"/>
    <n v="41.961038961038959"/>
    <x v="4"/>
    <s v="indie rock"/>
  </r>
  <r>
    <x v="0"/>
    <s v="US"/>
    <s v="USD"/>
    <n v="1396463800"/>
    <d v="2014-04-02T13:36:40"/>
    <n v="1393443400"/>
    <x v="2320"/>
    <x v="2"/>
    <x v="3"/>
    <b v="1"/>
    <n v="89"/>
    <b v="1"/>
    <s v="music/indie rock"/>
    <n v="108.66"/>
    <n v="61.044943820224717"/>
    <x v="4"/>
    <s v="indie rock"/>
  </r>
  <r>
    <x v="3"/>
    <s v="AT"/>
    <s v="EUR"/>
    <n v="1491282901"/>
    <d v="2017-04-04T00:15:01"/>
    <n v="1488694501"/>
    <x v="2321"/>
    <x v="7"/>
    <x v="1"/>
    <b v="0"/>
    <n v="64"/>
    <b v="0"/>
    <s v="food/small batch"/>
    <n v="39.120962394619681"/>
    <n v="64.53125"/>
    <x v="7"/>
    <s v="small batch"/>
  </r>
  <r>
    <x v="3"/>
    <s v="US"/>
    <s v="USD"/>
    <n v="1491769769"/>
    <d v="2017-04-09T15:29:29"/>
    <n v="1489181369"/>
    <x v="2322"/>
    <x v="7"/>
    <x v="1"/>
    <b v="0"/>
    <n v="4"/>
    <b v="0"/>
    <s v="food/small batch"/>
    <n v="3.1481481481481479"/>
    <n v="21.25"/>
    <x v="7"/>
    <s v="small batch"/>
  </r>
  <r>
    <x v="3"/>
    <s v="US"/>
    <s v="USD"/>
    <n v="1490033247"/>
    <d v="2017-03-20T13:07:27"/>
    <n v="1489428447"/>
    <x v="2323"/>
    <x v="7"/>
    <x v="1"/>
    <b v="0"/>
    <n v="4"/>
    <b v="0"/>
    <s v="food/small batch"/>
    <n v="48"/>
    <n v="30"/>
    <x v="7"/>
    <s v="small batch"/>
  </r>
  <r>
    <x v="3"/>
    <s v="GB"/>
    <s v="GBP"/>
    <n v="1490559285"/>
    <d v="2017-03-26T15:14:45"/>
    <n v="1487970885"/>
    <x v="2324"/>
    <x v="2"/>
    <x v="1"/>
    <b v="0"/>
    <n v="61"/>
    <b v="0"/>
    <s v="food/small batch"/>
    <n v="20.733333333333334"/>
    <n v="25.491803278688526"/>
    <x v="7"/>
    <s v="small batch"/>
  </r>
  <r>
    <x v="3"/>
    <s v="US"/>
    <s v="USD"/>
    <n v="1490830331"/>
    <d v="2017-03-29T18:32:11"/>
    <n v="1488241931"/>
    <x v="2325"/>
    <x v="2"/>
    <x v="1"/>
    <b v="0"/>
    <n v="7"/>
    <b v="0"/>
    <s v="food/small batch"/>
    <n v="8"/>
    <n v="11.428571428571429"/>
    <x v="7"/>
    <s v="small batch"/>
  </r>
  <r>
    <x v="3"/>
    <s v="US"/>
    <s v="USD"/>
    <n v="1493571600"/>
    <d v="2017-04-30T12:00:00"/>
    <n v="1489106948"/>
    <x v="2326"/>
    <x v="7"/>
    <x v="1"/>
    <b v="0"/>
    <n v="1"/>
    <b v="0"/>
    <s v="food/small batch"/>
    <n v="0.72"/>
    <n v="108"/>
    <x v="7"/>
    <s v="small batch"/>
  </r>
  <r>
    <x v="0"/>
    <s v="US"/>
    <s v="USD"/>
    <n v="1409090440"/>
    <d v="2014-08-26T17:00:40"/>
    <n v="1406066440"/>
    <x v="2327"/>
    <x v="3"/>
    <x v="3"/>
    <b v="1"/>
    <n v="3355"/>
    <b v="1"/>
    <s v="food/small batch"/>
    <n v="526.09431428571429"/>
    <n v="54.883162444113267"/>
    <x v="7"/>
    <s v="small batch"/>
  </r>
  <r>
    <x v="0"/>
    <s v="US"/>
    <s v="USD"/>
    <n v="1434307537"/>
    <d v="2015-06-14T13:45:37"/>
    <n v="1431715537"/>
    <x v="2328"/>
    <x v="5"/>
    <x v="0"/>
    <b v="1"/>
    <n v="537"/>
    <b v="1"/>
    <s v="food/small batch"/>
    <n v="254.45000000000002"/>
    <n v="47.383612662942269"/>
    <x v="7"/>
    <s v="small batch"/>
  </r>
  <r>
    <x v="0"/>
    <s v="US"/>
    <s v="USD"/>
    <n v="1405609146"/>
    <d v="2014-07-17T09:59:06"/>
    <n v="1403017146"/>
    <x v="2329"/>
    <x v="0"/>
    <x v="3"/>
    <b v="1"/>
    <n v="125"/>
    <b v="1"/>
    <s v="food/small batch"/>
    <n v="105.91999999999999"/>
    <n v="211.84"/>
    <x v="7"/>
    <s v="small batch"/>
  </r>
  <r>
    <x v="0"/>
    <s v="US"/>
    <s v="USD"/>
    <n v="1451001600"/>
    <d v="2015-12-24T19:00:00"/>
    <n v="1448400943"/>
    <x v="2330"/>
    <x v="4"/>
    <x v="0"/>
    <b v="1"/>
    <n v="163"/>
    <b v="1"/>
    <s v="food/small batch"/>
    <n v="102.42285714285715"/>
    <n v="219.92638036809817"/>
    <x v="7"/>
    <s v="small batch"/>
  </r>
  <r>
    <x v="0"/>
    <s v="US"/>
    <s v="USD"/>
    <n v="1408320490"/>
    <d v="2014-08-17T19:08:10"/>
    <n v="1405728490"/>
    <x v="2331"/>
    <x v="3"/>
    <x v="3"/>
    <b v="1"/>
    <n v="283"/>
    <b v="1"/>
    <s v="food/small batch"/>
    <n v="144.31375"/>
    <n v="40.795406360424032"/>
    <x v="7"/>
    <s v="small batch"/>
  </r>
  <r>
    <x v="0"/>
    <s v="US"/>
    <s v="USD"/>
    <n v="1423235071"/>
    <d v="2015-02-06T10:04:31"/>
    <n v="1420643071"/>
    <x v="2332"/>
    <x v="1"/>
    <x v="0"/>
    <b v="1"/>
    <n v="352"/>
    <b v="1"/>
    <s v="food/small batch"/>
    <n v="106.30800000000001"/>
    <n v="75.502840909090907"/>
    <x v="7"/>
    <s v="small batch"/>
  </r>
  <r>
    <x v="0"/>
    <s v="US"/>
    <s v="USD"/>
    <n v="1401385800"/>
    <d v="2014-05-29T12:50:00"/>
    <n v="1399563390"/>
    <x v="2333"/>
    <x v="5"/>
    <x v="3"/>
    <b v="1"/>
    <n v="94"/>
    <b v="1"/>
    <s v="food/small batch"/>
    <n v="212.16666666666666"/>
    <n v="13.542553191489361"/>
    <x v="7"/>
    <s v="small batch"/>
  </r>
  <r>
    <x v="0"/>
    <s v="US"/>
    <s v="USD"/>
    <n v="1415208840"/>
    <d v="2014-11-05T12:34:00"/>
    <n v="1412611498"/>
    <x v="2334"/>
    <x v="9"/>
    <x v="3"/>
    <b v="1"/>
    <n v="67"/>
    <b v="1"/>
    <s v="food/small batch"/>
    <n v="101.95"/>
    <n v="60.865671641791046"/>
    <x v="7"/>
    <s v="small batch"/>
  </r>
  <r>
    <x v="0"/>
    <s v="US"/>
    <s v="USD"/>
    <n v="1402494243"/>
    <d v="2014-06-11T08:44:03"/>
    <n v="1399902243"/>
    <x v="2335"/>
    <x v="5"/>
    <x v="3"/>
    <b v="1"/>
    <n v="221"/>
    <b v="1"/>
    <s v="food/small batch"/>
    <n v="102.27200000000001"/>
    <n v="115.69230769230769"/>
    <x v="7"/>
    <s v="small batch"/>
  </r>
  <r>
    <x v="0"/>
    <s v="US"/>
    <s v="USD"/>
    <n v="1394316695"/>
    <d v="2014-03-08T17:11:35"/>
    <n v="1390860695"/>
    <x v="2336"/>
    <x v="1"/>
    <x v="3"/>
    <b v="1"/>
    <n v="2165"/>
    <b v="1"/>
    <s v="food/small batch"/>
    <n v="520.73254999999995"/>
    <n v="48.104623556581984"/>
    <x v="7"/>
    <s v="small batch"/>
  </r>
  <r>
    <x v="0"/>
    <s v="US"/>
    <s v="USD"/>
    <n v="1403796143"/>
    <d v="2014-06-26T10:22:23"/>
    <n v="1401204143"/>
    <x v="2337"/>
    <x v="5"/>
    <x v="3"/>
    <b v="1"/>
    <n v="179"/>
    <b v="1"/>
    <s v="food/small batch"/>
    <n v="110.65833333333333"/>
    <n v="74.184357541899445"/>
    <x v="7"/>
    <s v="small batch"/>
  </r>
  <r>
    <x v="0"/>
    <s v="US"/>
    <s v="USD"/>
    <n v="1404077484"/>
    <d v="2014-06-29T16:31:24"/>
    <n v="1401485484"/>
    <x v="2338"/>
    <x v="5"/>
    <x v="3"/>
    <b v="1"/>
    <n v="123"/>
    <b v="1"/>
    <s v="food/small batch"/>
    <n v="101.14333333333335"/>
    <n v="123.34552845528455"/>
    <x v="7"/>
    <s v="small batch"/>
  </r>
  <r>
    <x v="0"/>
    <s v="US"/>
    <s v="USD"/>
    <n v="1482134340"/>
    <d v="2016-12-19T02:59:00"/>
    <n v="1479496309"/>
    <x v="2339"/>
    <x v="4"/>
    <x v="2"/>
    <b v="1"/>
    <n v="1104"/>
    <b v="1"/>
    <s v="food/small batch"/>
    <n v="294.20799999999997"/>
    <n v="66.623188405797094"/>
    <x v="7"/>
    <s v="small batch"/>
  </r>
  <r>
    <x v="0"/>
    <s v="US"/>
    <s v="USD"/>
    <n v="1477841138"/>
    <d v="2016-10-30T10:25:38"/>
    <n v="1475249138"/>
    <x v="2340"/>
    <x v="8"/>
    <x v="2"/>
    <b v="1"/>
    <n v="403"/>
    <b v="1"/>
    <s v="food/small batch"/>
    <n v="105.77749999999999"/>
    <n v="104.99007444168734"/>
    <x v="7"/>
    <s v="small batch"/>
  </r>
  <r>
    <x v="1"/>
    <s v="US"/>
    <s v="USD"/>
    <n v="1436729504"/>
    <d v="2015-07-12T14:31:44"/>
    <n v="1434137504"/>
    <x v="2341"/>
    <x v="0"/>
    <x v="0"/>
    <b v="0"/>
    <n v="0"/>
    <b v="0"/>
    <s v="technology/web"/>
    <n v="0"/>
    <n v="0"/>
    <x v="2"/>
    <s v="web"/>
  </r>
  <r>
    <x v="1"/>
    <s v="US"/>
    <s v="USD"/>
    <n v="1412571600"/>
    <d v="2014-10-06T00:00:00"/>
    <n v="1410799870"/>
    <x v="2342"/>
    <x v="8"/>
    <x v="3"/>
    <b v="0"/>
    <n v="0"/>
    <b v="0"/>
    <s v="technology/web"/>
    <n v="0"/>
    <n v="0"/>
    <x v="2"/>
    <s v="web"/>
  </r>
  <r>
    <x v="1"/>
    <s v="US"/>
    <s v="USD"/>
    <n v="1452282420"/>
    <d v="2016-01-08T14:47:00"/>
    <n v="1447962505"/>
    <x v="2343"/>
    <x v="4"/>
    <x v="0"/>
    <b v="0"/>
    <n v="1"/>
    <b v="0"/>
    <s v="technology/web"/>
    <n v="3"/>
    <n v="300"/>
    <x v="2"/>
    <s v="web"/>
  </r>
  <r>
    <x v="1"/>
    <s v="CA"/>
    <s v="CAD"/>
    <n v="1466789269"/>
    <d v="2016-06-24T12:27:49"/>
    <n v="1464197269"/>
    <x v="2344"/>
    <x v="5"/>
    <x v="2"/>
    <b v="0"/>
    <n v="1"/>
    <b v="0"/>
    <s v="technology/web"/>
    <n v="0.1"/>
    <n v="1"/>
    <x v="2"/>
    <s v="web"/>
  </r>
  <r>
    <x v="1"/>
    <s v="US"/>
    <s v="USD"/>
    <n v="1427845140"/>
    <d v="2015-03-31T18:39:00"/>
    <n v="1424822556"/>
    <x v="2345"/>
    <x v="2"/>
    <x v="0"/>
    <b v="0"/>
    <n v="0"/>
    <b v="0"/>
    <s v="technology/web"/>
    <n v="0"/>
    <n v="0"/>
    <x v="2"/>
    <s v="web"/>
  </r>
  <r>
    <x v="1"/>
    <s v="US"/>
    <s v="USD"/>
    <n v="1476731431"/>
    <d v="2016-10-17T14:10:31"/>
    <n v="1472843431"/>
    <x v="2346"/>
    <x v="8"/>
    <x v="2"/>
    <b v="0"/>
    <n v="3"/>
    <b v="0"/>
    <s v="technology/web"/>
    <n v="6.5000000000000002E-2"/>
    <n v="13"/>
    <x v="2"/>
    <s v="web"/>
  </r>
  <r>
    <x v="1"/>
    <s v="US"/>
    <s v="USD"/>
    <n v="1472135676"/>
    <d v="2016-08-25T09:34:36"/>
    <n v="1469543676"/>
    <x v="2347"/>
    <x v="3"/>
    <x v="2"/>
    <b v="0"/>
    <n v="1"/>
    <b v="0"/>
    <s v="technology/web"/>
    <n v="1.5"/>
    <n v="15"/>
    <x v="2"/>
    <s v="web"/>
  </r>
  <r>
    <x v="1"/>
    <s v="US"/>
    <s v="USD"/>
    <n v="1456006938"/>
    <d v="2016-02-20T17:22:18"/>
    <n v="1450822938"/>
    <x v="2348"/>
    <x v="11"/>
    <x v="0"/>
    <b v="0"/>
    <n v="5"/>
    <b v="0"/>
    <s v="technology/web"/>
    <n v="0.38571428571428573"/>
    <n v="54"/>
    <x v="2"/>
    <s v="web"/>
  </r>
  <r>
    <x v="1"/>
    <s v="SE"/>
    <s v="SEK"/>
    <n v="1439318228"/>
    <d v="2015-08-11T13:37:08"/>
    <n v="1436812628"/>
    <x v="2349"/>
    <x v="3"/>
    <x v="0"/>
    <b v="0"/>
    <n v="0"/>
    <b v="0"/>
    <s v="technology/web"/>
    <n v="0"/>
    <n v="0"/>
    <x v="2"/>
    <s v="web"/>
  </r>
  <r>
    <x v="1"/>
    <s v="IE"/>
    <s v="EUR"/>
    <n v="1483474370"/>
    <d v="2017-01-03T15:12:50"/>
    <n v="1480882370"/>
    <x v="2350"/>
    <x v="11"/>
    <x v="2"/>
    <b v="0"/>
    <n v="0"/>
    <b v="0"/>
    <s v="technology/web"/>
    <n v="0"/>
    <n v="0"/>
    <x v="2"/>
    <s v="web"/>
  </r>
  <r>
    <x v="1"/>
    <s v="NZ"/>
    <s v="NZD"/>
    <n v="1430360739"/>
    <d v="2015-04-29T21:25:39"/>
    <n v="1427768739"/>
    <x v="2351"/>
    <x v="7"/>
    <x v="0"/>
    <b v="0"/>
    <n v="7"/>
    <b v="0"/>
    <s v="technology/web"/>
    <n v="0.5714285714285714"/>
    <n v="15.428571428571429"/>
    <x v="2"/>
    <s v="web"/>
  </r>
  <r>
    <x v="1"/>
    <s v="US"/>
    <s v="USD"/>
    <n v="1433603552"/>
    <d v="2015-06-06T10:12:32"/>
    <n v="1428419552"/>
    <x v="2352"/>
    <x v="6"/>
    <x v="0"/>
    <b v="0"/>
    <n v="0"/>
    <b v="0"/>
    <s v="technology/web"/>
    <n v="0"/>
    <n v="0"/>
    <x v="2"/>
    <s v="web"/>
  </r>
  <r>
    <x v="1"/>
    <s v="US"/>
    <s v="USD"/>
    <n v="1429632822"/>
    <d v="2015-04-21T11:13:42"/>
    <n v="1428596022"/>
    <x v="2353"/>
    <x v="6"/>
    <x v="0"/>
    <b v="0"/>
    <n v="0"/>
    <b v="0"/>
    <s v="technology/web"/>
    <n v="0"/>
    <n v="0"/>
    <x v="2"/>
    <s v="web"/>
  </r>
  <r>
    <x v="1"/>
    <s v="US"/>
    <s v="USD"/>
    <n v="1420910460"/>
    <d v="2015-01-10T12:21:00"/>
    <n v="1415726460"/>
    <x v="2354"/>
    <x v="4"/>
    <x v="3"/>
    <b v="0"/>
    <n v="1"/>
    <b v="0"/>
    <s v="technology/web"/>
    <n v="7.1428571428571425E-2"/>
    <n v="25"/>
    <x v="2"/>
    <s v="web"/>
  </r>
  <r>
    <x v="1"/>
    <s v="AU"/>
    <s v="AUD"/>
    <n v="1430604136"/>
    <d v="2015-05-02T17:02:16"/>
    <n v="1428012136"/>
    <x v="2355"/>
    <x v="6"/>
    <x v="0"/>
    <b v="0"/>
    <n v="2"/>
    <b v="0"/>
    <s v="technology/web"/>
    <n v="0.6875"/>
    <n v="27.5"/>
    <x v="2"/>
    <s v="web"/>
  </r>
  <r>
    <x v="1"/>
    <s v="NL"/>
    <s v="EUR"/>
    <n v="1433530104"/>
    <d v="2015-06-05T13:48:24"/>
    <n v="1430938104"/>
    <x v="2356"/>
    <x v="5"/>
    <x v="0"/>
    <b v="0"/>
    <n v="0"/>
    <b v="0"/>
    <s v="technology/web"/>
    <n v="0"/>
    <n v="0"/>
    <x v="2"/>
    <s v="web"/>
  </r>
  <r>
    <x v="1"/>
    <s v="GB"/>
    <s v="GBP"/>
    <n v="1445093578"/>
    <d v="2015-10-17T09:52:58"/>
    <n v="1442501578"/>
    <x v="2357"/>
    <x v="8"/>
    <x v="0"/>
    <b v="0"/>
    <n v="0"/>
    <b v="0"/>
    <s v="technology/web"/>
    <n v="0"/>
    <n v="0"/>
    <x v="2"/>
    <s v="web"/>
  </r>
  <r>
    <x v="1"/>
    <s v="GB"/>
    <s v="GBP"/>
    <n v="1422664740"/>
    <d v="2015-01-30T19:39:00"/>
    <n v="1417818036"/>
    <x v="2358"/>
    <x v="11"/>
    <x v="3"/>
    <b v="0"/>
    <n v="0"/>
    <b v="0"/>
    <s v="technology/web"/>
    <n v="0"/>
    <n v="0"/>
    <x v="2"/>
    <s v="web"/>
  </r>
  <r>
    <x v="1"/>
    <s v="US"/>
    <s v="USD"/>
    <n v="1438616124"/>
    <d v="2015-08-03T10:35:24"/>
    <n v="1433432124"/>
    <x v="2359"/>
    <x v="0"/>
    <x v="0"/>
    <b v="0"/>
    <n v="3"/>
    <b v="0"/>
    <s v="technology/web"/>
    <n v="14.680000000000001"/>
    <n v="367"/>
    <x v="2"/>
    <s v="web"/>
  </r>
  <r>
    <x v="1"/>
    <s v="CA"/>
    <s v="CAD"/>
    <n v="1454864280"/>
    <d v="2016-02-07T11:58:00"/>
    <n v="1452272280"/>
    <x v="2360"/>
    <x v="1"/>
    <x v="2"/>
    <b v="0"/>
    <n v="1"/>
    <b v="0"/>
    <s v="technology/web"/>
    <n v="0.04"/>
    <n v="2"/>
    <x v="2"/>
    <s v="web"/>
  </r>
  <r>
    <x v="1"/>
    <s v="CA"/>
    <s v="CAD"/>
    <n v="1462053600"/>
    <d v="2016-04-30T17:00:00"/>
    <n v="1459975008"/>
    <x v="2361"/>
    <x v="6"/>
    <x v="2"/>
    <b v="0"/>
    <n v="0"/>
    <b v="0"/>
    <s v="technology/web"/>
    <n v="0"/>
    <n v="0"/>
    <x v="2"/>
    <s v="web"/>
  </r>
  <r>
    <x v="1"/>
    <s v="US"/>
    <s v="USD"/>
    <n v="1418315470"/>
    <d v="2014-12-11T11:31:10"/>
    <n v="1415723470"/>
    <x v="2362"/>
    <x v="4"/>
    <x v="3"/>
    <b v="0"/>
    <n v="2"/>
    <b v="0"/>
    <s v="technology/web"/>
    <n v="28.571428571428569"/>
    <n v="60"/>
    <x v="2"/>
    <s v="web"/>
  </r>
  <r>
    <x v="1"/>
    <s v="US"/>
    <s v="USD"/>
    <n v="1451348200"/>
    <d v="2015-12-28T19:16:40"/>
    <n v="1447460200"/>
    <x v="2363"/>
    <x v="4"/>
    <x v="0"/>
    <b v="0"/>
    <n v="0"/>
    <b v="0"/>
    <s v="technology/web"/>
    <n v="0"/>
    <n v="0"/>
    <x v="2"/>
    <s v="web"/>
  </r>
  <r>
    <x v="1"/>
    <s v="US"/>
    <s v="USD"/>
    <n v="1445898356"/>
    <d v="2015-10-26T17:25:56"/>
    <n v="1441146356"/>
    <x v="2364"/>
    <x v="8"/>
    <x v="0"/>
    <b v="0"/>
    <n v="0"/>
    <b v="0"/>
    <s v="technology/web"/>
    <n v="0"/>
    <n v="0"/>
    <x v="2"/>
    <s v="web"/>
  </r>
  <r>
    <x v="1"/>
    <s v="IT"/>
    <s v="EUR"/>
    <n v="1453071600"/>
    <d v="2016-01-17T18:00:00"/>
    <n v="1449596425"/>
    <x v="2365"/>
    <x v="11"/>
    <x v="0"/>
    <b v="0"/>
    <n v="0"/>
    <b v="0"/>
    <s v="technology/web"/>
    <n v="0"/>
    <n v="0"/>
    <x v="2"/>
    <s v="web"/>
  </r>
  <r>
    <x v="1"/>
    <s v="GB"/>
    <s v="GBP"/>
    <n v="1445431533"/>
    <d v="2015-10-21T07:45:33"/>
    <n v="1442839533"/>
    <x v="2366"/>
    <x v="8"/>
    <x v="0"/>
    <b v="0"/>
    <n v="27"/>
    <b v="0"/>
    <s v="technology/web"/>
    <n v="10.52"/>
    <n v="97.407407407407405"/>
    <x v="2"/>
    <s v="web"/>
  </r>
  <r>
    <x v="1"/>
    <s v="US"/>
    <s v="USD"/>
    <n v="1461622616"/>
    <d v="2016-04-25T17:16:56"/>
    <n v="1456442216"/>
    <x v="2367"/>
    <x v="2"/>
    <x v="2"/>
    <b v="0"/>
    <n v="14"/>
    <b v="0"/>
    <s v="technology/web"/>
    <n v="1.34"/>
    <n v="47.857142857142854"/>
    <x v="2"/>
    <s v="web"/>
  </r>
  <r>
    <x v="1"/>
    <s v="US"/>
    <s v="USD"/>
    <n v="1429028365"/>
    <d v="2015-04-14T11:19:25"/>
    <n v="1425143965"/>
    <x v="2368"/>
    <x v="2"/>
    <x v="0"/>
    <b v="0"/>
    <n v="2"/>
    <b v="0"/>
    <s v="technology/web"/>
    <n v="0.25"/>
    <n v="50"/>
    <x v="2"/>
    <s v="web"/>
  </r>
  <r>
    <x v="1"/>
    <s v="US"/>
    <s v="USD"/>
    <n v="1455132611"/>
    <d v="2016-02-10T14:30:11"/>
    <n v="1452540611"/>
    <x v="2369"/>
    <x v="1"/>
    <x v="2"/>
    <b v="0"/>
    <n v="0"/>
    <b v="0"/>
    <s v="technology/web"/>
    <n v="0"/>
    <n v="0"/>
    <x v="2"/>
    <s v="web"/>
  </r>
  <r>
    <x v="1"/>
    <s v="US"/>
    <s v="USD"/>
    <n v="1418877141"/>
    <d v="2014-12-17T23:32:21"/>
    <n v="1416285141"/>
    <x v="2370"/>
    <x v="4"/>
    <x v="3"/>
    <b v="0"/>
    <n v="4"/>
    <b v="0"/>
    <s v="technology/web"/>
    <n v="0.32800000000000001"/>
    <n v="20.5"/>
    <x v="2"/>
    <s v="web"/>
  </r>
  <r>
    <x v="1"/>
    <s v="US"/>
    <s v="USD"/>
    <n v="1435257596"/>
    <d v="2015-06-25T13:39:56"/>
    <n v="1432665596"/>
    <x v="2371"/>
    <x v="5"/>
    <x v="0"/>
    <b v="0"/>
    <n v="0"/>
    <b v="0"/>
    <s v="technology/web"/>
    <n v="0"/>
    <n v="0"/>
    <x v="2"/>
    <s v="web"/>
  </r>
  <r>
    <x v="1"/>
    <s v="AU"/>
    <s v="AUD"/>
    <n v="1429839571"/>
    <d v="2015-04-23T20:39:31"/>
    <n v="1427247571"/>
    <x v="2372"/>
    <x v="7"/>
    <x v="0"/>
    <b v="0"/>
    <n v="6"/>
    <b v="0"/>
    <s v="technology/web"/>
    <n v="3.2727272727272729"/>
    <n v="30"/>
    <x v="2"/>
    <s v="web"/>
  </r>
  <r>
    <x v="1"/>
    <s v="SE"/>
    <s v="SEK"/>
    <n v="1440863624"/>
    <d v="2015-08-29T10:53:44"/>
    <n v="1438271624"/>
    <x v="2373"/>
    <x v="3"/>
    <x v="0"/>
    <b v="0"/>
    <n v="1"/>
    <b v="0"/>
    <s v="technology/web"/>
    <n v="5.8823529411764705E-3"/>
    <n v="50"/>
    <x v="2"/>
    <s v="web"/>
  </r>
  <r>
    <x v="1"/>
    <s v="US"/>
    <s v="USD"/>
    <n v="1423772060"/>
    <d v="2015-02-12T15:14:20"/>
    <n v="1421180060"/>
    <x v="2374"/>
    <x v="1"/>
    <x v="0"/>
    <b v="0"/>
    <n v="1"/>
    <b v="0"/>
    <s v="technology/web"/>
    <n v="4.5454545454545456E-2"/>
    <n v="10"/>
    <x v="2"/>
    <s v="web"/>
  </r>
  <r>
    <x v="1"/>
    <s v="US"/>
    <s v="USD"/>
    <n v="1473451437"/>
    <d v="2016-09-09T15:03:57"/>
    <n v="1470859437"/>
    <x v="2375"/>
    <x v="10"/>
    <x v="2"/>
    <b v="0"/>
    <n v="0"/>
    <b v="0"/>
    <s v="technology/web"/>
    <n v="0"/>
    <n v="0"/>
    <x v="2"/>
    <s v="web"/>
  </r>
  <r>
    <x v="1"/>
    <s v="US"/>
    <s v="USD"/>
    <n v="1449785566"/>
    <d v="2015-12-10T17:12:46"/>
    <n v="1447193566"/>
    <x v="2376"/>
    <x v="4"/>
    <x v="0"/>
    <b v="0"/>
    <n v="4"/>
    <b v="0"/>
    <s v="technology/web"/>
    <n v="10.877666666666666"/>
    <n v="81.582499999999996"/>
    <x v="2"/>
    <s v="web"/>
  </r>
  <r>
    <x v="1"/>
    <s v="CA"/>
    <s v="CAD"/>
    <n v="1480110783"/>
    <d v="2016-11-25T16:53:03"/>
    <n v="1477515183"/>
    <x v="2377"/>
    <x v="9"/>
    <x v="2"/>
    <b v="0"/>
    <n v="0"/>
    <b v="0"/>
    <s v="technology/web"/>
    <n v="0"/>
    <n v="0"/>
    <x v="2"/>
    <s v="web"/>
  </r>
  <r>
    <x v="1"/>
    <s v="US"/>
    <s v="USD"/>
    <n v="1440548330"/>
    <d v="2015-08-25T19:18:50"/>
    <n v="1438042730"/>
    <x v="2378"/>
    <x v="3"/>
    <x v="0"/>
    <b v="0"/>
    <n v="0"/>
    <b v="0"/>
    <s v="technology/web"/>
    <n v="0"/>
    <n v="0"/>
    <x v="2"/>
    <s v="web"/>
  </r>
  <r>
    <x v="1"/>
    <s v="US"/>
    <s v="USD"/>
    <n v="1444004616"/>
    <d v="2015-10-04T19:23:36"/>
    <n v="1440116616"/>
    <x v="2379"/>
    <x v="10"/>
    <x v="0"/>
    <b v="0"/>
    <n v="0"/>
    <b v="0"/>
    <s v="technology/web"/>
    <n v="0"/>
    <n v="0"/>
    <x v="2"/>
    <s v="web"/>
  </r>
  <r>
    <x v="1"/>
    <s v="US"/>
    <s v="USD"/>
    <n v="1443726142"/>
    <d v="2015-10-01T14:02:22"/>
    <n v="1441134142"/>
    <x v="2380"/>
    <x v="8"/>
    <x v="0"/>
    <b v="0"/>
    <n v="3"/>
    <b v="0"/>
    <s v="technology/web"/>
    <n v="0.36666666666666664"/>
    <n v="18.333333333333332"/>
    <x v="2"/>
    <s v="web"/>
  </r>
  <r>
    <x v="1"/>
    <s v="US"/>
    <s v="USD"/>
    <n v="1428704848"/>
    <d v="2015-04-10T17:27:28"/>
    <n v="1426112848"/>
    <x v="2381"/>
    <x v="7"/>
    <x v="0"/>
    <b v="0"/>
    <n v="7"/>
    <b v="0"/>
    <s v="technology/web"/>
    <n v="1.8193398957730169"/>
    <n v="224.42857142857142"/>
    <x v="2"/>
    <s v="web"/>
  </r>
  <r>
    <x v="1"/>
    <s v="US"/>
    <s v="USD"/>
    <n v="1438662603"/>
    <d v="2015-08-03T23:30:03"/>
    <n v="1436502603"/>
    <x v="2382"/>
    <x v="3"/>
    <x v="0"/>
    <b v="0"/>
    <n v="2"/>
    <b v="0"/>
    <s v="technology/web"/>
    <n v="2.5"/>
    <n v="37.5"/>
    <x v="2"/>
    <s v="web"/>
  </r>
  <r>
    <x v="1"/>
    <s v="NZ"/>
    <s v="NZD"/>
    <n v="1424568107"/>
    <d v="2015-02-21T20:21:47"/>
    <n v="1421976107"/>
    <x v="2383"/>
    <x v="1"/>
    <x v="0"/>
    <b v="0"/>
    <n v="3"/>
    <b v="0"/>
    <s v="technology/web"/>
    <n v="4.3499999999999996"/>
    <n v="145"/>
    <x v="2"/>
    <s v="web"/>
  </r>
  <r>
    <x v="1"/>
    <s v="US"/>
    <s v="USD"/>
    <n v="1415932643"/>
    <d v="2014-11-13T21:37:23"/>
    <n v="1413337043"/>
    <x v="2384"/>
    <x v="9"/>
    <x v="3"/>
    <b v="0"/>
    <n v="8"/>
    <b v="0"/>
    <s v="technology/web"/>
    <n v="0.8"/>
    <n v="1"/>
    <x v="2"/>
    <s v="web"/>
  </r>
  <r>
    <x v="1"/>
    <s v="US"/>
    <s v="USD"/>
    <n v="1438793432"/>
    <d v="2015-08-05T11:50:32"/>
    <n v="1436201432"/>
    <x v="2385"/>
    <x v="3"/>
    <x v="0"/>
    <b v="0"/>
    <n v="7"/>
    <b v="0"/>
    <s v="technology/web"/>
    <n v="1.2123076923076923"/>
    <n v="112.57142857142857"/>
    <x v="2"/>
    <s v="web"/>
  </r>
  <r>
    <x v="1"/>
    <s v="CA"/>
    <s v="CAD"/>
    <n v="1420920424"/>
    <d v="2015-01-10T15:07:04"/>
    <n v="1415736424"/>
    <x v="2386"/>
    <x v="4"/>
    <x v="3"/>
    <b v="0"/>
    <n v="0"/>
    <b v="0"/>
    <s v="technology/web"/>
    <n v="0"/>
    <n v="0"/>
    <x v="2"/>
    <s v="web"/>
  </r>
  <r>
    <x v="1"/>
    <s v="US"/>
    <s v="USD"/>
    <n v="1469199740"/>
    <d v="2016-07-22T10:02:20"/>
    <n v="1465311740"/>
    <x v="2387"/>
    <x v="0"/>
    <x v="2"/>
    <b v="0"/>
    <n v="3"/>
    <b v="0"/>
    <s v="technology/web"/>
    <n v="0.68399999999999994"/>
    <n v="342"/>
    <x v="2"/>
    <s v="web"/>
  </r>
  <r>
    <x v="1"/>
    <s v="US"/>
    <s v="USD"/>
    <n v="1421350140"/>
    <d v="2015-01-15T14:29:00"/>
    <n v="1418761759"/>
    <x v="2388"/>
    <x v="11"/>
    <x v="3"/>
    <b v="0"/>
    <n v="8"/>
    <b v="0"/>
    <s v="technology/web"/>
    <n v="1.2513513513513512"/>
    <n v="57.875"/>
    <x v="2"/>
    <s v="web"/>
  </r>
  <r>
    <x v="1"/>
    <s v="FR"/>
    <s v="EUR"/>
    <n v="1437861540"/>
    <d v="2015-07-25T16:59:00"/>
    <n v="1435160452"/>
    <x v="2389"/>
    <x v="0"/>
    <x v="0"/>
    <b v="0"/>
    <n v="1"/>
    <b v="0"/>
    <s v="technology/web"/>
    <n v="0.1875"/>
    <n v="30"/>
    <x v="2"/>
    <s v="web"/>
  </r>
  <r>
    <x v="1"/>
    <s v="AU"/>
    <s v="AUD"/>
    <n v="1420352264"/>
    <d v="2015-01-04T01:17:44"/>
    <n v="1416896264"/>
    <x v="2390"/>
    <x v="4"/>
    <x v="3"/>
    <b v="0"/>
    <n v="0"/>
    <b v="0"/>
    <s v="technology/web"/>
    <n v="0"/>
    <n v="0"/>
    <x v="2"/>
    <s v="web"/>
  </r>
  <r>
    <x v="1"/>
    <s v="US"/>
    <s v="USD"/>
    <n v="1427825044"/>
    <d v="2015-03-31T13:04:04"/>
    <n v="1425236644"/>
    <x v="2391"/>
    <x v="7"/>
    <x v="0"/>
    <b v="0"/>
    <n v="1"/>
    <b v="0"/>
    <s v="technology/web"/>
    <n v="0.125"/>
    <n v="25"/>
    <x v="2"/>
    <s v="web"/>
  </r>
  <r>
    <x v="1"/>
    <s v="US"/>
    <s v="USD"/>
    <n v="1446087223"/>
    <d v="2015-10-28T21:53:43"/>
    <n v="1443495223"/>
    <x v="2392"/>
    <x v="8"/>
    <x v="0"/>
    <b v="0"/>
    <n v="0"/>
    <b v="0"/>
    <s v="technology/web"/>
    <n v="0"/>
    <n v="0"/>
    <x v="2"/>
    <s v="web"/>
  </r>
  <r>
    <x v="1"/>
    <s v="US"/>
    <s v="USD"/>
    <n v="1439048017"/>
    <d v="2015-08-08T10:33:37"/>
    <n v="1436456017"/>
    <x v="2393"/>
    <x v="3"/>
    <x v="0"/>
    <b v="0"/>
    <n v="1"/>
    <b v="0"/>
    <s v="technology/web"/>
    <n v="0.05"/>
    <n v="50"/>
    <x v="2"/>
    <s v="web"/>
  </r>
  <r>
    <x v="1"/>
    <s v="IE"/>
    <s v="EUR"/>
    <n v="1424940093"/>
    <d v="2015-02-26T03:41:33"/>
    <n v="1422348093"/>
    <x v="2394"/>
    <x v="1"/>
    <x v="0"/>
    <b v="0"/>
    <n v="2"/>
    <b v="0"/>
    <s v="technology/web"/>
    <n v="0.06"/>
    <n v="1.5"/>
    <x v="2"/>
    <s v="web"/>
  </r>
  <r>
    <x v="1"/>
    <s v="US"/>
    <s v="USD"/>
    <n v="1484038620"/>
    <d v="2017-01-10T03:57:00"/>
    <n v="1481597687"/>
    <x v="2395"/>
    <x v="11"/>
    <x v="2"/>
    <b v="0"/>
    <n v="0"/>
    <b v="0"/>
    <s v="technology/web"/>
    <n v="0"/>
    <n v="0"/>
    <x v="2"/>
    <s v="web"/>
  </r>
  <r>
    <x v="1"/>
    <s v="CH"/>
    <s v="CHF"/>
    <n v="1444940558"/>
    <d v="2015-10-15T15:22:38"/>
    <n v="1442348558"/>
    <x v="2396"/>
    <x v="8"/>
    <x v="0"/>
    <b v="0"/>
    <n v="1"/>
    <b v="0"/>
    <s v="technology/web"/>
    <n v="0.2"/>
    <n v="10"/>
    <x v="2"/>
    <s v="web"/>
  </r>
  <r>
    <x v="1"/>
    <s v="US"/>
    <s v="USD"/>
    <n v="1420233256"/>
    <d v="2015-01-02T16:14:16"/>
    <n v="1417641256"/>
    <x v="2397"/>
    <x v="11"/>
    <x v="3"/>
    <b v="0"/>
    <n v="0"/>
    <b v="0"/>
    <s v="technology/web"/>
    <n v="0"/>
    <n v="0"/>
    <x v="2"/>
    <s v="web"/>
  </r>
  <r>
    <x v="1"/>
    <s v="US"/>
    <s v="USD"/>
    <n v="1435874384"/>
    <d v="2015-07-02T16:59:44"/>
    <n v="1433282384"/>
    <x v="2398"/>
    <x v="0"/>
    <x v="0"/>
    <b v="0"/>
    <n v="0"/>
    <b v="0"/>
    <s v="technology/web"/>
    <n v="0"/>
    <n v="0"/>
    <x v="2"/>
    <s v="web"/>
  </r>
  <r>
    <x v="1"/>
    <s v="SE"/>
    <s v="SEK"/>
    <n v="1418934506"/>
    <d v="2014-12-18T15:28:26"/>
    <n v="1415910506"/>
    <x v="2399"/>
    <x v="4"/>
    <x v="3"/>
    <b v="0"/>
    <n v="0"/>
    <b v="0"/>
    <s v="technology/web"/>
    <n v="0"/>
    <n v="0"/>
    <x v="2"/>
    <s v="web"/>
  </r>
  <r>
    <x v="1"/>
    <s v="AU"/>
    <s v="AUD"/>
    <n v="1460615164"/>
    <d v="2016-04-14T01:26:04"/>
    <n v="1458023164"/>
    <x v="2400"/>
    <x v="7"/>
    <x v="2"/>
    <b v="0"/>
    <n v="0"/>
    <b v="0"/>
    <s v="technology/web"/>
    <n v="0"/>
    <n v="0"/>
    <x v="2"/>
    <s v="web"/>
  </r>
  <r>
    <x v="2"/>
    <s v="US"/>
    <s v="USD"/>
    <n v="1457207096"/>
    <d v="2016-03-05T14:44:56"/>
    <n v="1452023096"/>
    <x v="2401"/>
    <x v="1"/>
    <x v="2"/>
    <b v="0"/>
    <n v="9"/>
    <b v="0"/>
    <s v="food/food trucks"/>
    <n v="0.71785714285714286"/>
    <n v="22.333333333333332"/>
    <x v="7"/>
    <s v="food trucks"/>
  </r>
  <r>
    <x v="2"/>
    <s v="US"/>
    <s v="USD"/>
    <n v="1431533931"/>
    <d v="2015-05-13T11:18:51"/>
    <n v="1428941931"/>
    <x v="2402"/>
    <x v="6"/>
    <x v="0"/>
    <b v="0"/>
    <n v="1"/>
    <b v="0"/>
    <s v="food/food trucks"/>
    <n v="0.43333333333333329"/>
    <n v="52"/>
    <x v="7"/>
    <s v="food trucks"/>
  </r>
  <r>
    <x v="2"/>
    <s v="GB"/>
    <s v="GBP"/>
    <n v="1459368658"/>
    <d v="2016-03-30T15:10:58"/>
    <n v="1454188258"/>
    <x v="2403"/>
    <x v="1"/>
    <x v="2"/>
    <b v="0"/>
    <n v="12"/>
    <b v="0"/>
    <s v="food/food trucks"/>
    <n v="16.833333333333332"/>
    <n v="16.833333333333332"/>
    <x v="7"/>
    <s v="food trucks"/>
  </r>
  <r>
    <x v="2"/>
    <s v="US"/>
    <s v="USD"/>
    <n v="1451782607"/>
    <d v="2016-01-02T19:56:47"/>
    <n v="1449190607"/>
    <x v="2404"/>
    <x v="11"/>
    <x v="0"/>
    <b v="0"/>
    <n v="0"/>
    <b v="0"/>
    <s v="food/food trucks"/>
    <n v="0"/>
    <n v="0"/>
    <x v="7"/>
    <s v="food trucks"/>
  </r>
  <r>
    <x v="2"/>
    <s v="US"/>
    <s v="USD"/>
    <n v="1472911375"/>
    <d v="2016-09-03T09:02:55"/>
    <n v="1471096975"/>
    <x v="2405"/>
    <x v="10"/>
    <x v="2"/>
    <b v="0"/>
    <n v="20"/>
    <b v="0"/>
    <s v="food/food trucks"/>
    <n v="22.52"/>
    <n v="56.3"/>
    <x v="7"/>
    <s v="food trucks"/>
  </r>
  <r>
    <x v="2"/>
    <s v="US"/>
    <s v="USD"/>
    <n v="1421635190"/>
    <d v="2015-01-18T21:39:50"/>
    <n v="1418179190"/>
    <x v="2406"/>
    <x v="11"/>
    <x v="3"/>
    <b v="0"/>
    <n v="16"/>
    <b v="0"/>
    <s v="food/food trucks"/>
    <n v="41.384615384615387"/>
    <n v="84.0625"/>
    <x v="7"/>
    <s v="food trucks"/>
  </r>
  <r>
    <x v="2"/>
    <s v="US"/>
    <s v="USD"/>
    <n v="1428732000"/>
    <d v="2015-04-11T01:00:00"/>
    <n v="1426772928"/>
    <x v="2407"/>
    <x v="7"/>
    <x v="0"/>
    <b v="0"/>
    <n v="33"/>
    <b v="0"/>
    <s v="food/food trucks"/>
    <n v="25.259090909090908"/>
    <n v="168.39393939393941"/>
    <x v="7"/>
    <s v="food trucks"/>
  </r>
  <r>
    <x v="2"/>
    <s v="US"/>
    <s v="USD"/>
    <n v="1415247757"/>
    <d v="2014-11-05T23:22:37"/>
    <n v="1412652157"/>
    <x v="2408"/>
    <x v="9"/>
    <x v="3"/>
    <b v="0"/>
    <n v="2"/>
    <b v="0"/>
    <s v="food/food trucks"/>
    <n v="0.2"/>
    <n v="15"/>
    <x v="7"/>
    <s v="food trucks"/>
  </r>
  <r>
    <x v="2"/>
    <s v="US"/>
    <s v="USD"/>
    <n v="1439931675"/>
    <d v="2015-08-18T16:01:15"/>
    <n v="1437339675"/>
    <x v="2409"/>
    <x v="3"/>
    <x v="0"/>
    <b v="0"/>
    <n v="6"/>
    <b v="0"/>
    <s v="food/food trucks"/>
    <n v="1.8399999999999999"/>
    <n v="76.666666666666671"/>
    <x v="7"/>
    <s v="food trucks"/>
  </r>
  <r>
    <x v="2"/>
    <s v="AU"/>
    <s v="AUD"/>
    <n v="1441619275"/>
    <d v="2015-09-07T04:47:55"/>
    <n v="1439027275"/>
    <x v="2410"/>
    <x v="10"/>
    <x v="0"/>
    <b v="0"/>
    <n v="0"/>
    <b v="0"/>
    <s v="food/food trucks"/>
    <n v="0"/>
    <n v="0"/>
    <x v="7"/>
    <s v="food trucks"/>
  </r>
  <r>
    <x v="2"/>
    <s v="US"/>
    <s v="USD"/>
    <n v="1440524082"/>
    <d v="2015-08-25T12:34:42"/>
    <n v="1437932082"/>
    <x v="2411"/>
    <x v="3"/>
    <x v="0"/>
    <b v="0"/>
    <n v="3"/>
    <b v="0"/>
    <s v="food/food trucks"/>
    <n v="0.60399999999999998"/>
    <n v="50.333333333333336"/>
    <x v="7"/>
    <s v="food trucks"/>
  </r>
  <r>
    <x v="2"/>
    <s v="FR"/>
    <s v="EUR"/>
    <n v="1480185673"/>
    <d v="2016-11-26T13:41:13"/>
    <n v="1476294073"/>
    <x v="2412"/>
    <x v="9"/>
    <x v="2"/>
    <b v="0"/>
    <n v="0"/>
    <b v="0"/>
    <s v="food/food trucks"/>
    <n v="0"/>
    <n v="0"/>
    <x v="7"/>
    <s v="food trucks"/>
  </r>
  <r>
    <x v="2"/>
    <s v="US"/>
    <s v="USD"/>
    <n v="1401579000"/>
    <d v="2014-05-31T18:30:00"/>
    <n v="1398911882"/>
    <x v="2413"/>
    <x v="6"/>
    <x v="3"/>
    <b v="0"/>
    <n v="3"/>
    <b v="0"/>
    <s v="food/food trucks"/>
    <n v="0.83333333333333337"/>
    <n v="8.3333333333333339"/>
    <x v="7"/>
    <s v="food trucks"/>
  </r>
  <r>
    <x v="2"/>
    <s v="US"/>
    <s v="USD"/>
    <n v="1440215940"/>
    <d v="2015-08-21T22:59:00"/>
    <n v="1436805660"/>
    <x v="2414"/>
    <x v="3"/>
    <x v="0"/>
    <b v="0"/>
    <n v="13"/>
    <b v="0"/>
    <s v="food/food trucks"/>
    <n v="3.0666666666666664"/>
    <n v="35.384615384615387"/>
    <x v="7"/>
    <s v="food trucks"/>
  </r>
  <r>
    <x v="2"/>
    <s v="US"/>
    <s v="USD"/>
    <n v="1468615346"/>
    <d v="2016-07-15T15:42:26"/>
    <n v="1466023346"/>
    <x v="2415"/>
    <x v="0"/>
    <x v="2"/>
    <b v="0"/>
    <n v="6"/>
    <b v="0"/>
    <s v="food/food trucks"/>
    <n v="0.55833333333333335"/>
    <n v="55.833333333333336"/>
    <x v="7"/>
    <s v="food trucks"/>
  </r>
  <r>
    <x v="2"/>
    <s v="US"/>
    <s v="USD"/>
    <n v="1426345200"/>
    <d v="2015-03-14T10:00:00"/>
    <n v="1421343743"/>
    <x v="2416"/>
    <x v="1"/>
    <x v="0"/>
    <b v="0"/>
    <n v="1"/>
    <b v="0"/>
    <s v="food/food trucks"/>
    <n v="2.5000000000000001E-2"/>
    <n v="5"/>
    <x v="7"/>
    <s v="food trucks"/>
  </r>
  <r>
    <x v="2"/>
    <s v="US"/>
    <s v="USD"/>
    <n v="1407705187"/>
    <d v="2014-08-10T16:13:07"/>
    <n v="1405113187"/>
    <x v="2417"/>
    <x v="3"/>
    <x v="3"/>
    <b v="0"/>
    <n v="0"/>
    <b v="0"/>
    <s v="food/food trucks"/>
    <n v="0"/>
    <n v="0"/>
    <x v="7"/>
    <s v="food trucks"/>
  </r>
  <r>
    <x v="2"/>
    <s v="US"/>
    <s v="USD"/>
    <n v="1427225644"/>
    <d v="2015-03-24T14:34:04"/>
    <n v="1422045244"/>
    <x v="2418"/>
    <x v="1"/>
    <x v="0"/>
    <b v="0"/>
    <n v="5"/>
    <b v="0"/>
    <s v="food/food trucks"/>
    <n v="0.02"/>
    <n v="1"/>
    <x v="7"/>
    <s v="food trucks"/>
  </r>
  <r>
    <x v="2"/>
    <s v="US"/>
    <s v="USD"/>
    <n v="1424281389"/>
    <d v="2015-02-18T12:43:09"/>
    <n v="1419097389"/>
    <x v="2419"/>
    <x v="11"/>
    <x v="3"/>
    <b v="0"/>
    <n v="0"/>
    <b v="0"/>
    <s v="food/food trucks"/>
    <n v="0"/>
    <n v="0"/>
    <x v="7"/>
    <s v="food trucks"/>
  </r>
  <r>
    <x v="2"/>
    <s v="US"/>
    <s v="USD"/>
    <n v="1415583695"/>
    <d v="2014-11-09T20:41:35"/>
    <n v="1410396095"/>
    <x v="2420"/>
    <x v="8"/>
    <x v="3"/>
    <b v="0"/>
    <n v="36"/>
    <b v="0"/>
    <s v="food/food trucks"/>
    <n v="14.825133372851216"/>
    <n v="69.472222222222229"/>
    <x v="7"/>
    <s v="food trucks"/>
  </r>
  <r>
    <x v="2"/>
    <s v="US"/>
    <s v="USD"/>
    <n v="1424536196"/>
    <d v="2015-02-21T11:29:56"/>
    <n v="1421944196"/>
    <x v="2421"/>
    <x v="1"/>
    <x v="0"/>
    <b v="0"/>
    <n v="1"/>
    <b v="0"/>
    <s v="food/food trucks"/>
    <n v="1.6666666666666666E-2"/>
    <n v="1"/>
    <x v="7"/>
    <s v="food trucks"/>
  </r>
  <r>
    <x v="2"/>
    <s v="US"/>
    <s v="USD"/>
    <n v="1426091036"/>
    <d v="2015-03-11T11:23:56"/>
    <n v="1423502636"/>
    <x v="2422"/>
    <x v="2"/>
    <x v="0"/>
    <b v="0"/>
    <n v="1"/>
    <b v="0"/>
    <s v="food/food trucks"/>
    <n v="0.2"/>
    <n v="1"/>
    <x v="7"/>
    <s v="food trucks"/>
  </r>
  <r>
    <x v="2"/>
    <s v="US"/>
    <s v="USD"/>
    <n v="1420044890"/>
    <d v="2014-12-31T11:54:50"/>
    <n v="1417452890"/>
    <x v="2423"/>
    <x v="11"/>
    <x v="3"/>
    <b v="0"/>
    <n v="1"/>
    <b v="0"/>
    <s v="food/food trucks"/>
    <n v="1.3333333333333334E-2"/>
    <n v="8"/>
    <x v="7"/>
    <s v="food trucks"/>
  </r>
  <r>
    <x v="2"/>
    <s v="US"/>
    <s v="USD"/>
    <n v="1414445108"/>
    <d v="2014-10-27T16:25:08"/>
    <n v="1411853108"/>
    <x v="2424"/>
    <x v="8"/>
    <x v="3"/>
    <b v="0"/>
    <n v="9"/>
    <b v="0"/>
    <s v="food/food trucks"/>
    <n v="1.24"/>
    <n v="34.444444444444443"/>
    <x v="7"/>
    <s v="food trucks"/>
  </r>
  <r>
    <x v="2"/>
    <s v="US"/>
    <s v="USD"/>
    <n v="1464386640"/>
    <d v="2016-05-27T17:04:00"/>
    <n v="1463090149"/>
    <x v="2425"/>
    <x v="5"/>
    <x v="2"/>
    <b v="0"/>
    <n v="1"/>
    <b v="0"/>
    <s v="food/food trucks"/>
    <n v="2.8571428571428574E-2"/>
    <n v="1"/>
    <x v="7"/>
    <s v="food trucks"/>
  </r>
  <r>
    <x v="2"/>
    <s v="US"/>
    <s v="USD"/>
    <n v="1439006692"/>
    <d v="2015-08-07T23:04:52"/>
    <n v="1433822692"/>
    <x v="2426"/>
    <x v="0"/>
    <x v="0"/>
    <b v="0"/>
    <n v="0"/>
    <b v="0"/>
    <s v="food/food trucks"/>
    <n v="0"/>
    <n v="0"/>
    <x v="7"/>
    <s v="food trucks"/>
  </r>
  <r>
    <x v="2"/>
    <s v="US"/>
    <s v="USD"/>
    <n v="1458715133"/>
    <d v="2016-03-23T01:38:53"/>
    <n v="1455262733"/>
    <x v="2427"/>
    <x v="2"/>
    <x v="2"/>
    <b v="0"/>
    <n v="1"/>
    <b v="0"/>
    <s v="food/food trucks"/>
    <n v="2E-3"/>
    <n v="1"/>
    <x v="7"/>
    <s v="food trucks"/>
  </r>
  <r>
    <x v="2"/>
    <s v="US"/>
    <s v="USD"/>
    <n v="1426182551"/>
    <d v="2015-03-12T12:49:11"/>
    <n v="1423594151"/>
    <x v="2428"/>
    <x v="2"/>
    <x v="0"/>
    <b v="0"/>
    <n v="1"/>
    <b v="0"/>
    <s v="food/food trucks"/>
    <n v="2.8571428571428571E-3"/>
    <n v="1"/>
    <x v="7"/>
    <s v="food trucks"/>
  </r>
  <r>
    <x v="2"/>
    <s v="NO"/>
    <s v="NOK"/>
    <n v="1486313040"/>
    <d v="2017-02-05T11:44:00"/>
    <n v="1483131966"/>
    <x v="2429"/>
    <x v="11"/>
    <x v="2"/>
    <b v="0"/>
    <n v="4"/>
    <b v="0"/>
    <s v="food/food trucks"/>
    <n v="1.4321428571428572"/>
    <n v="501.25"/>
    <x v="7"/>
    <s v="food trucks"/>
  </r>
  <r>
    <x v="2"/>
    <s v="US"/>
    <s v="USD"/>
    <n v="1455246504"/>
    <d v="2016-02-11T22:08:24"/>
    <n v="1452654504"/>
    <x v="2430"/>
    <x v="1"/>
    <x v="2"/>
    <b v="0"/>
    <n v="2"/>
    <b v="0"/>
    <s v="food/food trucks"/>
    <n v="0.70000000000000007"/>
    <n v="10.5"/>
    <x v="7"/>
    <s v="food trucks"/>
  </r>
  <r>
    <x v="2"/>
    <s v="US"/>
    <s v="USD"/>
    <n v="1467080613"/>
    <d v="2016-06-27T21:23:33"/>
    <n v="1461896613"/>
    <x v="2431"/>
    <x v="6"/>
    <x v="2"/>
    <b v="0"/>
    <n v="2"/>
    <b v="0"/>
    <s v="food/food trucks"/>
    <n v="2E-3"/>
    <n v="1"/>
    <x v="7"/>
    <s v="food trucks"/>
  </r>
  <r>
    <x v="2"/>
    <s v="US"/>
    <s v="USD"/>
    <n v="1425791697"/>
    <d v="2015-03-08T00:14:57"/>
    <n v="1423199697"/>
    <x v="2432"/>
    <x v="2"/>
    <x v="0"/>
    <b v="0"/>
    <n v="2"/>
    <b v="0"/>
    <s v="food/food trucks"/>
    <n v="1.4285714285714287E-2"/>
    <n v="1"/>
    <x v="7"/>
    <s v="food trucks"/>
  </r>
  <r>
    <x v="2"/>
    <s v="US"/>
    <s v="USD"/>
    <n v="1456608943"/>
    <d v="2016-02-27T16:35:43"/>
    <n v="1454016943"/>
    <x v="2433"/>
    <x v="1"/>
    <x v="2"/>
    <b v="0"/>
    <n v="0"/>
    <b v="0"/>
    <s v="food/food trucks"/>
    <n v="0"/>
    <n v="0"/>
    <x v="7"/>
    <s v="food trucks"/>
  </r>
  <r>
    <x v="2"/>
    <s v="US"/>
    <s v="USD"/>
    <n v="1438662474"/>
    <d v="2015-08-03T23:27:54"/>
    <n v="1435206474"/>
    <x v="2434"/>
    <x v="0"/>
    <x v="0"/>
    <b v="0"/>
    <n v="2"/>
    <b v="0"/>
    <s v="food/food trucks"/>
    <n v="0.13"/>
    <n v="13"/>
    <x v="7"/>
    <s v="food trucks"/>
  </r>
  <r>
    <x v="2"/>
    <s v="SE"/>
    <s v="SEK"/>
    <n v="1444027186"/>
    <d v="2015-10-05T01:39:46"/>
    <n v="1441435186"/>
    <x v="2435"/>
    <x v="8"/>
    <x v="0"/>
    <b v="0"/>
    <n v="4"/>
    <b v="0"/>
    <s v="food/food trucks"/>
    <n v="0.48960000000000004"/>
    <n v="306"/>
    <x v="7"/>
    <s v="food trucks"/>
  </r>
  <r>
    <x v="2"/>
    <s v="CA"/>
    <s v="CAD"/>
    <n v="1454078770"/>
    <d v="2016-01-29T09:46:10"/>
    <n v="1448894770"/>
    <x v="2436"/>
    <x v="4"/>
    <x v="0"/>
    <b v="0"/>
    <n v="2"/>
    <b v="0"/>
    <s v="food/food trucks"/>
    <n v="3.8461538461538464E-2"/>
    <n v="22.5"/>
    <x v="7"/>
    <s v="food trucks"/>
  </r>
  <r>
    <x v="2"/>
    <s v="US"/>
    <s v="USD"/>
    <n v="1426615200"/>
    <d v="2015-03-17T13:00:00"/>
    <n v="1422400188"/>
    <x v="2437"/>
    <x v="1"/>
    <x v="0"/>
    <b v="0"/>
    <n v="0"/>
    <b v="0"/>
    <s v="food/food trucks"/>
    <n v="0"/>
    <n v="0"/>
    <x v="7"/>
    <s v="food trucks"/>
  </r>
  <r>
    <x v="2"/>
    <s v="US"/>
    <s v="USD"/>
    <n v="1449529062"/>
    <d v="2015-12-07T17:57:42"/>
    <n v="1444341462"/>
    <x v="2438"/>
    <x v="9"/>
    <x v="0"/>
    <b v="0"/>
    <n v="1"/>
    <b v="0"/>
    <s v="food/food trucks"/>
    <n v="0.33333333333333337"/>
    <n v="50"/>
    <x v="7"/>
    <s v="food trucks"/>
  </r>
  <r>
    <x v="2"/>
    <s v="US"/>
    <s v="USD"/>
    <n v="1445197129"/>
    <d v="2015-10-18T14:38:49"/>
    <n v="1442605129"/>
    <x v="2439"/>
    <x v="8"/>
    <x v="0"/>
    <b v="0"/>
    <n v="0"/>
    <b v="0"/>
    <s v="food/food trucks"/>
    <n v="0"/>
    <n v="0"/>
    <x v="7"/>
    <s v="food trucks"/>
  </r>
  <r>
    <x v="2"/>
    <s v="BE"/>
    <s v="EUR"/>
    <n v="1455399313"/>
    <d v="2016-02-13T16:35:13"/>
    <n v="1452807313"/>
    <x v="2440"/>
    <x v="1"/>
    <x v="2"/>
    <b v="0"/>
    <n v="2"/>
    <b v="0"/>
    <s v="food/food trucks"/>
    <n v="0.2"/>
    <n v="5"/>
    <x v="7"/>
    <s v="food trucks"/>
  </r>
  <r>
    <x v="0"/>
    <s v="US"/>
    <s v="USD"/>
    <n v="1437627540"/>
    <d v="2015-07-22T23:59:00"/>
    <n v="1435806054"/>
    <x v="2441"/>
    <x v="3"/>
    <x v="0"/>
    <b v="0"/>
    <n v="109"/>
    <b v="1"/>
    <s v="food/small batch"/>
    <n v="107.88"/>
    <n v="74.22935779816514"/>
    <x v="7"/>
    <s v="small batch"/>
  </r>
  <r>
    <x v="0"/>
    <s v="US"/>
    <s v="USD"/>
    <n v="1426777228"/>
    <d v="2015-03-19T10:00:28"/>
    <n v="1424188828"/>
    <x v="2442"/>
    <x v="2"/>
    <x v="0"/>
    <b v="0"/>
    <n v="372"/>
    <b v="1"/>
    <s v="food/small batch"/>
    <n v="125.94166666666666"/>
    <n v="81.252688172043008"/>
    <x v="7"/>
    <s v="small batch"/>
  </r>
  <r>
    <x v="0"/>
    <s v="US"/>
    <s v="USD"/>
    <n v="1408114822"/>
    <d v="2014-08-15T10:00:22"/>
    <n v="1405522822"/>
    <x v="2443"/>
    <x v="3"/>
    <x v="3"/>
    <b v="0"/>
    <n v="311"/>
    <b v="1"/>
    <s v="food/small batch"/>
    <n v="202.51495"/>
    <n v="130.23469453376205"/>
    <x v="7"/>
    <s v="small batch"/>
  </r>
  <r>
    <x v="0"/>
    <s v="US"/>
    <s v="USD"/>
    <n v="1464199591"/>
    <d v="2016-05-25T13:06:31"/>
    <n v="1461607591"/>
    <x v="2444"/>
    <x v="6"/>
    <x v="2"/>
    <b v="0"/>
    <n v="61"/>
    <b v="1"/>
    <s v="food/small batch"/>
    <n v="108.60000000000001"/>
    <n v="53.409836065573771"/>
    <x v="7"/>
    <s v="small batch"/>
  </r>
  <r>
    <x v="0"/>
    <s v="US"/>
    <s v="USD"/>
    <n v="1443242021"/>
    <d v="2015-09-25T23:33:41"/>
    <n v="1440650021"/>
    <x v="2445"/>
    <x v="10"/>
    <x v="0"/>
    <b v="0"/>
    <n v="115"/>
    <b v="1"/>
    <s v="food/small batch"/>
    <n v="172.8"/>
    <n v="75.130434782608702"/>
    <x v="7"/>
    <s v="small batch"/>
  </r>
  <r>
    <x v="0"/>
    <s v="US"/>
    <s v="USD"/>
    <n v="1480174071"/>
    <d v="2016-11-26T10:27:51"/>
    <n v="1477578471"/>
    <x v="2446"/>
    <x v="9"/>
    <x v="2"/>
    <b v="0"/>
    <n v="111"/>
    <b v="1"/>
    <s v="food/small batch"/>
    <n v="167.98"/>
    <n v="75.666666666666671"/>
    <x v="7"/>
    <s v="small batch"/>
  </r>
  <r>
    <x v="0"/>
    <s v="US"/>
    <s v="USD"/>
    <n v="1478923200"/>
    <d v="2016-11-11T23:00:00"/>
    <n v="1476184593"/>
    <x v="2447"/>
    <x v="9"/>
    <x v="2"/>
    <b v="0"/>
    <n v="337"/>
    <b v="1"/>
    <s v="food/small batch"/>
    <n v="427.20000000000005"/>
    <n v="31.691394658753708"/>
    <x v="7"/>
    <s v="small batch"/>
  </r>
  <r>
    <x v="0"/>
    <s v="US"/>
    <s v="USD"/>
    <n v="1472621760"/>
    <d v="2016-08-31T00:36:00"/>
    <n v="1472110513"/>
    <x v="2448"/>
    <x v="10"/>
    <x v="2"/>
    <b v="0"/>
    <n v="9"/>
    <b v="1"/>
    <s v="food/small batch"/>
    <n v="107.5"/>
    <n v="47.777777777777779"/>
    <x v="7"/>
    <s v="small batch"/>
  </r>
  <r>
    <x v="0"/>
    <s v="US"/>
    <s v="USD"/>
    <n v="1417321515"/>
    <d v="2014-11-29T23:25:15"/>
    <n v="1414725915"/>
    <x v="2449"/>
    <x v="9"/>
    <x v="3"/>
    <b v="0"/>
    <n v="120"/>
    <b v="1"/>
    <s v="food/small batch"/>
    <n v="108"/>
    <n v="90"/>
    <x v="7"/>
    <s v="small batch"/>
  </r>
  <r>
    <x v="0"/>
    <s v="US"/>
    <s v="USD"/>
    <n v="1414465860"/>
    <d v="2014-10-27T22:11:00"/>
    <n v="1411177456"/>
    <x v="2450"/>
    <x v="8"/>
    <x v="3"/>
    <b v="0"/>
    <n v="102"/>
    <b v="1"/>
    <s v="food/small batch"/>
    <n v="101.53353333333335"/>
    <n v="149.31401960784314"/>
    <x v="7"/>
    <s v="small batch"/>
  </r>
  <r>
    <x v="0"/>
    <s v="US"/>
    <s v="USD"/>
    <n v="1488750490"/>
    <d v="2017-03-05T16:48:10"/>
    <n v="1487022490"/>
    <x v="2451"/>
    <x v="2"/>
    <x v="1"/>
    <b v="0"/>
    <n v="186"/>
    <b v="1"/>
    <s v="food/small batch"/>
    <n v="115.45"/>
    <n v="62.06989247311828"/>
    <x v="7"/>
    <s v="small batch"/>
  </r>
  <r>
    <x v="0"/>
    <s v="US"/>
    <s v="USD"/>
    <n v="1451430000"/>
    <d v="2015-12-29T18:00:00"/>
    <n v="1448914500"/>
    <x v="2452"/>
    <x v="4"/>
    <x v="0"/>
    <b v="0"/>
    <n v="15"/>
    <b v="1"/>
    <s v="food/small batch"/>
    <n v="133.5"/>
    <n v="53.4"/>
    <x v="7"/>
    <s v="small batch"/>
  </r>
  <r>
    <x v="0"/>
    <s v="US"/>
    <s v="USD"/>
    <n v="1486053409"/>
    <d v="2017-02-02T11:36:49"/>
    <n v="1483461409"/>
    <x v="2453"/>
    <x v="1"/>
    <x v="1"/>
    <b v="0"/>
    <n v="67"/>
    <b v="1"/>
    <s v="food/small batch"/>
    <n v="154.69999999999999"/>
    <n v="69.268656716417908"/>
    <x v="7"/>
    <s v="small batch"/>
  </r>
  <r>
    <x v="0"/>
    <s v="US"/>
    <s v="USD"/>
    <n v="1489207808"/>
    <d v="2017-03-10T23:50:08"/>
    <n v="1486183808"/>
    <x v="2454"/>
    <x v="2"/>
    <x v="1"/>
    <b v="0"/>
    <n v="130"/>
    <b v="1"/>
    <s v="food/small batch"/>
    <n v="100.84571428571429"/>
    <n v="271.50769230769231"/>
    <x v="7"/>
    <s v="small batch"/>
  </r>
  <r>
    <x v="0"/>
    <s v="US"/>
    <s v="USD"/>
    <n v="1461177950"/>
    <d v="2016-04-20T13:45:50"/>
    <n v="1458758750"/>
    <x v="2455"/>
    <x v="7"/>
    <x v="2"/>
    <b v="0"/>
    <n v="16"/>
    <b v="1"/>
    <s v="food/small batch"/>
    <n v="182"/>
    <n v="34.125"/>
    <x v="7"/>
    <s v="small batch"/>
  </r>
  <r>
    <x v="0"/>
    <s v="US"/>
    <s v="USD"/>
    <n v="1488063839"/>
    <d v="2017-02-25T18:03:59"/>
    <n v="1485471839"/>
    <x v="2456"/>
    <x v="1"/>
    <x v="1"/>
    <b v="0"/>
    <n v="67"/>
    <b v="1"/>
    <s v="food/small batch"/>
    <n v="180.86666666666667"/>
    <n v="40.492537313432834"/>
    <x v="7"/>
    <s v="small batch"/>
  </r>
  <r>
    <x v="0"/>
    <s v="US"/>
    <s v="USD"/>
    <n v="1458826056"/>
    <d v="2016-03-24T08:27:36"/>
    <n v="1456237656"/>
    <x v="2457"/>
    <x v="2"/>
    <x v="2"/>
    <b v="0"/>
    <n v="124"/>
    <b v="1"/>
    <s v="food/small batch"/>
    <n v="102.30434782608695"/>
    <n v="189.75806451612902"/>
    <x v="7"/>
    <s v="small batch"/>
  </r>
  <r>
    <x v="0"/>
    <s v="US"/>
    <s v="USD"/>
    <n v="1465498800"/>
    <d v="2016-06-09T14:00:00"/>
    <n v="1462481718"/>
    <x v="2458"/>
    <x v="5"/>
    <x v="2"/>
    <b v="0"/>
    <n v="80"/>
    <b v="1"/>
    <s v="food/small batch"/>
    <n v="110.17999999999999"/>
    <n v="68.862499999999997"/>
    <x v="7"/>
    <s v="small batch"/>
  </r>
  <r>
    <x v="0"/>
    <s v="US"/>
    <s v="USD"/>
    <n v="1458742685"/>
    <d v="2016-03-23T09:18:05"/>
    <n v="1454858285"/>
    <x v="2459"/>
    <x v="2"/>
    <x v="2"/>
    <b v="0"/>
    <n v="282"/>
    <b v="1"/>
    <s v="food/small batch"/>
    <n v="102.25"/>
    <n v="108.77659574468085"/>
    <x v="7"/>
    <s v="small batch"/>
  </r>
  <r>
    <x v="0"/>
    <s v="US"/>
    <s v="USD"/>
    <n v="1483417020"/>
    <d v="2017-01-02T23:17:00"/>
    <n v="1480480167"/>
    <x v="2460"/>
    <x v="4"/>
    <x v="2"/>
    <b v="0"/>
    <n v="68"/>
    <b v="1"/>
    <s v="food/small batch"/>
    <n v="100.78823529411764"/>
    <n v="125.98529411764706"/>
    <x v="7"/>
    <s v="small batch"/>
  </r>
  <r>
    <x v="0"/>
    <s v="US"/>
    <s v="USD"/>
    <n v="1317438000"/>
    <d v="2011-09-30T22:00:00"/>
    <n v="1314577097"/>
    <x v="2461"/>
    <x v="10"/>
    <x v="6"/>
    <b v="0"/>
    <n v="86"/>
    <b v="1"/>
    <s v="music/indie rock"/>
    <n v="103.8"/>
    <n v="90.523255813953483"/>
    <x v="4"/>
    <s v="indie rock"/>
  </r>
  <r>
    <x v="0"/>
    <s v="US"/>
    <s v="USD"/>
    <n v="1342672096"/>
    <d v="2012-07-18T23:28:16"/>
    <n v="1340944096"/>
    <x v="2462"/>
    <x v="0"/>
    <x v="5"/>
    <b v="0"/>
    <n v="115"/>
    <b v="1"/>
    <s v="music/indie rock"/>
    <n v="110.70833333333334"/>
    <n v="28.880434782608695"/>
    <x v="4"/>
    <s v="indie rock"/>
  </r>
  <r>
    <x v="0"/>
    <s v="US"/>
    <s v="USD"/>
    <n v="1366138800"/>
    <d v="2013-04-16T14:00:00"/>
    <n v="1362710425"/>
    <x v="2463"/>
    <x v="7"/>
    <x v="4"/>
    <b v="0"/>
    <n v="75"/>
    <b v="1"/>
    <s v="music/indie rock"/>
    <n v="116.25000000000001"/>
    <n v="31"/>
    <x v="4"/>
    <s v="indie rock"/>
  </r>
  <r>
    <x v="0"/>
    <s v="CA"/>
    <s v="CAD"/>
    <n v="1443641340"/>
    <d v="2015-09-30T14:29:00"/>
    <n v="1441143397"/>
    <x v="2464"/>
    <x v="8"/>
    <x v="0"/>
    <b v="0"/>
    <n v="43"/>
    <b v="1"/>
    <s v="music/indie rock"/>
    <n v="111.1"/>
    <n v="51.674418604651166"/>
    <x v="4"/>
    <s v="indie rock"/>
  </r>
  <r>
    <x v="0"/>
    <s v="US"/>
    <s v="USD"/>
    <n v="1348420548"/>
    <d v="2012-09-23T12:15:48"/>
    <n v="1345828548"/>
    <x v="2465"/>
    <x v="10"/>
    <x v="5"/>
    <b v="0"/>
    <n v="48"/>
    <b v="1"/>
    <s v="music/indie rock"/>
    <n v="180.14285714285714"/>
    <n v="26.270833333333332"/>
    <x v="4"/>
    <s v="indie rock"/>
  </r>
  <r>
    <x v="0"/>
    <s v="US"/>
    <s v="USD"/>
    <n v="1368066453"/>
    <d v="2013-05-08T21:27:33"/>
    <n v="1365474453"/>
    <x v="2466"/>
    <x v="6"/>
    <x v="4"/>
    <b v="0"/>
    <n v="52"/>
    <b v="1"/>
    <s v="music/indie rock"/>
    <n v="100"/>
    <n v="48.07692307692308"/>
    <x v="4"/>
    <s v="indie rock"/>
  </r>
  <r>
    <x v="0"/>
    <s v="US"/>
    <s v="USD"/>
    <n v="1336669200"/>
    <d v="2012-05-10T12:00:00"/>
    <n v="1335473931"/>
    <x v="2467"/>
    <x v="6"/>
    <x v="5"/>
    <b v="0"/>
    <n v="43"/>
    <b v="1"/>
    <s v="music/indie rock"/>
    <n v="118.5"/>
    <n v="27.558139534883722"/>
    <x v="4"/>
    <s v="indie rock"/>
  </r>
  <r>
    <x v="0"/>
    <s v="US"/>
    <s v="USD"/>
    <n v="1351400400"/>
    <d v="2012-10-28T00:00:00"/>
    <n v="1348285321"/>
    <x v="2468"/>
    <x v="8"/>
    <x v="5"/>
    <b v="0"/>
    <n v="58"/>
    <b v="1"/>
    <s v="music/indie rock"/>
    <n v="107.21700000000001"/>
    <n v="36.97137931034483"/>
    <x v="4"/>
    <s v="indie rock"/>
  </r>
  <r>
    <x v="0"/>
    <s v="US"/>
    <s v="USD"/>
    <n v="1297160329"/>
    <d v="2011-02-08T05:18:49"/>
    <n v="1295000329"/>
    <x v="2469"/>
    <x v="1"/>
    <x v="6"/>
    <b v="0"/>
    <n v="47"/>
    <b v="1"/>
    <s v="music/indie rock"/>
    <n v="113.66666666666667"/>
    <n v="29.021276595744681"/>
    <x v="4"/>
    <s v="indie rock"/>
  </r>
  <r>
    <x v="0"/>
    <s v="US"/>
    <s v="USD"/>
    <n v="1337824055"/>
    <d v="2012-05-23T20:47:35"/>
    <n v="1335232055"/>
    <x v="2470"/>
    <x v="6"/>
    <x v="5"/>
    <b v="0"/>
    <n v="36"/>
    <b v="1"/>
    <s v="music/indie rock"/>
    <n v="103.16400000000002"/>
    <n v="28.65666666666667"/>
    <x v="4"/>
    <s v="indie rock"/>
  </r>
  <r>
    <x v="0"/>
    <s v="US"/>
    <s v="USD"/>
    <n v="1327535392"/>
    <d v="2012-01-25T18:49:52"/>
    <n v="1324079392"/>
    <x v="2471"/>
    <x v="11"/>
    <x v="6"/>
    <b v="0"/>
    <n v="17"/>
    <b v="1"/>
    <s v="music/indie rock"/>
    <n v="128"/>
    <n v="37.647058823529413"/>
    <x v="4"/>
    <s v="indie rock"/>
  </r>
  <r>
    <x v="0"/>
    <s v="US"/>
    <s v="USD"/>
    <n v="1283562180"/>
    <d v="2010-09-03T20:03:00"/>
    <n v="1277433980"/>
    <x v="2472"/>
    <x v="0"/>
    <x v="7"/>
    <b v="0"/>
    <n v="104"/>
    <b v="1"/>
    <s v="music/indie rock"/>
    <n v="135.76026666666667"/>
    <n v="97.904038461538462"/>
    <x v="4"/>
    <s v="indie rock"/>
  </r>
  <r>
    <x v="0"/>
    <s v="US"/>
    <s v="USD"/>
    <n v="1352573869"/>
    <d v="2012-11-10T13:57:49"/>
    <n v="1349978269"/>
    <x v="2473"/>
    <x v="9"/>
    <x v="5"/>
    <b v="0"/>
    <n v="47"/>
    <b v="1"/>
    <s v="music/indie rock"/>
    <n v="100"/>
    <n v="42.553191489361701"/>
    <x v="4"/>
    <s v="indie rock"/>
  </r>
  <r>
    <x v="0"/>
    <s v="US"/>
    <s v="USD"/>
    <n v="1286756176"/>
    <d v="2010-10-10T19:16:16"/>
    <n v="1282868176"/>
    <x v="2474"/>
    <x v="10"/>
    <x v="7"/>
    <b v="0"/>
    <n v="38"/>
    <b v="1"/>
    <s v="music/indie rock"/>
    <n v="100.00360000000002"/>
    <n v="131.58368421052631"/>
    <x v="4"/>
    <s v="indie rock"/>
  </r>
  <r>
    <x v="0"/>
    <s v="US"/>
    <s v="USD"/>
    <n v="1278799200"/>
    <d v="2010-07-10T17:00:00"/>
    <n v="1273647255"/>
    <x v="2475"/>
    <x v="5"/>
    <x v="7"/>
    <b v="0"/>
    <n v="81"/>
    <b v="1"/>
    <s v="music/indie rock"/>
    <n v="104.71999999999998"/>
    <n v="32.320987654320987"/>
    <x v="4"/>
    <s v="indie rock"/>
  </r>
  <r>
    <x v="0"/>
    <s v="US"/>
    <s v="USD"/>
    <n v="1415004770"/>
    <d v="2014-11-03T03:52:50"/>
    <n v="1412149970"/>
    <x v="2476"/>
    <x v="9"/>
    <x v="3"/>
    <b v="0"/>
    <n v="55"/>
    <b v="1"/>
    <s v="music/indie rock"/>
    <n v="105.02249999999999"/>
    <n v="61.103999999999999"/>
    <x v="4"/>
    <s v="indie rock"/>
  </r>
  <r>
    <x v="0"/>
    <s v="US"/>
    <s v="USD"/>
    <n v="1344789345"/>
    <d v="2012-08-12T11:35:45"/>
    <n v="1340901345"/>
    <x v="2477"/>
    <x v="0"/>
    <x v="5"/>
    <b v="0"/>
    <n v="41"/>
    <b v="1"/>
    <s v="music/indie rock"/>
    <n v="171.33333333333334"/>
    <n v="31.341463414634145"/>
    <x v="4"/>
    <s v="indie rock"/>
  </r>
  <r>
    <x v="0"/>
    <s v="US"/>
    <s v="USD"/>
    <n v="1358117313"/>
    <d v="2013-01-13T17:48:33"/>
    <n v="1355525313"/>
    <x v="2478"/>
    <x v="11"/>
    <x v="5"/>
    <b v="0"/>
    <n v="79"/>
    <b v="1"/>
    <s v="music/indie rock"/>
    <n v="127.49999999999999"/>
    <n v="129.1139240506329"/>
    <x v="4"/>
    <s v="indie rock"/>
  </r>
  <r>
    <x v="0"/>
    <s v="US"/>
    <s v="USD"/>
    <n v="1343440800"/>
    <d v="2012-07-27T21:00:00"/>
    <n v="1342545994"/>
    <x v="2479"/>
    <x v="3"/>
    <x v="5"/>
    <b v="0"/>
    <n v="16"/>
    <b v="1"/>
    <s v="music/indie rock"/>
    <n v="133.44333333333333"/>
    <n v="25.020624999999999"/>
    <x v="4"/>
    <s v="indie rock"/>
  </r>
  <r>
    <x v="0"/>
    <s v="US"/>
    <s v="USD"/>
    <n v="1444516084"/>
    <d v="2015-10-10T17:28:04"/>
    <n v="1439332084"/>
    <x v="2480"/>
    <x v="10"/>
    <x v="0"/>
    <b v="0"/>
    <n v="8"/>
    <b v="1"/>
    <s v="music/indie rock"/>
    <n v="100"/>
    <n v="250"/>
    <x v="4"/>
    <s v="indie rock"/>
  </r>
  <r>
    <x v="0"/>
    <s v="US"/>
    <s v="USD"/>
    <n v="1335799808"/>
    <d v="2012-04-30T10:30:08"/>
    <n v="1333207808"/>
    <x v="2481"/>
    <x v="7"/>
    <x v="5"/>
    <b v="0"/>
    <n v="95"/>
    <b v="1"/>
    <s v="music/indie rock"/>
    <n v="112.91099999999999"/>
    <n v="47.541473684210523"/>
    <x v="4"/>
    <s v="indie rock"/>
  </r>
  <r>
    <x v="0"/>
    <s v="US"/>
    <s v="USD"/>
    <n v="1312224383"/>
    <d v="2011-08-01T13:46:23"/>
    <n v="1308336383"/>
    <x v="2482"/>
    <x v="0"/>
    <x v="6"/>
    <b v="0"/>
    <n v="25"/>
    <b v="1"/>
    <s v="music/indie rock"/>
    <n v="100.1"/>
    <n v="40.04"/>
    <x v="4"/>
    <s v="indie rock"/>
  </r>
  <r>
    <x v="0"/>
    <s v="US"/>
    <s v="USD"/>
    <n v="1335891603"/>
    <d v="2012-05-01T12:00:03"/>
    <n v="1330711203"/>
    <x v="2483"/>
    <x v="7"/>
    <x v="5"/>
    <b v="0"/>
    <n v="19"/>
    <b v="1"/>
    <s v="music/indie rock"/>
    <n v="113.72727272727272"/>
    <n v="65.84210526315789"/>
    <x v="4"/>
    <s v="indie rock"/>
  </r>
  <r>
    <x v="0"/>
    <s v="US"/>
    <s v="USD"/>
    <n v="1316124003"/>
    <d v="2011-09-15T17:00:03"/>
    <n v="1313532003"/>
    <x v="2484"/>
    <x v="10"/>
    <x v="6"/>
    <b v="0"/>
    <n v="90"/>
    <b v="1"/>
    <s v="music/indie rock"/>
    <n v="119.31742857142855"/>
    <n v="46.401222222222216"/>
    <x v="4"/>
    <s v="indie rock"/>
  </r>
  <r>
    <x v="0"/>
    <s v="US"/>
    <s v="USD"/>
    <n v="1318463879"/>
    <d v="2011-10-12T18:57:59"/>
    <n v="1315439879"/>
    <x v="2485"/>
    <x v="8"/>
    <x v="6"/>
    <b v="0"/>
    <n v="41"/>
    <b v="1"/>
    <s v="music/indie rock"/>
    <n v="103.25"/>
    <n v="50.365853658536587"/>
    <x v="4"/>
    <s v="indie rock"/>
  </r>
  <r>
    <x v="0"/>
    <s v="US"/>
    <s v="USD"/>
    <n v="1335113976"/>
    <d v="2012-04-22T11:59:36"/>
    <n v="1332521976"/>
    <x v="2486"/>
    <x v="7"/>
    <x v="5"/>
    <b v="0"/>
    <n v="30"/>
    <b v="1"/>
    <s v="music/indie rock"/>
    <n v="265.66666666666669"/>
    <n v="26.566666666666666"/>
    <x v="4"/>
    <s v="indie rock"/>
  </r>
  <r>
    <x v="0"/>
    <s v="US"/>
    <s v="USD"/>
    <n v="1338083997"/>
    <d v="2012-05-26T20:59:57"/>
    <n v="1335491997"/>
    <x v="2487"/>
    <x v="6"/>
    <x v="5"/>
    <b v="0"/>
    <n v="38"/>
    <b v="1"/>
    <s v="music/indie rock"/>
    <n v="100.05066666666667"/>
    <n v="39.493684210526318"/>
    <x v="4"/>
    <s v="indie rock"/>
  </r>
  <r>
    <x v="0"/>
    <s v="US"/>
    <s v="USD"/>
    <n v="1321459908"/>
    <d v="2011-11-16T11:11:48"/>
    <n v="1318864308"/>
    <x v="2488"/>
    <x v="9"/>
    <x v="6"/>
    <b v="0"/>
    <n v="65"/>
    <b v="1"/>
    <s v="music/indie rock"/>
    <n v="106.69999999999999"/>
    <n v="49.246153846153845"/>
    <x v="4"/>
    <s v="indie rock"/>
  </r>
  <r>
    <x v="0"/>
    <s v="US"/>
    <s v="USD"/>
    <n v="1368117239"/>
    <d v="2013-05-09T11:33:59"/>
    <n v="1365525239"/>
    <x v="2489"/>
    <x v="6"/>
    <x v="4"/>
    <b v="0"/>
    <n v="75"/>
    <b v="1"/>
    <s v="music/indie rock"/>
    <n v="133.67142857142858"/>
    <n v="62.38"/>
    <x v="4"/>
    <s v="indie rock"/>
  </r>
  <r>
    <x v="0"/>
    <s v="US"/>
    <s v="USD"/>
    <n v="1340429276"/>
    <d v="2012-06-23T00:27:56"/>
    <n v="1335245276"/>
    <x v="2490"/>
    <x v="6"/>
    <x v="5"/>
    <b v="0"/>
    <n v="16"/>
    <b v="1"/>
    <s v="music/indie rock"/>
    <n v="121.39999999999999"/>
    <n v="37.9375"/>
    <x v="4"/>
    <s v="indie rock"/>
  </r>
  <r>
    <x v="0"/>
    <s v="US"/>
    <s v="USD"/>
    <n v="1295142660"/>
    <d v="2011-01-15T20:51:00"/>
    <n v="1293739714"/>
    <x v="2491"/>
    <x v="11"/>
    <x v="7"/>
    <b v="0"/>
    <n v="10"/>
    <b v="1"/>
    <s v="music/indie rock"/>
    <n v="103.2"/>
    <n v="51.6"/>
    <x v="4"/>
    <s v="indie rock"/>
  </r>
  <r>
    <x v="0"/>
    <s v="US"/>
    <s v="USD"/>
    <n v="1339840740"/>
    <d v="2012-06-16T04:59:00"/>
    <n v="1335397188"/>
    <x v="2492"/>
    <x v="6"/>
    <x v="5"/>
    <b v="0"/>
    <n v="27"/>
    <b v="1"/>
    <s v="music/indie rock"/>
    <n v="125"/>
    <n v="27.777777777777779"/>
    <x v="4"/>
    <s v="indie rock"/>
  </r>
  <r>
    <x v="0"/>
    <s v="US"/>
    <s v="USD"/>
    <n v="1367208140"/>
    <d v="2013-04-28T23:02:20"/>
    <n v="1363320140"/>
    <x v="2493"/>
    <x v="7"/>
    <x v="4"/>
    <b v="0"/>
    <n v="259"/>
    <b v="1"/>
    <s v="music/indie rock"/>
    <n v="128.69999999999999"/>
    <n v="99.382239382239376"/>
    <x v="4"/>
    <s v="indie rock"/>
  </r>
  <r>
    <x v="0"/>
    <s v="US"/>
    <s v="USD"/>
    <n v="1337786944"/>
    <d v="2012-05-23T10:29:04"/>
    <n v="1335194944"/>
    <x v="2494"/>
    <x v="6"/>
    <x v="5"/>
    <b v="0"/>
    <n v="39"/>
    <b v="1"/>
    <s v="music/indie rock"/>
    <n v="101.00533333333333"/>
    <n v="38.848205128205123"/>
    <x v="4"/>
    <s v="indie rock"/>
  </r>
  <r>
    <x v="0"/>
    <s v="US"/>
    <s v="USD"/>
    <n v="1339022575"/>
    <d v="2012-06-06T17:42:55"/>
    <n v="1336430575"/>
    <x v="2495"/>
    <x v="5"/>
    <x v="5"/>
    <b v="0"/>
    <n v="42"/>
    <b v="1"/>
    <s v="music/indie rock"/>
    <n v="127.53666666666665"/>
    <n v="45.548809523809524"/>
    <x v="4"/>
    <s v="indie rock"/>
  </r>
  <r>
    <x v="0"/>
    <s v="US"/>
    <s v="USD"/>
    <n v="1364597692"/>
    <d v="2013-03-29T17:54:52"/>
    <n v="1361577292"/>
    <x v="2496"/>
    <x v="2"/>
    <x v="4"/>
    <b v="0"/>
    <n v="10"/>
    <b v="1"/>
    <s v="music/indie rock"/>
    <n v="100"/>
    <n v="600"/>
    <x v="4"/>
    <s v="indie rock"/>
  </r>
  <r>
    <x v="0"/>
    <s v="US"/>
    <s v="USD"/>
    <n v="1312578338"/>
    <d v="2011-08-05T16:05:38"/>
    <n v="1309986338"/>
    <x v="2497"/>
    <x v="3"/>
    <x v="6"/>
    <b v="0"/>
    <n v="56"/>
    <b v="1"/>
    <s v="music/indie rock"/>
    <n v="112.7715"/>
    <n v="80.551071428571419"/>
    <x v="4"/>
    <s v="indie rock"/>
  </r>
  <r>
    <x v="0"/>
    <s v="US"/>
    <s v="USD"/>
    <n v="1422400387"/>
    <d v="2015-01-27T18:13:07"/>
    <n v="1421190787"/>
    <x v="2498"/>
    <x v="1"/>
    <x v="0"/>
    <b v="0"/>
    <n v="20"/>
    <b v="1"/>
    <s v="music/indie rock"/>
    <n v="105.60000000000001"/>
    <n v="52.8"/>
    <x v="4"/>
    <s v="indie rock"/>
  </r>
  <r>
    <x v="0"/>
    <s v="US"/>
    <s v="USD"/>
    <n v="1356976800"/>
    <d v="2012-12-31T13:00:00"/>
    <n v="1352820837"/>
    <x v="2499"/>
    <x v="4"/>
    <x v="5"/>
    <b v="0"/>
    <n v="170"/>
    <b v="1"/>
    <s v="music/indie rock"/>
    <n v="202.625"/>
    <n v="47.676470588235297"/>
    <x v="4"/>
    <s v="indie rock"/>
  </r>
  <r>
    <x v="0"/>
    <s v="US"/>
    <s v="USD"/>
    <n v="1340476375"/>
    <d v="2012-06-23T13:32:55"/>
    <n v="1337884375"/>
    <x v="2500"/>
    <x v="5"/>
    <x v="5"/>
    <b v="0"/>
    <n v="29"/>
    <b v="1"/>
    <s v="music/indie rock"/>
    <n v="113.33333333333333"/>
    <n v="23.448275862068964"/>
    <x v="4"/>
    <s v="indie rock"/>
  </r>
  <r>
    <x v="2"/>
    <s v="CA"/>
    <s v="CAD"/>
    <n v="1443379104"/>
    <d v="2015-09-27T13:38:24"/>
    <n v="1440787104"/>
    <x v="2501"/>
    <x v="10"/>
    <x v="0"/>
    <b v="0"/>
    <n v="7"/>
    <b v="0"/>
    <s v="food/restaurants"/>
    <n v="2.5545454545454547"/>
    <n v="40.142857142857146"/>
    <x v="7"/>
    <s v="restaurants"/>
  </r>
  <r>
    <x v="2"/>
    <s v="US"/>
    <s v="USD"/>
    <n v="1411328918"/>
    <d v="2014-09-21T14:48:38"/>
    <n v="1407440918"/>
    <x v="2502"/>
    <x v="10"/>
    <x v="3"/>
    <b v="0"/>
    <n v="5"/>
    <b v="0"/>
    <s v="food/restaurants"/>
    <n v="7.8181818181818186E-2"/>
    <n v="17.2"/>
    <x v="7"/>
    <s v="restaurants"/>
  </r>
  <r>
    <x v="2"/>
    <s v="US"/>
    <s v="USD"/>
    <n v="1465333560"/>
    <d v="2016-06-07T16:06:00"/>
    <n v="1462743308"/>
    <x v="2503"/>
    <x v="5"/>
    <x v="2"/>
    <b v="0"/>
    <n v="0"/>
    <b v="0"/>
    <s v="food/restaurants"/>
    <n v="0"/>
    <n v="0"/>
    <x v="7"/>
    <s v="restaurants"/>
  </r>
  <r>
    <x v="2"/>
    <s v="US"/>
    <s v="USD"/>
    <n v="1416014534"/>
    <d v="2014-11-14T20:22:14"/>
    <n v="1413418934"/>
    <x v="2504"/>
    <x v="9"/>
    <x v="3"/>
    <b v="0"/>
    <n v="0"/>
    <b v="0"/>
    <s v="food/restaurants"/>
    <n v="0"/>
    <n v="0"/>
    <x v="7"/>
    <s v="restaurants"/>
  </r>
  <r>
    <x v="2"/>
    <s v="US"/>
    <s v="USD"/>
    <n v="1426292416"/>
    <d v="2015-03-13T19:20:16"/>
    <n v="1423704016"/>
    <x v="2505"/>
    <x v="2"/>
    <x v="0"/>
    <b v="0"/>
    <n v="0"/>
    <b v="0"/>
    <s v="food/restaurants"/>
    <n v="0"/>
    <n v="0"/>
    <x v="7"/>
    <s v="restaurants"/>
  </r>
  <r>
    <x v="2"/>
    <s v="GB"/>
    <s v="GBP"/>
    <n v="1443906000"/>
    <d v="2015-10-03T16:00:00"/>
    <n v="1441955269"/>
    <x v="2506"/>
    <x v="8"/>
    <x v="0"/>
    <b v="0"/>
    <n v="2"/>
    <b v="0"/>
    <s v="food/restaurants"/>
    <n v="0.6"/>
    <n v="15"/>
    <x v="7"/>
    <s v="restaurants"/>
  </r>
  <r>
    <x v="2"/>
    <s v="US"/>
    <s v="USD"/>
    <n v="1431308704"/>
    <d v="2015-05-10T20:45:04"/>
    <n v="1428716704"/>
    <x v="2507"/>
    <x v="6"/>
    <x v="0"/>
    <b v="0"/>
    <n v="0"/>
    <b v="0"/>
    <s v="food/restaurants"/>
    <n v="0"/>
    <n v="0"/>
    <x v="7"/>
    <s v="restaurants"/>
  </r>
  <r>
    <x v="2"/>
    <s v="US"/>
    <s v="USD"/>
    <n v="1408056634"/>
    <d v="2014-08-14T17:50:34"/>
    <n v="1405464634"/>
    <x v="2508"/>
    <x v="3"/>
    <x v="3"/>
    <b v="0"/>
    <n v="0"/>
    <b v="0"/>
    <s v="food/restaurants"/>
    <n v="0"/>
    <n v="0"/>
    <x v="7"/>
    <s v="restaurants"/>
  </r>
  <r>
    <x v="2"/>
    <s v="GB"/>
    <s v="GBP"/>
    <n v="1429554349"/>
    <d v="2015-04-20T13:25:49"/>
    <n v="1424719549"/>
    <x v="2509"/>
    <x v="2"/>
    <x v="0"/>
    <b v="0"/>
    <n v="28"/>
    <b v="0"/>
    <s v="food/restaurants"/>
    <n v="1.0526315789473684"/>
    <n v="35.714285714285715"/>
    <x v="7"/>
    <s v="restaurants"/>
  </r>
  <r>
    <x v="2"/>
    <s v="US"/>
    <s v="USD"/>
    <n v="1431647772"/>
    <d v="2015-05-14T18:56:12"/>
    <n v="1426463772"/>
    <x v="2510"/>
    <x v="7"/>
    <x v="0"/>
    <b v="0"/>
    <n v="2"/>
    <b v="0"/>
    <s v="food/restaurants"/>
    <n v="0.15"/>
    <n v="37.5"/>
    <x v="7"/>
    <s v="restaurants"/>
  </r>
  <r>
    <x v="2"/>
    <s v="GB"/>
    <s v="GBP"/>
    <n v="1454323413"/>
    <d v="2016-02-01T05:43:33"/>
    <n v="1451731413"/>
    <x v="2511"/>
    <x v="1"/>
    <x v="2"/>
    <b v="0"/>
    <n v="0"/>
    <b v="0"/>
    <s v="food/restaurants"/>
    <n v="0"/>
    <n v="0"/>
    <x v="7"/>
    <s v="restaurants"/>
  </r>
  <r>
    <x v="2"/>
    <s v="US"/>
    <s v="USD"/>
    <n v="1418504561"/>
    <d v="2014-12-13T16:02:41"/>
    <n v="1417208561"/>
    <x v="2512"/>
    <x v="4"/>
    <x v="3"/>
    <b v="0"/>
    <n v="0"/>
    <b v="0"/>
    <s v="food/restaurants"/>
    <n v="0"/>
    <n v="0"/>
    <x v="7"/>
    <s v="restaurants"/>
  </r>
  <r>
    <x v="2"/>
    <s v="DE"/>
    <s v="EUR"/>
    <n v="1488067789"/>
    <d v="2017-02-25T19:09:49"/>
    <n v="1482883789"/>
    <x v="2513"/>
    <x v="11"/>
    <x v="2"/>
    <b v="0"/>
    <n v="0"/>
    <b v="0"/>
    <s v="food/restaurants"/>
    <n v="0"/>
    <n v="0"/>
    <x v="7"/>
    <s v="restaurants"/>
  </r>
  <r>
    <x v="2"/>
    <s v="US"/>
    <s v="USD"/>
    <n v="1408526477"/>
    <d v="2014-08-20T04:21:17"/>
    <n v="1407057677"/>
    <x v="2514"/>
    <x v="10"/>
    <x v="3"/>
    <b v="0"/>
    <n v="4"/>
    <b v="0"/>
    <s v="food/restaurants"/>
    <n v="1.7500000000000002"/>
    <n v="52.5"/>
    <x v="7"/>
    <s v="restaurants"/>
  </r>
  <r>
    <x v="2"/>
    <s v="US"/>
    <s v="USD"/>
    <n v="1424635753"/>
    <d v="2015-02-22T15:09:13"/>
    <n v="1422043753"/>
    <x v="2515"/>
    <x v="1"/>
    <x v="0"/>
    <b v="0"/>
    <n v="12"/>
    <b v="0"/>
    <s v="food/restaurants"/>
    <n v="18.600000000000001"/>
    <n v="77.5"/>
    <x v="7"/>
    <s v="restaurants"/>
  </r>
  <r>
    <x v="2"/>
    <s v="US"/>
    <s v="USD"/>
    <n v="1417279252"/>
    <d v="2014-11-29T11:40:52"/>
    <n v="1414683652"/>
    <x v="2516"/>
    <x v="9"/>
    <x v="3"/>
    <b v="0"/>
    <n v="0"/>
    <b v="0"/>
    <s v="food/restaurants"/>
    <n v="0"/>
    <n v="0"/>
    <x v="7"/>
    <s v="restaurants"/>
  </r>
  <r>
    <x v="2"/>
    <s v="CA"/>
    <s v="CAD"/>
    <n v="1426788930"/>
    <d v="2015-03-19T13:15:30"/>
    <n v="1424200530"/>
    <x v="2517"/>
    <x v="2"/>
    <x v="0"/>
    <b v="0"/>
    <n v="33"/>
    <b v="0"/>
    <s v="food/restaurants"/>
    <n v="9.8166666666666664"/>
    <n v="53.545454545454547"/>
    <x v="7"/>
    <s v="restaurants"/>
  </r>
  <r>
    <x v="2"/>
    <s v="US"/>
    <s v="USD"/>
    <n v="1415899228"/>
    <d v="2014-11-13T12:20:28"/>
    <n v="1413303628"/>
    <x v="2518"/>
    <x v="9"/>
    <x v="3"/>
    <b v="0"/>
    <n v="0"/>
    <b v="0"/>
    <s v="food/restaurants"/>
    <n v="0"/>
    <n v="0"/>
    <x v="7"/>
    <s v="restaurants"/>
  </r>
  <r>
    <x v="2"/>
    <s v="US"/>
    <s v="USD"/>
    <n v="1405741404"/>
    <d v="2014-07-18T22:43:24"/>
    <n v="1403149404"/>
    <x v="2519"/>
    <x v="0"/>
    <x v="3"/>
    <b v="0"/>
    <n v="4"/>
    <b v="0"/>
    <s v="food/restaurants"/>
    <n v="4.3333333333333335E-2"/>
    <n v="16.25"/>
    <x v="7"/>
    <s v="restaurants"/>
  </r>
  <r>
    <x v="2"/>
    <s v="US"/>
    <s v="USD"/>
    <n v="1476559260"/>
    <d v="2016-10-15T14:21:00"/>
    <n v="1472567085"/>
    <x v="2520"/>
    <x v="10"/>
    <x v="2"/>
    <b v="0"/>
    <n v="0"/>
    <b v="0"/>
    <s v="food/restaurants"/>
    <n v="0"/>
    <n v="0"/>
    <x v="7"/>
    <s v="restaurants"/>
  </r>
  <r>
    <x v="0"/>
    <s v="US"/>
    <s v="USD"/>
    <n v="1444778021"/>
    <d v="2015-10-13T18:13:41"/>
    <n v="1442963621"/>
    <x v="2521"/>
    <x v="8"/>
    <x v="0"/>
    <b v="0"/>
    <n v="132"/>
    <b v="1"/>
    <s v="music/classical music"/>
    <n v="109.48792"/>
    <n v="103.68174242424243"/>
    <x v="4"/>
    <s v="classical music"/>
  </r>
  <r>
    <x v="0"/>
    <s v="US"/>
    <s v="USD"/>
    <n v="1461336720"/>
    <d v="2016-04-22T09:52:00"/>
    <n v="1459431960"/>
    <x v="2522"/>
    <x v="7"/>
    <x v="2"/>
    <b v="0"/>
    <n v="27"/>
    <b v="1"/>
    <s v="music/classical music"/>
    <n v="100"/>
    <n v="185.18518518518519"/>
    <x v="4"/>
    <s v="classical music"/>
  </r>
  <r>
    <x v="0"/>
    <s v="US"/>
    <s v="USD"/>
    <n v="1416270292"/>
    <d v="2014-11-17T19:24:52"/>
    <n v="1413674692"/>
    <x v="2523"/>
    <x v="9"/>
    <x v="3"/>
    <b v="0"/>
    <n v="26"/>
    <b v="1"/>
    <s v="music/classical music"/>
    <n v="156.44444444444446"/>
    <n v="54.153846153846153"/>
    <x v="4"/>
    <s v="classical music"/>
  </r>
  <r>
    <x v="0"/>
    <s v="US"/>
    <s v="USD"/>
    <n v="1419136200"/>
    <d v="2014-12-20T23:30:00"/>
    <n v="1416338557"/>
    <x v="2524"/>
    <x v="4"/>
    <x v="3"/>
    <b v="0"/>
    <n v="43"/>
    <b v="1"/>
    <s v="music/classical music"/>
    <n v="101.6"/>
    <n v="177.2093023255814"/>
    <x v="4"/>
    <s v="classical music"/>
  </r>
  <r>
    <x v="0"/>
    <s v="US"/>
    <s v="USD"/>
    <n v="1340914571"/>
    <d v="2012-06-28T15:16:11"/>
    <n v="1338322571"/>
    <x v="2525"/>
    <x v="5"/>
    <x v="5"/>
    <b v="0"/>
    <n v="80"/>
    <b v="1"/>
    <s v="music/classical music"/>
    <n v="100.325"/>
    <n v="100.325"/>
    <x v="4"/>
    <s v="classical music"/>
  </r>
  <r>
    <x v="0"/>
    <s v="US"/>
    <s v="USD"/>
    <n v="1418014740"/>
    <d v="2014-12-07T23:59:00"/>
    <n v="1415585474"/>
    <x v="2526"/>
    <x v="4"/>
    <x v="3"/>
    <b v="0"/>
    <n v="33"/>
    <b v="1"/>
    <s v="music/classical music"/>
    <n v="112.94999999999999"/>
    <n v="136.90909090909091"/>
    <x v="4"/>
    <s v="classical music"/>
  </r>
  <r>
    <x v="0"/>
    <s v="US"/>
    <s v="USD"/>
    <n v="1382068740"/>
    <d v="2013-10-17T22:59:00"/>
    <n v="1380477691"/>
    <x v="2527"/>
    <x v="8"/>
    <x v="4"/>
    <b v="0"/>
    <n v="71"/>
    <b v="1"/>
    <s v="music/classical music"/>
    <n v="102.125"/>
    <n v="57.535211267605632"/>
    <x v="4"/>
    <s v="classical music"/>
  </r>
  <r>
    <x v="0"/>
    <s v="GB"/>
    <s v="GBP"/>
    <n v="1440068400"/>
    <d v="2015-08-20T06:00:00"/>
    <n v="1438459303"/>
    <x v="2528"/>
    <x v="10"/>
    <x v="0"/>
    <b v="0"/>
    <n v="81"/>
    <b v="1"/>
    <s v="music/classical music"/>
    <n v="107.24974999999999"/>
    <n v="52.962839506172834"/>
    <x v="4"/>
    <s v="classical music"/>
  </r>
  <r>
    <x v="0"/>
    <s v="US"/>
    <s v="USD"/>
    <n v="1332636975"/>
    <d v="2012-03-24T19:56:15"/>
    <n v="1328752575"/>
    <x v="2529"/>
    <x v="2"/>
    <x v="5"/>
    <b v="0"/>
    <n v="76"/>
    <b v="1"/>
    <s v="music/classical music"/>
    <n v="104.28333333333333"/>
    <n v="82.328947368421055"/>
    <x v="4"/>
    <s v="classical music"/>
  </r>
  <r>
    <x v="0"/>
    <s v="US"/>
    <s v="USD"/>
    <n v="1429505400"/>
    <d v="2015-04-19T23:50:00"/>
    <n v="1426711505"/>
    <x v="2530"/>
    <x v="7"/>
    <x v="0"/>
    <b v="0"/>
    <n v="48"/>
    <b v="1"/>
    <s v="music/classical music"/>
    <n v="100"/>
    <n v="135.41666666666666"/>
    <x v="4"/>
    <s v="classical music"/>
  </r>
  <r>
    <x v="0"/>
    <s v="US"/>
    <s v="USD"/>
    <n v="1439611140"/>
    <d v="2015-08-14T22:59:00"/>
    <n v="1437668354"/>
    <x v="2531"/>
    <x v="3"/>
    <x v="0"/>
    <b v="0"/>
    <n v="61"/>
    <b v="1"/>
    <s v="music/classical music"/>
    <n v="100.4"/>
    <n v="74.06557377049181"/>
    <x v="4"/>
    <s v="classical music"/>
  </r>
  <r>
    <x v="0"/>
    <s v="US"/>
    <s v="USD"/>
    <n v="1345148566"/>
    <d v="2012-08-16T15:22:46"/>
    <n v="1342556566"/>
    <x v="2532"/>
    <x v="3"/>
    <x v="5"/>
    <b v="0"/>
    <n v="60"/>
    <b v="1"/>
    <s v="music/classical music"/>
    <n v="126.125"/>
    <n v="84.083333333333329"/>
    <x v="4"/>
    <s v="classical music"/>
  </r>
  <r>
    <x v="0"/>
    <s v="US"/>
    <s v="USD"/>
    <n v="1362160868"/>
    <d v="2013-03-01T13:01:08"/>
    <n v="1359568911"/>
    <x v="2533"/>
    <x v="1"/>
    <x v="4"/>
    <b v="0"/>
    <n v="136"/>
    <b v="1"/>
    <s v="music/classical music"/>
    <n v="110.66666666666667"/>
    <n v="61.029411764705884"/>
    <x v="4"/>
    <s v="classical music"/>
  </r>
  <r>
    <x v="0"/>
    <s v="US"/>
    <s v="USD"/>
    <n v="1262325600"/>
    <d v="2010-01-01T01:00:00"/>
    <n v="1257871712"/>
    <x v="2534"/>
    <x v="4"/>
    <x v="8"/>
    <b v="0"/>
    <n v="14"/>
    <b v="1"/>
    <s v="music/classical music"/>
    <n v="105"/>
    <n v="150"/>
    <x v="4"/>
    <s v="classical music"/>
  </r>
  <r>
    <x v="0"/>
    <s v="US"/>
    <s v="USD"/>
    <n v="1417463945"/>
    <d v="2014-12-01T14:59:05"/>
    <n v="1414781945"/>
    <x v="2535"/>
    <x v="9"/>
    <x v="3"/>
    <b v="0"/>
    <n v="78"/>
    <b v="1"/>
    <s v="music/classical music"/>
    <n v="103.77499999999999"/>
    <n v="266.08974358974359"/>
    <x v="4"/>
    <s v="classical music"/>
  </r>
  <r>
    <x v="0"/>
    <s v="US"/>
    <s v="USD"/>
    <n v="1375151566"/>
    <d v="2013-07-29T21:32:46"/>
    <n v="1373337166"/>
    <x v="2536"/>
    <x v="3"/>
    <x v="4"/>
    <b v="0"/>
    <n v="4"/>
    <b v="1"/>
    <s v="music/classical music"/>
    <n v="115.99999999999999"/>
    <n v="7.25"/>
    <x v="4"/>
    <s v="classical music"/>
  </r>
  <r>
    <x v="0"/>
    <s v="US"/>
    <s v="USD"/>
    <n v="1312212855"/>
    <d v="2011-08-01T10:34:15"/>
    <n v="1307028855"/>
    <x v="2537"/>
    <x v="0"/>
    <x v="6"/>
    <b v="0"/>
    <n v="11"/>
    <b v="1"/>
    <s v="music/classical music"/>
    <n v="110.00000000000001"/>
    <n v="100"/>
    <x v="4"/>
    <s v="classical music"/>
  </r>
  <r>
    <x v="0"/>
    <s v="US"/>
    <s v="USD"/>
    <n v="1361681940"/>
    <d v="2013-02-23T23:59:00"/>
    <n v="1359029661"/>
    <x v="2538"/>
    <x v="1"/>
    <x v="4"/>
    <b v="0"/>
    <n v="185"/>
    <b v="1"/>
    <s v="music/classical music"/>
    <n v="113.01761111111111"/>
    <n v="109.96308108108107"/>
    <x v="4"/>
    <s v="classical music"/>
  </r>
  <r>
    <x v="0"/>
    <s v="US"/>
    <s v="USD"/>
    <n v="1422913152"/>
    <d v="2015-02-02T16:39:12"/>
    <n v="1417729152"/>
    <x v="2539"/>
    <x v="11"/>
    <x v="3"/>
    <b v="0"/>
    <n v="59"/>
    <b v="1"/>
    <s v="music/classical music"/>
    <n v="100.25"/>
    <n v="169.91525423728814"/>
    <x v="4"/>
    <s v="classical music"/>
  </r>
  <r>
    <x v="0"/>
    <s v="US"/>
    <s v="USD"/>
    <n v="1319904721"/>
    <d v="2011-10-29T11:12:01"/>
    <n v="1314720721"/>
    <x v="2540"/>
    <x v="10"/>
    <x v="6"/>
    <b v="0"/>
    <n v="27"/>
    <b v="1"/>
    <s v="music/classical music"/>
    <n v="103.4"/>
    <n v="95.740740740740748"/>
    <x v="4"/>
    <s v="classical music"/>
  </r>
  <r>
    <x v="0"/>
    <s v="GB"/>
    <s v="GBP"/>
    <n v="1380192418"/>
    <d v="2013-09-26T05:46:58"/>
    <n v="1375008418"/>
    <x v="2541"/>
    <x v="3"/>
    <x v="4"/>
    <b v="0"/>
    <n v="63"/>
    <b v="1"/>
    <s v="music/classical music"/>
    <n v="107.02857142857142"/>
    <n v="59.460317460317462"/>
    <x v="4"/>
    <s v="classical music"/>
  </r>
  <r>
    <x v="0"/>
    <s v="US"/>
    <s v="USD"/>
    <n v="1380599940"/>
    <d v="2013-09-30T22:59:00"/>
    <n v="1377252857"/>
    <x v="2542"/>
    <x v="10"/>
    <x v="4"/>
    <b v="0"/>
    <n v="13"/>
    <b v="1"/>
    <s v="music/classical music"/>
    <n v="103.57142857142858"/>
    <n v="55.769230769230766"/>
    <x v="4"/>
    <s v="classical music"/>
  </r>
  <r>
    <x v="0"/>
    <s v="US"/>
    <s v="USD"/>
    <n v="1293937200"/>
    <d v="2011-01-01T22:00:00"/>
    <n v="1291257298"/>
    <x v="2543"/>
    <x v="11"/>
    <x v="7"/>
    <b v="0"/>
    <n v="13"/>
    <b v="1"/>
    <s v="music/classical music"/>
    <n v="156.4"/>
    <n v="30.076923076923077"/>
    <x v="4"/>
    <s v="classical music"/>
  </r>
  <r>
    <x v="0"/>
    <s v="US"/>
    <s v="USD"/>
    <n v="1341750569"/>
    <d v="2012-07-08T07:29:29"/>
    <n v="1339158569"/>
    <x v="2544"/>
    <x v="0"/>
    <x v="5"/>
    <b v="0"/>
    <n v="57"/>
    <b v="1"/>
    <s v="music/classical music"/>
    <n v="100.82"/>
    <n v="88.438596491228068"/>
    <x v="4"/>
    <s v="classical music"/>
  </r>
  <r>
    <x v="0"/>
    <s v="US"/>
    <s v="USD"/>
    <n v="1424997000"/>
    <d v="2015-02-26T19:30:00"/>
    <n v="1421983138"/>
    <x v="2545"/>
    <x v="1"/>
    <x v="0"/>
    <b v="0"/>
    <n v="61"/>
    <b v="1"/>
    <s v="music/classical music"/>
    <n v="195.3"/>
    <n v="64.032786885245898"/>
    <x v="4"/>
    <s v="classical music"/>
  </r>
  <r>
    <x v="0"/>
    <s v="US"/>
    <s v="USD"/>
    <n v="1380949200"/>
    <d v="2013-10-05T00:00:00"/>
    <n v="1378586179"/>
    <x v="2546"/>
    <x v="8"/>
    <x v="4"/>
    <b v="0"/>
    <n v="65"/>
    <b v="1"/>
    <s v="music/classical music"/>
    <n v="111.71428571428572"/>
    <n v="60.153846153846153"/>
    <x v="4"/>
    <s v="classical music"/>
  </r>
  <r>
    <x v="0"/>
    <s v="US"/>
    <s v="USD"/>
    <n v="1333560803"/>
    <d v="2012-04-04T12:33:23"/>
    <n v="1330972403"/>
    <x v="2547"/>
    <x v="7"/>
    <x v="5"/>
    <b v="0"/>
    <n v="134"/>
    <b v="1"/>
    <s v="music/classical music"/>
    <n v="119.85454545454546"/>
    <n v="49.194029850746269"/>
    <x v="4"/>
    <s v="classical music"/>
  </r>
  <r>
    <x v="0"/>
    <s v="FR"/>
    <s v="EUR"/>
    <n v="1475209620"/>
    <d v="2016-09-29T23:27:00"/>
    <n v="1473087637"/>
    <x v="2548"/>
    <x v="8"/>
    <x v="2"/>
    <b v="0"/>
    <n v="37"/>
    <b v="1"/>
    <s v="music/classical music"/>
    <n v="101.85"/>
    <n v="165.16216216216216"/>
    <x v="4"/>
    <s v="classical music"/>
  </r>
  <r>
    <x v="0"/>
    <s v="GB"/>
    <s v="GBP"/>
    <n v="1370019600"/>
    <d v="2013-05-31T12:00:00"/>
    <n v="1366999870"/>
    <x v="2549"/>
    <x v="6"/>
    <x v="4"/>
    <b v="0"/>
    <n v="37"/>
    <b v="1"/>
    <s v="music/classical music"/>
    <n v="102.80254777070064"/>
    <n v="43.621621621621621"/>
    <x v="4"/>
    <s v="classical music"/>
  </r>
  <r>
    <x v="0"/>
    <s v="US"/>
    <s v="USD"/>
    <n v="1444276740"/>
    <d v="2015-10-07T22:59:00"/>
    <n v="1439392406"/>
    <x v="2550"/>
    <x v="10"/>
    <x v="0"/>
    <b v="0"/>
    <n v="150"/>
    <b v="1"/>
    <s v="music/classical music"/>
    <n v="100.84615384615385"/>
    <n v="43.7"/>
    <x v="4"/>
    <s v="classical music"/>
  </r>
  <r>
    <x v="0"/>
    <s v="US"/>
    <s v="USD"/>
    <n v="1332362880"/>
    <d v="2012-03-21T15:48:00"/>
    <n v="1329890585"/>
    <x v="2551"/>
    <x v="2"/>
    <x v="5"/>
    <b v="0"/>
    <n v="56"/>
    <b v="1"/>
    <s v="music/classical music"/>
    <n v="102.73469387755102"/>
    <n v="67.419642857142861"/>
    <x v="4"/>
    <s v="classical music"/>
  </r>
  <r>
    <x v="0"/>
    <s v="US"/>
    <s v="USD"/>
    <n v="1488741981"/>
    <d v="2017-03-05T14:26:21"/>
    <n v="1486149981"/>
    <x v="2552"/>
    <x v="2"/>
    <x v="1"/>
    <b v="0"/>
    <n v="18"/>
    <b v="1"/>
    <s v="music/classical music"/>
    <n v="106.5"/>
    <n v="177.5"/>
    <x v="4"/>
    <s v="classical music"/>
  </r>
  <r>
    <x v="0"/>
    <s v="US"/>
    <s v="USD"/>
    <n v="1348202807"/>
    <d v="2012-09-20T23:46:47"/>
    <n v="1343018807"/>
    <x v="2553"/>
    <x v="3"/>
    <x v="5"/>
    <b v="0"/>
    <n v="60"/>
    <b v="1"/>
    <s v="music/classical music"/>
    <n v="155.53333333333333"/>
    <n v="38.883333333333333"/>
    <x v="4"/>
    <s v="classical music"/>
  </r>
  <r>
    <x v="0"/>
    <s v="US"/>
    <s v="USD"/>
    <n v="1433131140"/>
    <d v="2015-05-31T22:59:00"/>
    <n v="1430445163"/>
    <x v="2554"/>
    <x v="6"/>
    <x v="0"/>
    <b v="0"/>
    <n v="67"/>
    <b v="1"/>
    <s v="music/classical music"/>
    <n v="122.8"/>
    <n v="54.985074626865675"/>
    <x v="4"/>
    <s v="classical music"/>
  </r>
  <r>
    <x v="0"/>
    <s v="US"/>
    <s v="USD"/>
    <n v="1338219793"/>
    <d v="2012-05-28T10:43:13"/>
    <n v="1335541393"/>
    <x v="2555"/>
    <x v="6"/>
    <x v="5"/>
    <b v="0"/>
    <n v="35"/>
    <b v="1"/>
    <s v="music/classical music"/>
    <n v="107.35"/>
    <n v="61.342857142857142"/>
    <x v="4"/>
    <s v="classical music"/>
  </r>
  <r>
    <x v="0"/>
    <s v="US"/>
    <s v="USD"/>
    <n v="1356392857"/>
    <d v="2012-12-24T18:47:37"/>
    <n v="1352504857"/>
    <x v="2556"/>
    <x v="4"/>
    <x v="5"/>
    <b v="0"/>
    <n v="34"/>
    <b v="1"/>
    <s v="music/classical music"/>
    <n v="105.50335570469798"/>
    <n v="23.117647058823529"/>
    <x v="4"/>
    <s v="classical music"/>
  </r>
  <r>
    <x v="0"/>
    <s v="GB"/>
    <s v="GBP"/>
    <n v="1400176386"/>
    <d v="2014-05-15T12:53:06"/>
    <n v="1397584386"/>
    <x v="2557"/>
    <x v="6"/>
    <x v="3"/>
    <b v="0"/>
    <n v="36"/>
    <b v="1"/>
    <s v="music/classical music"/>
    <n v="118.44444444444444"/>
    <n v="29.611111111111111"/>
    <x v="4"/>
    <s v="classical music"/>
  </r>
  <r>
    <x v="0"/>
    <s v="AU"/>
    <s v="AUD"/>
    <n v="1430488740"/>
    <d v="2015-05-01T08:59:00"/>
    <n v="1427747906"/>
    <x v="2558"/>
    <x v="7"/>
    <x v="0"/>
    <b v="0"/>
    <n v="18"/>
    <b v="1"/>
    <s v="music/classical music"/>
    <n v="108.88"/>
    <n v="75.611111111111114"/>
    <x v="4"/>
    <s v="classical music"/>
  </r>
  <r>
    <x v="0"/>
    <s v="US"/>
    <s v="USD"/>
    <n v="1321385820"/>
    <d v="2011-11-15T14:37:00"/>
    <n v="1318539484"/>
    <x v="2559"/>
    <x v="9"/>
    <x v="6"/>
    <b v="0"/>
    <n v="25"/>
    <b v="1"/>
    <s v="music/classical music"/>
    <n v="111.25"/>
    <n v="35.6"/>
    <x v="4"/>
    <s v="classical music"/>
  </r>
  <r>
    <x v="0"/>
    <s v="GB"/>
    <s v="GBP"/>
    <n v="1425682174"/>
    <d v="2015-03-06T17:49:34"/>
    <n v="1423090174"/>
    <x v="2560"/>
    <x v="2"/>
    <x v="0"/>
    <b v="0"/>
    <n v="21"/>
    <b v="1"/>
    <s v="music/classical music"/>
    <n v="100.1"/>
    <n v="143"/>
    <x v="4"/>
    <s v="classical music"/>
  </r>
  <r>
    <x v="1"/>
    <s v="CA"/>
    <s v="CAD"/>
    <n v="1444740089"/>
    <d v="2015-10-13T07:41:29"/>
    <n v="1442148089"/>
    <x v="2561"/>
    <x v="8"/>
    <x v="0"/>
    <b v="0"/>
    <n v="0"/>
    <b v="0"/>
    <s v="food/food trucks"/>
    <n v="0"/>
    <n v="0"/>
    <x v="7"/>
    <s v="food trucks"/>
  </r>
  <r>
    <x v="1"/>
    <s v="DE"/>
    <s v="EUR"/>
    <n v="1476189339"/>
    <d v="2016-10-11T07:35:39"/>
    <n v="1471005339"/>
    <x v="2562"/>
    <x v="10"/>
    <x v="2"/>
    <b v="0"/>
    <n v="3"/>
    <b v="0"/>
    <s v="food/food trucks"/>
    <n v="0.75"/>
    <n v="25"/>
    <x v="7"/>
    <s v="food trucks"/>
  </r>
  <r>
    <x v="1"/>
    <s v="US"/>
    <s v="USD"/>
    <n v="1438226451"/>
    <d v="2015-07-29T22:20:51"/>
    <n v="1433042451"/>
    <x v="2563"/>
    <x v="5"/>
    <x v="0"/>
    <b v="0"/>
    <n v="0"/>
    <b v="0"/>
    <s v="food/food trucks"/>
    <n v="0"/>
    <n v="0"/>
    <x v="7"/>
    <s v="food trucks"/>
  </r>
  <r>
    <x v="1"/>
    <s v="CA"/>
    <s v="CAD"/>
    <n v="1406854699"/>
    <d v="2014-07-31T19:58:19"/>
    <n v="1404262699"/>
    <x v="2564"/>
    <x v="3"/>
    <x v="3"/>
    <b v="0"/>
    <n v="0"/>
    <b v="0"/>
    <s v="food/food trucks"/>
    <n v="0"/>
    <n v="0"/>
    <x v="7"/>
    <s v="food trucks"/>
  </r>
  <r>
    <x v="1"/>
    <s v="US"/>
    <s v="USD"/>
    <n v="1462827000"/>
    <d v="2016-05-09T15:50:00"/>
    <n v="1457710589"/>
    <x v="2565"/>
    <x v="7"/>
    <x v="2"/>
    <b v="0"/>
    <n v="1"/>
    <b v="0"/>
    <s v="food/food trucks"/>
    <n v="1"/>
    <n v="100"/>
    <x v="7"/>
    <s v="food trucks"/>
  </r>
  <r>
    <x v="1"/>
    <s v="US"/>
    <s v="USD"/>
    <n v="1408663948"/>
    <d v="2014-08-21T18:32:28"/>
    <n v="1406071948"/>
    <x v="2566"/>
    <x v="3"/>
    <x v="3"/>
    <b v="0"/>
    <n v="0"/>
    <b v="0"/>
    <s v="food/food trucks"/>
    <n v="0"/>
    <n v="0"/>
    <x v="7"/>
    <s v="food trucks"/>
  </r>
  <r>
    <x v="1"/>
    <s v="US"/>
    <s v="USD"/>
    <n v="1429823138"/>
    <d v="2015-04-23T16:05:38"/>
    <n v="1427231138"/>
    <x v="2567"/>
    <x v="7"/>
    <x v="0"/>
    <b v="0"/>
    <n v="2"/>
    <b v="0"/>
    <s v="food/food trucks"/>
    <n v="0.26666666666666666"/>
    <n v="60"/>
    <x v="7"/>
    <s v="food trucks"/>
  </r>
  <r>
    <x v="1"/>
    <s v="GB"/>
    <s v="GBP"/>
    <n v="1472745594"/>
    <d v="2016-09-01T10:59:54"/>
    <n v="1470153594"/>
    <x v="2568"/>
    <x v="10"/>
    <x v="2"/>
    <b v="0"/>
    <n v="1"/>
    <b v="0"/>
    <s v="food/food trucks"/>
    <n v="0.5"/>
    <n v="50"/>
    <x v="7"/>
    <s v="food trucks"/>
  </r>
  <r>
    <x v="1"/>
    <s v="US"/>
    <s v="USD"/>
    <n v="1442457112"/>
    <d v="2015-09-16T21:31:52"/>
    <n v="1439865112"/>
    <x v="2569"/>
    <x v="10"/>
    <x v="0"/>
    <b v="0"/>
    <n v="2"/>
    <b v="0"/>
    <s v="food/food trucks"/>
    <n v="2.2307692307692308"/>
    <n v="72.5"/>
    <x v="7"/>
    <s v="food trucks"/>
  </r>
  <r>
    <x v="1"/>
    <s v="US"/>
    <s v="USD"/>
    <n v="1486590035"/>
    <d v="2017-02-08T16:40:35"/>
    <n v="1483998035"/>
    <x v="2570"/>
    <x v="1"/>
    <x v="1"/>
    <b v="0"/>
    <n v="2"/>
    <b v="0"/>
    <s v="food/food trucks"/>
    <n v="0.84285714285714297"/>
    <n v="29.5"/>
    <x v="7"/>
    <s v="food trucks"/>
  </r>
  <r>
    <x v="1"/>
    <s v="AU"/>
    <s v="AUD"/>
    <n v="1463645521"/>
    <d v="2016-05-19T03:12:01"/>
    <n v="1458461521"/>
    <x v="2571"/>
    <x v="7"/>
    <x v="2"/>
    <b v="0"/>
    <n v="4"/>
    <b v="0"/>
    <s v="food/food trucks"/>
    <n v="0.25"/>
    <n v="62.5"/>
    <x v="7"/>
    <s v="food trucks"/>
  </r>
  <r>
    <x v="1"/>
    <s v="US"/>
    <s v="USD"/>
    <n v="1428893517"/>
    <d v="2015-04-12T21:51:57"/>
    <n v="1426301517"/>
    <x v="2572"/>
    <x v="7"/>
    <x v="0"/>
    <b v="0"/>
    <n v="0"/>
    <b v="0"/>
    <s v="food/food trucks"/>
    <n v="0"/>
    <n v="0"/>
    <x v="7"/>
    <s v="food trucks"/>
  </r>
  <r>
    <x v="1"/>
    <s v="US"/>
    <s v="USD"/>
    <n v="1408803149"/>
    <d v="2014-08-23T09:12:29"/>
    <n v="1404915149"/>
    <x v="2573"/>
    <x v="3"/>
    <x v="3"/>
    <b v="0"/>
    <n v="0"/>
    <b v="0"/>
    <s v="food/food trucks"/>
    <n v="0"/>
    <n v="0"/>
    <x v="7"/>
    <s v="food trucks"/>
  </r>
  <r>
    <x v="1"/>
    <s v="US"/>
    <s v="USD"/>
    <n v="1463600945"/>
    <d v="2016-05-18T14:49:05"/>
    <n v="1461786545"/>
    <x v="2574"/>
    <x v="6"/>
    <x v="2"/>
    <b v="0"/>
    <n v="0"/>
    <b v="0"/>
    <s v="food/food trucks"/>
    <n v="0"/>
    <n v="0"/>
    <x v="7"/>
    <s v="food trucks"/>
  </r>
  <r>
    <x v="1"/>
    <s v="US"/>
    <s v="USD"/>
    <n v="1421030194"/>
    <d v="2015-01-11T21:36:34"/>
    <n v="1418438194"/>
    <x v="2575"/>
    <x v="11"/>
    <x v="3"/>
    <b v="0"/>
    <n v="0"/>
    <b v="0"/>
    <s v="food/food trucks"/>
    <e v="#REF!"/>
    <n v="0"/>
    <x v="7"/>
    <s v="food trucks"/>
  </r>
  <r>
    <x v="1"/>
    <s v="US"/>
    <s v="USD"/>
    <n v="1428707647"/>
    <d v="2015-04-10T18:14:07"/>
    <n v="1424823247"/>
    <x v="2576"/>
    <x v="2"/>
    <x v="0"/>
    <b v="0"/>
    <n v="0"/>
    <b v="0"/>
    <s v="food/food trucks"/>
    <n v="0"/>
    <n v="0"/>
    <x v="7"/>
    <s v="food trucks"/>
  </r>
  <r>
    <x v="1"/>
    <s v="US"/>
    <s v="USD"/>
    <n v="1407181297"/>
    <d v="2014-08-04T14:41:37"/>
    <n v="1405021297"/>
    <x v="2577"/>
    <x v="3"/>
    <x v="3"/>
    <b v="0"/>
    <n v="0"/>
    <b v="0"/>
    <s v="food/food trucks"/>
    <n v="0"/>
    <n v="0"/>
    <x v="7"/>
    <s v="food trucks"/>
  </r>
  <r>
    <x v="1"/>
    <s v="US"/>
    <s v="USD"/>
    <n v="1444410000"/>
    <d v="2015-10-09T12:00:00"/>
    <n v="1440203579"/>
    <x v="2578"/>
    <x v="10"/>
    <x v="0"/>
    <b v="0"/>
    <n v="0"/>
    <b v="0"/>
    <s v="food/food trucks"/>
    <n v="0"/>
    <n v="0"/>
    <x v="7"/>
    <s v="food trucks"/>
  </r>
  <r>
    <x v="1"/>
    <s v="US"/>
    <s v="USD"/>
    <n v="1410810903"/>
    <d v="2014-09-15T14:55:03"/>
    <n v="1405626903"/>
    <x v="2579"/>
    <x v="3"/>
    <x v="3"/>
    <b v="0"/>
    <n v="12"/>
    <b v="0"/>
    <s v="food/food trucks"/>
    <n v="0.13849999999999998"/>
    <n v="23.083333333333332"/>
    <x v="7"/>
    <s v="food trucks"/>
  </r>
  <r>
    <x v="1"/>
    <s v="US"/>
    <s v="USD"/>
    <n v="1431745200"/>
    <d v="2015-05-15T22:00:00"/>
    <n v="1429170603"/>
    <x v="2580"/>
    <x v="6"/>
    <x v="0"/>
    <b v="0"/>
    <n v="2"/>
    <b v="0"/>
    <s v="food/food trucks"/>
    <n v="0.6"/>
    <n v="25.5"/>
    <x v="7"/>
    <s v="food trucks"/>
  </r>
  <r>
    <x v="2"/>
    <s v="US"/>
    <s v="USD"/>
    <n v="1447689898"/>
    <d v="2015-11-16T11:04:58"/>
    <n v="1445094298"/>
    <x v="2581"/>
    <x v="9"/>
    <x v="0"/>
    <b v="0"/>
    <n v="11"/>
    <b v="0"/>
    <s v="food/food trucks"/>
    <n v="10.6"/>
    <n v="48.18181818181818"/>
    <x v="7"/>
    <s v="food trucks"/>
  </r>
  <r>
    <x v="2"/>
    <s v="US"/>
    <s v="USD"/>
    <n v="1477784634"/>
    <d v="2016-10-29T18:43:54"/>
    <n v="1475192634"/>
    <x v="2582"/>
    <x v="8"/>
    <x v="2"/>
    <b v="0"/>
    <n v="1"/>
    <b v="0"/>
    <s v="food/food trucks"/>
    <n v="1.1111111111111111E-3"/>
    <n v="1"/>
    <x v="7"/>
    <s v="food trucks"/>
  </r>
  <r>
    <x v="2"/>
    <s v="US"/>
    <s v="USD"/>
    <n v="1426526880"/>
    <d v="2015-03-16T12:28:00"/>
    <n v="1421346480"/>
    <x v="2583"/>
    <x v="1"/>
    <x v="0"/>
    <b v="0"/>
    <n v="5"/>
    <b v="0"/>
    <s v="food/food trucks"/>
    <n v="0.5"/>
    <n v="1"/>
    <x v="7"/>
    <s v="food trucks"/>
  </r>
  <r>
    <x v="2"/>
    <s v="US"/>
    <s v="USD"/>
    <n v="1434341369"/>
    <d v="2015-06-14T23:09:29"/>
    <n v="1431749369"/>
    <x v="2584"/>
    <x v="5"/>
    <x v="0"/>
    <b v="0"/>
    <n v="0"/>
    <b v="0"/>
    <s v="food/food trucks"/>
    <n v="0"/>
    <n v="0"/>
    <x v="7"/>
    <s v="food trucks"/>
  </r>
  <r>
    <x v="2"/>
    <s v="US"/>
    <s v="USD"/>
    <n v="1404601632"/>
    <d v="2014-07-05T18:07:12"/>
    <n v="1402009632"/>
    <x v="2585"/>
    <x v="0"/>
    <x v="3"/>
    <b v="0"/>
    <n v="1"/>
    <b v="0"/>
    <s v="food/food trucks"/>
    <n v="0.16666666666666669"/>
    <n v="50"/>
    <x v="7"/>
    <s v="food trucks"/>
  </r>
  <r>
    <x v="2"/>
    <s v="GB"/>
    <s v="GBP"/>
    <n v="1451030136"/>
    <d v="2015-12-25T02:55:36"/>
    <n v="1448438136"/>
    <x v="2586"/>
    <x v="4"/>
    <x v="0"/>
    <b v="0"/>
    <n v="1"/>
    <b v="0"/>
    <s v="food/food trucks"/>
    <n v="0.16666666666666669"/>
    <n v="5"/>
    <x v="7"/>
    <s v="food trucks"/>
  </r>
  <r>
    <x v="2"/>
    <s v="US"/>
    <s v="USD"/>
    <n v="1451491953"/>
    <d v="2015-12-30T11:12:33"/>
    <n v="1448899953"/>
    <x v="2587"/>
    <x v="4"/>
    <x v="0"/>
    <b v="0"/>
    <n v="6"/>
    <b v="0"/>
    <s v="food/food trucks"/>
    <n v="2.4340000000000002"/>
    <n v="202.83333333333334"/>
    <x v="7"/>
    <s v="food trucks"/>
  </r>
  <r>
    <x v="2"/>
    <s v="US"/>
    <s v="USD"/>
    <n v="1427807640"/>
    <d v="2015-03-31T08:14:00"/>
    <n v="1423325626"/>
    <x v="2588"/>
    <x v="2"/>
    <x v="0"/>
    <b v="0"/>
    <n v="8"/>
    <b v="0"/>
    <s v="food/food trucks"/>
    <n v="3.8833333333333329"/>
    <n v="29.125"/>
    <x v="7"/>
    <s v="food trucks"/>
  </r>
  <r>
    <x v="2"/>
    <s v="DK"/>
    <s v="DKK"/>
    <n v="1458733927"/>
    <d v="2016-03-23T06:52:07"/>
    <n v="1456145527"/>
    <x v="2589"/>
    <x v="2"/>
    <x v="2"/>
    <b v="0"/>
    <n v="1"/>
    <b v="0"/>
    <s v="food/food trucks"/>
    <n v="0.01"/>
    <n v="5"/>
    <x v="7"/>
    <s v="food trucks"/>
  </r>
  <r>
    <x v="2"/>
    <s v="AU"/>
    <s v="AUD"/>
    <n v="1453817297"/>
    <d v="2016-01-26T09:08:17"/>
    <n v="1453212497"/>
    <x v="2590"/>
    <x v="1"/>
    <x v="2"/>
    <b v="0"/>
    <n v="0"/>
    <b v="0"/>
    <s v="food/food trucks"/>
    <n v="0"/>
    <n v="0"/>
    <x v="7"/>
    <s v="food trucks"/>
  </r>
  <r>
    <x v="2"/>
    <s v="US"/>
    <s v="USD"/>
    <n v="1457901924"/>
    <d v="2016-03-13T15:45:24"/>
    <n v="1452721524"/>
    <x v="2591"/>
    <x v="1"/>
    <x v="2"/>
    <b v="0"/>
    <n v="2"/>
    <b v="0"/>
    <s v="food/food trucks"/>
    <n v="1.7333333333333332"/>
    <n v="13"/>
    <x v="7"/>
    <s v="food trucks"/>
  </r>
  <r>
    <x v="2"/>
    <s v="US"/>
    <s v="USD"/>
    <n v="1412536421"/>
    <d v="2014-10-05T14:13:41"/>
    <n v="1409944421"/>
    <x v="2592"/>
    <x v="8"/>
    <x v="3"/>
    <b v="0"/>
    <n v="1"/>
    <b v="0"/>
    <s v="food/food trucks"/>
    <n v="0.16666666666666669"/>
    <n v="50"/>
    <x v="7"/>
    <s v="food trucks"/>
  </r>
  <r>
    <x v="2"/>
    <s v="US"/>
    <s v="USD"/>
    <n v="1429993026"/>
    <d v="2015-04-25T15:17:06"/>
    <n v="1427401026"/>
    <x v="2593"/>
    <x v="7"/>
    <x v="0"/>
    <b v="0"/>
    <n v="0"/>
    <b v="0"/>
    <s v="food/food trucks"/>
    <n v="0"/>
    <n v="0"/>
    <x v="7"/>
    <s v="food trucks"/>
  </r>
  <r>
    <x v="2"/>
    <s v="US"/>
    <s v="USD"/>
    <n v="1407453228"/>
    <d v="2014-08-07T18:13:48"/>
    <n v="1404861228"/>
    <x v="2594"/>
    <x v="3"/>
    <x v="3"/>
    <b v="0"/>
    <n v="1"/>
    <b v="0"/>
    <s v="food/food trucks"/>
    <n v="1.25E-3"/>
    <n v="1"/>
    <x v="7"/>
    <s v="food trucks"/>
  </r>
  <r>
    <x v="2"/>
    <s v="US"/>
    <s v="USD"/>
    <n v="1487915500"/>
    <d v="2017-02-24T00:51:40"/>
    <n v="1485323500"/>
    <x v="2595"/>
    <x v="1"/>
    <x v="1"/>
    <b v="0"/>
    <n v="19"/>
    <b v="0"/>
    <s v="food/food trucks"/>
    <n v="12.166666666666668"/>
    <n v="96.05263157894737"/>
    <x v="7"/>
    <s v="food trucks"/>
  </r>
  <r>
    <x v="2"/>
    <s v="CA"/>
    <s v="CAD"/>
    <n v="1407427009"/>
    <d v="2014-08-07T10:56:49"/>
    <n v="1404835009"/>
    <x v="2596"/>
    <x v="3"/>
    <x v="3"/>
    <b v="0"/>
    <n v="27"/>
    <b v="0"/>
    <s v="food/food trucks"/>
    <n v="23.588571428571427"/>
    <n v="305.77777777777777"/>
    <x v="7"/>
    <s v="food trucks"/>
  </r>
  <r>
    <x v="2"/>
    <s v="GB"/>
    <s v="GBP"/>
    <n v="1466323917"/>
    <d v="2016-06-19T03:11:57"/>
    <n v="1463731917"/>
    <x v="2597"/>
    <x v="5"/>
    <x v="2"/>
    <b v="0"/>
    <n v="7"/>
    <b v="0"/>
    <s v="food/food trucks"/>
    <n v="5.6666666666666661"/>
    <n v="12.142857142857142"/>
    <x v="7"/>
    <s v="food trucks"/>
  </r>
  <r>
    <x v="2"/>
    <s v="US"/>
    <s v="USD"/>
    <n v="1443039001"/>
    <d v="2015-09-23T15:10:01"/>
    <n v="1440447001"/>
    <x v="2598"/>
    <x v="10"/>
    <x v="0"/>
    <b v="0"/>
    <n v="14"/>
    <b v="0"/>
    <s v="food/food trucks"/>
    <n v="39"/>
    <n v="83.571428571428569"/>
    <x v="7"/>
    <s v="food trucks"/>
  </r>
  <r>
    <x v="2"/>
    <s v="US"/>
    <s v="USD"/>
    <n v="1407089147"/>
    <d v="2014-08-03T13:05:47"/>
    <n v="1403201147"/>
    <x v="2599"/>
    <x v="0"/>
    <x v="3"/>
    <b v="0"/>
    <n v="5"/>
    <b v="0"/>
    <s v="food/food trucks"/>
    <n v="0.99546510341776351"/>
    <n v="18"/>
    <x v="7"/>
    <s v="food trucks"/>
  </r>
  <r>
    <x v="2"/>
    <s v="US"/>
    <s v="USD"/>
    <n v="1458938200"/>
    <d v="2016-03-25T15:36:40"/>
    <n v="1453757800"/>
    <x v="2600"/>
    <x v="1"/>
    <x v="2"/>
    <b v="0"/>
    <n v="30"/>
    <b v="0"/>
    <s v="food/food trucks"/>
    <n v="6.9320000000000004"/>
    <n v="115.53333333333333"/>
    <x v="7"/>
    <s v="food trucks"/>
  </r>
  <r>
    <x v="0"/>
    <s v="US"/>
    <s v="USD"/>
    <n v="1347508740"/>
    <d v="2012-09-12T22:59:00"/>
    <n v="1346276349"/>
    <x v="2601"/>
    <x v="10"/>
    <x v="5"/>
    <b v="1"/>
    <n v="151"/>
    <b v="1"/>
    <s v="technology/space exploration"/>
    <n v="661.4"/>
    <n v="21.900662251655628"/>
    <x v="2"/>
    <s v="space exploration"/>
  </r>
  <r>
    <x v="0"/>
    <s v="US"/>
    <s v="USD"/>
    <n v="1415827200"/>
    <d v="2014-11-12T16:20:00"/>
    <n v="1412358968"/>
    <x v="2602"/>
    <x v="9"/>
    <x v="3"/>
    <b v="1"/>
    <n v="489"/>
    <b v="1"/>
    <s v="technology/space exploration"/>
    <n v="326.0916666666667"/>
    <n v="80.022494887525568"/>
    <x v="2"/>
    <s v="space exploration"/>
  </r>
  <r>
    <x v="0"/>
    <s v="US"/>
    <s v="USD"/>
    <n v="1387835654"/>
    <d v="2013-12-23T16:54:14"/>
    <n v="1386626054"/>
    <x v="2603"/>
    <x v="11"/>
    <x v="4"/>
    <b v="1"/>
    <n v="50"/>
    <b v="1"/>
    <s v="technology/space exploration"/>
    <n v="101.48571428571429"/>
    <n v="35.520000000000003"/>
    <x v="2"/>
    <s v="space exploration"/>
  </r>
  <r>
    <x v="0"/>
    <s v="US"/>
    <s v="USD"/>
    <n v="1335662023"/>
    <d v="2012-04-28T20:13:43"/>
    <n v="1333070023"/>
    <x v="2604"/>
    <x v="7"/>
    <x v="5"/>
    <b v="1"/>
    <n v="321"/>
    <b v="1"/>
    <s v="technology/space exploration"/>
    <n v="104.21799999999999"/>
    <n v="64.933333333333323"/>
    <x v="2"/>
    <s v="space exploration"/>
  </r>
  <r>
    <x v="0"/>
    <s v="US"/>
    <s v="USD"/>
    <n v="1466168390"/>
    <d v="2016-06-17T07:59:50"/>
    <n v="1463576390"/>
    <x v="2605"/>
    <x v="5"/>
    <x v="2"/>
    <b v="1"/>
    <n v="1762"/>
    <b v="1"/>
    <s v="technology/space exploration"/>
    <n v="107.42157000000002"/>
    <n v="60.965703745743475"/>
    <x v="2"/>
    <s v="space exploration"/>
  </r>
  <r>
    <x v="0"/>
    <s v="US"/>
    <s v="USD"/>
    <n v="1398791182"/>
    <d v="2014-04-29T12:06:22"/>
    <n v="1396026382"/>
    <x v="2606"/>
    <x v="7"/>
    <x v="3"/>
    <b v="1"/>
    <n v="385"/>
    <b v="1"/>
    <s v="technology/space exploration"/>
    <n v="110.05454545454545"/>
    <n v="31.444155844155844"/>
    <x v="2"/>
    <s v="space exploration"/>
  </r>
  <r>
    <x v="0"/>
    <s v="US"/>
    <s v="USD"/>
    <n v="1439344800"/>
    <d v="2015-08-11T21:00:00"/>
    <n v="1435611572"/>
    <x v="2607"/>
    <x v="0"/>
    <x v="0"/>
    <b v="1"/>
    <n v="398"/>
    <b v="1"/>
    <s v="technology/space exploration"/>
    <n v="407.7"/>
    <n v="81.949748743718587"/>
    <x v="2"/>
    <s v="space exploration"/>
  </r>
  <r>
    <x v="0"/>
    <s v="US"/>
    <s v="USD"/>
    <n v="1489536000"/>
    <d v="2017-03-14T19:00:00"/>
    <n v="1485976468"/>
    <x v="2608"/>
    <x v="2"/>
    <x v="1"/>
    <b v="1"/>
    <n v="304"/>
    <b v="1"/>
    <s v="technology/space exploration"/>
    <n v="223.92500000000001"/>
    <n v="58.92763157894737"/>
    <x v="2"/>
    <s v="space exploration"/>
  </r>
  <r>
    <x v="0"/>
    <s v="US"/>
    <s v="USD"/>
    <n v="1342330951"/>
    <d v="2012-07-15T00:42:31"/>
    <n v="1339738951"/>
    <x v="2609"/>
    <x v="0"/>
    <x v="5"/>
    <b v="1"/>
    <n v="676"/>
    <b v="1"/>
    <s v="technology/space exploration"/>
    <n v="303.80111428571428"/>
    <n v="157.29347633136095"/>
    <x v="2"/>
    <s v="space exploration"/>
  </r>
  <r>
    <x v="0"/>
    <s v="US"/>
    <s v="USD"/>
    <n v="1471849140"/>
    <d v="2016-08-22T01:59:00"/>
    <n v="1468444125"/>
    <x v="2610"/>
    <x v="3"/>
    <x v="2"/>
    <b v="1"/>
    <n v="577"/>
    <b v="1"/>
    <s v="technology/space exploration"/>
    <n v="141.3251043268175"/>
    <n v="55.758509532062391"/>
    <x v="2"/>
    <s v="space exploration"/>
  </r>
  <r>
    <x v="0"/>
    <s v="DE"/>
    <s v="EUR"/>
    <n v="1483397940"/>
    <d v="2017-01-02T17:59:00"/>
    <n v="1480493014"/>
    <x v="2611"/>
    <x v="4"/>
    <x v="2"/>
    <b v="1"/>
    <n v="3663"/>
    <b v="1"/>
    <s v="technology/space exploration"/>
    <n v="2790.6363636363635"/>
    <n v="83.802893802893806"/>
    <x v="2"/>
    <s v="space exploration"/>
  </r>
  <r>
    <x v="0"/>
    <s v="US"/>
    <s v="USD"/>
    <n v="1420773970"/>
    <d v="2015-01-08T22:26:10"/>
    <n v="1418095570"/>
    <x v="2612"/>
    <x v="11"/>
    <x v="3"/>
    <b v="1"/>
    <n v="294"/>
    <b v="1"/>
    <s v="technology/space exploration"/>
    <n v="171.76130000000001"/>
    <n v="58.422210884353746"/>
    <x v="2"/>
    <s v="space exploration"/>
  </r>
  <r>
    <x v="0"/>
    <s v="US"/>
    <s v="USD"/>
    <n v="1348256294"/>
    <d v="2012-09-21T14:38:14"/>
    <n v="1345664294"/>
    <x v="2613"/>
    <x v="10"/>
    <x v="5"/>
    <b v="1"/>
    <n v="28"/>
    <b v="1"/>
    <s v="technology/space exploration"/>
    <n v="101.01333333333334"/>
    <n v="270.57142857142856"/>
    <x v="2"/>
    <s v="space exploration"/>
  </r>
  <r>
    <x v="0"/>
    <s v="US"/>
    <s v="USD"/>
    <n v="1398834000"/>
    <d v="2014-04-30T00:00:00"/>
    <n v="1396371612"/>
    <x v="2614"/>
    <x v="6"/>
    <x v="3"/>
    <b v="1"/>
    <n v="100"/>
    <b v="1"/>
    <s v="technology/space exploration"/>
    <n v="102"/>
    <n v="107.1"/>
    <x v="2"/>
    <s v="space exploration"/>
  </r>
  <r>
    <x v="0"/>
    <s v="GB"/>
    <s v="GBP"/>
    <n v="1462017600"/>
    <d v="2016-04-30T07:00:00"/>
    <n v="1458820564"/>
    <x v="2615"/>
    <x v="7"/>
    <x v="2"/>
    <b v="0"/>
    <n v="72"/>
    <b v="1"/>
    <s v="technology/space exploration"/>
    <n v="169.76511744127936"/>
    <n v="47.180555555555557"/>
    <x v="2"/>
    <s v="space exploration"/>
  </r>
  <r>
    <x v="0"/>
    <s v="US"/>
    <s v="USD"/>
    <n v="1440546729"/>
    <d v="2015-08-25T18:52:09"/>
    <n v="1437954729"/>
    <x v="2616"/>
    <x v="3"/>
    <x v="0"/>
    <b v="1"/>
    <n v="238"/>
    <b v="1"/>
    <s v="technology/space exploration"/>
    <n v="114.53400000000001"/>
    <n v="120.30882352941177"/>
    <x v="2"/>
    <s v="space exploration"/>
  </r>
  <r>
    <x v="0"/>
    <s v="US"/>
    <s v="USD"/>
    <n v="1413838751"/>
    <d v="2014-10-20T15:59:11"/>
    <n v="1411246751"/>
    <x v="2617"/>
    <x v="8"/>
    <x v="3"/>
    <b v="1"/>
    <n v="159"/>
    <b v="1"/>
    <s v="technology/space exploration"/>
    <n v="877.6"/>
    <n v="27.59748427672956"/>
    <x v="2"/>
    <s v="space exploration"/>
  </r>
  <r>
    <x v="0"/>
    <s v="US"/>
    <s v="USD"/>
    <n v="1449000061"/>
    <d v="2015-12-01T15:01:01"/>
    <n v="1443812461"/>
    <x v="2618"/>
    <x v="9"/>
    <x v="0"/>
    <b v="1"/>
    <n v="77"/>
    <b v="1"/>
    <s v="technology/space exploration"/>
    <n v="105.38666666666667"/>
    <n v="205.2987012987013"/>
    <x v="2"/>
    <s v="space exploration"/>
  </r>
  <r>
    <x v="0"/>
    <s v="US"/>
    <s v="USD"/>
    <n v="1445598000"/>
    <d v="2015-10-23T06:00:00"/>
    <n v="1443302004"/>
    <x v="2619"/>
    <x v="8"/>
    <x v="0"/>
    <b v="1"/>
    <n v="53"/>
    <b v="1"/>
    <s v="technology/space exploration"/>
    <n v="188.39999999999998"/>
    <n v="35.547169811320757"/>
    <x v="2"/>
    <s v="space exploration"/>
  </r>
  <r>
    <x v="0"/>
    <s v="AU"/>
    <s v="AUD"/>
    <n v="1444525200"/>
    <d v="2015-10-10T20:00:00"/>
    <n v="1441339242"/>
    <x v="2620"/>
    <x v="8"/>
    <x v="0"/>
    <b v="1"/>
    <n v="1251"/>
    <b v="1"/>
    <s v="technology/space exploration"/>
    <n v="143.65230769230772"/>
    <n v="74.639488409272587"/>
    <x v="2"/>
    <s v="space exploration"/>
  </r>
  <r>
    <x v="0"/>
    <s v="US"/>
    <s v="USD"/>
    <n v="1432230988"/>
    <d v="2015-05-21T12:56:28"/>
    <n v="1429638988"/>
    <x v="2621"/>
    <x v="6"/>
    <x v="0"/>
    <b v="1"/>
    <n v="465"/>
    <b v="1"/>
    <s v="technology/space exploration"/>
    <n v="145.88"/>
    <n v="47.058064516129029"/>
    <x v="2"/>
    <s v="space exploration"/>
  </r>
  <r>
    <x v="0"/>
    <s v="IT"/>
    <s v="EUR"/>
    <n v="1483120216"/>
    <d v="2016-12-30T12:50:16"/>
    <n v="1479232216"/>
    <x v="2622"/>
    <x v="4"/>
    <x v="2"/>
    <b v="0"/>
    <n v="74"/>
    <b v="1"/>
    <s v="technology/space exploration"/>
    <n v="131.184"/>
    <n v="26.591351351351353"/>
    <x v="2"/>
    <s v="space exploration"/>
  </r>
  <r>
    <x v="0"/>
    <s v="US"/>
    <s v="USD"/>
    <n v="1480658966"/>
    <d v="2016-12-02T01:09:26"/>
    <n v="1479449366"/>
    <x v="2623"/>
    <x v="4"/>
    <x v="2"/>
    <b v="0"/>
    <n v="62"/>
    <b v="1"/>
    <s v="technology/space exploration"/>
    <n v="113.99999999999999"/>
    <n v="36.774193548387096"/>
    <x v="2"/>
    <s v="space exploration"/>
  </r>
  <r>
    <x v="0"/>
    <s v="US"/>
    <s v="USD"/>
    <n v="1347530822"/>
    <d v="2012-09-13T05:07:02"/>
    <n v="1345716422"/>
    <x v="2624"/>
    <x v="10"/>
    <x v="5"/>
    <b v="0"/>
    <n v="3468"/>
    <b v="1"/>
    <s v="technology/space exploration"/>
    <n v="1379.4206249999997"/>
    <n v="31.820544982698959"/>
    <x v="2"/>
    <s v="space exploration"/>
  </r>
  <r>
    <x v="0"/>
    <s v="DE"/>
    <s v="EUR"/>
    <n v="1478723208"/>
    <d v="2016-11-09T15:26:48"/>
    <n v="1476559608"/>
    <x v="2625"/>
    <x v="9"/>
    <x v="2"/>
    <b v="0"/>
    <n v="52"/>
    <b v="1"/>
    <s v="technology/space exploration"/>
    <n v="956"/>
    <n v="27.576923076923077"/>
    <x v="2"/>
    <s v="space exploration"/>
  </r>
  <r>
    <x v="0"/>
    <s v="US"/>
    <s v="USD"/>
    <n v="1433343869"/>
    <d v="2015-06-03T10:04:29"/>
    <n v="1430751869"/>
    <x v="2626"/>
    <x v="5"/>
    <x v="0"/>
    <b v="0"/>
    <n v="50"/>
    <b v="1"/>
    <s v="technology/space exploration"/>
    <n v="112.00000000000001"/>
    <n v="56"/>
    <x v="2"/>
    <s v="space exploration"/>
  </r>
  <r>
    <x v="0"/>
    <s v="US"/>
    <s v="USD"/>
    <n v="1448571261"/>
    <d v="2015-11-26T15:54:21"/>
    <n v="1445975661"/>
    <x v="2627"/>
    <x v="9"/>
    <x v="0"/>
    <b v="0"/>
    <n v="45"/>
    <b v="1"/>
    <s v="technology/space exploration"/>
    <n v="646.66666666666663"/>
    <n v="21.555555555555557"/>
    <x v="2"/>
    <s v="space exploration"/>
  </r>
  <r>
    <x v="0"/>
    <s v="US"/>
    <s v="USD"/>
    <n v="1417389067"/>
    <d v="2014-11-30T18:11:07"/>
    <n v="1415661067"/>
    <x v="2628"/>
    <x v="4"/>
    <x v="3"/>
    <b v="0"/>
    <n v="21"/>
    <b v="1"/>
    <s v="technology/space exploration"/>
    <n v="110.36948748510132"/>
    <n v="44.095238095238095"/>
    <x v="2"/>
    <s v="space exploration"/>
  </r>
  <r>
    <x v="0"/>
    <s v="GB"/>
    <s v="GBP"/>
    <n v="1431608122"/>
    <d v="2015-05-14T07:55:22"/>
    <n v="1429016122"/>
    <x v="2629"/>
    <x v="6"/>
    <x v="0"/>
    <b v="0"/>
    <n v="100"/>
    <b v="1"/>
    <s v="technology/space exploration"/>
    <n v="127.74000000000001"/>
    <n v="63.87"/>
    <x v="2"/>
    <s v="space exploration"/>
  </r>
  <r>
    <x v="0"/>
    <s v="AU"/>
    <s v="AUD"/>
    <n v="1467280800"/>
    <d v="2016-06-30T05:00:00"/>
    <n v="1464921112"/>
    <x v="2630"/>
    <x v="0"/>
    <x v="2"/>
    <b v="0"/>
    <n v="81"/>
    <b v="1"/>
    <s v="technology/space exploration"/>
    <n v="157.9"/>
    <n v="38.987654320987652"/>
    <x v="2"/>
    <s v="space exploration"/>
  </r>
  <r>
    <x v="0"/>
    <s v="US"/>
    <s v="USD"/>
    <n v="1440907427"/>
    <d v="2015-08-29T23:03:47"/>
    <n v="1438488227"/>
    <x v="2631"/>
    <x v="10"/>
    <x v="0"/>
    <b v="0"/>
    <n v="286"/>
    <b v="1"/>
    <s v="technology/space exploration"/>
    <n v="114.66525000000001"/>
    <n v="80.185489510489504"/>
    <x v="2"/>
    <s v="space exploration"/>
  </r>
  <r>
    <x v="0"/>
    <s v="US"/>
    <s v="USD"/>
    <n v="1464485339"/>
    <d v="2016-05-28T20:28:59"/>
    <n v="1462325339"/>
    <x v="2632"/>
    <x v="5"/>
    <x v="2"/>
    <b v="0"/>
    <n v="42"/>
    <b v="1"/>
    <s v="technology/space exploration"/>
    <n v="137.00934579439252"/>
    <n v="34.904761904761905"/>
    <x v="2"/>
    <s v="space exploration"/>
  </r>
  <r>
    <x v="0"/>
    <s v="US"/>
    <s v="USD"/>
    <n v="1393542000"/>
    <d v="2014-02-27T18:00:00"/>
    <n v="1390938332"/>
    <x v="2633"/>
    <x v="1"/>
    <x v="3"/>
    <b v="0"/>
    <n v="199"/>
    <b v="1"/>
    <s v="technology/space exploration"/>
    <n v="354.62"/>
    <n v="89.100502512562812"/>
    <x v="2"/>
    <s v="space exploration"/>
  </r>
  <r>
    <x v="0"/>
    <s v="US"/>
    <s v="USD"/>
    <n v="1475163921"/>
    <d v="2016-09-29T10:45:21"/>
    <n v="1472571921"/>
    <x v="2634"/>
    <x v="10"/>
    <x v="2"/>
    <b v="0"/>
    <n v="25"/>
    <b v="1"/>
    <s v="technology/space exploration"/>
    <n v="106.02150537634409"/>
    <n v="39.44"/>
    <x v="2"/>
    <s v="space exploration"/>
  </r>
  <r>
    <x v="0"/>
    <s v="CA"/>
    <s v="CAD"/>
    <n v="1425937761"/>
    <d v="2015-03-09T16:49:21"/>
    <n v="1422917361"/>
    <x v="2635"/>
    <x v="2"/>
    <x v="0"/>
    <b v="0"/>
    <n v="84"/>
    <b v="1"/>
    <s v="technology/space exploration"/>
    <n v="100"/>
    <n v="136.9047619047619"/>
    <x v="2"/>
    <s v="space exploration"/>
  </r>
  <r>
    <x v="0"/>
    <s v="US"/>
    <s v="USD"/>
    <n v="1476579600"/>
    <d v="2016-10-15T20:00:00"/>
    <n v="1474641914"/>
    <x v="2636"/>
    <x v="8"/>
    <x v="2"/>
    <b v="0"/>
    <n v="50"/>
    <b v="1"/>
    <s v="technology/space exploration"/>
    <n v="187.3"/>
    <n v="37.46"/>
    <x v="2"/>
    <s v="space exploration"/>
  </r>
  <r>
    <x v="0"/>
    <s v="US"/>
    <s v="USD"/>
    <n v="1476277875"/>
    <d v="2016-10-12T08:11:15"/>
    <n v="1474895475"/>
    <x v="2637"/>
    <x v="8"/>
    <x v="2"/>
    <b v="0"/>
    <n v="26"/>
    <b v="1"/>
    <s v="technology/space exploration"/>
    <n v="166.2"/>
    <n v="31.96153846153846"/>
    <x v="2"/>
    <s v="space exploration"/>
  </r>
  <r>
    <x v="0"/>
    <s v="US"/>
    <s v="USD"/>
    <n v="1421358895"/>
    <d v="2015-01-15T16:54:55"/>
    <n v="1418766895"/>
    <x v="2638"/>
    <x v="11"/>
    <x v="3"/>
    <b v="0"/>
    <n v="14"/>
    <b v="1"/>
    <s v="technology/space exploration"/>
    <n v="101.72910662824208"/>
    <n v="25.214285714285715"/>
    <x v="2"/>
    <s v="space exploration"/>
  </r>
  <r>
    <x v="0"/>
    <s v="GB"/>
    <s v="GBP"/>
    <n v="1424378748"/>
    <d v="2015-02-19T15:45:48"/>
    <n v="1421786748"/>
    <x v="2639"/>
    <x v="1"/>
    <x v="0"/>
    <b v="0"/>
    <n v="49"/>
    <b v="1"/>
    <s v="technology/space exploration"/>
    <n v="164"/>
    <n v="10.040816326530612"/>
    <x v="2"/>
    <s v="space exploration"/>
  </r>
  <r>
    <x v="0"/>
    <s v="US"/>
    <s v="USD"/>
    <n v="1433735474"/>
    <d v="2015-06-07T22:51:14"/>
    <n v="1428551474"/>
    <x v="2640"/>
    <x v="6"/>
    <x v="0"/>
    <b v="0"/>
    <n v="69"/>
    <b v="1"/>
    <s v="technology/space exploration"/>
    <n v="105.66666666666666"/>
    <n v="45.94202898550725"/>
    <x v="2"/>
    <s v="space exploration"/>
  </r>
  <r>
    <x v="2"/>
    <s v="US"/>
    <s v="USD"/>
    <n v="1410811740"/>
    <d v="2014-09-15T15:09:00"/>
    <n v="1409341863"/>
    <x v="2641"/>
    <x v="10"/>
    <x v="3"/>
    <b v="0"/>
    <n v="1"/>
    <b v="0"/>
    <s v="technology/space exploration"/>
    <n v="1"/>
    <n v="15"/>
    <x v="2"/>
    <s v="space exploration"/>
  </r>
  <r>
    <x v="2"/>
    <s v="DE"/>
    <s v="EUR"/>
    <n v="1468565820"/>
    <d v="2016-07-15T01:57:00"/>
    <n v="1465970108"/>
    <x v="2642"/>
    <x v="0"/>
    <x v="2"/>
    <b v="0"/>
    <n v="0"/>
    <b v="0"/>
    <s v="technology/space exploration"/>
    <n v="0"/>
    <n v="0"/>
    <x v="2"/>
    <s v="space exploration"/>
  </r>
  <r>
    <x v="1"/>
    <s v="US"/>
    <s v="USD"/>
    <n v="1482307140"/>
    <d v="2016-12-21T02:59:00"/>
    <n v="1479218315"/>
    <x v="2643"/>
    <x v="4"/>
    <x v="2"/>
    <b v="1"/>
    <n v="1501"/>
    <b v="0"/>
    <s v="technology/space exploration"/>
    <n v="33.559730999999999"/>
    <n v="223.58248500999335"/>
    <x v="2"/>
    <s v="space exploration"/>
  </r>
  <r>
    <x v="1"/>
    <s v="US"/>
    <s v="USD"/>
    <n v="1489172435"/>
    <d v="2017-03-10T14:00:35"/>
    <n v="1486580435"/>
    <x v="2644"/>
    <x v="2"/>
    <x v="1"/>
    <b v="1"/>
    <n v="52"/>
    <b v="0"/>
    <s v="technology/space exploration"/>
    <n v="2.0529999999999999"/>
    <n v="39.480769230769234"/>
    <x v="2"/>
    <s v="space exploration"/>
  </r>
  <r>
    <x v="1"/>
    <s v="AU"/>
    <s v="AUD"/>
    <n v="1415481203"/>
    <d v="2014-11-08T16:13:23"/>
    <n v="1412885603"/>
    <x v="2645"/>
    <x v="9"/>
    <x v="3"/>
    <b v="1"/>
    <n v="23"/>
    <b v="0"/>
    <s v="technology/space exploration"/>
    <n v="10.5"/>
    <n v="91.304347826086953"/>
    <x v="2"/>
    <s v="space exploration"/>
  </r>
  <r>
    <x v="1"/>
    <s v="US"/>
    <s v="USD"/>
    <n v="1441783869"/>
    <d v="2015-09-09T02:31:09"/>
    <n v="1439191869"/>
    <x v="2646"/>
    <x v="10"/>
    <x v="0"/>
    <b v="1"/>
    <n v="535"/>
    <b v="0"/>
    <s v="technology/space exploration"/>
    <n v="8.4172840000000004"/>
    <n v="78.666205607476627"/>
    <x v="2"/>
    <s v="space exploration"/>
  </r>
  <r>
    <x v="1"/>
    <s v="CA"/>
    <s v="CAD"/>
    <n v="1439533019"/>
    <d v="2015-08-14T01:16:59"/>
    <n v="1436941019"/>
    <x v="2647"/>
    <x v="3"/>
    <x v="0"/>
    <b v="0"/>
    <n v="3"/>
    <b v="0"/>
    <s v="technology/space exploration"/>
    <n v="1.44"/>
    <n v="12"/>
    <x v="2"/>
    <s v="space exploration"/>
  </r>
  <r>
    <x v="1"/>
    <s v="US"/>
    <s v="USD"/>
    <n v="1457543360"/>
    <d v="2016-03-09T12:09:20"/>
    <n v="1454951360"/>
    <x v="2648"/>
    <x v="2"/>
    <x v="2"/>
    <b v="0"/>
    <n v="6"/>
    <b v="0"/>
    <s v="technology/space exploration"/>
    <n v="0.88333333333333341"/>
    <n v="17.666666666666668"/>
    <x v="2"/>
    <s v="space exploration"/>
  </r>
  <r>
    <x v="1"/>
    <s v="US"/>
    <s v="USD"/>
    <n v="1454370941"/>
    <d v="2016-02-01T18:55:41"/>
    <n v="1449186941"/>
    <x v="2649"/>
    <x v="11"/>
    <x v="0"/>
    <b v="0"/>
    <n v="3"/>
    <b v="0"/>
    <s v="technology/space exploration"/>
    <n v="9.920000000000001E-2"/>
    <n v="41.333333333333336"/>
    <x v="2"/>
    <s v="space exploration"/>
  </r>
  <r>
    <x v="1"/>
    <s v="US"/>
    <s v="USD"/>
    <n v="1482332343"/>
    <d v="2016-12-21T09:59:03"/>
    <n v="1479740343"/>
    <x v="2650"/>
    <x v="4"/>
    <x v="2"/>
    <b v="0"/>
    <n v="5"/>
    <b v="0"/>
    <s v="technology/space exploration"/>
    <n v="0.59666666666666668"/>
    <n v="71.599999999999994"/>
    <x v="2"/>
    <s v="space exploration"/>
  </r>
  <r>
    <x v="1"/>
    <s v="US"/>
    <s v="USD"/>
    <n v="1450380009"/>
    <d v="2015-12-17T14:20:09"/>
    <n v="1447960809"/>
    <x v="2651"/>
    <x v="4"/>
    <x v="0"/>
    <b v="0"/>
    <n v="17"/>
    <b v="0"/>
    <s v="technology/space exploration"/>
    <n v="1.8689285714285715"/>
    <n v="307.8235294117647"/>
    <x v="2"/>
    <s v="space exploration"/>
  </r>
  <r>
    <x v="1"/>
    <s v="AU"/>
    <s v="AUD"/>
    <n v="1418183325"/>
    <d v="2014-12-09T22:48:45"/>
    <n v="1415591325"/>
    <x v="2652"/>
    <x v="4"/>
    <x v="3"/>
    <b v="0"/>
    <n v="11"/>
    <b v="0"/>
    <s v="technology/space exploration"/>
    <n v="0.88500000000000001"/>
    <n v="80.454545454545453"/>
    <x v="2"/>
    <s v="space exploration"/>
  </r>
  <r>
    <x v="1"/>
    <s v="US"/>
    <s v="USD"/>
    <n v="1402632000"/>
    <d v="2014-06-12T23:00:00"/>
    <n v="1399909127"/>
    <x v="2653"/>
    <x v="5"/>
    <x v="3"/>
    <b v="0"/>
    <n v="70"/>
    <b v="0"/>
    <s v="technology/space exploration"/>
    <n v="11.52156862745098"/>
    <n v="83.942857142857136"/>
    <x v="2"/>
    <s v="space exploration"/>
  </r>
  <r>
    <x v="1"/>
    <s v="US"/>
    <s v="USD"/>
    <n v="1429622726"/>
    <d v="2015-04-21T08:25:26"/>
    <n v="1424442326"/>
    <x v="2654"/>
    <x v="2"/>
    <x v="0"/>
    <b v="0"/>
    <n v="6"/>
    <b v="0"/>
    <s v="technology/space exploration"/>
    <n v="5.1000000000000004E-2"/>
    <n v="8.5"/>
    <x v="2"/>
    <s v="space exploration"/>
  </r>
  <r>
    <x v="1"/>
    <s v="US"/>
    <s v="USD"/>
    <n v="1455048000"/>
    <d v="2016-02-09T15:00:00"/>
    <n v="1452631647"/>
    <x v="2655"/>
    <x v="1"/>
    <x v="2"/>
    <b v="0"/>
    <n v="43"/>
    <b v="0"/>
    <s v="technology/space exploration"/>
    <n v="21.033333333333335"/>
    <n v="73.372093023255815"/>
    <x v="2"/>
    <s v="space exploration"/>
  </r>
  <r>
    <x v="1"/>
    <s v="US"/>
    <s v="USD"/>
    <n v="1489345200"/>
    <d v="2017-03-12T14:00:00"/>
    <n v="1485966688"/>
    <x v="2656"/>
    <x v="2"/>
    <x v="1"/>
    <b v="0"/>
    <n v="152"/>
    <b v="0"/>
    <s v="technology/space exploration"/>
    <n v="11.436666666666667"/>
    <n v="112.86184210526316"/>
    <x v="2"/>
    <s v="space exploration"/>
  </r>
  <r>
    <x v="1"/>
    <s v="US"/>
    <s v="USD"/>
    <n v="1470187800"/>
    <d v="2016-08-02T20:30:00"/>
    <n v="1467325053"/>
    <x v="2657"/>
    <x v="0"/>
    <x v="2"/>
    <b v="0"/>
    <n v="59"/>
    <b v="0"/>
    <s v="technology/space exploration"/>
    <n v="18.737933333333334"/>
    <n v="95.277627118644077"/>
    <x v="2"/>
    <s v="space exploration"/>
  </r>
  <r>
    <x v="1"/>
    <s v="US"/>
    <s v="USD"/>
    <n v="1469913194"/>
    <d v="2016-07-30T16:13:14"/>
    <n v="1467321194"/>
    <x v="2658"/>
    <x v="0"/>
    <x v="2"/>
    <b v="0"/>
    <n v="4"/>
    <b v="0"/>
    <s v="technology/space exploration"/>
    <n v="9.285714285714286E-2"/>
    <n v="22.75"/>
    <x v="2"/>
    <s v="space exploration"/>
  </r>
  <r>
    <x v="1"/>
    <s v="US"/>
    <s v="USD"/>
    <n v="1429321210"/>
    <d v="2015-04-17T20:40:10"/>
    <n v="1426729210"/>
    <x v="2659"/>
    <x v="7"/>
    <x v="0"/>
    <b v="0"/>
    <n v="10"/>
    <b v="0"/>
    <s v="technology/space exploration"/>
    <n v="2.7204081632653061"/>
    <n v="133.30000000000001"/>
    <x v="2"/>
    <s v="space exploration"/>
  </r>
  <r>
    <x v="1"/>
    <s v="US"/>
    <s v="USD"/>
    <n v="1448388418"/>
    <d v="2015-11-24T13:06:58"/>
    <n v="1443200818"/>
    <x v="2660"/>
    <x v="8"/>
    <x v="0"/>
    <b v="0"/>
    <n v="5"/>
    <b v="0"/>
    <s v="technology/space exploration"/>
    <n v="9.5000000000000001E-2"/>
    <n v="3.8"/>
    <x v="2"/>
    <s v="space exploration"/>
  </r>
  <r>
    <x v="0"/>
    <s v="US"/>
    <s v="USD"/>
    <n v="1382742010"/>
    <d v="2013-10-25T18:00:10"/>
    <n v="1380150010"/>
    <x v="2661"/>
    <x v="8"/>
    <x v="4"/>
    <b v="0"/>
    <n v="60"/>
    <b v="1"/>
    <s v="technology/makerspaces"/>
    <n v="102.89999999999999"/>
    <n v="85.75"/>
    <x v="2"/>
    <s v="makerspaces"/>
  </r>
  <r>
    <x v="0"/>
    <s v="US"/>
    <s v="USD"/>
    <n v="1440179713"/>
    <d v="2015-08-21T12:55:13"/>
    <n v="1437587713"/>
    <x v="2662"/>
    <x v="3"/>
    <x v="0"/>
    <b v="0"/>
    <n v="80"/>
    <b v="1"/>
    <s v="technology/makerspaces"/>
    <n v="106.80000000000001"/>
    <n v="267"/>
    <x v="2"/>
    <s v="makerspaces"/>
  </r>
  <r>
    <x v="0"/>
    <s v="CA"/>
    <s v="CAD"/>
    <n v="1441378800"/>
    <d v="2015-09-04T10:00:00"/>
    <n v="1438873007"/>
    <x v="2663"/>
    <x v="10"/>
    <x v="0"/>
    <b v="0"/>
    <n v="56"/>
    <b v="1"/>
    <s v="technology/makerspaces"/>
    <n v="104.59625"/>
    <n v="373.55803571428572"/>
    <x v="2"/>
    <s v="makerspaces"/>
  </r>
  <r>
    <x v="0"/>
    <s v="US"/>
    <s v="USD"/>
    <n v="1449644340"/>
    <d v="2015-12-09T01:59:00"/>
    <n v="1446683797"/>
    <x v="2664"/>
    <x v="4"/>
    <x v="0"/>
    <b v="0"/>
    <n v="104"/>
    <b v="1"/>
    <s v="technology/makerspaces"/>
    <n v="103.42857142857143"/>
    <n v="174.03846153846155"/>
    <x v="2"/>
    <s v="makerspaces"/>
  </r>
  <r>
    <x v="0"/>
    <s v="US"/>
    <s v="USD"/>
    <n v="1430774974"/>
    <d v="2015-05-04T16:29:34"/>
    <n v="1426886974"/>
    <x v="2665"/>
    <x v="7"/>
    <x v="0"/>
    <b v="0"/>
    <n v="46"/>
    <b v="1"/>
    <s v="technology/makerspaces"/>
    <n v="123.14285714285715"/>
    <n v="93.695652173913047"/>
    <x v="2"/>
    <s v="makerspaces"/>
  </r>
  <r>
    <x v="0"/>
    <s v="US"/>
    <s v="USD"/>
    <n v="1443214800"/>
    <d v="2015-09-25T16:00:00"/>
    <n v="1440008439"/>
    <x v="2666"/>
    <x v="10"/>
    <x v="0"/>
    <b v="0"/>
    <n v="206"/>
    <b v="1"/>
    <s v="technology/makerspaces"/>
    <n v="159.29509999999999"/>
    <n v="77.327718446601949"/>
    <x v="2"/>
    <s v="makerspaces"/>
  </r>
  <r>
    <x v="0"/>
    <s v="US"/>
    <s v="USD"/>
    <n v="1455142416"/>
    <d v="2016-02-10T17:13:36"/>
    <n v="1452550416"/>
    <x v="2667"/>
    <x v="1"/>
    <x v="2"/>
    <b v="0"/>
    <n v="18"/>
    <b v="1"/>
    <s v="technology/makerspaces"/>
    <n v="110.66666666666667"/>
    <n v="92.222222222222229"/>
    <x v="2"/>
    <s v="makerspaces"/>
  </r>
  <r>
    <x v="0"/>
    <s v="CA"/>
    <s v="CAD"/>
    <n v="1447079520"/>
    <d v="2015-11-09T09:32:00"/>
    <n v="1443449265"/>
    <x v="2668"/>
    <x v="8"/>
    <x v="0"/>
    <b v="0"/>
    <n v="28"/>
    <b v="1"/>
    <s v="technology/makerspaces"/>
    <n v="170.70000000000002"/>
    <n v="60.964285714285715"/>
    <x v="2"/>
    <s v="makerspaces"/>
  </r>
  <r>
    <x v="0"/>
    <s v="US"/>
    <s v="USD"/>
    <n v="1452387096"/>
    <d v="2016-01-09T19:51:36"/>
    <n v="1447203096"/>
    <x v="2669"/>
    <x v="4"/>
    <x v="0"/>
    <b v="0"/>
    <n v="11"/>
    <b v="1"/>
    <s v="technology/makerspaces"/>
    <n v="125.125"/>
    <n v="91"/>
    <x v="2"/>
    <s v="makerspaces"/>
  </r>
  <r>
    <x v="2"/>
    <s v="AU"/>
    <s v="AUD"/>
    <n v="1406593780"/>
    <d v="2014-07-28T19:29:40"/>
    <n v="1404174580"/>
    <x v="2670"/>
    <x v="0"/>
    <x v="3"/>
    <b v="1"/>
    <n v="60"/>
    <b v="0"/>
    <s v="technology/makerspaces"/>
    <n v="6.4158609339642041"/>
    <n v="41.583333333333336"/>
    <x v="2"/>
    <s v="makerspaces"/>
  </r>
  <r>
    <x v="2"/>
    <s v="US"/>
    <s v="USD"/>
    <n v="1419017880"/>
    <d v="2014-12-19T14:38:00"/>
    <n v="1416419916"/>
    <x v="2671"/>
    <x v="4"/>
    <x v="3"/>
    <b v="1"/>
    <n v="84"/>
    <b v="0"/>
    <s v="technology/makerspaces"/>
    <n v="11.343999999999999"/>
    <n v="33.761904761904759"/>
    <x v="2"/>
    <s v="makerspaces"/>
  </r>
  <r>
    <x v="2"/>
    <s v="US"/>
    <s v="USD"/>
    <n v="1451282400"/>
    <d v="2015-12-28T01:00:00"/>
    <n v="1449436390"/>
    <x v="2672"/>
    <x v="11"/>
    <x v="0"/>
    <b v="1"/>
    <n v="47"/>
    <b v="0"/>
    <s v="technology/makerspaces"/>
    <n v="33.19"/>
    <n v="70.61702127659575"/>
    <x v="2"/>
    <s v="makerspaces"/>
  </r>
  <r>
    <x v="2"/>
    <s v="US"/>
    <s v="USD"/>
    <n v="1414622700"/>
    <d v="2014-10-29T17:45:00"/>
    <n v="1412081999"/>
    <x v="2673"/>
    <x v="8"/>
    <x v="3"/>
    <b v="1"/>
    <n v="66"/>
    <b v="0"/>
    <s v="technology/makerspaces"/>
    <n v="27.58"/>
    <n v="167.15151515151516"/>
    <x v="2"/>
    <s v="makerspaces"/>
  </r>
  <r>
    <x v="2"/>
    <s v="US"/>
    <s v="USD"/>
    <n v="1467694740"/>
    <d v="2016-07-04T23:59:00"/>
    <n v="1465398670"/>
    <x v="2674"/>
    <x v="0"/>
    <x v="2"/>
    <b v="1"/>
    <n v="171"/>
    <b v="0"/>
    <s v="technology/makerspaces"/>
    <n v="62.839999999999996"/>
    <n v="128.61988304093566"/>
    <x v="2"/>
    <s v="makerspaces"/>
  </r>
  <r>
    <x v="2"/>
    <s v="US"/>
    <s v="USD"/>
    <n v="1415655289"/>
    <d v="2014-11-10T16:34:49"/>
    <n v="1413059689"/>
    <x v="2675"/>
    <x v="9"/>
    <x v="3"/>
    <b v="1"/>
    <n v="29"/>
    <b v="0"/>
    <s v="technology/makerspaces"/>
    <n v="7.5880000000000001"/>
    <n v="65.41379310344827"/>
    <x v="2"/>
    <s v="makerspaces"/>
  </r>
  <r>
    <x v="2"/>
    <s v="CA"/>
    <s v="CAD"/>
    <n v="1463929174"/>
    <d v="2016-05-22T09:59:34"/>
    <n v="1461337174"/>
    <x v="2676"/>
    <x v="6"/>
    <x v="2"/>
    <b v="0"/>
    <n v="9"/>
    <b v="0"/>
    <s v="technology/makerspaces"/>
    <n v="50.38095238095238"/>
    <n v="117.55555555555556"/>
    <x v="2"/>
    <s v="makerspaces"/>
  </r>
  <r>
    <x v="2"/>
    <s v="US"/>
    <s v="USD"/>
    <n v="1404348143"/>
    <d v="2014-07-02T19:42:23"/>
    <n v="1401756143"/>
    <x v="2677"/>
    <x v="0"/>
    <x v="3"/>
    <b v="0"/>
    <n v="27"/>
    <b v="0"/>
    <s v="technology/makerspaces"/>
    <n v="17.512820512820511"/>
    <n v="126.48148148148148"/>
    <x v="2"/>
    <s v="makerspaces"/>
  </r>
  <r>
    <x v="2"/>
    <s v="ES"/>
    <s v="EUR"/>
    <n v="1443121765"/>
    <d v="2015-09-24T14:09:25"/>
    <n v="1440529765"/>
    <x v="2678"/>
    <x v="10"/>
    <x v="0"/>
    <b v="0"/>
    <n v="2"/>
    <b v="0"/>
    <s v="technology/makerspaces"/>
    <n v="1.375E-2"/>
    <n v="550"/>
    <x v="2"/>
    <s v="makerspaces"/>
  </r>
  <r>
    <x v="2"/>
    <s v="US"/>
    <s v="USD"/>
    <n v="1425081694"/>
    <d v="2015-02-27T19:01:34"/>
    <n v="1422489694"/>
    <x v="2679"/>
    <x v="1"/>
    <x v="0"/>
    <b v="0"/>
    <n v="3"/>
    <b v="0"/>
    <s v="technology/makerspaces"/>
    <n v="0.33"/>
    <n v="44"/>
    <x v="2"/>
    <s v="makerspaces"/>
  </r>
  <r>
    <x v="2"/>
    <s v="ES"/>
    <s v="EUR"/>
    <n v="1459915491"/>
    <d v="2016-04-05T23:04:51"/>
    <n v="1457327091"/>
    <x v="2680"/>
    <x v="7"/>
    <x v="2"/>
    <b v="0"/>
    <n v="4"/>
    <b v="0"/>
    <s v="technology/makerspaces"/>
    <n v="0.86250000000000004"/>
    <n v="69"/>
    <x v="2"/>
    <s v="makerspaces"/>
  </r>
  <r>
    <x v="2"/>
    <s v="US"/>
    <s v="USD"/>
    <n v="1405027750"/>
    <d v="2014-07-10T16:29:10"/>
    <n v="1402867750"/>
    <x v="2681"/>
    <x v="0"/>
    <x v="3"/>
    <b v="0"/>
    <n v="2"/>
    <b v="0"/>
    <s v="food/food trucks"/>
    <n v="0.6875"/>
    <n v="27.5"/>
    <x v="7"/>
    <s v="food trucks"/>
  </r>
  <r>
    <x v="2"/>
    <s v="US"/>
    <s v="USD"/>
    <n v="1416635940"/>
    <d v="2014-11-22T00:59:00"/>
    <n v="1413838540"/>
    <x v="2682"/>
    <x v="9"/>
    <x v="3"/>
    <b v="0"/>
    <n v="20"/>
    <b v="0"/>
    <s v="food/food trucks"/>
    <n v="28.299999999999997"/>
    <n v="84.9"/>
    <x v="7"/>
    <s v="food trucks"/>
  </r>
  <r>
    <x v="2"/>
    <s v="US"/>
    <s v="USD"/>
    <n v="1425233240"/>
    <d v="2015-03-01T13:07:20"/>
    <n v="1422641240"/>
    <x v="2683"/>
    <x v="1"/>
    <x v="0"/>
    <b v="0"/>
    <n v="3"/>
    <b v="0"/>
    <s v="food/food trucks"/>
    <n v="0.24"/>
    <n v="12"/>
    <x v="7"/>
    <s v="food trucks"/>
  </r>
  <r>
    <x v="2"/>
    <s v="US"/>
    <s v="USD"/>
    <n v="1407621425"/>
    <d v="2014-08-09T16:57:05"/>
    <n v="1404165425"/>
    <x v="2684"/>
    <x v="0"/>
    <x v="3"/>
    <b v="0"/>
    <n v="4"/>
    <b v="0"/>
    <s v="food/food trucks"/>
    <n v="1.1428571428571428"/>
    <n v="200"/>
    <x v="7"/>
    <s v="food trucks"/>
  </r>
  <r>
    <x v="2"/>
    <s v="US"/>
    <s v="USD"/>
    <n v="1430149330"/>
    <d v="2015-04-27T10:42:10"/>
    <n v="1424968930"/>
    <x v="2685"/>
    <x v="2"/>
    <x v="0"/>
    <b v="0"/>
    <n v="1"/>
    <b v="0"/>
    <s v="food/food trucks"/>
    <n v="0.02"/>
    <n v="10"/>
    <x v="7"/>
    <s v="food trucks"/>
  </r>
  <r>
    <x v="2"/>
    <s v="US"/>
    <s v="USD"/>
    <n v="1412119423"/>
    <d v="2014-09-30T18:23:43"/>
    <n v="1410391423"/>
    <x v="2686"/>
    <x v="8"/>
    <x v="3"/>
    <b v="0"/>
    <n v="0"/>
    <b v="0"/>
    <s v="food/food trucks"/>
    <n v="0"/>
    <n v="0"/>
    <x v="7"/>
    <s v="food trucks"/>
  </r>
  <r>
    <x v="2"/>
    <s v="US"/>
    <s v="USD"/>
    <n v="1435591318"/>
    <d v="2015-06-29T10:21:58"/>
    <n v="1432999318"/>
    <x v="2687"/>
    <x v="5"/>
    <x v="0"/>
    <b v="0"/>
    <n v="0"/>
    <b v="0"/>
    <s v="food/food trucks"/>
    <n v="0"/>
    <n v="0"/>
    <x v="7"/>
    <s v="food trucks"/>
  </r>
  <r>
    <x v="2"/>
    <s v="US"/>
    <s v="USD"/>
    <n v="1424746800"/>
    <d v="2015-02-23T22:00:00"/>
    <n v="1422067870"/>
    <x v="2688"/>
    <x v="1"/>
    <x v="0"/>
    <b v="0"/>
    <n v="14"/>
    <b v="0"/>
    <s v="food/food trucks"/>
    <n v="0.14799999999999999"/>
    <n v="5.2857142857142856"/>
    <x v="7"/>
    <s v="food trucks"/>
  </r>
  <r>
    <x v="2"/>
    <s v="US"/>
    <s v="USD"/>
    <n v="1469919890"/>
    <d v="2016-07-30T18:04:50"/>
    <n v="1467327890"/>
    <x v="2689"/>
    <x v="0"/>
    <x v="2"/>
    <b v="0"/>
    <n v="1"/>
    <b v="0"/>
    <s v="food/food trucks"/>
    <n v="2.8571428571428571E-3"/>
    <n v="1"/>
    <x v="7"/>
    <s v="food trucks"/>
  </r>
  <r>
    <x v="2"/>
    <s v="US"/>
    <s v="USD"/>
    <n v="1433298676"/>
    <d v="2015-06-02T21:31:16"/>
    <n v="1429410676"/>
    <x v="2690"/>
    <x v="6"/>
    <x v="0"/>
    <b v="0"/>
    <n v="118"/>
    <b v="0"/>
    <s v="food/food trucks"/>
    <n v="10.7325"/>
    <n v="72.762711864406782"/>
    <x v="7"/>
    <s v="food trucks"/>
  </r>
  <r>
    <x v="2"/>
    <s v="CA"/>
    <s v="CAD"/>
    <n v="1431278557"/>
    <d v="2015-05-10T12:22:37"/>
    <n v="1427390557"/>
    <x v="2691"/>
    <x v="7"/>
    <x v="0"/>
    <b v="0"/>
    <n v="2"/>
    <b v="0"/>
    <s v="food/food trucks"/>
    <n v="5.3846153846153842E-2"/>
    <n v="17.5"/>
    <x v="7"/>
    <s v="food trucks"/>
  </r>
  <r>
    <x v="2"/>
    <s v="US"/>
    <s v="USD"/>
    <n v="1427266860"/>
    <d v="2015-03-25T02:01:00"/>
    <n v="1424678460"/>
    <x v="2692"/>
    <x v="2"/>
    <x v="0"/>
    <b v="0"/>
    <n v="1"/>
    <b v="0"/>
    <s v="food/food trucks"/>
    <n v="0.7142857142857143"/>
    <n v="25"/>
    <x v="7"/>
    <s v="food trucks"/>
  </r>
  <r>
    <x v="2"/>
    <s v="US"/>
    <s v="USD"/>
    <n v="1407899966"/>
    <d v="2014-08-12T22:19:26"/>
    <n v="1405307966"/>
    <x v="2693"/>
    <x v="3"/>
    <x v="3"/>
    <b v="0"/>
    <n v="3"/>
    <b v="0"/>
    <s v="food/food trucks"/>
    <n v="0.8"/>
    <n v="13.333333333333334"/>
    <x v="7"/>
    <s v="food trucks"/>
  </r>
  <r>
    <x v="2"/>
    <s v="US"/>
    <s v="USD"/>
    <n v="1411701739"/>
    <d v="2014-09-25T22:22:19"/>
    <n v="1409109739"/>
    <x v="2694"/>
    <x v="10"/>
    <x v="3"/>
    <b v="0"/>
    <n v="1"/>
    <b v="0"/>
    <s v="food/food trucks"/>
    <n v="3.3333333333333335E-3"/>
    <n v="1"/>
    <x v="7"/>
    <s v="food trucks"/>
  </r>
  <r>
    <x v="2"/>
    <s v="US"/>
    <s v="USD"/>
    <n v="1428981718"/>
    <d v="2015-04-13T22:21:58"/>
    <n v="1423801318"/>
    <x v="2695"/>
    <x v="2"/>
    <x v="0"/>
    <b v="0"/>
    <n v="3"/>
    <b v="0"/>
    <s v="food/food trucks"/>
    <n v="0.47333333333333333"/>
    <n v="23.666666666666668"/>
    <x v="7"/>
    <s v="food trucks"/>
  </r>
  <r>
    <x v="2"/>
    <s v="US"/>
    <s v="USD"/>
    <n v="1419538560"/>
    <d v="2014-12-25T15:16:00"/>
    <n v="1416600960"/>
    <x v="2696"/>
    <x v="4"/>
    <x v="3"/>
    <b v="0"/>
    <n v="38"/>
    <b v="0"/>
    <s v="food/food trucks"/>
    <n v="5.65"/>
    <n v="89.21052631578948"/>
    <x v="7"/>
    <s v="food trucks"/>
  </r>
  <r>
    <x v="2"/>
    <s v="US"/>
    <s v="USD"/>
    <n v="1438552800"/>
    <d v="2015-08-02T17:00:00"/>
    <n v="1435876423"/>
    <x v="2697"/>
    <x v="3"/>
    <x v="0"/>
    <b v="0"/>
    <n v="52"/>
    <b v="0"/>
    <s v="food/food trucks"/>
    <n v="26.35217391304348"/>
    <n v="116.55769230769231"/>
    <x v="7"/>
    <s v="food trucks"/>
  </r>
  <r>
    <x v="2"/>
    <s v="US"/>
    <s v="USD"/>
    <n v="1403904808"/>
    <d v="2014-06-27T16:33:28"/>
    <n v="1401312808"/>
    <x v="2698"/>
    <x v="5"/>
    <x v="3"/>
    <b v="0"/>
    <n v="2"/>
    <b v="0"/>
    <s v="food/food trucks"/>
    <n v="0.325125"/>
    <n v="13.005000000000001"/>
    <x v="7"/>
    <s v="food trucks"/>
  </r>
  <r>
    <x v="2"/>
    <s v="CA"/>
    <s v="CAD"/>
    <n v="1407533463"/>
    <d v="2014-08-08T16:31:03"/>
    <n v="1404941463"/>
    <x v="2699"/>
    <x v="3"/>
    <x v="3"/>
    <b v="0"/>
    <n v="0"/>
    <b v="0"/>
    <s v="food/food trucks"/>
    <n v="0"/>
    <n v="0"/>
    <x v="7"/>
    <s v="food trucks"/>
  </r>
  <r>
    <x v="2"/>
    <s v="US"/>
    <s v="USD"/>
    <n v="1411073972"/>
    <d v="2014-09-18T15:59:32"/>
    <n v="1408481972"/>
    <x v="2700"/>
    <x v="10"/>
    <x v="3"/>
    <b v="0"/>
    <n v="4"/>
    <b v="0"/>
    <s v="food/food trucks"/>
    <n v="0.7000700070007001"/>
    <n v="17.5"/>
    <x v="7"/>
    <s v="food trucks"/>
  </r>
  <r>
    <x v="3"/>
    <s v="IE"/>
    <s v="EUR"/>
    <n v="1491586534"/>
    <d v="2017-04-07T12:35:34"/>
    <n v="1488911734"/>
    <x v="2701"/>
    <x v="7"/>
    <x v="1"/>
    <b v="0"/>
    <n v="46"/>
    <b v="0"/>
    <s v="theater/spaces"/>
    <n v="46.176470588235297"/>
    <n v="34.130434782608695"/>
    <x v="1"/>
    <s v="spaces"/>
  </r>
  <r>
    <x v="3"/>
    <s v="US"/>
    <s v="USD"/>
    <n v="1491416077"/>
    <d v="2017-04-05T13:14:37"/>
    <n v="1488827677"/>
    <x v="2702"/>
    <x v="7"/>
    <x v="1"/>
    <b v="1"/>
    <n v="26"/>
    <b v="0"/>
    <s v="theater/spaces"/>
    <n v="34.410000000000004"/>
    <n v="132.34615384615384"/>
    <x v="1"/>
    <s v="spaces"/>
  </r>
  <r>
    <x v="3"/>
    <s v="MX"/>
    <s v="MXN"/>
    <n v="1490196830"/>
    <d v="2017-03-22T10:33:50"/>
    <n v="1485016430"/>
    <x v="2703"/>
    <x v="1"/>
    <x v="1"/>
    <b v="0"/>
    <n v="45"/>
    <b v="0"/>
    <s v="theater/spaces"/>
    <n v="103.75000000000001"/>
    <n v="922.22222222222217"/>
    <x v="1"/>
    <s v="spaces"/>
  </r>
  <r>
    <x v="3"/>
    <s v="US"/>
    <s v="USD"/>
    <n v="1491421314"/>
    <d v="2017-04-05T14:41:54"/>
    <n v="1487709714"/>
    <x v="2704"/>
    <x v="2"/>
    <x v="1"/>
    <b v="0"/>
    <n v="7"/>
    <b v="0"/>
    <s v="theater/spaces"/>
    <n v="6.0263157894736841"/>
    <n v="163.57142857142858"/>
    <x v="1"/>
    <s v="spaces"/>
  </r>
  <r>
    <x v="3"/>
    <s v="US"/>
    <s v="USD"/>
    <n v="1490389158"/>
    <d v="2017-03-24T15:59:18"/>
    <n v="1486504758"/>
    <x v="2705"/>
    <x v="2"/>
    <x v="1"/>
    <b v="0"/>
    <n v="8"/>
    <b v="0"/>
    <s v="theater/spaces"/>
    <n v="10.539393939393939"/>
    <n v="217.375"/>
    <x v="1"/>
    <s v="spaces"/>
  </r>
  <r>
    <x v="0"/>
    <s v="US"/>
    <s v="USD"/>
    <n v="1413442740"/>
    <d v="2014-10-16T01:59:00"/>
    <n v="1410937483"/>
    <x v="2706"/>
    <x v="8"/>
    <x v="3"/>
    <b v="1"/>
    <n v="263"/>
    <b v="1"/>
    <s v="theater/spaces"/>
    <n v="112.29714285714284"/>
    <n v="149.44486692015209"/>
    <x v="1"/>
    <s v="spaces"/>
  </r>
  <r>
    <x v="0"/>
    <s v="US"/>
    <s v="USD"/>
    <n v="1369637940"/>
    <d v="2013-05-27T01:59:00"/>
    <n v="1367088443"/>
    <x v="2707"/>
    <x v="6"/>
    <x v="4"/>
    <b v="1"/>
    <n v="394"/>
    <b v="1"/>
    <s v="theater/spaces"/>
    <n v="350.84462500000001"/>
    <n v="71.237487309644663"/>
    <x v="1"/>
    <s v="spaces"/>
  </r>
  <r>
    <x v="0"/>
    <s v="GB"/>
    <s v="GBP"/>
    <n v="1469119526"/>
    <d v="2016-07-21T11:45:26"/>
    <n v="1463935526"/>
    <x v="2708"/>
    <x v="5"/>
    <x v="2"/>
    <b v="1"/>
    <n v="1049"/>
    <b v="1"/>
    <s v="theater/spaces"/>
    <n v="233.21535"/>
    <n v="44.464318398474738"/>
    <x v="1"/>
    <s v="spaces"/>
  </r>
  <r>
    <x v="0"/>
    <s v="US"/>
    <s v="USD"/>
    <n v="1475553540"/>
    <d v="2016-10-03T22:59:00"/>
    <n v="1472528141"/>
    <x v="2709"/>
    <x v="10"/>
    <x v="2"/>
    <b v="1"/>
    <n v="308"/>
    <b v="1"/>
    <s v="theater/spaces"/>
    <n v="101.60599999999999"/>
    <n v="164.94480519480518"/>
    <x v="1"/>
    <s v="spaces"/>
  </r>
  <r>
    <x v="0"/>
    <s v="US"/>
    <s v="USD"/>
    <n v="1407549600"/>
    <d v="2014-08-08T21:00:00"/>
    <n v="1404797428"/>
    <x v="2710"/>
    <x v="3"/>
    <x v="3"/>
    <b v="1"/>
    <n v="1088"/>
    <b v="1"/>
    <s v="theater/spaces"/>
    <n v="153.90035000000003"/>
    <n v="84.871516544117654"/>
    <x v="1"/>
    <s v="spaces"/>
  </r>
  <r>
    <x v="0"/>
    <s v="GB"/>
    <s v="GBP"/>
    <n v="1403301660"/>
    <d v="2014-06-20T17:01:00"/>
    <n v="1400694790"/>
    <x v="2711"/>
    <x v="5"/>
    <x v="3"/>
    <b v="1"/>
    <n v="73"/>
    <b v="1"/>
    <s v="theater/spaces"/>
    <n v="100.7161125319693"/>
    <n v="53.945205479452056"/>
    <x v="1"/>
    <s v="spaces"/>
  </r>
  <r>
    <x v="0"/>
    <s v="US"/>
    <s v="USD"/>
    <n v="1373738400"/>
    <d v="2013-07-13T13:00:00"/>
    <n v="1370568560"/>
    <x v="2712"/>
    <x v="0"/>
    <x v="4"/>
    <b v="1"/>
    <n v="143"/>
    <b v="1"/>
    <s v="theater/spaces"/>
    <n v="131.38181818181818"/>
    <n v="50.531468531468533"/>
    <x v="1"/>
    <s v="spaces"/>
  </r>
  <r>
    <x v="0"/>
    <s v="US"/>
    <s v="USD"/>
    <n v="1450971684"/>
    <d v="2015-12-24T10:41:24"/>
    <n v="1447515684"/>
    <x v="2713"/>
    <x v="4"/>
    <x v="0"/>
    <b v="1"/>
    <n v="1420"/>
    <b v="1"/>
    <s v="theater/spaces"/>
    <n v="102.24133333333334"/>
    <n v="108.00140845070422"/>
    <x v="1"/>
    <s v="spaces"/>
  </r>
  <r>
    <x v="0"/>
    <s v="US"/>
    <s v="USD"/>
    <n v="1476486000"/>
    <d v="2016-10-14T18:00:00"/>
    <n v="1474040596"/>
    <x v="2714"/>
    <x v="8"/>
    <x v="2"/>
    <b v="1"/>
    <n v="305"/>
    <b v="1"/>
    <s v="theater/spaces"/>
    <n v="116.35599999999999"/>
    <n v="95.373770491803285"/>
    <x v="1"/>
    <s v="spaces"/>
  </r>
  <r>
    <x v="0"/>
    <s v="US"/>
    <s v="USD"/>
    <n v="1456047228"/>
    <d v="2016-02-21T04:33:48"/>
    <n v="1453109628"/>
    <x v="2715"/>
    <x v="1"/>
    <x v="2"/>
    <b v="1"/>
    <n v="551"/>
    <b v="1"/>
    <s v="theater/spaces"/>
    <n v="264.62241666666665"/>
    <n v="57.631016333938291"/>
    <x v="1"/>
    <s v="spaces"/>
  </r>
  <r>
    <x v="0"/>
    <s v="DE"/>
    <s v="EUR"/>
    <n v="1444291193"/>
    <d v="2015-10-08T02:59:53"/>
    <n v="1441699193"/>
    <x v="2716"/>
    <x v="8"/>
    <x v="0"/>
    <b v="1"/>
    <n v="187"/>
    <b v="1"/>
    <s v="theater/spaces"/>
    <n v="119.98010000000001"/>
    <n v="64.160481283422456"/>
    <x v="1"/>
    <s v="spaces"/>
  </r>
  <r>
    <x v="0"/>
    <s v="US"/>
    <s v="USD"/>
    <n v="1417906649"/>
    <d v="2014-12-06T17:57:29"/>
    <n v="1414015049"/>
    <x v="2717"/>
    <x v="9"/>
    <x v="3"/>
    <b v="1"/>
    <n v="325"/>
    <b v="1"/>
    <s v="theater/spaces"/>
    <n v="120.10400000000001"/>
    <n v="92.387692307692305"/>
    <x v="1"/>
    <s v="spaces"/>
  </r>
  <r>
    <x v="0"/>
    <s v="US"/>
    <s v="USD"/>
    <n v="1462316400"/>
    <d v="2016-05-03T18:00:00"/>
    <n v="1459865945"/>
    <x v="2718"/>
    <x v="6"/>
    <x v="2"/>
    <b v="1"/>
    <n v="148"/>
    <b v="1"/>
    <s v="theater/spaces"/>
    <n v="103.58333333333334"/>
    <n v="125.97972972972973"/>
    <x v="1"/>
    <s v="spaces"/>
  </r>
  <r>
    <x v="0"/>
    <s v="US"/>
    <s v="USD"/>
    <n v="1460936694"/>
    <d v="2016-04-17T18:44:54"/>
    <n v="1455756294"/>
    <x v="2719"/>
    <x v="2"/>
    <x v="2"/>
    <b v="0"/>
    <n v="69"/>
    <b v="1"/>
    <s v="theater/spaces"/>
    <n v="108.83333333333334"/>
    <n v="94.637681159420296"/>
    <x v="1"/>
    <s v="spaces"/>
  </r>
  <r>
    <x v="0"/>
    <s v="US"/>
    <s v="USD"/>
    <n v="1478866253"/>
    <d v="2016-11-11T07:10:53"/>
    <n v="1476270653"/>
    <x v="2720"/>
    <x v="9"/>
    <x v="2"/>
    <b v="0"/>
    <n v="173"/>
    <b v="1"/>
    <s v="theater/spaces"/>
    <n v="118.12400000000001"/>
    <n v="170.69942196531792"/>
    <x v="1"/>
    <s v="spaces"/>
  </r>
  <r>
    <x v="0"/>
    <s v="GB"/>
    <s v="GBP"/>
    <n v="1378494000"/>
    <d v="2013-09-06T14:00:00"/>
    <n v="1375880598"/>
    <x v="2721"/>
    <x v="10"/>
    <x v="4"/>
    <b v="0"/>
    <n v="269"/>
    <b v="1"/>
    <s v="technology/hardware"/>
    <n v="1462"/>
    <n v="40.762081784386616"/>
    <x v="2"/>
    <s v="hardware"/>
  </r>
  <r>
    <x v="0"/>
    <s v="US"/>
    <s v="USD"/>
    <n v="1485722053"/>
    <d v="2017-01-29T15:34:13"/>
    <n v="1480538053"/>
    <x v="2722"/>
    <x v="4"/>
    <x v="2"/>
    <b v="0"/>
    <n v="185"/>
    <b v="1"/>
    <s v="technology/hardware"/>
    <n v="252.54"/>
    <n v="68.254054054054052"/>
    <x v="2"/>
    <s v="hardware"/>
  </r>
  <r>
    <x v="0"/>
    <s v="US"/>
    <s v="USD"/>
    <n v="1420060088"/>
    <d v="2014-12-31T16:08:08"/>
    <n v="1414872488"/>
    <x v="2723"/>
    <x v="4"/>
    <x v="3"/>
    <b v="0"/>
    <n v="176"/>
    <b v="1"/>
    <s v="technology/hardware"/>
    <n v="140.05000000000001"/>
    <n v="95.48863636363636"/>
    <x v="2"/>
    <s v="hardware"/>
  </r>
  <r>
    <x v="0"/>
    <s v="GB"/>
    <s v="GBP"/>
    <n v="1439625059"/>
    <d v="2015-08-15T02:50:59"/>
    <n v="1436860259"/>
    <x v="2724"/>
    <x v="3"/>
    <x v="0"/>
    <b v="0"/>
    <n v="1019"/>
    <b v="1"/>
    <s v="technology/hardware"/>
    <n v="296.87520259319291"/>
    <n v="7.1902649656526005"/>
    <x v="2"/>
    <s v="hardware"/>
  </r>
  <r>
    <x v="0"/>
    <s v="CA"/>
    <s v="CAD"/>
    <n v="1488390735"/>
    <d v="2017-03-01T12:52:15"/>
    <n v="1484070735"/>
    <x v="2725"/>
    <x v="1"/>
    <x v="1"/>
    <b v="0"/>
    <n v="113"/>
    <b v="1"/>
    <s v="technology/hardware"/>
    <n v="144.54249999999999"/>
    <n v="511.65486725663715"/>
    <x v="2"/>
    <s v="hardware"/>
  </r>
  <r>
    <x v="0"/>
    <s v="US"/>
    <s v="USD"/>
    <n v="1461333311"/>
    <d v="2016-04-22T08:55:11"/>
    <n v="1458741311"/>
    <x v="2726"/>
    <x v="7"/>
    <x v="2"/>
    <b v="0"/>
    <n v="404"/>
    <b v="1"/>
    <s v="technology/hardware"/>
    <n v="105.745"/>
    <n v="261.74504950495049"/>
    <x v="2"/>
    <s v="hardware"/>
  </r>
  <r>
    <x v="0"/>
    <s v="US"/>
    <s v="USD"/>
    <n v="1438964063"/>
    <d v="2015-08-07T11:14:23"/>
    <n v="1436804063"/>
    <x v="2727"/>
    <x v="3"/>
    <x v="0"/>
    <b v="0"/>
    <n v="707"/>
    <b v="1"/>
    <s v="technology/hardware"/>
    <n v="493.21000000000004"/>
    <n v="69.760961810466767"/>
    <x v="2"/>
    <s v="hardware"/>
  </r>
  <r>
    <x v="0"/>
    <s v="US"/>
    <s v="USD"/>
    <n v="1451485434"/>
    <d v="2015-12-30T09:23:54"/>
    <n v="1448461434"/>
    <x v="2728"/>
    <x v="4"/>
    <x v="0"/>
    <b v="0"/>
    <n v="392"/>
    <b v="1"/>
    <s v="technology/hardware"/>
    <n v="201.82666666666668"/>
    <n v="77.229591836734699"/>
    <x v="2"/>
    <s v="hardware"/>
  </r>
  <r>
    <x v="0"/>
    <s v="US"/>
    <s v="USD"/>
    <n v="1430459197"/>
    <d v="2015-05-01T00:46:37"/>
    <n v="1427867197"/>
    <x v="2729"/>
    <x v="6"/>
    <x v="0"/>
    <b v="0"/>
    <n v="23"/>
    <b v="1"/>
    <s v="technology/hardware"/>
    <n v="104.44"/>
    <n v="340.56521739130437"/>
    <x v="2"/>
    <s v="hardware"/>
  </r>
  <r>
    <x v="0"/>
    <s v="US"/>
    <s v="USD"/>
    <n v="1366635575"/>
    <d v="2013-04-22T07:59:35"/>
    <n v="1363611575"/>
    <x v="2730"/>
    <x v="7"/>
    <x v="4"/>
    <b v="0"/>
    <n v="682"/>
    <b v="1"/>
    <s v="technology/hardware"/>
    <n v="170.29262962962963"/>
    <n v="67.417903225806455"/>
    <x v="2"/>
    <s v="hardware"/>
  </r>
  <r>
    <x v="0"/>
    <s v="US"/>
    <s v="USD"/>
    <n v="1413604800"/>
    <d v="2014-10-17T23:00:00"/>
    <n v="1408624622"/>
    <x v="2731"/>
    <x v="10"/>
    <x v="3"/>
    <b v="0"/>
    <n v="37"/>
    <b v="1"/>
    <s v="technology/hardware"/>
    <n v="104.30333333333333"/>
    <n v="845.70270270270271"/>
    <x v="2"/>
    <s v="hardware"/>
  </r>
  <r>
    <x v="0"/>
    <s v="US"/>
    <s v="USD"/>
    <n v="1369699200"/>
    <d v="2013-05-27T19:00:00"/>
    <n v="1366917828"/>
    <x v="2732"/>
    <x v="6"/>
    <x v="4"/>
    <b v="0"/>
    <n v="146"/>
    <b v="1"/>
    <s v="technology/hardware"/>
    <n v="118.25000000000001"/>
    <n v="97.191780821917803"/>
    <x v="2"/>
    <s v="hardware"/>
  </r>
  <r>
    <x v="0"/>
    <s v="US"/>
    <s v="USD"/>
    <n v="1428643974"/>
    <d v="2015-04-10T00:32:54"/>
    <n v="1423463574"/>
    <x v="2733"/>
    <x v="2"/>
    <x v="0"/>
    <b v="0"/>
    <n v="119"/>
    <b v="1"/>
    <s v="technology/hardware"/>
    <n v="107.538"/>
    <n v="451.84033613445376"/>
    <x v="2"/>
    <s v="hardware"/>
  </r>
  <r>
    <x v="0"/>
    <s v="US"/>
    <s v="USD"/>
    <n v="1476395940"/>
    <d v="2016-10-13T16:59:00"/>
    <n v="1473782592"/>
    <x v="2734"/>
    <x v="8"/>
    <x v="2"/>
    <b v="0"/>
    <n v="163"/>
    <b v="1"/>
    <s v="technology/hardware"/>
    <n v="2260300"/>
    <n v="138.66871165644173"/>
    <x v="2"/>
    <s v="hardware"/>
  </r>
  <r>
    <x v="0"/>
    <s v="GB"/>
    <s v="GBP"/>
    <n v="1363204800"/>
    <d v="2013-03-13T15:00:00"/>
    <n v="1360551250"/>
    <x v="2735"/>
    <x v="2"/>
    <x v="4"/>
    <b v="0"/>
    <n v="339"/>
    <b v="1"/>
    <s v="technology/hardware"/>
    <n v="978.13466666666682"/>
    <n v="21.640147492625371"/>
    <x v="2"/>
    <s v="hardware"/>
  </r>
  <r>
    <x v="0"/>
    <s v="CA"/>
    <s v="CAD"/>
    <n v="1398268773"/>
    <d v="2014-04-23T10:59:33"/>
    <n v="1395676773"/>
    <x v="2736"/>
    <x v="7"/>
    <x v="3"/>
    <b v="0"/>
    <n v="58"/>
    <b v="1"/>
    <s v="technology/hardware"/>
    <n v="122.9"/>
    <n v="169.51724137931035"/>
    <x v="2"/>
    <s v="hardware"/>
  </r>
  <r>
    <x v="0"/>
    <s v="US"/>
    <s v="USD"/>
    <n v="1389812400"/>
    <d v="2014-01-15T14:00:00"/>
    <n v="1386108087"/>
    <x v="2737"/>
    <x v="11"/>
    <x v="4"/>
    <b v="0"/>
    <n v="456"/>
    <b v="1"/>
    <s v="technology/hardware"/>
    <n v="246.0608"/>
    <n v="161.88210526315791"/>
    <x v="2"/>
    <s v="hardware"/>
  </r>
  <r>
    <x v="0"/>
    <s v="US"/>
    <s v="USD"/>
    <n v="1478402804"/>
    <d v="2016-11-05T22:26:44"/>
    <n v="1473218804"/>
    <x v="2738"/>
    <x v="8"/>
    <x v="2"/>
    <b v="0"/>
    <n v="15"/>
    <b v="1"/>
    <s v="technology/hardware"/>
    <n v="147.94"/>
    <n v="493.13333333333333"/>
    <x v="2"/>
    <s v="hardware"/>
  </r>
  <r>
    <x v="0"/>
    <s v="GB"/>
    <s v="GBP"/>
    <n v="1399324717"/>
    <d v="2014-05-05T16:18:37"/>
    <n v="1395436717"/>
    <x v="2739"/>
    <x v="7"/>
    <x v="3"/>
    <b v="0"/>
    <n v="191"/>
    <b v="1"/>
    <s v="technology/hardware"/>
    <n v="384.09090909090907"/>
    <n v="22.120418848167539"/>
    <x v="2"/>
    <s v="hardware"/>
  </r>
  <r>
    <x v="0"/>
    <s v="US"/>
    <s v="USD"/>
    <n v="1426117552"/>
    <d v="2015-03-11T18:45:52"/>
    <n v="1423529152"/>
    <x v="2740"/>
    <x v="2"/>
    <x v="0"/>
    <b v="0"/>
    <n v="17"/>
    <b v="1"/>
    <s v="technology/hardware"/>
    <n v="103.33333333333334"/>
    <n v="18.235294117647058"/>
    <x v="2"/>
    <s v="hardware"/>
  </r>
  <r>
    <x v="2"/>
    <s v="US"/>
    <s v="USD"/>
    <n v="1413770820"/>
    <d v="2014-10-19T21:07:00"/>
    <n v="1412005602"/>
    <x v="2741"/>
    <x v="8"/>
    <x v="3"/>
    <b v="0"/>
    <n v="4"/>
    <b v="0"/>
    <s v="publishing/children's books"/>
    <n v="0.43750000000000006"/>
    <n v="8.75"/>
    <x v="3"/>
    <s v="children's books"/>
  </r>
  <r>
    <x v="2"/>
    <s v="US"/>
    <s v="USD"/>
    <n v="1337102187"/>
    <d v="2012-05-15T12:16:27"/>
    <n v="1335892587"/>
    <x v="2742"/>
    <x v="5"/>
    <x v="5"/>
    <b v="0"/>
    <n v="18"/>
    <b v="0"/>
    <s v="publishing/children's books"/>
    <n v="29.24"/>
    <n v="40.611111111111114"/>
    <x v="3"/>
    <s v="children's books"/>
  </r>
  <r>
    <x v="2"/>
    <s v="US"/>
    <s v="USD"/>
    <n v="1476863607"/>
    <d v="2016-10-19T02:53:27"/>
    <n v="1474271607"/>
    <x v="2743"/>
    <x v="8"/>
    <x v="2"/>
    <b v="0"/>
    <n v="0"/>
    <b v="0"/>
    <s v="publishing/children's books"/>
    <n v="0"/>
    <n v="0"/>
    <x v="3"/>
    <s v="children's books"/>
  </r>
  <r>
    <x v="2"/>
    <s v="US"/>
    <s v="USD"/>
    <n v="1330478998"/>
    <d v="2012-02-28T20:29:58"/>
    <n v="1327886998"/>
    <x v="2744"/>
    <x v="1"/>
    <x v="5"/>
    <b v="0"/>
    <n v="22"/>
    <b v="0"/>
    <s v="publishing/children's books"/>
    <n v="5.21875"/>
    <n v="37.954545454545453"/>
    <x v="3"/>
    <s v="children's books"/>
  </r>
  <r>
    <x v="2"/>
    <s v="US"/>
    <s v="USD"/>
    <n v="1342309368"/>
    <d v="2012-07-14T18:42:48"/>
    <n v="1337125368"/>
    <x v="2745"/>
    <x v="5"/>
    <x v="5"/>
    <b v="0"/>
    <n v="49"/>
    <b v="0"/>
    <s v="publishing/children's books"/>
    <n v="21.887499999999999"/>
    <n v="35.734693877551024"/>
    <x v="3"/>
    <s v="children's books"/>
  </r>
  <r>
    <x v="2"/>
    <s v="US"/>
    <s v="USD"/>
    <n v="1409337911"/>
    <d v="2014-08-29T13:45:11"/>
    <n v="1406745911"/>
    <x v="2746"/>
    <x v="3"/>
    <x v="3"/>
    <b v="0"/>
    <n v="19"/>
    <b v="0"/>
    <s v="publishing/children's books"/>
    <n v="26.700000000000003"/>
    <n v="42.157894736842103"/>
    <x v="3"/>
    <s v="children's books"/>
  </r>
  <r>
    <x v="2"/>
    <s v="US"/>
    <s v="USD"/>
    <n v="1339816200"/>
    <d v="2012-06-15T22:10:00"/>
    <n v="1337095997"/>
    <x v="2747"/>
    <x v="5"/>
    <x v="5"/>
    <b v="0"/>
    <n v="4"/>
    <b v="0"/>
    <s v="publishing/children's books"/>
    <n v="28.000000000000004"/>
    <n v="35"/>
    <x v="3"/>
    <s v="children's books"/>
  </r>
  <r>
    <x v="2"/>
    <s v="US"/>
    <s v="USD"/>
    <n v="1472835802"/>
    <d v="2016-09-02T12:03:22"/>
    <n v="1470243802"/>
    <x v="2748"/>
    <x v="10"/>
    <x v="2"/>
    <b v="0"/>
    <n v="4"/>
    <b v="0"/>
    <s v="publishing/children's books"/>
    <n v="1.06"/>
    <n v="13.25"/>
    <x v="3"/>
    <s v="children's books"/>
  </r>
  <r>
    <x v="2"/>
    <s v="US"/>
    <s v="USD"/>
    <n v="1428171037"/>
    <d v="2015-04-04T13:10:37"/>
    <n v="1425582637"/>
    <x v="2749"/>
    <x v="7"/>
    <x v="0"/>
    <b v="0"/>
    <n v="2"/>
    <b v="0"/>
    <s v="publishing/children's books"/>
    <n v="1.0999999999999999"/>
    <n v="55"/>
    <x v="3"/>
    <s v="children's books"/>
  </r>
  <r>
    <x v="2"/>
    <s v="US"/>
    <s v="USD"/>
    <n v="1341086400"/>
    <d v="2012-06-30T15:00:00"/>
    <n v="1340055345"/>
    <x v="2750"/>
    <x v="0"/>
    <x v="5"/>
    <b v="0"/>
    <n v="0"/>
    <b v="0"/>
    <s v="publishing/children's books"/>
    <n v="0"/>
    <n v="0"/>
    <x v="3"/>
    <s v="children's books"/>
  </r>
  <r>
    <x v="2"/>
    <s v="US"/>
    <s v="USD"/>
    <n v="1403039842"/>
    <d v="2014-06-17T16:17:22"/>
    <n v="1397855842"/>
    <x v="2751"/>
    <x v="6"/>
    <x v="3"/>
    <b v="0"/>
    <n v="0"/>
    <b v="0"/>
    <s v="publishing/children's books"/>
    <n v="0"/>
    <n v="0"/>
    <x v="3"/>
    <s v="children's books"/>
  </r>
  <r>
    <x v="2"/>
    <s v="US"/>
    <s v="USD"/>
    <n v="1324232504"/>
    <d v="2011-12-18T13:21:44"/>
    <n v="1320776504"/>
    <x v="2752"/>
    <x v="4"/>
    <x v="6"/>
    <b v="0"/>
    <n v="14"/>
    <b v="0"/>
    <s v="publishing/children's books"/>
    <n v="11.458333333333332"/>
    <n v="39.285714285714285"/>
    <x v="3"/>
    <s v="children's books"/>
  </r>
  <r>
    <x v="2"/>
    <s v="US"/>
    <s v="USD"/>
    <n v="1346017023"/>
    <d v="2012-08-26T16:37:03"/>
    <n v="1343425023"/>
    <x v="2753"/>
    <x v="3"/>
    <x v="5"/>
    <b v="0"/>
    <n v="8"/>
    <b v="0"/>
    <s v="publishing/children's books"/>
    <n v="19"/>
    <n v="47.5"/>
    <x v="3"/>
    <s v="children's books"/>
  </r>
  <r>
    <x v="2"/>
    <s v="US"/>
    <s v="USD"/>
    <n v="1410448551"/>
    <d v="2014-09-11T10:15:51"/>
    <n v="1407856551"/>
    <x v="2754"/>
    <x v="10"/>
    <x v="3"/>
    <b v="0"/>
    <n v="0"/>
    <b v="0"/>
    <s v="publishing/children's books"/>
    <n v="0"/>
    <n v="0"/>
    <x v="3"/>
    <s v="children's books"/>
  </r>
  <r>
    <x v="2"/>
    <s v="IE"/>
    <s v="EUR"/>
    <n v="1428519527"/>
    <d v="2015-04-08T13:58:47"/>
    <n v="1425927527"/>
    <x v="2755"/>
    <x v="7"/>
    <x v="0"/>
    <b v="0"/>
    <n v="15"/>
    <b v="0"/>
    <s v="publishing/children's books"/>
    <n v="52"/>
    <n v="17.333333333333332"/>
    <x v="3"/>
    <s v="children's books"/>
  </r>
  <r>
    <x v="2"/>
    <s v="US"/>
    <s v="USD"/>
    <n v="1389476201"/>
    <d v="2014-01-11T16:36:41"/>
    <n v="1386884201"/>
    <x v="2756"/>
    <x v="11"/>
    <x v="4"/>
    <b v="0"/>
    <n v="33"/>
    <b v="0"/>
    <s v="publishing/children's books"/>
    <n v="10.48"/>
    <n v="31.757575757575758"/>
    <x v="3"/>
    <s v="children's books"/>
  </r>
  <r>
    <x v="2"/>
    <s v="US"/>
    <s v="USD"/>
    <n v="1470498332"/>
    <d v="2016-08-06T10:45:32"/>
    <n v="1469202332"/>
    <x v="2757"/>
    <x v="3"/>
    <x v="2"/>
    <b v="0"/>
    <n v="2"/>
    <b v="0"/>
    <s v="publishing/children's books"/>
    <n v="0.66666666666666674"/>
    <n v="5"/>
    <x v="3"/>
    <s v="children's books"/>
  </r>
  <r>
    <x v="2"/>
    <s v="AU"/>
    <s v="AUD"/>
    <n v="1476095783"/>
    <d v="2016-10-10T05:36:23"/>
    <n v="1474886183"/>
    <x v="2758"/>
    <x v="8"/>
    <x v="2"/>
    <b v="0"/>
    <n v="6"/>
    <b v="0"/>
    <s v="publishing/children's books"/>
    <n v="11.700000000000001"/>
    <n v="39"/>
    <x v="3"/>
    <s v="children's books"/>
  </r>
  <r>
    <x v="2"/>
    <s v="AU"/>
    <s v="AUD"/>
    <n v="1468658866"/>
    <d v="2016-07-16T03:47:46"/>
    <n v="1464943666"/>
    <x v="2759"/>
    <x v="0"/>
    <x v="2"/>
    <b v="0"/>
    <n v="2"/>
    <b v="0"/>
    <s v="publishing/children's books"/>
    <n v="10.5"/>
    <n v="52.5"/>
    <x v="3"/>
    <s v="children's books"/>
  </r>
  <r>
    <x v="2"/>
    <s v="GB"/>
    <s v="GBP"/>
    <n v="1371726258"/>
    <d v="2013-06-20T06:04:18"/>
    <n v="1369134258"/>
    <x v="2760"/>
    <x v="5"/>
    <x v="4"/>
    <b v="0"/>
    <n v="0"/>
    <b v="0"/>
    <s v="publishing/children's books"/>
    <n v="0"/>
    <n v="0"/>
    <x v="3"/>
    <s v="children's books"/>
  </r>
  <r>
    <x v="2"/>
    <s v="US"/>
    <s v="USD"/>
    <n v="1357176693"/>
    <d v="2013-01-02T20:31:33"/>
    <n v="1354584693"/>
    <x v="2761"/>
    <x v="11"/>
    <x v="5"/>
    <b v="0"/>
    <n v="4"/>
    <b v="0"/>
    <s v="publishing/children's books"/>
    <n v="0.72"/>
    <n v="9"/>
    <x v="3"/>
    <s v="children's books"/>
  </r>
  <r>
    <x v="2"/>
    <s v="US"/>
    <s v="USD"/>
    <n v="1332114795"/>
    <d v="2012-03-18T18:53:15"/>
    <n v="1326934395"/>
    <x v="2762"/>
    <x v="1"/>
    <x v="5"/>
    <b v="0"/>
    <n v="1"/>
    <b v="0"/>
    <s v="publishing/children's books"/>
    <n v="0.76923076923076927"/>
    <n v="25"/>
    <x v="3"/>
    <s v="children's books"/>
  </r>
  <r>
    <x v="2"/>
    <s v="US"/>
    <s v="USD"/>
    <n v="1369403684"/>
    <d v="2013-05-24T08:54:44"/>
    <n v="1365515684"/>
    <x v="2763"/>
    <x v="6"/>
    <x v="4"/>
    <b v="0"/>
    <n v="3"/>
    <b v="0"/>
    <s v="publishing/children's books"/>
    <n v="0.22842639593908631"/>
    <n v="30"/>
    <x v="3"/>
    <s v="children's books"/>
  </r>
  <r>
    <x v="2"/>
    <s v="US"/>
    <s v="USD"/>
    <n v="1338404400"/>
    <d v="2012-05-30T14:00:00"/>
    <n v="1335855631"/>
    <x v="2764"/>
    <x v="5"/>
    <x v="5"/>
    <b v="0"/>
    <n v="4"/>
    <b v="0"/>
    <s v="publishing/children's books"/>
    <n v="1.125"/>
    <n v="11.25"/>
    <x v="3"/>
    <s v="children's books"/>
  </r>
  <r>
    <x v="2"/>
    <s v="US"/>
    <s v="USD"/>
    <n v="1351432428"/>
    <d v="2012-10-28T08:53:48"/>
    <n v="1350050028"/>
    <x v="2765"/>
    <x v="9"/>
    <x v="5"/>
    <b v="0"/>
    <n v="0"/>
    <b v="0"/>
    <s v="publishing/children's books"/>
    <n v="0"/>
    <n v="0"/>
    <x v="3"/>
    <s v="children's books"/>
  </r>
  <r>
    <x v="2"/>
    <s v="US"/>
    <s v="USD"/>
    <n v="1313078518"/>
    <d v="2011-08-11T11:01:58"/>
    <n v="1310486518"/>
    <x v="2766"/>
    <x v="3"/>
    <x v="6"/>
    <b v="0"/>
    <n v="4"/>
    <b v="0"/>
    <s v="publishing/children's books"/>
    <n v="2"/>
    <n v="25"/>
    <x v="3"/>
    <s v="children's books"/>
  </r>
  <r>
    <x v="2"/>
    <s v="CA"/>
    <s v="CAD"/>
    <n v="1439766050"/>
    <d v="2015-08-16T18:00:50"/>
    <n v="1434582050"/>
    <x v="2767"/>
    <x v="0"/>
    <x v="0"/>
    <b v="0"/>
    <n v="3"/>
    <b v="0"/>
    <s v="publishing/children's books"/>
    <n v="0.85000000000000009"/>
    <n v="11.333333333333334"/>
    <x v="3"/>
    <s v="children's books"/>
  </r>
  <r>
    <x v="2"/>
    <s v="US"/>
    <s v="USD"/>
    <n v="1333028723"/>
    <d v="2012-03-29T08:45:23"/>
    <n v="1330440323"/>
    <x v="2768"/>
    <x v="2"/>
    <x v="5"/>
    <b v="0"/>
    <n v="34"/>
    <b v="0"/>
    <s v="publishing/children's books"/>
    <n v="14.314285714285715"/>
    <n v="29.470588235294116"/>
    <x v="3"/>
    <s v="children's books"/>
  </r>
  <r>
    <x v="2"/>
    <s v="GB"/>
    <s v="GBP"/>
    <n v="1401997790"/>
    <d v="2014-06-05T14:49:50"/>
    <n v="1397677790"/>
    <x v="2769"/>
    <x v="6"/>
    <x v="3"/>
    <b v="0"/>
    <n v="2"/>
    <b v="0"/>
    <s v="publishing/children's books"/>
    <n v="0.25"/>
    <n v="1"/>
    <x v="3"/>
    <s v="children's books"/>
  </r>
  <r>
    <x v="2"/>
    <s v="US"/>
    <s v="USD"/>
    <n v="1395158130"/>
    <d v="2014-03-18T10:55:30"/>
    <n v="1392569730"/>
    <x v="2770"/>
    <x v="2"/>
    <x v="3"/>
    <b v="0"/>
    <n v="33"/>
    <b v="0"/>
    <s v="publishing/children's books"/>
    <n v="10.411249999999999"/>
    <n v="63.098484848484851"/>
    <x v="3"/>
    <s v="children's books"/>
  </r>
  <r>
    <x v="2"/>
    <s v="US"/>
    <s v="USD"/>
    <n v="1359738000"/>
    <d v="2013-02-01T12:00:00"/>
    <n v="1355489140"/>
    <x v="2771"/>
    <x v="11"/>
    <x v="5"/>
    <b v="0"/>
    <n v="0"/>
    <b v="0"/>
    <s v="publishing/children's books"/>
    <n v="0"/>
    <n v="0"/>
    <x v="3"/>
    <s v="children's books"/>
  </r>
  <r>
    <x v="2"/>
    <s v="US"/>
    <s v="USD"/>
    <n v="1381006294"/>
    <d v="2013-10-05T15:51:34"/>
    <n v="1379710294"/>
    <x v="2772"/>
    <x v="8"/>
    <x v="4"/>
    <b v="0"/>
    <n v="0"/>
    <b v="0"/>
    <s v="publishing/children's books"/>
    <n v="0"/>
    <n v="0"/>
    <x v="3"/>
    <s v="children's books"/>
  </r>
  <r>
    <x v="2"/>
    <s v="CA"/>
    <s v="CAD"/>
    <n v="1461530721"/>
    <d v="2016-04-24T15:45:21"/>
    <n v="1460666721"/>
    <x v="2773"/>
    <x v="6"/>
    <x v="2"/>
    <b v="0"/>
    <n v="1"/>
    <b v="0"/>
    <s v="publishing/children's books"/>
    <n v="0.18867924528301888"/>
    <n v="1"/>
    <x v="3"/>
    <s v="children's books"/>
  </r>
  <r>
    <x v="2"/>
    <s v="US"/>
    <s v="USD"/>
    <n v="1362711728"/>
    <d v="2013-03-07T22:02:08"/>
    <n v="1360119728"/>
    <x v="2774"/>
    <x v="2"/>
    <x v="4"/>
    <b v="0"/>
    <n v="13"/>
    <b v="0"/>
    <s v="publishing/children's books"/>
    <n v="14.249999999999998"/>
    <n v="43.846153846153847"/>
    <x v="3"/>
    <s v="children's books"/>
  </r>
  <r>
    <x v="2"/>
    <s v="US"/>
    <s v="USD"/>
    <n v="1323994754"/>
    <d v="2011-12-15T19:19:14"/>
    <n v="1321402754"/>
    <x v="2775"/>
    <x v="4"/>
    <x v="6"/>
    <b v="0"/>
    <n v="2"/>
    <b v="0"/>
    <s v="publishing/children's books"/>
    <n v="3"/>
    <n v="75"/>
    <x v="3"/>
    <s v="children's books"/>
  </r>
  <r>
    <x v="2"/>
    <s v="US"/>
    <s v="USD"/>
    <n v="1434092876"/>
    <d v="2015-06-12T02:07:56"/>
    <n v="1431414476"/>
    <x v="2776"/>
    <x v="5"/>
    <x v="0"/>
    <b v="0"/>
    <n v="36"/>
    <b v="0"/>
    <s v="publishing/children's books"/>
    <n v="7.8809523809523814"/>
    <n v="45.972222222222221"/>
    <x v="3"/>
    <s v="children's books"/>
  </r>
  <r>
    <x v="2"/>
    <s v="US"/>
    <s v="USD"/>
    <n v="1437149004"/>
    <d v="2015-07-17T11:03:24"/>
    <n v="1434557004"/>
    <x v="2777"/>
    <x v="0"/>
    <x v="0"/>
    <b v="0"/>
    <n v="1"/>
    <b v="0"/>
    <s v="publishing/children's books"/>
    <n v="0.33333333333333337"/>
    <n v="10"/>
    <x v="3"/>
    <s v="children's books"/>
  </r>
  <r>
    <x v="2"/>
    <s v="US"/>
    <s v="USD"/>
    <n v="1409009306"/>
    <d v="2014-08-25T18:28:26"/>
    <n v="1406417306"/>
    <x v="2778"/>
    <x v="3"/>
    <x v="3"/>
    <b v="0"/>
    <n v="15"/>
    <b v="0"/>
    <s v="publishing/children's books"/>
    <n v="25.545454545454543"/>
    <n v="93.666666666666671"/>
    <x v="3"/>
    <s v="children's books"/>
  </r>
  <r>
    <x v="2"/>
    <s v="US"/>
    <s v="USD"/>
    <n v="1448204621"/>
    <d v="2015-11-22T10:03:41"/>
    <n v="1445609021"/>
    <x v="2779"/>
    <x v="9"/>
    <x v="0"/>
    <b v="0"/>
    <n v="1"/>
    <b v="0"/>
    <s v="publishing/children's books"/>
    <n v="2.12"/>
    <n v="53"/>
    <x v="3"/>
    <s v="children's books"/>
  </r>
  <r>
    <x v="2"/>
    <s v="IT"/>
    <s v="EUR"/>
    <n v="1489142688"/>
    <d v="2017-03-10T05:44:48"/>
    <n v="1486550688"/>
    <x v="2780"/>
    <x v="2"/>
    <x v="1"/>
    <b v="0"/>
    <n v="0"/>
    <b v="0"/>
    <s v="publishing/children's books"/>
    <n v="0"/>
    <n v="0"/>
    <x v="3"/>
    <s v="children's books"/>
  </r>
  <r>
    <x v="0"/>
    <s v="US"/>
    <s v="USD"/>
    <n v="1423724400"/>
    <d v="2015-02-12T02:00:00"/>
    <n v="1421274954"/>
    <x v="2781"/>
    <x v="1"/>
    <x v="0"/>
    <b v="0"/>
    <n v="28"/>
    <b v="1"/>
    <s v="theater/plays"/>
    <n v="105.28"/>
    <n v="47"/>
    <x v="1"/>
    <s v="plays"/>
  </r>
  <r>
    <x v="0"/>
    <s v="US"/>
    <s v="USD"/>
    <n v="1424149140"/>
    <d v="2015-02-16T23:59:00"/>
    <n v="1421964718"/>
    <x v="2782"/>
    <x v="1"/>
    <x v="0"/>
    <b v="0"/>
    <n v="18"/>
    <b v="1"/>
    <s v="theater/plays"/>
    <n v="120"/>
    <n v="66.666666666666671"/>
    <x v="1"/>
    <s v="plays"/>
  </r>
  <r>
    <x v="0"/>
    <s v="GB"/>
    <s v="GBP"/>
    <n v="1429793446"/>
    <d v="2015-04-23T07:50:46"/>
    <n v="1428583846"/>
    <x v="2783"/>
    <x v="6"/>
    <x v="0"/>
    <b v="0"/>
    <n v="61"/>
    <b v="1"/>
    <s v="theater/plays"/>
    <n v="114.5"/>
    <n v="18.770491803278688"/>
    <x v="1"/>
    <s v="plays"/>
  </r>
  <r>
    <x v="0"/>
    <s v="US"/>
    <s v="USD"/>
    <n v="1414608843"/>
    <d v="2014-10-29T13:54:03"/>
    <n v="1412794443"/>
    <x v="2784"/>
    <x v="9"/>
    <x v="3"/>
    <b v="0"/>
    <n v="108"/>
    <b v="1"/>
    <s v="theater/plays"/>
    <n v="119"/>
    <n v="66.111111111111114"/>
    <x v="1"/>
    <s v="plays"/>
  </r>
  <r>
    <x v="0"/>
    <s v="US"/>
    <s v="USD"/>
    <n v="1470430800"/>
    <d v="2016-08-05T16:00:00"/>
    <n v="1467865967"/>
    <x v="2785"/>
    <x v="3"/>
    <x v="2"/>
    <b v="0"/>
    <n v="142"/>
    <b v="1"/>
    <s v="theater/plays"/>
    <n v="104.67999999999999"/>
    <n v="36.859154929577464"/>
    <x v="1"/>
    <s v="plays"/>
  </r>
  <r>
    <x v="0"/>
    <s v="GB"/>
    <s v="GBP"/>
    <n v="1404913180"/>
    <d v="2014-07-09T08:39:40"/>
    <n v="1403703580"/>
    <x v="2786"/>
    <x v="0"/>
    <x v="3"/>
    <b v="0"/>
    <n v="74"/>
    <b v="1"/>
    <s v="theater/plays"/>
    <n v="117.83999999999999"/>
    <n v="39.810810810810814"/>
    <x v="1"/>
    <s v="plays"/>
  </r>
  <r>
    <x v="0"/>
    <s v="US"/>
    <s v="USD"/>
    <n v="1405658752"/>
    <d v="2014-07-17T23:45:52"/>
    <n v="1403066752"/>
    <x v="2787"/>
    <x v="0"/>
    <x v="3"/>
    <b v="0"/>
    <n v="38"/>
    <b v="1"/>
    <s v="theater/plays"/>
    <n v="119.7"/>
    <n v="31.5"/>
    <x v="1"/>
    <s v="plays"/>
  </r>
  <r>
    <x v="0"/>
    <s v="US"/>
    <s v="USD"/>
    <n v="1469811043"/>
    <d v="2016-07-29T11:50:43"/>
    <n v="1467219043"/>
    <x v="2788"/>
    <x v="0"/>
    <x v="2"/>
    <b v="0"/>
    <n v="20"/>
    <b v="1"/>
    <s v="theater/plays"/>
    <n v="102.49999999999999"/>
    <n v="102.5"/>
    <x v="1"/>
    <s v="plays"/>
  </r>
  <r>
    <x v="0"/>
    <s v="US"/>
    <s v="USD"/>
    <n v="1426132800"/>
    <d v="2015-03-11T23:00:00"/>
    <n v="1424477934"/>
    <x v="2789"/>
    <x v="2"/>
    <x v="0"/>
    <b v="0"/>
    <n v="24"/>
    <b v="1"/>
    <s v="theater/plays"/>
    <n v="101.16666666666667"/>
    <n v="126.45833333333333"/>
    <x v="1"/>
    <s v="plays"/>
  </r>
  <r>
    <x v="0"/>
    <s v="US"/>
    <s v="USD"/>
    <n v="1423693903"/>
    <d v="2015-02-11T17:31:43"/>
    <n v="1421101903"/>
    <x v="2790"/>
    <x v="1"/>
    <x v="0"/>
    <b v="0"/>
    <n v="66"/>
    <b v="1"/>
    <s v="theater/plays"/>
    <n v="105.33333333333333"/>
    <n v="47.878787878787875"/>
    <x v="1"/>
    <s v="plays"/>
  </r>
  <r>
    <x v="0"/>
    <s v="US"/>
    <s v="USD"/>
    <n v="1473393600"/>
    <d v="2016-09-08T23:00:00"/>
    <n v="1470778559"/>
    <x v="2791"/>
    <x v="10"/>
    <x v="2"/>
    <b v="0"/>
    <n v="28"/>
    <b v="1"/>
    <s v="theater/plays"/>
    <n v="102.49999999999999"/>
    <n v="73.214285714285708"/>
    <x v="1"/>
    <s v="plays"/>
  </r>
  <r>
    <x v="0"/>
    <s v="US"/>
    <s v="USD"/>
    <n v="1439357559"/>
    <d v="2015-08-12T00:32:39"/>
    <n v="1435469559"/>
    <x v="2792"/>
    <x v="0"/>
    <x v="0"/>
    <b v="0"/>
    <n v="24"/>
    <b v="1"/>
    <s v="theater/plays"/>
    <n v="107.60000000000001"/>
    <n v="89.666666666666671"/>
    <x v="1"/>
    <s v="plays"/>
  </r>
  <r>
    <x v="0"/>
    <s v="AU"/>
    <s v="AUD"/>
    <n v="1437473005"/>
    <d v="2015-07-21T05:03:25"/>
    <n v="1434881005"/>
    <x v="2793"/>
    <x v="0"/>
    <x v="0"/>
    <b v="0"/>
    <n v="73"/>
    <b v="1"/>
    <s v="theater/plays"/>
    <n v="110.5675"/>
    <n v="151.4623287671233"/>
    <x v="1"/>
    <s v="plays"/>
  </r>
  <r>
    <x v="0"/>
    <s v="GB"/>
    <s v="GBP"/>
    <n v="1457031600"/>
    <d v="2016-03-03T14:00:00"/>
    <n v="1455640559"/>
    <x v="2794"/>
    <x v="2"/>
    <x v="2"/>
    <b v="0"/>
    <n v="3"/>
    <b v="1"/>
    <s v="theater/plays"/>
    <n v="150"/>
    <n v="25"/>
    <x v="1"/>
    <s v="plays"/>
  </r>
  <r>
    <x v="0"/>
    <s v="US"/>
    <s v="USD"/>
    <n v="1402095600"/>
    <d v="2014-06-06T18:00:00"/>
    <n v="1400675841"/>
    <x v="2795"/>
    <x v="5"/>
    <x v="3"/>
    <b v="0"/>
    <n v="20"/>
    <b v="1"/>
    <s v="theater/plays"/>
    <n v="104.28571428571429"/>
    <n v="36.5"/>
    <x v="1"/>
    <s v="plays"/>
  </r>
  <r>
    <x v="0"/>
    <s v="GB"/>
    <s v="GBP"/>
    <n v="1404564028"/>
    <d v="2014-07-05T07:40:28"/>
    <n v="1401972028"/>
    <x v="2796"/>
    <x v="0"/>
    <x v="3"/>
    <b v="0"/>
    <n v="21"/>
    <b v="1"/>
    <s v="theater/plays"/>
    <n v="115.5"/>
    <n v="44"/>
    <x v="1"/>
    <s v="plays"/>
  </r>
  <r>
    <x v="0"/>
    <s v="GB"/>
    <s v="GBP"/>
    <n v="1404858840"/>
    <d v="2014-07-08T17:34:00"/>
    <n v="1402266840"/>
    <x v="2797"/>
    <x v="0"/>
    <x v="3"/>
    <b v="0"/>
    <n v="94"/>
    <b v="1"/>
    <s v="theater/plays"/>
    <n v="102.64512500000001"/>
    <n v="87.357553191489373"/>
    <x v="1"/>
    <s v="plays"/>
  </r>
  <r>
    <x v="0"/>
    <s v="GB"/>
    <s v="GBP"/>
    <n v="1438358400"/>
    <d v="2015-07-31T11:00:00"/>
    <n v="1437063121"/>
    <x v="2798"/>
    <x v="3"/>
    <x v="0"/>
    <b v="0"/>
    <n v="139"/>
    <b v="1"/>
    <s v="theater/plays"/>
    <n v="101.4"/>
    <n v="36.474820143884891"/>
    <x v="1"/>
    <s v="plays"/>
  </r>
  <r>
    <x v="0"/>
    <s v="GB"/>
    <s v="GBP"/>
    <n v="1466179200"/>
    <d v="2016-06-17T11:00:00"/>
    <n v="1463466070"/>
    <x v="2799"/>
    <x v="5"/>
    <x v="2"/>
    <b v="0"/>
    <n v="130"/>
    <b v="1"/>
    <s v="theater/plays"/>
    <n v="116.6348"/>
    <n v="44.859538461538463"/>
    <x v="1"/>
    <s v="plays"/>
  </r>
  <r>
    <x v="0"/>
    <s v="GB"/>
    <s v="GBP"/>
    <n v="1420377366"/>
    <d v="2015-01-04T08:16:06"/>
    <n v="1415193366"/>
    <x v="2800"/>
    <x v="4"/>
    <x v="3"/>
    <b v="0"/>
    <n v="31"/>
    <b v="1"/>
    <s v="theater/plays"/>
    <n v="133"/>
    <n v="42.903225806451616"/>
    <x v="1"/>
    <s v="plays"/>
  </r>
  <r>
    <x v="0"/>
    <s v="AU"/>
    <s v="AUD"/>
    <n v="1412938800"/>
    <d v="2014-10-10T06:00:00"/>
    <n v="1411019409"/>
    <x v="2801"/>
    <x v="8"/>
    <x v="3"/>
    <b v="0"/>
    <n v="13"/>
    <b v="1"/>
    <s v="theater/plays"/>
    <n v="133.20000000000002"/>
    <n v="51.230769230769234"/>
    <x v="1"/>
    <s v="plays"/>
  </r>
  <r>
    <x v="0"/>
    <s v="GB"/>
    <s v="GBP"/>
    <n v="1438875107"/>
    <d v="2015-08-06T10:31:47"/>
    <n v="1436283107"/>
    <x v="2802"/>
    <x v="3"/>
    <x v="0"/>
    <b v="0"/>
    <n v="90"/>
    <b v="1"/>
    <s v="theater/plays"/>
    <n v="101.83333333333333"/>
    <n v="33.944444444444443"/>
    <x v="1"/>
    <s v="plays"/>
  </r>
  <r>
    <x v="0"/>
    <s v="US"/>
    <s v="USD"/>
    <n v="1437004800"/>
    <d v="2015-07-15T19:00:00"/>
    <n v="1433295276"/>
    <x v="2803"/>
    <x v="0"/>
    <x v="0"/>
    <b v="0"/>
    <n v="141"/>
    <b v="1"/>
    <s v="theater/plays"/>
    <n v="127.95"/>
    <n v="90.744680851063833"/>
    <x v="1"/>
    <s v="plays"/>
  </r>
  <r>
    <x v="0"/>
    <s v="GB"/>
    <s v="GBP"/>
    <n v="1411987990"/>
    <d v="2014-09-29T05:53:10"/>
    <n v="1409395990"/>
    <x v="2804"/>
    <x v="10"/>
    <x v="3"/>
    <b v="0"/>
    <n v="23"/>
    <b v="1"/>
    <s v="theater/plays"/>
    <n v="114.99999999999999"/>
    <n v="50"/>
    <x v="1"/>
    <s v="plays"/>
  </r>
  <r>
    <x v="0"/>
    <s v="GB"/>
    <s v="GBP"/>
    <n v="1440245273"/>
    <d v="2015-08-22T07:07:53"/>
    <n v="1438085273"/>
    <x v="2805"/>
    <x v="3"/>
    <x v="0"/>
    <b v="0"/>
    <n v="18"/>
    <b v="1"/>
    <s v="theater/plays"/>
    <n v="110.00000000000001"/>
    <n v="24.444444444444443"/>
    <x v="1"/>
    <s v="plays"/>
  </r>
  <r>
    <x v="0"/>
    <s v="GB"/>
    <s v="GBP"/>
    <n v="1438772400"/>
    <d v="2015-08-05T06:00:00"/>
    <n v="1435645490"/>
    <x v="2806"/>
    <x v="0"/>
    <x v="0"/>
    <b v="0"/>
    <n v="76"/>
    <b v="1"/>
    <s v="theater/plays"/>
    <n v="112.1"/>
    <n v="44.25"/>
    <x v="1"/>
    <s v="plays"/>
  </r>
  <r>
    <x v="0"/>
    <s v="US"/>
    <s v="USD"/>
    <n v="1435611438"/>
    <d v="2015-06-29T15:57:18"/>
    <n v="1433019438"/>
    <x v="2807"/>
    <x v="5"/>
    <x v="0"/>
    <b v="0"/>
    <n v="93"/>
    <b v="1"/>
    <s v="theater/plays"/>
    <n v="126"/>
    <n v="67.741935483870961"/>
    <x v="1"/>
    <s v="plays"/>
  </r>
  <r>
    <x v="0"/>
    <s v="US"/>
    <s v="USD"/>
    <n v="1440274735"/>
    <d v="2015-08-22T15:18:55"/>
    <n v="1437682735"/>
    <x v="2808"/>
    <x v="3"/>
    <x v="0"/>
    <b v="0"/>
    <n v="69"/>
    <b v="1"/>
    <s v="theater/plays"/>
    <n v="100.24444444444444"/>
    <n v="65.376811594202906"/>
    <x v="1"/>
    <s v="plays"/>
  </r>
  <r>
    <x v="0"/>
    <s v="US"/>
    <s v="USD"/>
    <n v="1459348740"/>
    <d v="2016-03-30T09:39:00"/>
    <n v="1458647725"/>
    <x v="2809"/>
    <x v="7"/>
    <x v="2"/>
    <b v="0"/>
    <n v="21"/>
    <b v="1"/>
    <s v="theater/plays"/>
    <n v="102.4"/>
    <n v="121.9047619047619"/>
    <x v="1"/>
    <s v="plays"/>
  </r>
  <r>
    <x v="0"/>
    <s v="US"/>
    <s v="USD"/>
    <n v="1401595140"/>
    <d v="2014-05-31T22:59:00"/>
    <n v="1398828064"/>
    <x v="2810"/>
    <x v="6"/>
    <x v="3"/>
    <b v="0"/>
    <n v="57"/>
    <b v="1"/>
    <s v="theater/plays"/>
    <n v="108.2"/>
    <n v="47.456140350877192"/>
    <x v="1"/>
    <s v="plays"/>
  </r>
  <r>
    <x v="0"/>
    <s v="GB"/>
    <s v="GBP"/>
    <n v="1424692503"/>
    <d v="2015-02-23T06:55:03"/>
    <n v="1422100503"/>
    <x v="2811"/>
    <x v="1"/>
    <x v="0"/>
    <b v="0"/>
    <n v="108"/>
    <b v="1"/>
    <s v="theater/plays"/>
    <n v="100.27"/>
    <n v="92.842592592592595"/>
    <x v="1"/>
    <s v="plays"/>
  </r>
  <r>
    <x v="0"/>
    <s v="CA"/>
    <s v="CAD"/>
    <n v="1428292800"/>
    <d v="2015-04-05T23:00:00"/>
    <n v="1424368298"/>
    <x v="2812"/>
    <x v="2"/>
    <x v="0"/>
    <b v="0"/>
    <n v="83"/>
    <b v="1"/>
    <s v="theater/plays"/>
    <n v="113.3"/>
    <n v="68.253012048192772"/>
    <x v="1"/>
    <s v="plays"/>
  </r>
  <r>
    <x v="0"/>
    <s v="US"/>
    <s v="USD"/>
    <n v="1481737761"/>
    <d v="2016-12-14T12:49:21"/>
    <n v="1479577761"/>
    <x v="2813"/>
    <x v="4"/>
    <x v="2"/>
    <b v="0"/>
    <n v="96"/>
    <b v="1"/>
    <s v="theater/plays"/>
    <n v="127.57571428571428"/>
    <n v="37.209583333333335"/>
    <x v="1"/>
    <s v="plays"/>
  </r>
  <r>
    <x v="0"/>
    <s v="GB"/>
    <s v="GBP"/>
    <n v="1431164115"/>
    <d v="2015-05-09T04:35:15"/>
    <n v="1428572115"/>
    <x v="2814"/>
    <x v="6"/>
    <x v="0"/>
    <b v="0"/>
    <n v="64"/>
    <b v="1"/>
    <s v="theater/plays"/>
    <n v="107.73333333333332"/>
    <n v="25.25"/>
    <x v="1"/>
    <s v="plays"/>
  </r>
  <r>
    <x v="0"/>
    <s v="CA"/>
    <s v="CAD"/>
    <n v="1470595109"/>
    <d v="2016-08-07T13:38:29"/>
    <n v="1468003109"/>
    <x v="2815"/>
    <x v="3"/>
    <x v="2"/>
    <b v="0"/>
    <n v="14"/>
    <b v="1"/>
    <s v="theater/plays"/>
    <n v="242"/>
    <n v="43.214285714285715"/>
    <x v="1"/>
    <s v="plays"/>
  </r>
  <r>
    <x v="0"/>
    <s v="GB"/>
    <s v="GBP"/>
    <n v="1438531200"/>
    <d v="2015-08-02T11:00:00"/>
    <n v="1435921992"/>
    <x v="2816"/>
    <x v="3"/>
    <x v="0"/>
    <b v="0"/>
    <n v="169"/>
    <b v="1"/>
    <s v="theater/plays"/>
    <n v="141.56666666666666"/>
    <n v="25.130177514792898"/>
    <x v="1"/>
    <s v="plays"/>
  </r>
  <r>
    <x v="0"/>
    <s v="GB"/>
    <s v="GBP"/>
    <n v="1425136462"/>
    <d v="2015-02-28T10:14:22"/>
    <n v="1421680462"/>
    <x v="2817"/>
    <x v="1"/>
    <x v="0"/>
    <b v="0"/>
    <n v="33"/>
    <b v="1"/>
    <s v="theater/plays"/>
    <n v="130"/>
    <n v="23.636363636363637"/>
    <x v="1"/>
    <s v="plays"/>
  </r>
  <r>
    <x v="0"/>
    <s v="US"/>
    <s v="USD"/>
    <n v="1443018086"/>
    <d v="2015-09-23T09:21:26"/>
    <n v="1441290086"/>
    <x v="2818"/>
    <x v="8"/>
    <x v="0"/>
    <b v="0"/>
    <n v="102"/>
    <b v="1"/>
    <s v="theater/plays"/>
    <n v="106.03"/>
    <n v="103.95098039215686"/>
    <x v="1"/>
    <s v="plays"/>
  </r>
  <r>
    <x v="0"/>
    <s v="GB"/>
    <s v="GBP"/>
    <n v="1434285409"/>
    <d v="2015-06-14T07:36:49"/>
    <n v="1431693409"/>
    <x v="2819"/>
    <x v="5"/>
    <x v="0"/>
    <b v="0"/>
    <n v="104"/>
    <b v="1"/>
    <s v="theater/plays"/>
    <n v="104.80000000000001"/>
    <n v="50.384615384615387"/>
    <x v="1"/>
    <s v="plays"/>
  </r>
  <r>
    <x v="0"/>
    <s v="GB"/>
    <s v="GBP"/>
    <n v="1456444800"/>
    <d v="2016-02-25T19:00:00"/>
    <n v="1454337589"/>
    <x v="2820"/>
    <x v="2"/>
    <x v="2"/>
    <b v="0"/>
    <n v="20"/>
    <b v="1"/>
    <s v="theater/plays"/>
    <n v="136"/>
    <n v="13.6"/>
    <x v="1"/>
    <s v="plays"/>
  </r>
  <r>
    <x v="0"/>
    <s v="GB"/>
    <s v="GBP"/>
    <n v="1411510135"/>
    <d v="2014-09-23T17:08:55"/>
    <n v="1408918135"/>
    <x v="2821"/>
    <x v="10"/>
    <x v="3"/>
    <b v="0"/>
    <n v="35"/>
    <b v="1"/>
    <s v="theater/plays"/>
    <n v="100"/>
    <n v="28.571428571428573"/>
    <x v="1"/>
    <s v="plays"/>
  </r>
  <r>
    <x v="0"/>
    <s v="US"/>
    <s v="USD"/>
    <n v="1427469892"/>
    <d v="2015-03-27T10:24:52"/>
    <n v="1424881492"/>
    <x v="2822"/>
    <x v="2"/>
    <x v="0"/>
    <b v="0"/>
    <n v="94"/>
    <b v="1"/>
    <s v="theater/plays"/>
    <n v="100"/>
    <n v="63.829787234042556"/>
    <x v="1"/>
    <s v="plays"/>
  </r>
  <r>
    <x v="0"/>
    <s v="GB"/>
    <s v="GBP"/>
    <n v="1427842740"/>
    <d v="2015-03-31T17:59:00"/>
    <n v="1425428206"/>
    <x v="2823"/>
    <x v="7"/>
    <x v="0"/>
    <b v="0"/>
    <n v="14"/>
    <b v="1"/>
    <s v="theater/plays"/>
    <n v="124"/>
    <n v="8.8571428571428577"/>
    <x v="1"/>
    <s v="plays"/>
  </r>
  <r>
    <x v="0"/>
    <s v="US"/>
    <s v="USD"/>
    <n v="1434159780"/>
    <d v="2015-06-12T20:43:00"/>
    <n v="1431412196"/>
    <x v="2824"/>
    <x v="5"/>
    <x v="0"/>
    <b v="0"/>
    <n v="15"/>
    <b v="1"/>
    <s v="theater/plays"/>
    <n v="116.92307692307693"/>
    <n v="50.666666666666664"/>
    <x v="1"/>
    <s v="plays"/>
  </r>
  <r>
    <x v="0"/>
    <s v="GB"/>
    <s v="GBP"/>
    <n v="1449255686"/>
    <d v="2015-12-04T14:01:26"/>
    <n v="1446663686"/>
    <x v="2825"/>
    <x v="4"/>
    <x v="0"/>
    <b v="0"/>
    <n v="51"/>
    <b v="1"/>
    <s v="theater/plays"/>
    <n v="103.33333333333334"/>
    <n v="60.784313725490193"/>
    <x v="1"/>
    <s v="plays"/>
  </r>
  <r>
    <x v="0"/>
    <s v="US"/>
    <s v="USD"/>
    <n v="1436511600"/>
    <d v="2015-07-10T02:00:00"/>
    <n v="1434415812"/>
    <x v="2826"/>
    <x v="0"/>
    <x v="0"/>
    <b v="0"/>
    <n v="19"/>
    <b v="1"/>
    <s v="theater/plays"/>
    <n v="107.74999999999999"/>
    <n v="113.42105263157895"/>
    <x v="1"/>
    <s v="plays"/>
  </r>
  <r>
    <x v="0"/>
    <s v="US"/>
    <s v="USD"/>
    <n v="1464971400"/>
    <d v="2016-06-03T11:30:00"/>
    <n v="1462379066"/>
    <x v="2827"/>
    <x v="5"/>
    <x v="2"/>
    <b v="0"/>
    <n v="23"/>
    <b v="1"/>
    <s v="theater/plays"/>
    <n v="120.24999999999999"/>
    <n v="104.56521739130434"/>
    <x v="1"/>
    <s v="plays"/>
  </r>
  <r>
    <x v="0"/>
    <s v="GB"/>
    <s v="GBP"/>
    <n v="1443826800"/>
    <d v="2015-10-02T18:00:00"/>
    <n v="1441606869"/>
    <x v="2828"/>
    <x v="8"/>
    <x v="0"/>
    <b v="0"/>
    <n v="97"/>
    <b v="1"/>
    <s v="theater/plays"/>
    <n v="100.37894736842105"/>
    <n v="98.30927835051547"/>
    <x v="1"/>
    <s v="plays"/>
  </r>
  <r>
    <x v="0"/>
    <s v="GB"/>
    <s v="GBP"/>
    <n v="1464863118"/>
    <d v="2016-06-02T05:25:18"/>
    <n v="1462443918"/>
    <x v="2829"/>
    <x v="5"/>
    <x v="2"/>
    <b v="0"/>
    <n v="76"/>
    <b v="1"/>
    <s v="theater/plays"/>
    <n v="106.52"/>
    <n v="35.039473684210527"/>
    <x v="1"/>
    <s v="plays"/>
  </r>
  <r>
    <x v="0"/>
    <s v="US"/>
    <s v="USD"/>
    <n v="1399867140"/>
    <d v="2014-05-11T22:59:00"/>
    <n v="1398802148"/>
    <x v="2830"/>
    <x v="6"/>
    <x v="3"/>
    <b v="0"/>
    <n v="11"/>
    <b v="1"/>
    <s v="theater/plays"/>
    <n v="100"/>
    <n v="272.72727272727275"/>
    <x v="1"/>
    <s v="plays"/>
  </r>
  <r>
    <x v="0"/>
    <s v="US"/>
    <s v="USD"/>
    <n v="1437076070"/>
    <d v="2015-07-16T14:47:50"/>
    <n v="1434484070"/>
    <x v="2831"/>
    <x v="0"/>
    <x v="0"/>
    <b v="0"/>
    <n v="52"/>
    <b v="1"/>
    <s v="theater/plays"/>
    <n v="110.66666666666667"/>
    <n v="63.846153846153847"/>
    <x v="1"/>
    <s v="plays"/>
  </r>
  <r>
    <x v="0"/>
    <s v="GB"/>
    <s v="GBP"/>
    <n v="1416780000"/>
    <d v="2014-11-23T17:00:00"/>
    <n v="1414342894"/>
    <x v="2832"/>
    <x v="9"/>
    <x v="3"/>
    <b v="0"/>
    <n v="95"/>
    <b v="1"/>
    <s v="theater/plays"/>
    <n v="114.71959999999999"/>
    <n v="30.189368421052631"/>
    <x v="1"/>
    <s v="plays"/>
  </r>
  <r>
    <x v="0"/>
    <s v="US"/>
    <s v="USD"/>
    <n v="1444528800"/>
    <d v="2015-10-10T21:00:00"/>
    <n v="1442804633"/>
    <x v="2833"/>
    <x v="8"/>
    <x v="0"/>
    <b v="0"/>
    <n v="35"/>
    <b v="1"/>
    <s v="theater/plays"/>
    <n v="108.25925925925925"/>
    <n v="83.51428571428572"/>
    <x v="1"/>
    <s v="plays"/>
  </r>
  <r>
    <x v="0"/>
    <s v="GB"/>
    <s v="GBP"/>
    <n v="1422658930"/>
    <d v="2015-01-30T18:02:10"/>
    <n v="1421362930"/>
    <x v="2834"/>
    <x v="1"/>
    <x v="0"/>
    <b v="0"/>
    <n v="21"/>
    <b v="1"/>
    <s v="theater/plays"/>
    <n v="170"/>
    <n v="64.761904761904759"/>
    <x v="1"/>
    <s v="plays"/>
  </r>
  <r>
    <x v="0"/>
    <s v="GB"/>
    <s v="GBP"/>
    <n v="1449273600"/>
    <d v="2015-12-04T19:00:00"/>
    <n v="1446742417"/>
    <x v="2835"/>
    <x v="4"/>
    <x v="0"/>
    <b v="0"/>
    <n v="93"/>
    <b v="1"/>
    <s v="theater/plays"/>
    <n v="187.09899999999999"/>
    <n v="20.118172043010752"/>
    <x v="1"/>
    <s v="plays"/>
  </r>
  <r>
    <x v="0"/>
    <s v="US"/>
    <s v="USD"/>
    <n v="1487393940"/>
    <d v="2017-02-17T23:59:00"/>
    <n v="1484115418"/>
    <x v="2836"/>
    <x v="1"/>
    <x v="1"/>
    <b v="0"/>
    <n v="11"/>
    <b v="1"/>
    <s v="theater/plays"/>
    <n v="107.77777777777777"/>
    <n v="44.090909090909093"/>
    <x v="1"/>
    <s v="plays"/>
  </r>
  <r>
    <x v="0"/>
    <s v="CA"/>
    <s v="CAD"/>
    <n v="1449701284"/>
    <d v="2015-12-09T17:48:04"/>
    <n v="1446241684"/>
    <x v="2837"/>
    <x v="9"/>
    <x v="0"/>
    <b v="0"/>
    <n v="21"/>
    <b v="1"/>
    <s v="theater/plays"/>
    <n v="100"/>
    <n v="40.476190476190474"/>
    <x v="1"/>
    <s v="plays"/>
  </r>
  <r>
    <x v="0"/>
    <s v="US"/>
    <s v="USD"/>
    <n v="1407967200"/>
    <d v="2014-08-13T17:00:00"/>
    <n v="1406039696"/>
    <x v="2838"/>
    <x v="3"/>
    <x v="3"/>
    <b v="0"/>
    <n v="54"/>
    <b v="1"/>
    <s v="theater/plays"/>
    <n v="120.24999999999999"/>
    <n v="44.537037037037038"/>
    <x v="1"/>
    <s v="plays"/>
  </r>
  <r>
    <x v="0"/>
    <s v="US"/>
    <s v="USD"/>
    <n v="1408942740"/>
    <d v="2014-08-24T23:59:00"/>
    <n v="1406958354"/>
    <x v="2839"/>
    <x v="10"/>
    <x v="3"/>
    <b v="0"/>
    <n v="31"/>
    <b v="1"/>
    <s v="theater/plays"/>
    <n v="111.42857142857143"/>
    <n v="125.80645161290323"/>
    <x v="1"/>
    <s v="plays"/>
  </r>
  <r>
    <x v="0"/>
    <s v="GB"/>
    <s v="GBP"/>
    <n v="1426698000"/>
    <d v="2015-03-18T12:00:00"/>
    <n v="1424825479"/>
    <x v="2840"/>
    <x v="2"/>
    <x v="0"/>
    <b v="0"/>
    <n v="132"/>
    <b v="1"/>
    <s v="theater/plays"/>
    <n v="104"/>
    <n v="19.696969696969695"/>
    <x v="1"/>
    <s v="plays"/>
  </r>
  <r>
    <x v="2"/>
    <s v="GB"/>
    <s v="GBP"/>
    <n v="1450032297"/>
    <d v="2015-12-13T13:44:57"/>
    <n v="1444844697"/>
    <x v="2841"/>
    <x v="9"/>
    <x v="0"/>
    <b v="0"/>
    <n v="1"/>
    <b v="0"/>
    <s v="theater/plays"/>
    <n v="1"/>
    <n v="10"/>
    <x v="1"/>
    <s v="plays"/>
  </r>
  <r>
    <x v="2"/>
    <s v="GB"/>
    <s v="GBP"/>
    <n v="1403348400"/>
    <d v="2014-06-21T06:00:00"/>
    <n v="1401058295"/>
    <x v="2842"/>
    <x v="5"/>
    <x v="3"/>
    <b v="0"/>
    <n v="0"/>
    <b v="0"/>
    <s v="theater/plays"/>
    <n v="0"/>
    <n v="0"/>
    <x v="1"/>
    <s v="plays"/>
  </r>
  <r>
    <x v="2"/>
    <s v="US"/>
    <s v="USD"/>
    <n v="1465790400"/>
    <d v="2016-06-12T23:00:00"/>
    <n v="1462210950"/>
    <x v="2843"/>
    <x v="5"/>
    <x v="2"/>
    <b v="0"/>
    <n v="0"/>
    <b v="0"/>
    <s v="theater/plays"/>
    <n v="0"/>
    <n v="0"/>
    <x v="1"/>
    <s v="plays"/>
  </r>
  <r>
    <x v="2"/>
    <s v="AT"/>
    <s v="EUR"/>
    <n v="1483535180"/>
    <d v="2017-01-04T08:06:20"/>
    <n v="1480943180"/>
    <x v="2844"/>
    <x v="11"/>
    <x v="2"/>
    <b v="0"/>
    <n v="1"/>
    <b v="0"/>
    <s v="theater/plays"/>
    <n v="5.4545454545454541"/>
    <n v="30"/>
    <x v="1"/>
    <s v="plays"/>
  </r>
  <r>
    <x v="2"/>
    <s v="US"/>
    <s v="USD"/>
    <n v="1433723033"/>
    <d v="2015-06-07T19:23:53"/>
    <n v="1428539033"/>
    <x v="2845"/>
    <x v="6"/>
    <x v="0"/>
    <b v="0"/>
    <n v="39"/>
    <b v="0"/>
    <s v="theater/plays"/>
    <n v="31.546666666666667"/>
    <n v="60.666666666666664"/>
    <x v="1"/>
    <s v="plays"/>
  </r>
  <r>
    <x v="2"/>
    <s v="US"/>
    <s v="USD"/>
    <n v="1432917394"/>
    <d v="2015-05-29T11:36:34"/>
    <n v="1429029394"/>
    <x v="2846"/>
    <x v="6"/>
    <x v="0"/>
    <b v="0"/>
    <n v="0"/>
    <b v="0"/>
    <s v="theater/plays"/>
    <n v="0"/>
    <n v="0"/>
    <x v="1"/>
    <s v="plays"/>
  </r>
  <r>
    <x v="2"/>
    <s v="US"/>
    <s v="USD"/>
    <n v="1464031265"/>
    <d v="2016-05-23T14:21:05"/>
    <n v="1458847265"/>
    <x v="2847"/>
    <x v="7"/>
    <x v="2"/>
    <b v="0"/>
    <n v="0"/>
    <b v="0"/>
    <s v="theater/plays"/>
    <n v="0"/>
    <n v="0"/>
    <x v="1"/>
    <s v="plays"/>
  </r>
  <r>
    <x v="2"/>
    <s v="US"/>
    <s v="USD"/>
    <n v="1432913659"/>
    <d v="2015-05-29T10:34:19"/>
    <n v="1430321659"/>
    <x v="2848"/>
    <x v="6"/>
    <x v="0"/>
    <b v="0"/>
    <n v="3"/>
    <b v="0"/>
    <s v="theater/plays"/>
    <n v="0.2"/>
    <n v="23.333333333333332"/>
    <x v="1"/>
    <s v="plays"/>
  </r>
  <r>
    <x v="2"/>
    <s v="GB"/>
    <s v="GBP"/>
    <n v="1461406600"/>
    <d v="2016-04-23T05:16:40"/>
    <n v="1458814600"/>
    <x v="2849"/>
    <x v="7"/>
    <x v="2"/>
    <b v="0"/>
    <n v="1"/>
    <b v="0"/>
    <s v="theater/plays"/>
    <n v="1"/>
    <n v="5"/>
    <x v="1"/>
    <s v="plays"/>
  </r>
  <r>
    <x v="2"/>
    <s v="US"/>
    <s v="USD"/>
    <n v="1409962211"/>
    <d v="2014-09-05T19:10:11"/>
    <n v="1407370211"/>
    <x v="2850"/>
    <x v="10"/>
    <x v="3"/>
    <b v="0"/>
    <n v="13"/>
    <b v="0"/>
    <s v="theater/plays"/>
    <n v="3.8875000000000002"/>
    <n v="23.923076923076923"/>
    <x v="1"/>
    <s v="plays"/>
  </r>
  <r>
    <x v="2"/>
    <s v="IE"/>
    <s v="EUR"/>
    <n v="1454109420"/>
    <d v="2016-01-29T18:17:00"/>
    <n v="1453334629"/>
    <x v="2851"/>
    <x v="1"/>
    <x v="2"/>
    <b v="0"/>
    <n v="0"/>
    <b v="0"/>
    <s v="theater/plays"/>
    <n v="0"/>
    <n v="0"/>
    <x v="1"/>
    <s v="plays"/>
  </r>
  <r>
    <x v="2"/>
    <s v="US"/>
    <s v="USD"/>
    <n v="1403312703"/>
    <d v="2014-06-20T20:05:03"/>
    <n v="1400720703"/>
    <x v="2852"/>
    <x v="5"/>
    <x v="3"/>
    <b v="0"/>
    <n v="6"/>
    <b v="0"/>
    <s v="theater/plays"/>
    <n v="1.9"/>
    <n v="15.833333333333334"/>
    <x v="1"/>
    <s v="plays"/>
  </r>
  <r>
    <x v="2"/>
    <s v="CA"/>
    <s v="CAD"/>
    <n v="1410669297"/>
    <d v="2014-09-13T23:34:57"/>
    <n v="1405485297"/>
    <x v="2853"/>
    <x v="3"/>
    <x v="3"/>
    <b v="0"/>
    <n v="0"/>
    <b v="0"/>
    <s v="theater/plays"/>
    <n v="0"/>
    <n v="0"/>
    <x v="1"/>
    <s v="plays"/>
  </r>
  <r>
    <x v="2"/>
    <s v="GB"/>
    <s v="GBP"/>
    <n v="1431018719"/>
    <d v="2015-05-07T12:11:59"/>
    <n v="1429290719"/>
    <x v="2854"/>
    <x v="6"/>
    <x v="0"/>
    <b v="0"/>
    <n v="14"/>
    <b v="0"/>
    <s v="theater/plays"/>
    <n v="41.699999999999996"/>
    <n v="29.785714285714285"/>
    <x v="1"/>
    <s v="plays"/>
  </r>
  <r>
    <x v="2"/>
    <s v="US"/>
    <s v="USD"/>
    <n v="1454110440"/>
    <d v="2016-01-29T18:34:00"/>
    <n v="1451607071"/>
    <x v="2855"/>
    <x v="11"/>
    <x v="0"/>
    <b v="0"/>
    <n v="5"/>
    <b v="0"/>
    <s v="theater/plays"/>
    <n v="50"/>
    <n v="60"/>
    <x v="1"/>
    <s v="plays"/>
  </r>
  <r>
    <x v="2"/>
    <s v="US"/>
    <s v="USD"/>
    <n v="1439069640"/>
    <d v="2015-08-08T16:34:00"/>
    <n v="1433897647"/>
    <x v="2856"/>
    <x v="0"/>
    <x v="0"/>
    <b v="0"/>
    <n v="6"/>
    <b v="0"/>
    <s v="theater/plays"/>
    <n v="4.8666666666666663"/>
    <n v="24.333333333333332"/>
    <x v="1"/>
    <s v="plays"/>
  </r>
  <r>
    <x v="2"/>
    <s v="MX"/>
    <s v="MXN"/>
    <n v="1487613600"/>
    <d v="2017-02-20T13:00:00"/>
    <n v="1482444295"/>
    <x v="2857"/>
    <x v="11"/>
    <x v="2"/>
    <b v="0"/>
    <n v="15"/>
    <b v="0"/>
    <s v="theater/plays"/>
    <n v="19.736842105263158"/>
    <n v="500"/>
    <x v="1"/>
    <s v="plays"/>
  </r>
  <r>
    <x v="2"/>
    <s v="NL"/>
    <s v="EUR"/>
    <n v="1417778880"/>
    <d v="2014-12-05T06:28:00"/>
    <n v="1415711095"/>
    <x v="2858"/>
    <x v="4"/>
    <x v="3"/>
    <b v="0"/>
    <n v="0"/>
    <b v="0"/>
    <s v="theater/plays"/>
    <n v="0"/>
    <n v="0"/>
    <x v="1"/>
    <s v="plays"/>
  </r>
  <r>
    <x v="2"/>
    <s v="AU"/>
    <s v="AUD"/>
    <n v="1444984904"/>
    <d v="2015-10-16T03:41:44"/>
    <n v="1439800904"/>
    <x v="2859"/>
    <x v="10"/>
    <x v="0"/>
    <b v="0"/>
    <n v="1"/>
    <b v="0"/>
    <s v="theater/plays"/>
    <n v="1.7500000000000002"/>
    <n v="35"/>
    <x v="1"/>
    <s v="plays"/>
  </r>
  <r>
    <x v="2"/>
    <s v="US"/>
    <s v="USD"/>
    <n v="1466363576"/>
    <d v="2016-06-19T14:12:56"/>
    <n v="1461179576"/>
    <x v="2860"/>
    <x v="6"/>
    <x v="2"/>
    <b v="0"/>
    <n v="9"/>
    <b v="0"/>
    <s v="theater/plays"/>
    <n v="6.65"/>
    <n v="29.555555555555557"/>
    <x v="1"/>
    <s v="plays"/>
  </r>
  <r>
    <x v="2"/>
    <s v="AU"/>
    <s v="AUD"/>
    <n v="1443103848"/>
    <d v="2015-09-24T09:10:48"/>
    <n v="1441894248"/>
    <x v="2861"/>
    <x v="8"/>
    <x v="0"/>
    <b v="0"/>
    <n v="3"/>
    <b v="0"/>
    <s v="theater/plays"/>
    <n v="32"/>
    <n v="26.666666666666668"/>
    <x v="1"/>
    <s v="plays"/>
  </r>
  <r>
    <x v="2"/>
    <s v="US"/>
    <s v="USD"/>
    <n v="1403636229"/>
    <d v="2014-06-24T13:57:09"/>
    <n v="1401044229"/>
    <x v="2862"/>
    <x v="5"/>
    <x v="3"/>
    <b v="0"/>
    <n v="3"/>
    <b v="0"/>
    <s v="theater/plays"/>
    <n v="0.43307086614173229"/>
    <n v="18.333333333333332"/>
    <x v="1"/>
    <s v="plays"/>
  </r>
  <r>
    <x v="2"/>
    <s v="US"/>
    <s v="USD"/>
    <n v="1410279123"/>
    <d v="2014-09-09T11:12:03"/>
    <n v="1405095123"/>
    <x v="2863"/>
    <x v="3"/>
    <x v="3"/>
    <b v="0"/>
    <n v="1"/>
    <b v="0"/>
    <s v="theater/plays"/>
    <n v="0.04"/>
    <n v="20"/>
    <x v="1"/>
    <s v="plays"/>
  </r>
  <r>
    <x v="2"/>
    <s v="GB"/>
    <s v="GBP"/>
    <n v="1437139080"/>
    <d v="2015-07-17T08:18:00"/>
    <n v="1434552207"/>
    <x v="2864"/>
    <x v="0"/>
    <x v="0"/>
    <b v="0"/>
    <n v="3"/>
    <b v="0"/>
    <s v="theater/plays"/>
    <n v="1.6"/>
    <n v="13.333333333333334"/>
    <x v="1"/>
    <s v="plays"/>
  </r>
  <r>
    <x v="2"/>
    <s v="US"/>
    <s v="USD"/>
    <n v="1420512259"/>
    <d v="2015-01-05T21:44:19"/>
    <n v="1415328259"/>
    <x v="2865"/>
    <x v="4"/>
    <x v="3"/>
    <b v="0"/>
    <n v="0"/>
    <b v="0"/>
    <s v="theater/plays"/>
    <n v="0"/>
    <n v="0"/>
    <x v="1"/>
    <s v="plays"/>
  </r>
  <r>
    <x v="2"/>
    <s v="US"/>
    <s v="USD"/>
    <n v="1476482400"/>
    <d v="2016-10-14T17:00:00"/>
    <n v="1473893721"/>
    <x v="2866"/>
    <x v="8"/>
    <x v="2"/>
    <b v="0"/>
    <n v="2"/>
    <b v="0"/>
    <s v="theater/plays"/>
    <n v="0.89999999999999991"/>
    <n v="22.5"/>
    <x v="1"/>
    <s v="plays"/>
  </r>
  <r>
    <x v="2"/>
    <s v="US"/>
    <s v="USD"/>
    <n v="1467604800"/>
    <d v="2016-07-03T23:00:00"/>
    <n v="1465533672"/>
    <x v="2867"/>
    <x v="0"/>
    <x v="2"/>
    <b v="0"/>
    <n v="10"/>
    <b v="0"/>
    <s v="theater/plays"/>
    <n v="20.16"/>
    <n v="50.4"/>
    <x v="1"/>
    <s v="plays"/>
  </r>
  <r>
    <x v="2"/>
    <s v="US"/>
    <s v="USD"/>
    <n v="1475697054"/>
    <d v="2016-10-05T14:50:54"/>
    <n v="1473105054"/>
    <x v="2868"/>
    <x v="8"/>
    <x v="2"/>
    <b v="0"/>
    <n v="60"/>
    <b v="0"/>
    <s v="theater/plays"/>
    <n v="42.011733333333332"/>
    <n v="105.02933333333334"/>
    <x v="1"/>
    <s v="plays"/>
  </r>
  <r>
    <x v="2"/>
    <s v="US"/>
    <s v="USD"/>
    <n v="1468937681"/>
    <d v="2016-07-19T09:14:41"/>
    <n v="1466345681"/>
    <x v="2869"/>
    <x v="0"/>
    <x v="2"/>
    <b v="0"/>
    <n v="5"/>
    <b v="0"/>
    <s v="theater/plays"/>
    <n v="0.88500000000000001"/>
    <n v="35.4"/>
    <x v="1"/>
    <s v="plays"/>
  </r>
  <r>
    <x v="2"/>
    <s v="US"/>
    <s v="USD"/>
    <n v="1400301165"/>
    <d v="2014-05-16T23:32:45"/>
    <n v="1397709165"/>
    <x v="2870"/>
    <x v="6"/>
    <x v="3"/>
    <b v="0"/>
    <n v="9"/>
    <b v="0"/>
    <s v="theater/plays"/>
    <n v="15"/>
    <n v="83.333333333333329"/>
    <x v="1"/>
    <s v="plays"/>
  </r>
  <r>
    <x v="2"/>
    <s v="US"/>
    <s v="USD"/>
    <n v="1419183813"/>
    <d v="2014-12-21T12:43:33"/>
    <n v="1417455813"/>
    <x v="2871"/>
    <x v="11"/>
    <x v="3"/>
    <b v="0"/>
    <n v="13"/>
    <b v="0"/>
    <s v="theater/plays"/>
    <n v="4.67"/>
    <n v="35.92307692307692"/>
    <x v="1"/>
    <s v="plays"/>
  </r>
  <r>
    <x v="2"/>
    <s v="US"/>
    <s v="USD"/>
    <n v="1434768438"/>
    <d v="2015-06-19T21:47:18"/>
    <n v="1429584438"/>
    <x v="2872"/>
    <x v="6"/>
    <x v="0"/>
    <b v="0"/>
    <n v="0"/>
    <b v="0"/>
    <s v="theater/plays"/>
    <n v="0"/>
    <n v="0"/>
    <x v="1"/>
    <s v="plays"/>
  </r>
  <r>
    <x v="2"/>
    <s v="US"/>
    <s v="USD"/>
    <n v="1422473831"/>
    <d v="2015-01-28T14:37:11"/>
    <n v="1419881831"/>
    <x v="2873"/>
    <x v="11"/>
    <x v="3"/>
    <b v="0"/>
    <n v="8"/>
    <b v="0"/>
    <s v="theater/plays"/>
    <n v="38.119999999999997"/>
    <n v="119.125"/>
    <x v="1"/>
    <s v="plays"/>
  </r>
  <r>
    <x v="2"/>
    <s v="US"/>
    <s v="USD"/>
    <n v="1484684186"/>
    <d v="2017-01-17T15:16:26"/>
    <n v="1482092186"/>
    <x v="2874"/>
    <x v="11"/>
    <x v="2"/>
    <b v="0"/>
    <n v="3"/>
    <b v="0"/>
    <s v="theater/plays"/>
    <n v="5.42"/>
    <n v="90.333333333333329"/>
    <x v="1"/>
    <s v="plays"/>
  </r>
  <r>
    <x v="2"/>
    <s v="US"/>
    <s v="USD"/>
    <n v="1462417493"/>
    <d v="2016-05-04T22:04:53"/>
    <n v="1459825493"/>
    <x v="2875"/>
    <x v="6"/>
    <x v="2"/>
    <b v="0"/>
    <n v="3"/>
    <b v="0"/>
    <s v="theater/plays"/>
    <n v="3.4999999999999996E-2"/>
    <n v="2.3333333333333335"/>
    <x v="1"/>
    <s v="plays"/>
  </r>
  <r>
    <x v="2"/>
    <s v="US"/>
    <s v="USD"/>
    <n v="1437069079"/>
    <d v="2015-07-16T12:51:19"/>
    <n v="1434477079"/>
    <x v="2876"/>
    <x v="0"/>
    <x v="0"/>
    <b v="0"/>
    <n v="0"/>
    <b v="0"/>
    <s v="theater/plays"/>
    <n v="0"/>
    <n v="0"/>
    <x v="1"/>
    <s v="plays"/>
  </r>
  <r>
    <x v="2"/>
    <s v="US"/>
    <s v="USD"/>
    <n v="1480525200"/>
    <d v="2016-11-30T12:00:00"/>
    <n v="1477781724"/>
    <x v="2877"/>
    <x v="9"/>
    <x v="2"/>
    <b v="0"/>
    <n v="6"/>
    <b v="0"/>
    <s v="theater/plays"/>
    <n v="10.833333333333334"/>
    <n v="108.33333333333333"/>
    <x v="1"/>
    <s v="plays"/>
  </r>
  <r>
    <x v="2"/>
    <s v="GB"/>
    <s v="GBP"/>
    <n v="1435934795"/>
    <d v="2015-07-03T09:46:35"/>
    <n v="1430750795"/>
    <x v="2878"/>
    <x v="5"/>
    <x v="0"/>
    <b v="0"/>
    <n v="4"/>
    <b v="0"/>
    <s v="theater/plays"/>
    <n v="2.1"/>
    <n v="15.75"/>
    <x v="1"/>
    <s v="plays"/>
  </r>
  <r>
    <x v="2"/>
    <s v="US"/>
    <s v="USD"/>
    <n v="1453310661"/>
    <d v="2016-01-20T12:24:21"/>
    <n v="1450718661"/>
    <x v="2879"/>
    <x v="11"/>
    <x v="0"/>
    <b v="0"/>
    <n v="1"/>
    <b v="0"/>
    <s v="theater/plays"/>
    <n v="0.2589285714285714"/>
    <n v="29"/>
    <x v="1"/>
    <s v="plays"/>
  </r>
  <r>
    <x v="2"/>
    <s v="US"/>
    <s v="USD"/>
    <n v="1440090300"/>
    <d v="2015-08-20T12:05:00"/>
    <n v="1436305452"/>
    <x v="2880"/>
    <x v="3"/>
    <x v="0"/>
    <b v="0"/>
    <n v="29"/>
    <b v="0"/>
    <s v="theater/plays"/>
    <n v="23.333333333333332"/>
    <n v="96.551724137931032"/>
    <x v="1"/>
    <s v="plays"/>
  </r>
  <r>
    <x v="2"/>
    <s v="US"/>
    <s v="USD"/>
    <n v="1417620036"/>
    <d v="2014-12-03T10:20:36"/>
    <n v="1412432436"/>
    <x v="2881"/>
    <x v="9"/>
    <x v="3"/>
    <b v="0"/>
    <n v="0"/>
    <b v="0"/>
    <s v="theater/plays"/>
    <n v="0"/>
    <n v="0"/>
    <x v="1"/>
    <s v="plays"/>
  </r>
  <r>
    <x v="2"/>
    <s v="US"/>
    <s v="USD"/>
    <n v="1462112318"/>
    <d v="2016-05-01T09:18:38"/>
    <n v="1459520318"/>
    <x v="2882"/>
    <x v="6"/>
    <x v="2"/>
    <b v="0"/>
    <n v="4"/>
    <b v="0"/>
    <s v="theater/plays"/>
    <n v="33.6"/>
    <n v="63"/>
    <x v="1"/>
    <s v="plays"/>
  </r>
  <r>
    <x v="2"/>
    <s v="US"/>
    <s v="USD"/>
    <n v="1454734740"/>
    <d v="2016-02-05T23:59:00"/>
    <n v="1451684437"/>
    <x v="2883"/>
    <x v="1"/>
    <x v="2"/>
    <b v="0"/>
    <n v="5"/>
    <b v="0"/>
    <s v="theater/plays"/>
    <n v="19.079999999999998"/>
    <n v="381.6"/>
    <x v="1"/>
    <s v="plays"/>
  </r>
  <r>
    <x v="2"/>
    <s v="US"/>
    <s v="USD"/>
    <n v="1417800435"/>
    <d v="2014-12-05T12:27:15"/>
    <n v="1415208435"/>
    <x v="2884"/>
    <x v="4"/>
    <x v="3"/>
    <b v="0"/>
    <n v="4"/>
    <b v="0"/>
    <s v="theater/plays"/>
    <n v="0.41111111111111115"/>
    <n v="46.25"/>
    <x v="1"/>
    <s v="plays"/>
  </r>
  <r>
    <x v="2"/>
    <s v="US"/>
    <s v="USD"/>
    <n v="1426294201"/>
    <d v="2015-03-13T19:50:01"/>
    <n v="1423705801"/>
    <x v="2885"/>
    <x v="2"/>
    <x v="0"/>
    <b v="0"/>
    <n v="5"/>
    <b v="0"/>
    <s v="theater/plays"/>
    <n v="32.5"/>
    <n v="26"/>
    <x v="1"/>
    <s v="plays"/>
  </r>
  <r>
    <x v="2"/>
    <s v="US"/>
    <s v="USD"/>
    <n v="1442635140"/>
    <d v="2015-09-18T22:59:00"/>
    <n v="1442243484"/>
    <x v="2886"/>
    <x v="8"/>
    <x v="0"/>
    <b v="0"/>
    <n v="1"/>
    <b v="0"/>
    <s v="theater/plays"/>
    <n v="5"/>
    <n v="10"/>
    <x v="1"/>
    <s v="plays"/>
  </r>
  <r>
    <x v="2"/>
    <s v="US"/>
    <s v="USD"/>
    <n v="1420971324"/>
    <d v="2015-01-11T05:15:24"/>
    <n v="1418379324"/>
    <x v="2887"/>
    <x v="11"/>
    <x v="3"/>
    <b v="0"/>
    <n v="1"/>
    <b v="0"/>
    <s v="theater/plays"/>
    <n v="0.16666666666666669"/>
    <n v="5"/>
    <x v="1"/>
    <s v="plays"/>
  </r>
  <r>
    <x v="2"/>
    <s v="US"/>
    <s v="USD"/>
    <n v="1413608340"/>
    <d v="2014-10-17T23:59:00"/>
    <n v="1412945440"/>
    <x v="2888"/>
    <x v="9"/>
    <x v="3"/>
    <b v="0"/>
    <n v="0"/>
    <b v="0"/>
    <s v="theater/plays"/>
    <n v="0"/>
    <n v="0"/>
    <x v="1"/>
    <s v="plays"/>
  </r>
  <r>
    <x v="2"/>
    <s v="US"/>
    <s v="USD"/>
    <n v="1409344985"/>
    <d v="2014-08-29T15:43:05"/>
    <n v="1406752985"/>
    <x v="2889"/>
    <x v="3"/>
    <x v="3"/>
    <b v="0"/>
    <n v="14"/>
    <b v="0"/>
    <s v="theater/plays"/>
    <n v="38.066666666666663"/>
    <n v="81.571428571428569"/>
    <x v="1"/>
    <s v="plays"/>
  </r>
  <r>
    <x v="2"/>
    <s v="US"/>
    <s v="USD"/>
    <n v="1407553200"/>
    <d v="2014-08-08T22:00:00"/>
    <n v="1405100992"/>
    <x v="2890"/>
    <x v="3"/>
    <x v="3"/>
    <b v="0"/>
    <n v="3"/>
    <b v="0"/>
    <s v="theater/plays"/>
    <n v="1.05"/>
    <n v="7"/>
    <x v="1"/>
    <s v="plays"/>
  </r>
  <r>
    <x v="2"/>
    <s v="US"/>
    <s v="USD"/>
    <n v="1460751128"/>
    <d v="2016-04-15T15:12:08"/>
    <n v="1455570728"/>
    <x v="2891"/>
    <x v="2"/>
    <x v="2"/>
    <b v="0"/>
    <n v="10"/>
    <b v="0"/>
    <s v="theater/plays"/>
    <n v="2.73"/>
    <n v="27.3"/>
    <x v="1"/>
    <s v="plays"/>
  </r>
  <r>
    <x v="2"/>
    <s v="US"/>
    <s v="USD"/>
    <n v="1409000400"/>
    <d v="2014-08-25T16:00:00"/>
    <n v="1408381704"/>
    <x v="2892"/>
    <x v="10"/>
    <x v="3"/>
    <b v="0"/>
    <n v="17"/>
    <b v="0"/>
    <s v="theater/plays"/>
    <n v="9.0909090909090917"/>
    <n v="29.411764705882351"/>
    <x v="1"/>
    <s v="plays"/>
  </r>
  <r>
    <x v="2"/>
    <s v="US"/>
    <s v="USD"/>
    <n v="1420768800"/>
    <d v="2015-01-08T21:00:00"/>
    <n v="1415644395"/>
    <x v="2893"/>
    <x v="4"/>
    <x v="3"/>
    <b v="0"/>
    <n v="2"/>
    <b v="0"/>
    <s v="theater/plays"/>
    <n v="0.5"/>
    <n v="12.5"/>
    <x v="1"/>
    <s v="plays"/>
  </r>
  <r>
    <x v="2"/>
    <s v="US"/>
    <s v="USD"/>
    <n v="1428100815"/>
    <d v="2015-04-03T17:40:15"/>
    <n v="1422920415"/>
    <x v="2894"/>
    <x v="2"/>
    <x v="0"/>
    <b v="0"/>
    <n v="0"/>
    <b v="0"/>
    <s v="theater/plays"/>
    <n v="0"/>
    <n v="0"/>
    <x v="1"/>
    <s v="plays"/>
  </r>
  <r>
    <x v="2"/>
    <s v="US"/>
    <s v="USD"/>
    <n v="1403470800"/>
    <d v="2014-06-22T16:00:00"/>
    <n v="1403356792"/>
    <x v="2895"/>
    <x v="0"/>
    <x v="3"/>
    <b v="0"/>
    <n v="4"/>
    <b v="0"/>
    <s v="theater/plays"/>
    <n v="4.5999999999999996"/>
    <n v="5.75"/>
    <x v="1"/>
    <s v="plays"/>
  </r>
  <r>
    <x v="2"/>
    <s v="US"/>
    <s v="USD"/>
    <n v="1481522400"/>
    <d v="2016-12-12T01:00:00"/>
    <n v="1480283321"/>
    <x v="2896"/>
    <x v="4"/>
    <x v="2"/>
    <b v="0"/>
    <n v="12"/>
    <b v="0"/>
    <s v="theater/plays"/>
    <n v="20.833333333333336"/>
    <n v="52.083333333333336"/>
    <x v="1"/>
    <s v="plays"/>
  </r>
  <r>
    <x v="2"/>
    <s v="US"/>
    <s v="USD"/>
    <n v="1444577345"/>
    <d v="2015-10-11T10:29:05"/>
    <n v="1441985458"/>
    <x v="2897"/>
    <x v="8"/>
    <x v="0"/>
    <b v="0"/>
    <n v="3"/>
    <b v="0"/>
    <s v="theater/plays"/>
    <n v="4.583333333333333"/>
    <n v="183.33333333333334"/>
    <x v="1"/>
    <s v="plays"/>
  </r>
  <r>
    <x v="2"/>
    <s v="US"/>
    <s v="USD"/>
    <n v="1446307053"/>
    <d v="2015-10-31T10:57:33"/>
    <n v="1443715053"/>
    <x v="2898"/>
    <x v="9"/>
    <x v="0"/>
    <b v="0"/>
    <n v="12"/>
    <b v="0"/>
    <s v="theater/plays"/>
    <n v="4.2133333333333338"/>
    <n v="26.333333333333332"/>
    <x v="1"/>
    <s v="plays"/>
  </r>
  <r>
    <x v="2"/>
    <s v="US"/>
    <s v="USD"/>
    <n v="1469325158"/>
    <d v="2016-07-23T20:52:38"/>
    <n v="1464141158"/>
    <x v="2899"/>
    <x v="5"/>
    <x v="2"/>
    <b v="0"/>
    <n v="0"/>
    <b v="0"/>
    <s v="theater/plays"/>
    <n v="0"/>
    <n v="0"/>
    <x v="1"/>
    <s v="plays"/>
  </r>
  <r>
    <x v="2"/>
    <s v="US"/>
    <s v="USD"/>
    <n v="1407562632"/>
    <d v="2014-08-09T00:37:12"/>
    <n v="1404970632"/>
    <x v="2900"/>
    <x v="3"/>
    <x v="3"/>
    <b v="0"/>
    <n v="7"/>
    <b v="0"/>
    <s v="theater/plays"/>
    <n v="61.909090909090914"/>
    <n v="486.42857142857144"/>
    <x v="1"/>
    <s v="plays"/>
  </r>
  <r>
    <x v="2"/>
    <s v="US"/>
    <s v="USD"/>
    <n v="1423345339"/>
    <d v="2015-02-07T16:42:19"/>
    <n v="1418161339"/>
    <x v="2901"/>
    <x v="11"/>
    <x v="3"/>
    <b v="0"/>
    <n v="2"/>
    <b v="0"/>
    <s v="theater/plays"/>
    <n v="0.8"/>
    <n v="3"/>
    <x v="1"/>
    <s v="plays"/>
  </r>
  <r>
    <x v="2"/>
    <s v="US"/>
    <s v="USD"/>
    <n v="1440412396"/>
    <d v="2015-08-24T05:33:16"/>
    <n v="1437820396"/>
    <x v="2902"/>
    <x v="3"/>
    <x v="0"/>
    <b v="0"/>
    <n v="1"/>
    <b v="0"/>
    <s v="theater/plays"/>
    <n v="1.6666666666666666E-2"/>
    <n v="25"/>
    <x v="1"/>
    <s v="plays"/>
  </r>
  <r>
    <x v="2"/>
    <s v="US"/>
    <s v="USD"/>
    <n v="1441771218"/>
    <d v="2015-09-08T23:00:18"/>
    <n v="1436587218"/>
    <x v="2903"/>
    <x v="3"/>
    <x v="0"/>
    <b v="0"/>
    <n v="4"/>
    <b v="0"/>
    <s v="theater/plays"/>
    <n v="0.77999999999999992"/>
    <n v="9.75"/>
    <x v="1"/>
    <s v="plays"/>
  </r>
  <r>
    <x v="2"/>
    <s v="GB"/>
    <s v="GBP"/>
    <n v="1415534400"/>
    <d v="2014-11-09T07:00:00"/>
    <n v="1414538031"/>
    <x v="2904"/>
    <x v="9"/>
    <x v="3"/>
    <b v="0"/>
    <n v="4"/>
    <b v="0"/>
    <s v="theater/plays"/>
    <n v="5"/>
    <n v="18.75"/>
    <x v="1"/>
    <s v="plays"/>
  </r>
  <r>
    <x v="2"/>
    <s v="US"/>
    <s v="USD"/>
    <n v="1473211313"/>
    <d v="2016-09-06T20:21:53"/>
    <n v="1472001713"/>
    <x v="2905"/>
    <x v="10"/>
    <x v="2"/>
    <b v="0"/>
    <n v="17"/>
    <b v="0"/>
    <s v="theater/plays"/>
    <n v="17.771428571428572"/>
    <n v="36.588235294117645"/>
    <x v="1"/>
    <s v="plays"/>
  </r>
  <r>
    <x v="2"/>
    <s v="US"/>
    <s v="USD"/>
    <n v="1438390800"/>
    <d v="2015-07-31T20:00:00"/>
    <n v="1436888066"/>
    <x v="2906"/>
    <x v="3"/>
    <x v="0"/>
    <b v="0"/>
    <n v="7"/>
    <b v="0"/>
    <s v="theater/plays"/>
    <n v="9.4166666666666661"/>
    <n v="80.714285714285708"/>
    <x v="1"/>
    <s v="plays"/>
  </r>
  <r>
    <x v="2"/>
    <s v="US"/>
    <s v="USD"/>
    <n v="1463259837"/>
    <d v="2016-05-14T16:03:57"/>
    <n v="1458075837"/>
    <x v="2907"/>
    <x v="7"/>
    <x v="2"/>
    <b v="0"/>
    <n v="2"/>
    <b v="0"/>
    <s v="theater/plays"/>
    <n v="0.08"/>
    <n v="1"/>
    <x v="1"/>
    <s v="plays"/>
  </r>
  <r>
    <x v="2"/>
    <s v="US"/>
    <s v="USD"/>
    <n v="1465407219"/>
    <d v="2016-06-08T12:33:39"/>
    <n v="1462815219"/>
    <x v="2908"/>
    <x v="5"/>
    <x v="2"/>
    <b v="0"/>
    <n v="5"/>
    <b v="0"/>
    <s v="theater/plays"/>
    <n v="2.75"/>
    <n v="52.8"/>
    <x v="1"/>
    <s v="plays"/>
  </r>
  <r>
    <x v="2"/>
    <s v="US"/>
    <s v="USD"/>
    <n v="1416944760"/>
    <d v="2014-11-25T14:46:00"/>
    <n v="1413527001"/>
    <x v="2909"/>
    <x v="9"/>
    <x v="3"/>
    <b v="0"/>
    <n v="1"/>
    <b v="0"/>
    <s v="theater/plays"/>
    <n v="1.1111111111111112E-2"/>
    <n v="20"/>
    <x v="1"/>
    <s v="plays"/>
  </r>
  <r>
    <x v="2"/>
    <s v="GB"/>
    <s v="GBP"/>
    <n v="1434139887"/>
    <d v="2015-06-12T15:11:27"/>
    <n v="1428955887"/>
    <x v="2910"/>
    <x v="6"/>
    <x v="0"/>
    <b v="0"/>
    <n v="1"/>
    <b v="0"/>
    <s v="theater/plays"/>
    <n v="3.3333333333333335E-3"/>
    <n v="1"/>
    <x v="1"/>
    <s v="plays"/>
  </r>
  <r>
    <x v="2"/>
    <s v="US"/>
    <s v="USD"/>
    <n v="1435429626"/>
    <d v="2015-06-27T13:27:06"/>
    <n v="1431973626"/>
    <x v="2911"/>
    <x v="5"/>
    <x v="0"/>
    <b v="0"/>
    <n v="14"/>
    <b v="0"/>
    <s v="theater/plays"/>
    <n v="36.5"/>
    <n v="46.928571428571431"/>
    <x v="1"/>
    <s v="plays"/>
  </r>
  <r>
    <x v="2"/>
    <s v="US"/>
    <s v="USD"/>
    <n v="1452827374"/>
    <d v="2016-01-14T22:09:34"/>
    <n v="1450235374"/>
    <x v="2912"/>
    <x v="11"/>
    <x v="0"/>
    <b v="0"/>
    <n v="26"/>
    <b v="0"/>
    <s v="theater/plays"/>
    <n v="14.058171745152354"/>
    <n v="78.07692307692308"/>
    <x v="1"/>
    <s v="plays"/>
  </r>
  <r>
    <x v="2"/>
    <s v="US"/>
    <s v="USD"/>
    <n v="1410041339"/>
    <d v="2014-09-06T17:08:59"/>
    <n v="1404857339"/>
    <x v="2913"/>
    <x v="3"/>
    <x v="3"/>
    <b v="0"/>
    <n v="2"/>
    <b v="0"/>
    <s v="theater/plays"/>
    <n v="0.02"/>
    <n v="1"/>
    <x v="1"/>
    <s v="plays"/>
  </r>
  <r>
    <x v="2"/>
    <s v="GB"/>
    <s v="GBP"/>
    <n v="1426365994"/>
    <d v="2015-03-14T15:46:34"/>
    <n v="1421185594"/>
    <x v="2914"/>
    <x v="1"/>
    <x v="0"/>
    <b v="0"/>
    <n v="1"/>
    <b v="0"/>
    <s v="theater/plays"/>
    <n v="4.0000000000000001E-3"/>
    <n v="1"/>
    <x v="1"/>
    <s v="plays"/>
  </r>
  <r>
    <x v="2"/>
    <s v="GB"/>
    <s v="GBP"/>
    <n v="1458117190"/>
    <d v="2016-03-16T03:33:10"/>
    <n v="1455528790"/>
    <x v="2915"/>
    <x v="2"/>
    <x v="2"/>
    <b v="0"/>
    <n v="3"/>
    <b v="0"/>
    <s v="theater/plays"/>
    <n v="61.1"/>
    <n v="203.66666666666666"/>
    <x v="1"/>
    <s v="plays"/>
  </r>
  <r>
    <x v="2"/>
    <s v="GB"/>
    <s v="GBP"/>
    <n v="1400498789"/>
    <d v="2014-05-19T06:26:29"/>
    <n v="1398511589"/>
    <x v="2916"/>
    <x v="6"/>
    <x v="3"/>
    <b v="0"/>
    <n v="7"/>
    <b v="0"/>
    <s v="theater/plays"/>
    <n v="7.8378378378378386"/>
    <n v="20.714285714285715"/>
    <x v="1"/>
    <s v="plays"/>
  </r>
  <r>
    <x v="2"/>
    <s v="US"/>
    <s v="USD"/>
    <n v="1442381847"/>
    <d v="2015-09-16T00:37:27"/>
    <n v="1440826647"/>
    <x v="2917"/>
    <x v="10"/>
    <x v="0"/>
    <b v="0"/>
    <n v="9"/>
    <b v="0"/>
    <s v="theater/plays"/>
    <n v="21.85"/>
    <n v="48.555555555555557"/>
    <x v="1"/>
    <s v="plays"/>
  </r>
  <r>
    <x v="2"/>
    <s v="US"/>
    <s v="USD"/>
    <n v="1446131207"/>
    <d v="2015-10-29T10:06:47"/>
    <n v="1443712007"/>
    <x v="2918"/>
    <x v="9"/>
    <x v="0"/>
    <b v="0"/>
    <n v="20"/>
    <b v="0"/>
    <s v="theater/plays"/>
    <n v="27.24"/>
    <n v="68.099999999999994"/>
    <x v="1"/>
    <s v="plays"/>
  </r>
  <r>
    <x v="2"/>
    <s v="US"/>
    <s v="USD"/>
    <n v="1407250329"/>
    <d v="2014-08-05T09:52:09"/>
    <n v="1404658329"/>
    <x v="2919"/>
    <x v="3"/>
    <x v="3"/>
    <b v="0"/>
    <n v="6"/>
    <b v="0"/>
    <s v="theater/plays"/>
    <n v="8.5"/>
    <n v="8.5"/>
    <x v="1"/>
    <s v="plays"/>
  </r>
  <r>
    <x v="2"/>
    <s v="CA"/>
    <s v="CAD"/>
    <n v="1427306470"/>
    <d v="2015-03-25T13:01:10"/>
    <n v="1424718070"/>
    <x v="2920"/>
    <x v="2"/>
    <x v="0"/>
    <b v="0"/>
    <n v="13"/>
    <b v="0"/>
    <s v="theater/plays"/>
    <n v="26.840000000000003"/>
    <n v="51.615384615384613"/>
    <x v="1"/>
    <s v="plays"/>
  </r>
  <r>
    <x v="0"/>
    <s v="US"/>
    <s v="USD"/>
    <n v="1411679804"/>
    <d v="2014-09-25T16:16:44"/>
    <n v="1409087804"/>
    <x v="2921"/>
    <x v="10"/>
    <x v="3"/>
    <b v="0"/>
    <n v="3"/>
    <b v="1"/>
    <s v="theater/musical"/>
    <n v="129"/>
    <n v="43"/>
    <x v="1"/>
    <s v="musical"/>
  </r>
  <r>
    <x v="0"/>
    <s v="GB"/>
    <s v="GBP"/>
    <n v="1431982727"/>
    <d v="2015-05-18T15:58:47"/>
    <n v="1428094727"/>
    <x v="2922"/>
    <x v="6"/>
    <x v="0"/>
    <b v="0"/>
    <n v="6"/>
    <b v="1"/>
    <s v="theater/musical"/>
    <n v="100"/>
    <n v="83.333333333333329"/>
    <x v="1"/>
    <s v="musical"/>
  </r>
  <r>
    <x v="0"/>
    <s v="US"/>
    <s v="USD"/>
    <n v="1422068400"/>
    <d v="2015-01-23T22:00:00"/>
    <n v="1420774779"/>
    <x v="2923"/>
    <x v="1"/>
    <x v="0"/>
    <b v="0"/>
    <n v="10"/>
    <b v="1"/>
    <s v="theater/musical"/>
    <n v="100"/>
    <n v="30"/>
    <x v="1"/>
    <s v="musical"/>
  </r>
  <r>
    <x v="0"/>
    <s v="US"/>
    <s v="USD"/>
    <n v="1431143940"/>
    <d v="2015-05-08T22:59:00"/>
    <n v="1428585710"/>
    <x v="2924"/>
    <x v="6"/>
    <x v="0"/>
    <b v="0"/>
    <n v="147"/>
    <b v="1"/>
    <s v="theater/musical"/>
    <n v="103.2"/>
    <n v="175.51020408163265"/>
    <x v="1"/>
    <s v="musical"/>
  </r>
  <r>
    <x v="0"/>
    <s v="US"/>
    <s v="USD"/>
    <n v="1410444068"/>
    <d v="2014-09-11T09:01:08"/>
    <n v="1407852068"/>
    <x v="2925"/>
    <x v="10"/>
    <x v="3"/>
    <b v="0"/>
    <n v="199"/>
    <b v="1"/>
    <s v="theater/musical"/>
    <n v="102.44597777777777"/>
    <n v="231.66175879396985"/>
    <x v="1"/>
    <s v="musical"/>
  </r>
  <r>
    <x v="0"/>
    <s v="US"/>
    <s v="USD"/>
    <n v="1424715779"/>
    <d v="2015-02-23T13:22:59"/>
    <n v="1423506179"/>
    <x v="2926"/>
    <x v="2"/>
    <x v="0"/>
    <b v="0"/>
    <n v="50"/>
    <b v="1"/>
    <s v="theater/musical"/>
    <n v="125"/>
    <n v="75"/>
    <x v="1"/>
    <s v="musical"/>
  </r>
  <r>
    <x v="0"/>
    <s v="US"/>
    <s v="USD"/>
    <n v="1405400400"/>
    <d v="2014-07-15T00:00:00"/>
    <n v="1402934629"/>
    <x v="2927"/>
    <x v="0"/>
    <x v="3"/>
    <b v="0"/>
    <n v="21"/>
    <b v="1"/>
    <s v="theater/musical"/>
    <n v="130.83333333333334"/>
    <n v="112.14285714285714"/>
    <x v="1"/>
    <s v="musical"/>
  </r>
  <r>
    <x v="0"/>
    <s v="US"/>
    <s v="USD"/>
    <n v="1457135846"/>
    <d v="2016-03-04T18:57:26"/>
    <n v="1454543846"/>
    <x v="2928"/>
    <x v="2"/>
    <x v="2"/>
    <b v="0"/>
    <n v="24"/>
    <b v="1"/>
    <s v="theater/musical"/>
    <n v="100"/>
    <n v="41.666666666666664"/>
    <x v="1"/>
    <s v="musical"/>
  </r>
  <r>
    <x v="0"/>
    <s v="US"/>
    <s v="USD"/>
    <n v="1401024758"/>
    <d v="2014-05-25T08:32:38"/>
    <n v="1398432758"/>
    <x v="2929"/>
    <x v="6"/>
    <x v="3"/>
    <b v="0"/>
    <n v="32"/>
    <b v="1"/>
    <s v="theater/musical"/>
    <n v="102.06937499999999"/>
    <n v="255.17343750000001"/>
    <x v="1"/>
    <s v="musical"/>
  </r>
  <r>
    <x v="0"/>
    <s v="GB"/>
    <s v="GBP"/>
    <n v="1431007264"/>
    <d v="2015-05-07T09:01:04"/>
    <n v="1428415264"/>
    <x v="2930"/>
    <x v="6"/>
    <x v="0"/>
    <b v="0"/>
    <n v="62"/>
    <b v="1"/>
    <s v="theater/musical"/>
    <n v="100.92000000000002"/>
    <n v="162.7741935483871"/>
    <x v="1"/>
    <s v="musical"/>
  </r>
  <r>
    <x v="0"/>
    <s v="CA"/>
    <s v="CAD"/>
    <n v="1410761280"/>
    <d v="2014-09-15T01:08:00"/>
    <n v="1408604363"/>
    <x v="2931"/>
    <x v="10"/>
    <x v="3"/>
    <b v="0"/>
    <n v="9"/>
    <b v="1"/>
    <s v="theater/musical"/>
    <n v="106"/>
    <n v="88.333333333333329"/>
    <x v="1"/>
    <s v="musical"/>
  </r>
  <r>
    <x v="0"/>
    <s v="AU"/>
    <s v="AUD"/>
    <n v="1424516400"/>
    <d v="2015-02-21T06:00:00"/>
    <n v="1421812637"/>
    <x v="2932"/>
    <x v="1"/>
    <x v="0"/>
    <b v="0"/>
    <n v="38"/>
    <b v="1"/>
    <s v="theater/musical"/>
    <n v="105.0967741935484"/>
    <n v="85.736842105263165"/>
    <x v="1"/>
    <s v="musical"/>
  </r>
  <r>
    <x v="0"/>
    <s v="US"/>
    <s v="USD"/>
    <n v="1465081053"/>
    <d v="2016-06-04T17:57:33"/>
    <n v="1462489053"/>
    <x v="2933"/>
    <x v="5"/>
    <x v="2"/>
    <b v="0"/>
    <n v="54"/>
    <b v="1"/>
    <s v="theater/musical"/>
    <n v="102.76"/>
    <n v="47.574074074074076"/>
    <x v="1"/>
    <s v="musical"/>
  </r>
  <r>
    <x v="0"/>
    <s v="CA"/>
    <s v="CAD"/>
    <n v="1402845364"/>
    <d v="2014-06-15T10:16:04"/>
    <n v="1400253364"/>
    <x v="2934"/>
    <x v="5"/>
    <x v="3"/>
    <b v="0"/>
    <n v="37"/>
    <b v="1"/>
    <s v="theater/musical"/>
    <n v="108"/>
    <n v="72.972972972972968"/>
    <x v="1"/>
    <s v="musical"/>
  </r>
  <r>
    <x v="0"/>
    <s v="US"/>
    <s v="USD"/>
    <n v="1472490000"/>
    <d v="2016-08-29T12:00:00"/>
    <n v="1467468008"/>
    <x v="2935"/>
    <x v="3"/>
    <x v="2"/>
    <b v="0"/>
    <n v="39"/>
    <b v="1"/>
    <s v="theater/musical"/>
    <n v="100.88571428571429"/>
    <n v="90.538461538461533"/>
    <x v="1"/>
    <s v="musical"/>
  </r>
  <r>
    <x v="0"/>
    <s v="US"/>
    <s v="USD"/>
    <n v="1413176340"/>
    <d v="2014-10-12T23:59:00"/>
    <n v="1412091423"/>
    <x v="2936"/>
    <x v="8"/>
    <x v="3"/>
    <b v="0"/>
    <n v="34"/>
    <b v="1"/>
    <s v="theater/musical"/>
    <n v="128"/>
    <n v="37.647058823529413"/>
    <x v="1"/>
    <s v="musical"/>
  </r>
  <r>
    <x v="0"/>
    <s v="GB"/>
    <s v="GBP"/>
    <n v="1405249113"/>
    <d v="2014-07-13T05:58:33"/>
    <n v="1402657113"/>
    <x v="2937"/>
    <x v="0"/>
    <x v="3"/>
    <b v="0"/>
    <n v="55"/>
    <b v="1"/>
    <s v="theater/musical"/>
    <n v="133.33333333333331"/>
    <n v="36.363636363636367"/>
    <x v="1"/>
    <s v="musical"/>
  </r>
  <r>
    <x v="0"/>
    <s v="US"/>
    <s v="USD"/>
    <n v="1422636814"/>
    <d v="2015-01-30T11:53:34"/>
    <n v="1420044814"/>
    <x v="2938"/>
    <x v="11"/>
    <x v="3"/>
    <b v="0"/>
    <n v="32"/>
    <b v="1"/>
    <s v="theater/musical"/>
    <n v="101.375"/>
    <n v="126.71875"/>
    <x v="1"/>
    <s v="musical"/>
  </r>
  <r>
    <x v="0"/>
    <s v="US"/>
    <s v="USD"/>
    <n v="1409187600"/>
    <d v="2014-08-27T20:00:00"/>
    <n v="1406316312"/>
    <x v="2939"/>
    <x v="3"/>
    <x v="3"/>
    <b v="0"/>
    <n v="25"/>
    <b v="1"/>
    <s v="theater/musical"/>
    <n v="102.875"/>
    <n v="329.2"/>
    <x v="1"/>
    <s v="musical"/>
  </r>
  <r>
    <x v="0"/>
    <s v="US"/>
    <s v="USD"/>
    <n v="1421606018"/>
    <d v="2015-01-18T13:33:38"/>
    <n v="1418150018"/>
    <x v="2940"/>
    <x v="11"/>
    <x v="3"/>
    <b v="0"/>
    <n v="33"/>
    <b v="1"/>
    <s v="theater/musical"/>
    <n v="107.24000000000001"/>
    <n v="81.242424242424249"/>
    <x v="1"/>
    <s v="musical"/>
  </r>
  <r>
    <x v="2"/>
    <s v="US"/>
    <s v="USD"/>
    <n v="1425250955"/>
    <d v="2015-03-01T18:02:35"/>
    <n v="1422658955"/>
    <x v="2941"/>
    <x v="1"/>
    <x v="0"/>
    <b v="0"/>
    <n v="1"/>
    <b v="0"/>
    <s v="theater/spaces"/>
    <n v="4.0000000000000001E-3"/>
    <n v="1"/>
    <x v="1"/>
    <s v="spaces"/>
  </r>
  <r>
    <x v="2"/>
    <s v="CA"/>
    <s v="CAD"/>
    <n v="1450297080"/>
    <d v="2015-12-16T15:18:00"/>
    <n v="1448565459"/>
    <x v="2942"/>
    <x v="4"/>
    <x v="0"/>
    <b v="0"/>
    <n v="202"/>
    <b v="0"/>
    <s v="theater/spaces"/>
    <n v="20.424999999999997"/>
    <n v="202.22772277227722"/>
    <x v="1"/>
    <s v="spaces"/>
  </r>
  <r>
    <x v="2"/>
    <s v="US"/>
    <s v="USD"/>
    <n v="1428894380"/>
    <d v="2015-04-12T22:06:20"/>
    <n v="1426302380"/>
    <x v="2943"/>
    <x v="7"/>
    <x v="0"/>
    <b v="0"/>
    <n v="0"/>
    <b v="0"/>
    <s v="theater/spaces"/>
    <n v="0"/>
    <n v="0"/>
    <x v="1"/>
    <s v="spaces"/>
  </r>
  <r>
    <x v="2"/>
    <s v="US"/>
    <s v="USD"/>
    <n v="1433714198"/>
    <d v="2015-06-07T16:56:38"/>
    <n v="1431122198"/>
    <x v="2944"/>
    <x v="5"/>
    <x v="0"/>
    <b v="0"/>
    <n v="1"/>
    <b v="0"/>
    <s v="theater/spaces"/>
    <n v="1"/>
    <n v="100"/>
    <x v="1"/>
    <s v="spaces"/>
  </r>
  <r>
    <x v="2"/>
    <s v="US"/>
    <s v="USD"/>
    <n v="1432437660"/>
    <d v="2015-05-23T22:21:00"/>
    <n v="1429845660"/>
    <x v="2945"/>
    <x v="6"/>
    <x v="0"/>
    <b v="0"/>
    <n v="0"/>
    <b v="0"/>
    <s v="theater/spaces"/>
    <n v="0"/>
    <n v="0"/>
    <x v="1"/>
    <s v="spaces"/>
  </r>
  <r>
    <x v="2"/>
    <s v="GB"/>
    <s v="GBP"/>
    <n v="1471265092"/>
    <d v="2016-08-15T07:44:52"/>
    <n v="1468673092"/>
    <x v="2946"/>
    <x v="3"/>
    <x v="2"/>
    <b v="0"/>
    <n v="2"/>
    <b v="0"/>
    <s v="theater/spaces"/>
    <n v="0.1"/>
    <n v="1"/>
    <x v="1"/>
    <s v="spaces"/>
  </r>
  <r>
    <x v="2"/>
    <s v="US"/>
    <s v="USD"/>
    <n v="1480007460"/>
    <d v="2016-11-24T12:11:00"/>
    <n v="1475760567"/>
    <x v="2947"/>
    <x v="9"/>
    <x v="2"/>
    <b v="0"/>
    <n v="13"/>
    <b v="0"/>
    <s v="theater/spaces"/>
    <n v="4.2880000000000003"/>
    <n v="82.461538461538467"/>
    <x v="1"/>
    <s v="spaces"/>
  </r>
  <r>
    <x v="2"/>
    <s v="US"/>
    <s v="USD"/>
    <n v="1433259293"/>
    <d v="2015-06-02T10:34:53"/>
    <n v="1428075293"/>
    <x v="2948"/>
    <x v="6"/>
    <x v="0"/>
    <b v="0"/>
    <n v="9"/>
    <b v="0"/>
    <s v="theater/spaces"/>
    <n v="4.8000000000000004E-3"/>
    <n v="2.6666666666666665"/>
    <x v="1"/>
    <s v="spaces"/>
  </r>
  <r>
    <x v="2"/>
    <s v="US"/>
    <s v="USD"/>
    <n v="1447965917"/>
    <d v="2015-11-19T15:45:17"/>
    <n v="1445370317"/>
    <x v="2949"/>
    <x v="9"/>
    <x v="0"/>
    <b v="0"/>
    <n v="2"/>
    <b v="0"/>
    <s v="theater/spaces"/>
    <n v="2.5"/>
    <n v="12.5"/>
    <x v="1"/>
    <s v="spaces"/>
  </r>
  <r>
    <x v="2"/>
    <s v="US"/>
    <s v="USD"/>
    <n v="1453538752"/>
    <d v="2016-01-23T03:45:52"/>
    <n v="1450946752"/>
    <x v="2950"/>
    <x v="11"/>
    <x v="0"/>
    <b v="0"/>
    <n v="0"/>
    <b v="0"/>
    <s v="theater/spaces"/>
    <n v="0"/>
    <n v="0"/>
    <x v="1"/>
    <s v="spaces"/>
  </r>
  <r>
    <x v="1"/>
    <s v="US"/>
    <s v="USD"/>
    <n v="1412536573"/>
    <d v="2014-10-05T14:16:13"/>
    <n v="1408648573"/>
    <x v="2951"/>
    <x v="10"/>
    <x v="3"/>
    <b v="0"/>
    <n v="58"/>
    <b v="0"/>
    <s v="theater/spaces"/>
    <n v="2.1919999999999997"/>
    <n v="18.896551724137932"/>
    <x v="1"/>
    <s v="spaces"/>
  </r>
  <r>
    <x v="1"/>
    <s v="US"/>
    <s v="USD"/>
    <n v="1476676800"/>
    <d v="2016-10-16T23:00:00"/>
    <n v="1473957239"/>
    <x v="2952"/>
    <x v="8"/>
    <x v="2"/>
    <b v="0"/>
    <n v="8"/>
    <b v="0"/>
    <s v="theater/spaces"/>
    <n v="8.0250000000000004"/>
    <n v="200.625"/>
    <x v="1"/>
    <s v="spaces"/>
  </r>
  <r>
    <x v="1"/>
    <s v="US"/>
    <s v="USD"/>
    <n v="1444330821"/>
    <d v="2015-10-08T14:00:21"/>
    <n v="1441738821"/>
    <x v="2953"/>
    <x v="8"/>
    <x v="0"/>
    <b v="0"/>
    <n v="3"/>
    <b v="0"/>
    <s v="theater/spaces"/>
    <n v="0.15125"/>
    <n v="201.66666666666666"/>
    <x v="1"/>
    <s v="spaces"/>
  </r>
  <r>
    <x v="1"/>
    <s v="US"/>
    <s v="USD"/>
    <n v="1489669203"/>
    <d v="2017-03-16T08:00:03"/>
    <n v="1487944803"/>
    <x v="2954"/>
    <x v="2"/>
    <x v="1"/>
    <b v="0"/>
    <n v="0"/>
    <b v="0"/>
    <s v="theater/spaces"/>
    <n v="0"/>
    <n v="0"/>
    <x v="1"/>
    <s v="spaces"/>
  </r>
  <r>
    <x v="1"/>
    <s v="US"/>
    <s v="USD"/>
    <n v="1434476849"/>
    <d v="2015-06-16T12:47:29"/>
    <n v="1431884849"/>
    <x v="2955"/>
    <x v="5"/>
    <x v="0"/>
    <b v="0"/>
    <n v="11"/>
    <b v="0"/>
    <s v="theater/spaces"/>
    <n v="59.583333333333336"/>
    <n v="65"/>
    <x v="1"/>
    <s v="spaces"/>
  </r>
  <r>
    <x v="1"/>
    <s v="US"/>
    <s v="USD"/>
    <n v="1462402850"/>
    <d v="2016-05-04T18:00:50"/>
    <n v="1459810850"/>
    <x v="2956"/>
    <x v="6"/>
    <x v="2"/>
    <b v="0"/>
    <n v="20"/>
    <b v="0"/>
    <s v="theater/spaces"/>
    <n v="16.734177215189874"/>
    <n v="66.099999999999994"/>
    <x v="1"/>
    <s v="spaces"/>
  </r>
  <r>
    <x v="1"/>
    <s v="US"/>
    <s v="USD"/>
    <n v="1427498172"/>
    <d v="2015-03-27T18:16:12"/>
    <n v="1422317772"/>
    <x v="2957"/>
    <x v="1"/>
    <x v="0"/>
    <b v="0"/>
    <n v="3"/>
    <b v="0"/>
    <s v="theater/spaces"/>
    <n v="1.8666666666666669"/>
    <n v="93.333333333333329"/>
    <x v="1"/>
    <s v="spaces"/>
  </r>
  <r>
    <x v="1"/>
    <s v="US"/>
    <s v="USD"/>
    <n v="1462729317"/>
    <d v="2016-05-08T12:41:57"/>
    <n v="1457548917"/>
    <x v="2958"/>
    <x v="7"/>
    <x v="2"/>
    <b v="0"/>
    <n v="0"/>
    <b v="0"/>
    <s v="theater/spaces"/>
    <n v="0"/>
    <n v="0"/>
    <x v="1"/>
    <s v="spaces"/>
  </r>
  <r>
    <x v="1"/>
    <s v="GB"/>
    <s v="GBP"/>
    <n v="1465258325"/>
    <d v="2016-06-06T19:12:05"/>
    <n v="1462666325"/>
    <x v="2959"/>
    <x v="5"/>
    <x v="2"/>
    <b v="0"/>
    <n v="0"/>
    <b v="0"/>
    <s v="theater/spaces"/>
    <n v="0"/>
    <n v="0"/>
    <x v="1"/>
    <s v="spaces"/>
  </r>
  <r>
    <x v="1"/>
    <s v="US"/>
    <s v="USD"/>
    <n v="1410459023"/>
    <d v="2014-09-11T13:10:23"/>
    <n v="1407867023"/>
    <x v="2960"/>
    <x v="10"/>
    <x v="3"/>
    <b v="0"/>
    <n v="0"/>
    <b v="0"/>
    <s v="theater/spaces"/>
    <n v="0"/>
    <n v="0"/>
    <x v="1"/>
    <s v="spaces"/>
  </r>
  <r>
    <x v="0"/>
    <s v="US"/>
    <s v="USD"/>
    <n v="1427342400"/>
    <d v="2015-03-25T23:00:00"/>
    <n v="1424927159"/>
    <x v="2961"/>
    <x v="2"/>
    <x v="0"/>
    <b v="0"/>
    <n v="108"/>
    <b v="1"/>
    <s v="theater/plays"/>
    <n v="109.62"/>
    <n v="50.75"/>
    <x v="1"/>
    <s v="plays"/>
  </r>
  <r>
    <x v="0"/>
    <s v="US"/>
    <s v="USD"/>
    <n v="1425193140"/>
    <d v="2015-03-01T01:59:00"/>
    <n v="1422769906"/>
    <x v="2962"/>
    <x v="2"/>
    <x v="0"/>
    <b v="0"/>
    <n v="20"/>
    <b v="1"/>
    <s v="theater/plays"/>
    <n v="121.8"/>
    <n v="60.9"/>
    <x v="1"/>
    <s v="plays"/>
  </r>
  <r>
    <x v="0"/>
    <s v="US"/>
    <s v="USD"/>
    <n v="1435835824"/>
    <d v="2015-07-02T06:17:04"/>
    <n v="1433243824"/>
    <x v="2963"/>
    <x v="0"/>
    <x v="0"/>
    <b v="0"/>
    <n v="98"/>
    <b v="1"/>
    <s v="theater/plays"/>
    <n v="106.85"/>
    <n v="109.03061224489795"/>
    <x v="1"/>
    <s v="plays"/>
  </r>
  <r>
    <x v="0"/>
    <s v="US"/>
    <s v="USD"/>
    <n v="1407360720"/>
    <d v="2014-08-06T16:32:00"/>
    <n v="1404769819"/>
    <x v="2964"/>
    <x v="3"/>
    <x v="3"/>
    <b v="0"/>
    <n v="196"/>
    <b v="1"/>
    <s v="theater/plays"/>
    <n v="100.71379999999999"/>
    <n v="25.692295918367346"/>
    <x v="1"/>
    <s v="plays"/>
  </r>
  <r>
    <x v="0"/>
    <s v="US"/>
    <s v="USD"/>
    <n v="1436290233"/>
    <d v="2015-07-07T12:30:33"/>
    <n v="1433698233"/>
    <x v="2965"/>
    <x v="0"/>
    <x v="0"/>
    <b v="0"/>
    <n v="39"/>
    <b v="1"/>
    <s v="theater/plays"/>
    <n v="109.00000000000001"/>
    <n v="41.92307692307692"/>
    <x v="1"/>
    <s v="plays"/>
  </r>
  <r>
    <x v="0"/>
    <s v="US"/>
    <s v="USD"/>
    <n v="1442425412"/>
    <d v="2015-09-16T12:43:32"/>
    <n v="1439833412"/>
    <x v="2966"/>
    <x v="10"/>
    <x v="0"/>
    <b v="0"/>
    <n v="128"/>
    <b v="1"/>
    <s v="theater/plays"/>
    <n v="113.63000000000001"/>
    <n v="88.7734375"/>
    <x v="1"/>
    <s v="plays"/>
  </r>
  <r>
    <x v="0"/>
    <s v="US"/>
    <s v="USD"/>
    <n v="1425872692"/>
    <d v="2015-03-08T22:44:52"/>
    <n v="1423284292"/>
    <x v="2967"/>
    <x v="2"/>
    <x v="0"/>
    <b v="0"/>
    <n v="71"/>
    <b v="1"/>
    <s v="theater/plays"/>
    <n v="113.92"/>
    <n v="80.225352112676063"/>
    <x v="1"/>
    <s v="plays"/>
  </r>
  <r>
    <x v="0"/>
    <s v="US"/>
    <s v="USD"/>
    <n v="1471406340"/>
    <d v="2016-08-16T22:59:00"/>
    <n v="1470227660"/>
    <x v="2968"/>
    <x v="10"/>
    <x v="2"/>
    <b v="0"/>
    <n v="47"/>
    <b v="1"/>
    <s v="theater/plays"/>
    <n v="106"/>
    <n v="78.936170212765958"/>
    <x v="1"/>
    <s v="plays"/>
  </r>
  <r>
    <x v="0"/>
    <s v="CA"/>
    <s v="CAD"/>
    <n v="1430693460"/>
    <d v="2015-05-03T17:51:00"/>
    <n v="1428087153"/>
    <x v="2969"/>
    <x v="6"/>
    <x v="0"/>
    <b v="0"/>
    <n v="17"/>
    <b v="1"/>
    <s v="theater/plays"/>
    <n v="162.5"/>
    <n v="95.588235294117652"/>
    <x v="1"/>
    <s v="plays"/>
  </r>
  <r>
    <x v="0"/>
    <s v="US"/>
    <s v="USD"/>
    <n v="1405699451"/>
    <d v="2014-07-18T11:04:11"/>
    <n v="1403107451"/>
    <x v="2970"/>
    <x v="0"/>
    <x v="3"/>
    <b v="0"/>
    <n v="91"/>
    <b v="1"/>
    <s v="theater/plays"/>
    <n v="106"/>
    <n v="69.890109890109883"/>
    <x v="1"/>
    <s v="plays"/>
  </r>
  <r>
    <x v="0"/>
    <s v="US"/>
    <s v="USD"/>
    <n v="1409500078"/>
    <d v="2014-08-31T10:47:58"/>
    <n v="1406908078"/>
    <x v="2971"/>
    <x v="10"/>
    <x v="3"/>
    <b v="0"/>
    <n v="43"/>
    <b v="1"/>
    <s v="theater/plays"/>
    <n v="100.15624999999999"/>
    <n v="74.534883720930239"/>
    <x v="1"/>
    <s v="plays"/>
  </r>
  <r>
    <x v="0"/>
    <s v="US"/>
    <s v="USD"/>
    <n v="1480899600"/>
    <d v="2016-12-04T20:00:00"/>
    <n v="1479609520"/>
    <x v="2972"/>
    <x v="4"/>
    <x v="2"/>
    <b v="0"/>
    <n v="17"/>
    <b v="1"/>
    <s v="theater/plays"/>
    <n v="105.35000000000001"/>
    <n v="123.94117647058823"/>
    <x v="1"/>
    <s v="plays"/>
  </r>
  <r>
    <x v="0"/>
    <s v="US"/>
    <s v="USD"/>
    <n v="1451620800"/>
    <d v="2015-12-31T23:00:00"/>
    <n v="1449171508"/>
    <x v="2973"/>
    <x v="11"/>
    <x v="0"/>
    <b v="0"/>
    <n v="33"/>
    <b v="1"/>
    <s v="theater/plays"/>
    <n v="174.8"/>
    <n v="264.84848484848487"/>
    <x v="1"/>
    <s v="plays"/>
  </r>
  <r>
    <x v="0"/>
    <s v="US"/>
    <s v="USD"/>
    <n v="1411695300"/>
    <d v="2014-09-25T20:35:00"/>
    <n v="1409275671"/>
    <x v="2974"/>
    <x v="10"/>
    <x v="3"/>
    <b v="0"/>
    <n v="87"/>
    <b v="1"/>
    <s v="theater/plays"/>
    <n v="102"/>
    <n v="58.620689655172413"/>
    <x v="1"/>
    <s v="plays"/>
  </r>
  <r>
    <x v="0"/>
    <s v="US"/>
    <s v="USD"/>
    <n v="1417057200"/>
    <d v="2014-11-26T22:00:00"/>
    <n v="1414599886"/>
    <x v="2975"/>
    <x v="9"/>
    <x v="3"/>
    <b v="0"/>
    <n v="113"/>
    <b v="1"/>
    <s v="theater/plays"/>
    <n v="100.125"/>
    <n v="70.884955752212392"/>
    <x v="1"/>
    <s v="plays"/>
  </r>
  <r>
    <x v="0"/>
    <s v="GB"/>
    <s v="GBP"/>
    <n v="1457870400"/>
    <d v="2016-03-13T07:00:00"/>
    <n v="1456421530"/>
    <x v="2976"/>
    <x v="2"/>
    <x v="2"/>
    <b v="0"/>
    <n v="14"/>
    <b v="1"/>
    <s v="theater/plays"/>
    <n v="171.42857142857142"/>
    <n v="8.5714285714285712"/>
    <x v="1"/>
    <s v="plays"/>
  </r>
  <r>
    <x v="0"/>
    <s v="US"/>
    <s v="USD"/>
    <n v="1427076840"/>
    <d v="2015-03-22T21:14:00"/>
    <n v="1421960934"/>
    <x v="2977"/>
    <x v="1"/>
    <x v="0"/>
    <b v="0"/>
    <n v="30"/>
    <b v="1"/>
    <s v="theater/plays"/>
    <n v="113.56666666666666"/>
    <n v="113.56666666666666"/>
    <x v="1"/>
    <s v="plays"/>
  </r>
  <r>
    <x v="0"/>
    <s v="US"/>
    <s v="USD"/>
    <n v="1413784740"/>
    <d v="2014-10-20T00:59:00"/>
    <n v="1412954547"/>
    <x v="2978"/>
    <x v="9"/>
    <x v="3"/>
    <b v="0"/>
    <n v="16"/>
    <b v="1"/>
    <s v="theater/plays"/>
    <n v="129.46666666666667"/>
    <n v="60.6875"/>
    <x v="1"/>
    <s v="plays"/>
  </r>
  <r>
    <x v="0"/>
    <s v="US"/>
    <s v="USD"/>
    <n v="1420524000"/>
    <d v="2015-01-06T01:00:00"/>
    <n v="1419104823"/>
    <x v="2979"/>
    <x v="11"/>
    <x v="3"/>
    <b v="0"/>
    <n v="46"/>
    <b v="1"/>
    <s v="theater/plays"/>
    <n v="101.4"/>
    <n v="110.21739130434783"/>
    <x v="1"/>
    <s v="plays"/>
  </r>
  <r>
    <x v="0"/>
    <s v="US"/>
    <s v="USD"/>
    <n v="1440381600"/>
    <d v="2015-08-23T21:00:00"/>
    <n v="1438639130"/>
    <x v="2980"/>
    <x v="10"/>
    <x v="0"/>
    <b v="0"/>
    <n v="24"/>
    <b v="1"/>
    <s v="theater/plays"/>
    <n v="109.16666666666666"/>
    <n v="136.45833333333334"/>
    <x v="1"/>
    <s v="plays"/>
  </r>
  <r>
    <x v="0"/>
    <s v="IE"/>
    <s v="EUR"/>
    <n v="1443014756"/>
    <d v="2015-09-23T08:25:56"/>
    <n v="1439126756"/>
    <x v="2981"/>
    <x v="10"/>
    <x v="0"/>
    <b v="1"/>
    <n v="97"/>
    <b v="1"/>
    <s v="theater/spaces"/>
    <n v="128.92500000000001"/>
    <n v="53.164948453608247"/>
    <x v="1"/>
    <s v="spaces"/>
  </r>
  <r>
    <x v="0"/>
    <s v="GB"/>
    <s v="GBP"/>
    <n v="1455208143"/>
    <d v="2016-02-11T11:29:03"/>
    <n v="1452616143"/>
    <x v="2982"/>
    <x v="1"/>
    <x v="2"/>
    <b v="1"/>
    <n v="59"/>
    <b v="1"/>
    <s v="theater/spaces"/>
    <n v="102.06"/>
    <n v="86.491525423728817"/>
    <x v="1"/>
    <s v="spaces"/>
  </r>
  <r>
    <x v="0"/>
    <s v="US"/>
    <s v="USD"/>
    <n v="1415722236"/>
    <d v="2014-11-11T11:10:36"/>
    <n v="1410534636"/>
    <x v="2983"/>
    <x v="8"/>
    <x v="3"/>
    <b v="1"/>
    <n v="1095"/>
    <b v="1"/>
    <s v="theater/spaces"/>
    <n v="146.53957758620692"/>
    <n v="155.23827397260274"/>
    <x v="1"/>
    <s v="spaces"/>
  </r>
  <r>
    <x v="0"/>
    <s v="US"/>
    <s v="USD"/>
    <n v="1472020881"/>
    <d v="2016-08-24T01:41:21"/>
    <n v="1469428881"/>
    <x v="2984"/>
    <x v="3"/>
    <x v="2"/>
    <b v="1"/>
    <n v="218"/>
    <b v="1"/>
    <s v="theater/spaces"/>
    <n v="100.352"/>
    <n v="115.08256880733946"/>
    <x v="1"/>
    <s v="spaces"/>
  </r>
  <r>
    <x v="0"/>
    <s v="NZ"/>
    <s v="NZD"/>
    <n v="1477886400"/>
    <d v="2016-10-30T23:00:00"/>
    <n v="1476228128"/>
    <x v="2985"/>
    <x v="9"/>
    <x v="2"/>
    <b v="0"/>
    <n v="111"/>
    <b v="1"/>
    <s v="theater/spaces"/>
    <n v="121.64999999999999"/>
    <n v="109.5945945945946"/>
    <x v="1"/>
    <s v="spaces"/>
  </r>
  <r>
    <x v="0"/>
    <s v="GB"/>
    <s v="GBP"/>
    <n v="1462100406"/>
    <d v="2016-05-01T06:00:06"/>
    <n v="1456920006"/>
    <x v="2986"/>
    <x v="7"/>
    <x v="2"/>
    <b v="0"/>
    <n v="56"/>
    <b v="1"/>
    <s v="theater/spaces"/>
    <n v="105.5"/>
    <n v="45.214285714285715"/>
    <x v="1"/>
    <s v="spaces"/>
  </r>
  <r>
    <x v="0"/>
    <s v="US"/>
    <s v="USD"/>
    <n v="1476316800"/>
    <d v="2016-10-12T19:00:00"/>
    <n v="1473837751"/>
    <x v="2987"/>
    <x v="8"/>
    <x v="2"/>
    <b v="0"/>
    <n v="265"/>
    <b v="1"/>
    <s v="theater/spaces"/>
    <n v="110.4008"/>
    <n v="104.15169811320754"/>
    <x v="1"/>
    <s v="spaces"/>
  </r>
  <r>
    <x v="0"/>
    <s v="GB"/>
    <s v="GBP"/>
    <n v="1466412081"/>
    <d v="2016-06-20T03:41:21"/>
    <n v="1463820081"/>
    <x v="2988"/>
    <x v="5"/>
    <x v="2"/>
    <b v="0"/>
    <n v="28"/>
    <b v="1"/>
    <s v="theater/spaces"/>
    <n v="100"/>
    <n v="35.714285714285715"/>
    <x v="1"/>
    <s v="spaces"/>
  </r>
  <r>
    <x v="0"/>
    <s v="US"/>
    <s v="USD"/>
    <n v="1450673940"/>
    <d v="2015-12-20T23:59:00"/>
    <n v="1448756962"/>
    <x v="2989"/>
    <x v="4"/>
    <x v="0"/>
    <b v="0"/>
    <n v="364"/>
    <b v="1"/>
    <s v="theater/spaces"/>
    <n v="176.535"/>
    <n v="96.997252747252745"/>
    <x v="1"/>
    <s v="spaces"/>
  </r>
  <r>
    <x v="0"/>
    <s v="US"/>
    <s v="USD"/>
    <n v="1452174420"/>
    <d v="2016-01-07T08:47:00"/>
    <n v="1449150420"/>
    <x v="2990"/>
    <x v="11"/>
    <x v="0"/>
    <b v="0"/>
    <n v="27"/>
    <b v="1"/>
    <s v="theater/spaces"/>
    <n v="100"/>
    <n v="370.37037037037038"/>
    <x v="1"/>
    <s v="spaces"/>
  </r>
  <r>
    <x v="0"/>
    <s v="US"/>
    <s v="USD"/>
    <n v="1485547530"/>
    <d v="2017-01-27T15:05:30"/>
    <n v="1483646730"/>
    <x v="2991"/>
    <x v="1"/>
    <x v="1"/>
    <b v="0"/>
    <n v="93"/>
    <b v="1"/>
    <s v="theater/spaces"/>
    <n v="103.29411764705883"/>
    <n v="94.408602150537632"/>
    <x v="1"/>
    <s v="spaces"/>
  </r>
  <r>
    <x v="0"/>
    <s v="US"/>
    <s v="USD"/>
    <n v="1476037510"/>
    <d v="2016-10-09T13:25:10"/>
    <n v="1473445510"/>
    <x v="2992"/>
    <x v="8"/>
    <x v="2"/>
    <b v="0"/>
    <n v="64"/>
    <b v="1"/>
    <s v="theater/spaces"/>
    <n v="104.5"/>
    <n v="48.984375"/>
    <x v="1"/>
    <s v="spaces"/>
  </r>
  <r>
    <x v="0"/>
    <s v="US"/>
    <s v="USD"/>
    <n v="1455998867"/>
    <d v="2016-02-20T15:07:47"/>
    <n v="1453406867"/>
    <x v="2993"/>
    <x v="1"/>
    <x v="2"/>
    <b v="0"/>
    <n v="22"/>
    <b v="1"/>
    <s v="theater/spaces"/>
    <n v="100.29999999999998"/>
    <n v="45.590909090909093"/>
    <x v="1"/>
    <s v="spaces"/>
  </r>
  <r>
    <x v="0"/>
    <s v="GB"/>
    <s v="GBP"/>
    <n v="1412335772"/>
    <d v="2014-10-03T06:29:32"/>
    <n v="1409743772"/>
    <x v="2994"/>
    <x v="8"/>
    <x v="3"/>
    <b v="0"/>
    <n v="59"/>
    <b v="1"/>
    <s v="theater/spaces"/>
    <n v="457.74666666666673"/>
    <n v="23.275254237288134"/>
    <x v="1"/>
    <s v="spaces"/>
  </r>
  <r>
    <x v="0"/>
    <s v="US"/>
    <s v="USD"/>
    <n v="1484841471"/>
    <d v="2017-01-19T10:57:51"/>
    <n v="1482249471"/>
    <x v="2995"/>
    <x v="11"/>
    <x v="2"/>
    <b v="0"/>
    <n v="249"/>
    <b v="1"/>
    <s v="theater/spaces"/>
    <n v="104.96000000000001"/>
    <n v="63.2289156626506"/>
    <x v="1"/>
    <s v="spaces"/>
  </r>
  <r>
    <x v="0"/>
    <s v="US"/>
    <s v="USD"/>
    <n v="1432677240"/>
    <d v="2015-05-26T16:54:00"/>
    <n v="1427493240"/>
    <x v="2996"/>
    <x v="7"/>
    <x v="0"/>
    <b v="0"/>
    <n v="392"/>
    <b v="1"/>
    <s v="theater/spaces"/>
    <n v="171.94285714285715"/>
    <n v="153.5204081632653"/>
    <x v="1"/>
    <s v="spaces"/>
  </r>
  <r>
    <x v="0"/>
    <s v="US"/>
    <s v="USD"/>
    <n v="1488171540"/>
    <d v="2017-02-26T23:59:00"/>
    <n v="1486661793"/>
    <x v="2997"/>
    <x v="2"/>
    <x v="1"/>
    <b v="0"/>
    <n v="115"/>
    <b v="1"/>
    <s v="theater/spaces"/>
    <n v="103.73000000000002"/>
    <n v="90.2"/>
    <x v="1"/>
    <s v="spaces"/>
  </r>
  <r>
    <x v="0"/>
    <s v="US"/>
    <s v="USD"/>
    <n v="1402892700"/>
    <d v="2014-06-15T23:25:00"/>
    <n v="1400474329"/>
    <x v="2998"/>
    <x v="5"/>
    <x v="3"/>
    <b v="0"/>
    <n v="433"/>
    <b v="1"/>
    <s v="theater/spaces"/>
    <n v="103.029"/>
    <n v="118.97113163972287"/>
    <x v="1"/>
    <s v="spaces"/>
  </r>
  <r>
    <x v="0"/>
    <s v="US"/>
    <s v="USD"/>
    <n v="1488333600"/>
    <d v="2017-02-28T21:00:00"/>
    <n v="1487094360"/>
    <x v="2999"/>
    <x v="2"/>
    <x v="1"/>
    <b v="0"/>
    <n v="20"/>
    <b v="1"/>
    <s v="theater/spaces"/>
    <n v="118.88888888888889"/>
    <n v="80.25"/>
    <x v="1"/>
    <s v="spaces"/>
  </r>
  <r>
    <x v="0"/>
    <s v="US"/>
    <s v="USD"/>
    <n v="1485885600"/>
    <d v="2017-01-31T13:00:00"/>
    <n v="1484682670"/>
    <x v="3000"/>
    <x v="1"/>
    <x v="1"/>
    <b v="0"/>
    <n v="8"/>
    <b v="1"/>
    <s v="theater/spaces"/>
    <n v="100"/>
    <n v="62.5"/>
    <x v="1"/>
    <s v="spaces"/>
  </r>
  <r>
    <x v="0"/>
    <s v="US"/>
    <s v="USD"/>
    <n v="1468445382"/>
    <d v="2016-07-13T16:29:42"/>
    <n v="1465853382"/>
    <x v="3001"/>
    <x v="0"/>
    <x v="2"/>
    <b v="0"/>
    <n v="175"/>
    <b v="1"/>
    <s v="theater/spaces"/>
    <n v="318.69988910451895"/>
    <n v="131.37719999999999"/>
    <x v="1"/>
    <s v="spaces"/>
  </r>
  <r>
    <x v="0"/>
    <s v="US"/>
    <s v="USD"/>
    <n v="1356552252"/>
    <d v="2012-12-26T15:04:12"/>
    <n v="1353960252"/>
    <x v="3002"/>
    <x v="4"/>
    <x v="5"/>
    <b v="0"/>
    <n v="104"/>
    <b v="1"/>
    <s v="theater/spaces"/>
    <n v="108.50614285714286"/>
    <n v="73.032980769230775"/>
    <x v="1"/>
    <s v="spaces"/>
  </r>
  <r>
    <x v="0"/>
    <s v="US"/>
    <s v="USD"/>
    <n v="1456811940"/>
    <d v="2016-03-01T00:59:00"/>
    <n v="1454098976"/>
    <x v="3003"/>
    <x v="1"/>
    <x v="2"/>
    <b v="0"/>
    <n v="17"/>
    <b v="1"/>
    <s v="theater/spaces"/>
    <n v="101.16666666666667"/>
    <n v="178.52941176470588"/>
    <x v="1"/>
    <s v="spaces"/>
  </r>
  <r>
    <x v="0"/>
    <s v="US"/>
    <s v="USD"/>
    <n v="1416089324"/>
    <d v="2014-11-15T17:08:44"/>
    <n v="1413493724"/>
    <x v="3004"/>
    <x v="9"/>
    <x v="3"/>
    <b v="0"/>
    <n v="277"/>
    <b v="1"/>
    <s v="theater/spaces"/>
    <n v="112.815"/>
    <n v="162.90974729241879"/>
    <x v="1"/>
    <s v="spaces"/>
  </r>
  <r>
    <x v="0"/>
    <s v="US"/>
    <s v="USD"/>
    <n v="1412611905"/>
    <d v="2014-10-06T11:11:45"/>
    <n v="1410019905"/>
    <x v="3005"/>
    <x v="8"/>
    <x v="3"/>
    <b v="0"/>
    <n v="118"/>
    <b v="1"/>
    <s v="theater/spaces"/>
    <n v="120.49622641509434"/>
    <n v="108.24237288135593"/>
    <x v="1"/>
    <s v="spaces"/>
  </r>
  <r>
    <x v="0"/>
    <s v="CA"/>
    <s v="CAD"/>
    <n v="1418580591"/>
    <d v="2014-12-14T13:09:51"/>
    <n v="1415988591"/>
    <x v="3006"/>
    <x v="4"/>
    <x v="3"/>
    <b v="0"/>
    <n v="97"/>
    <b v="1"/>
    <s v="theater/spaces"/>
    <n v="107.74999999999999"/>
    <n v="88.865979381443296"/>
    <x v="1"/>
    <s v="spaces"/>
  </r>
  <r>
    <x v="0"/>
    <s v="US"/>
    <s v="USD"/>
    <n v="1429938683"/>
    <d v="2015-04-25T00:11:23"/>
    <n v="1428124283"/>
    <x v="3007"/>
    <x v="6"/>
    <x v="0"/>
    <b v="0"/>
    <n v="20"/>
    <b v="1"/>
    <s v="theater/spaces"/>
    <n v="180"/>
    <n v="54"/>
    <x v="1"/>
    <s v="spaces"/>
  </r>
  <r>
    <x v="0"/>
    <s v="US"/>
    <s v="USD"/>
    <n v="1453352719"/>
    <d v="2016-01-21T00:05:19"/>
    <n v="1450760719"/>
    <x v="3008"/>
    <x v="11"/>
    <x v="0"/>
    <b v="0"/>
    <n v="26"/>
    <b v="1"/>
    <s v="theater/spaces"/>
    <n v="101.16666666666667"/>
    <n v="116.73076923076923"/>
    <x v="1"/>
    <s v="spaces"/>
  </r>
  <r>
    <x v="0"/>
    <s v="US"/>
    <s v="USD"/>
    <n v="1417012840"/>
    <d v="2014-11-26T09:40:40"/>
    <n v="1414417240"/>
    <x v="3009"/>
    <x v="9"/>
    <x v="3"/>
    <b v="0"/>
    <n v="128"/>
    <b v="1"/>
    <s v="theater/spaces"/>
    <n v="119.756"/>
    <n v="233.8984375"/>
    <x v="1"/>
    <s v="spaces"/>
  </r>
  <r>
    <x v="0"/>
    <s v="US"/>
    <s v="USD"/>
    <n v="1424548719"/>
    <d v="2015-02-21T14:58:39"/>
    <n v="1419364719"/>
    <x v="3010"/>
    <x v="11"/>
    <x v="3"/>
    <b v="0"/>
    <n v="15"/>
    <b v="1"/>
    <s v="theater/spaces"/>
    <n v="158"/>
    <n v="158"/>
    <x v="1"/>
    <s v="spaces"/>
  </r>
  <r>
    <x v="0"/>
    <s v="ES"/>
    <s v="EUR"/>
    <n v="1450911540"/>
    <d v="2015-12-23T17:59:00"/>
    <n v="1448536516"/>
    <x v="3011"/>
    <x v="4"/>
    <x v="0"/>
    <b v="0"/>
    <n v="25"/>
    <b v="1"/>
    <s v="theater/spaces"/>
    <n v="123.66666666666666"/>
    <n v="14.84"/>
    <x v="1"/>
    <s v="spaces"/>
  </r>
  <r>
    <x v="0"/>
    <s v="US"/>
    <s v="USD"/>
    <n v="1423587130"/>
    <d v="2015-02-10T11:52:10"/>
    <n v="1421772730"/>
    <x v="3012"/>
    <x v="1"/>
    <x v="0"/>
    <b v="0"/>
    <n v="55"/>
    <b v="1"/>
    <s v="theater/spaces"/>
    <n v="117.12499999999999"/>
    <n v="85.181818181818187"/>
    <x v="1"/>
    <s v="spaces"/>
  </r>
  <r>
    <x v="0"/>
    <s v="US"/>
    <s v="USD"/>
    <n v="1434917049"/>
    <d v="2015-06-21T15:04:09"/>
    <n v="1432325049"/>
    <x v="3013"/>
    <x v="5"/>
    <x v="0"/>
    <b v="0"/>
    <n v="107"/>
    <b v="1"/>
    <s v="theater/spaces"/>
    <n v="156.96"/>
    <n v="146.69158878504672"/>
    <x v="1"/>
    <s v="spaces"/>
  </r>
  <r>
    <x v="0"/>
    <s v="US"/>
    <s v="USD"/>
    <n v="1415163600"/>
    <d v="2014-11-05T00:00:00"/>
    <n v="1412737080"/>
    <x v="3014"/>
    <x v="9"/>
    <x v="3"/>
    <b v="0"/>
    <n v="557"/>
    <b v="1"/>
    <s v="theater/spaces"/>
    <n v="113.104"/>
    <n v="50.764811490125673"/>
    <x v="1"/>
    <s v="spaces"/>
  </r>
  <r>
    <x v="0"/>
    <s v="US"/>
    <s v="USD"/>
    <n v="1402459200"/>
    <d v="2014-06-10T23:00:00"/>
    <n v="1401125238"/>
    <x v="3015"/>
    <x v="5"/>
    <x v="3"/>
    <b v="0"/>
    <n v="40"/>
    <b v="1"/>
    <s v="theater/spaces"/>
    <n v="103.17647058823529"/>
    <n v="87.7"/>
    <x v="1"/>
    <s v="spaces"/>
  </r>
  <r>
    <x v="0"/>
    <s v="US"/>
    <s v="USD"/>
    <n v="1405688952"/>
    <d v="2014-07-18T08:09:12"/>
    <n v="1400504952"/>
    <x v="3016"/>
    <x v="5"/>
    <x v="3"/>
    <b v="0"/>
    <n v="36"/>
    <b v="1"/>
    <s v="theater/spaces"/>
    <n v="102.61176470588236"/>
    <n v="242.27777777777777"/>
    <x v="1"/>
    <s v="spaces"/>
  </r>
  <r>
    <x v="0"/>
    <s v="US"/>
    <s v="USD"/>
    <n v="1408566243"/>
    <d v="2014-08-20T15:24:03"/>
    <n v="1405974243"/>
    <x v="3017"/>
    <x v="3"/>
    <x v="3"/>
    <b v="0"/>
    <n v="159"/>
    <b v="1"/>
    <s v="theater/spaces"/>
    <n v="105.84090909090908"/>
    <n v="146.44654088050314"/>
    <x v="1"/>
    <s v="spaces"/>
  </r>
  <r>
    <x v="0"/>
    <s v="FR"/>
    <s v="EUR"/>
    <n v="1437429600"/>
    <d v="2015-07-20T17:00:00"/>
    <n v="1433747376"/>
    <x v="3018"/>
    <x v="0"/>
    <x v="0"/>
    <b v="0"/>
    <n v="41"/>
    <b v="1"/>
    <s v="theater/spaces"/>
    <n v="100.71428571428571"/>
    <n v="103.17073170731707"/>
    <x v="1"/>
    <s v="spaces"/>
  </r>
  <r>
    <x v="0"/>
    <s v="US"/>
    <s v="USD"/>
    <n v="1401159600"/>
    <d v="2014-05-26T22:00:00"/>
    <n v="1398801620"/>
    <x v="3019"/>
    <x v="6"/>
    <x v="3"/>
    <b v="0"/>
    <n v="226"/>
    <b v="1"/>
    <s v="theater/spaces"/>
    <n v="121.23333333333332"/>
    <n v="80.464601769911511"/>
    <x v="1"/>
    <s v="spaces"/>
  </r>
  <r>
    <x v="0"/>
    <s v="US"/>
    <s v="USD"/>
    <n v="1439583533"/>
    <d v="2015-08-14T15:18:53"/>
    <n v="1434399533"/>
    <x v="3020"/>
    <x v="0"/>
    <x v="0"/>
    <b v="0"/>
    <n v="30"/>
    <b v="1"/>
    <s v="theater/spaces"/>
    <n v="100.57142857142858"/>
    <n v="234.66666666666666"/>
    <x v="1"/>
    <s v="spaces"/>
  </r>
  <r>
    <x v="0"/>
    <s v="US"/>
    <s v="USD"/>
    <n v="1479794340"/>
    <d v="2016-11-22T00:59:00"/>
    <n v="1476715869"/>
    <x v="3021"/>
    <x v="9"/>
    <x v="2"/>
    <b v="0"/>
    <n v="103"/>
    <b v="1"/>
    <s v="theater/spaces"/>
    <n v="116.02222222222223"/>
    <n v="50.689320388349515"/>
    <x v="1"/>
    <s v="spaces"/>
  </r>
  <r>
    <x v="0"/>
    <s v="US"/>
    <s v="USD"/>
    <n v="1472338409"/>
    <d v="2016-08-27T17:53:29"/>
    <n v="1468450409"/>
    <x v="3022"/>
    <x v="3"/>
    <x v="2"/>
    <b v="0"/>
    <n v="62"/>
    <b v="1"/>
    <s v="theater/spaces"/>
    <n v="100.88"/>
    <n v="162.70967741935485"/>
    <x v="1"/>
    <s v="spaces"/>
  </r>
  <r>
    <x v="0"/>
    <s v="GB"/>
    <s v="GBP"/>
    <n v="1434039186"/>
    <d v="2015-06-11T11:13:06"/>
    <n v="1430151186"/>
    <x v="3023"/>
    <x v="6"/>
    <x v="0"/>
    <b v="0"/>
    <n v="6"/>
    <b v="1"/>
    <s v="theater/spaces"/>
    <n v="103"/>
    <n v="120.16666666666667"/>
    <x v="1"/>
    <s v="spaces"/>
  </r>
  <r>
    <x v="0"/>
    <s v="US"/>
    <s v="USD"/>
    <n v="1349567475"/>
    <d v="2012-10-06T18:51:15"/>
    <n v="1346975475"/>
    <x v="3024"/>
    <x v="8"/>
    <x v="5"/>
    <b v="0"/>
    <n v="182"/>
    <b v="1"/>
    <s v="theater/spaces"/>
    <n v="246.42"/>
    <n v="67.697802197802204"/>
    <x v="1"/>
    <s v="spaces"/>
  </r>
  <r>
    <x v="0"/>
    <s v="GB"/>
    <s v="GBP"/>
    <n v="1401465600"/>
    <d v="2014-05-30T11:00:00"/>
    <n v="1399032813"/>
    <x v="3025"/>
    <x v="5"/>
    <x v="3"/>
    <b v="0"/>
    <n v="145"/>
    <b v="1"/>
    <s v="theater/spaces"/>
    <n v="302.2"/>
    <n v="52.103448275862071"/>
    <x v="1"/>
    <s v="spaces"/>
  </r>
  <r>
    <x v="0"/>
    <s v="GB"/>
    <s v="GBP"/>
    <n v="1488538892"/>
    <d v="2017-03-03T06:01:32"/>
    <n v="1487329292"/>
    <x v="3026"/>
    <x v="2"/>
    <x v="1"/>
    <b v="0"/>
    <n v="25"/>
    <b v="1"/>
    <s v="theater/spaces"/>
    <n v="143.33333333333334"/>
    <n v="51.6"/>
    <x v="1"/>
    <s v="spaces"/>
  </r>
  <r>
    <x v="0"/>
    <s v="US"/>
    <s v="USD"/>
    <n v="1426866851"/>
    <d v="2015-03-20T10:54:11"/>
    <n v="1424278451"/>
    <x v="3027"/>
    <x v="2"/>
    <x v="0"/>
    <b v="0"/>
    <n v="320"/>
    <b v="1"/>
    <s v="theater/spaces"/>
    <n v="131.44"/>
    <n v="164.3"/>
    <x v="1"/>
    <s v="spaces"/>
  </r>
  <r>
    <x v="0"/>
    <s v="US"/>
    <s v="USD"/>
    <n v="1471242025"/>
    <d v="2016-08-15T01:20:25"/>
    <n v="1468650025"/>
    <x v="3028"/>
    <x v="3"/>
    <x v="2"/>
    <b v="0"/>
    <n v="99"/>
    <b v="1"/>
    <s v="theater/spaces"/>
    <n v="168.01999999999998"/>
    <n v="84.858585858585855"/>
    <x v="1"/>
    <s v="spaces"/>
  </r>
  <r>
    <x v="0"/>
    <s v="US"/>
    <s v="USD"/>
    <n v="1416285300"/>
    <d v="2014-11-17T23:35:00"/>
    <n v="1413824447"/>
    <x v="3029"/>
    <x v="9"/>
    <x v="3"/>
    <b v="0"/>
    <n v="348"/>
    <b v="1"/>
    <s v="theater/spaces"/>
    <n v="109.67666666666666"/>
    <n v="94.548850574712645"/>
    <x v="1"/>
    <s v="spaces"/>
  </r>
  <r>
    <x v="0"/>
    <s v="US"/>
    <s v="USD"/>
    <n v="1442426171"/>
    <d v="2015-09-16T12:56:11"/>
    <n v="1439834171"/>
    <x v="3030"/>
    <x v="10"/>
    <x v="0"/>
    <b v="0"/>
    <n v="41"/>
    <b v="1"/>
    <s v="theater/spaces"/>
    <n v="106.6857142857143"/>
    <n v="45.536585365853661"/>
    <x v="1"/>
    <s v="spaces"/>
  </r>
  <r>
    <x v="0"/>
    <s v="US"/>
    <s v="USD"/>
    <n v="1476479447"/>
    <d v="2016-10-14T16:10:47"/>
    <n v="1471295447"/>
    <x v="3031"/>
    <x v="10"/>
    <x v="2"/>
    <b v="0"/>
    <n v="29"/>
    <b v="1"/>
    <s v="theater/spaces"/>
    <n v="100"/>
    <n v="51.724137931034484"/>
    <x v="1"/>
    <s v="spaces"/>
  </r>
  <r>
    <x v="0"/>
    <s v="US"/>
    <s v="USD"/>
    <n v="1441933459"/>
    <d v="2015-09-10T20:04:19"/>
    <n v="1439341459"/>
    <x v="3032"/>
    <x v="10"/>
    <x v="0"/>
    <b v="0"/>
    <n v="25"/>
    <b v="1"/>
    <s v="theater/spaces"/>
    <n v="127.2"/>
    <n v="50.88"/>
    <x v="1"/>
    <s v="spaces"/>
  </r>
  <r>
    <x v="0"/>
    <s v="US"/>
    <s v="USD"/>
    <n v="1471487925"/>
    <d v="2016-08-17T21:38:45"/>
    <n v="1468895925"/>
    <x v="3033"/>
    <x v="3"/>
    <x v="2"/>
    <b v="0"/>
    <n v="23"/>
    <b v="1"/>
    <s v="theater/spaces"/>
    <n v="146.53333333333333"/>
    <n v="191.13043478260869"/>
    <x v="1"/>
    <s v="spaces"/>
  </r>
  <r>
    <x v="0"/>
    <s v="US"/>
    <s v="USD"/>
    <n v="1477972740"/>
    <d v="2016-10-31T22:59:00"/>
    <n v="1475326255"/>
    <x v="3034"/>
    <x v="9"/>
    <x v="2"/>
    <b v="0"/>
    <n v="1260"/>
    <b v="1"/>
    <s v="theater/spaces"/>
    <n v="112.53599999999999"/>
    <n v="89.314285714285717"/>
    <x v="1"/>
    <s v="spaces"/>
  </r>
  <r>
    <x v="0"/>
    <s v="US"/>
    <s v="USD"/>
    <n v="1367674009"/>
    <d v="2013-05-04T08:26:49"/>
    <n v="1365082009"/>
    <x v="3035"/>
    <x v="6"/>
    <x v="4"/>
    <b v="0"/>
    <n v="307"/>
    <b v="1"/>
    <s v="theater/spaces"/>
    <n v="108.78684000000001"/>
    <n v="88.588631921824103"/>
    <x v="1"/>
    <s v="spaces"/>
  </r>
  <r>
    <x v="0"/>
    <s v="US"/>
    <s v="USD"/>
    <n v="1376654340"/>
    <d v="2013-08-16T06:59:00"/>
    <n v="1373568644"/>
    <x v="3036"/>
    <x v="3"/>
    <x v="4"/>
    <b v="0"/>
    <n v="329"/>
    <b v="1"/>
    <s v="theater/spaces"/>
    <n v="126.732"/>
    <n v="96.300911854103347"/>
    <x v="1"/>
    <s v="spaces"/>
  </r>
  <r>
    <x v="0"/>
    <s v="US"/>
    <s v="USD"/>
    <n v="1285995540"/>
    <d v="2010-10-01T23:59:00"/>
    <n v="1279574773"/>
    <x v="3037"/>
    <x v="3"/>
    <x v="7"/>
    <b v="0"/>
    <n v="32"/>
    <b v="1"/>
    <s v="theater/spaces"/>
    <n v="213.20000000000002"/>
    <n v="33.3125"/>
    <x v="1"/>
    <s v="spaces"/>
  </r>
  <r>
    <x v="0"/>
    <s v="US"/>
    <s v="USD"/>
    <n v="1457071397"/>
    <d v="2016-03-04T01:03:17"/>
    <n v="1451887397"/>
    <x v="3038"/>
    <x v="1"/>
    <x v="2"/>
    <b v="0"/>
    <n v="27"/>
    <b v="1"/>
    <s v="theater/spaces"/>
    <n v="100.49999999999999"/>
    <n v="37.222222222222221"/>
    <x v="1"/>
    <s v="spaces"/>
  </r>
  <r>
    <x v="0"/>
    <s v="US"/>
    <s v="USD"/>
    <n v="1388303940"/>
    <d v="2013-12-29T02:59:00"/>
    <n v="1386011038"/>
    <x v="3039"/>
    <x v="11"/>
    <x v="4"/>
    <b v="0"/>
    <n v="236"/>
    <b v="1"/>
    <s v="theater/spaces"/>
    <n v="108.71389999999998"/>
    <n v="92.130423728813554"/>
    <x v="1"/>
    <s v="spaces"/>
  </r>
  <r>
    <x v="0"/>
    <s v="US"/>
    <s v="USD"/>
    <n v="1435359600"/>
    <d v="2015-06-26T18:00:00"/>
    <n v="1434999621"/>
    <x v="3040"/>
    <x v="0"/>
    <x v="0"/>
    <b v="0"/>
    <n v="42"/>
    <b v="1"/>
    <s v="theater/spaces"/>
    <n v="107.5"/>
    <n v="76.785714285714292"/>
    <x v="1"/>
    <s v="spaces"/>
  </r>
  <r>
    <x v="0"/>
    <s v="US"/>
    <s v="USD"/>
    <n v="1453323048"/>
    <d v="2016-01-20T15:50:48"/>
    <n v="1450731048"/>
    <x v="3041"/>
    <x v="11"/>
    <x v="0"/>
    <b v="0"/>
    <n v="95"/>
    <b v="1"/>
    <s v="theater/spaces"/>
    <n v="110.48192771084338"/>
    <n v="96.526315789473685"/>
    <x v="1"/>
    <s v="spaces"/>
  </r>
  <r>
    <x v="0"/>
    <s v="GB"/>
    <s v="GBP"/>
    <n v="1444149047"/>
    <d v="2015-10-06T11:30:47"/>
    <n v="1441557047"/>
    <x v="3042"/>
    <x v="8"/>
    <x v="0"/>
    <b v="0"/>
    <n v="37"/>
    <b v="1"/>
    <s v="theater/spaces"/>
    <n v="128"/>
    <n v="51.891891891891895"/>
    <x v="1"/>
    <s v="spaces"/>
  </r>
  <r>
    <x v="0"/>
    <s v="CA"/>
    <s v="CAD"/>
    <n v="1429152600"/>
    <d v="2015-04-15T21:50:00"/>
    <n v="1426815699"/>
    <x v="3043"/>
    <x v="7"/>
    <x v="0"/>
    <b v="0"/>
    <n v="128"/>
    <b v="1"/>
    <s v="theater/spaces"/>
    <n v="110.00666666666667"/>
    <n v="128.9140625"/>
    <x v="1"/>
    <s v="spaces"/>
  </r>
  <r>
    <x v="0"/>
    <s v="US"/>
    <s v="USD"/>
    <n v="1454433998"/>
    <d v="2016-02-02T12:26:38"/>
    <n v="1453137998"/>
    <x v="3044"/>
    <x v="1"/>
    <x v="2"/>
    <b v="0"/>
    <n v="156"/>
    <b v="1"/>
    <s v="theater/spaces"/>
    <n v="109.34166666666667"/>
    <n v="84.108974358974365"/>
    <x v="1"/>
    <s v="spaces"/>
  </r>
  <r>
    <x v="0"/>
    <s v="US"/>
    <s v="USD"/>
    <n v="1408679055"/>
    <d v="2014-08-21T22:44:15"/>
    <n v="1406087055"/>
    <x v="3045"/>
    <x v="3"/>
    <x v="3"/>
    <b v="0"/>
    <n v="64"/>
    <b v="1"/>
    <s v="theater/spaces"/>
    <n v="132.70650000000001"/>
    <n v="82.941562500000003"/>
    <x v="1"/>
    <s v="spaces"/>
  </r>
  <r>
    <x v="0"/>
    <s v="US"/>
    <s v="USD"/>
    <n v="1410324720"/>
    <d v="2014-09-09T23:52:00"/>
    <n v="1407784586"/>
    <x v="3046"/>
    <x v="10"/>
    <x v="3"/>
    <b v="0"/>
    <n v="58"/>
    <b v="1"/>
    <s v="theater/spaces"/>
    <n v="190.84810126582278"/>
    <n v="259.94827586206895"/>
    <x v="1"/>
    <s v="spaces"/>
  </r>
  <r>
    <x v="0"/>
    <s v="US"/>
    <s v="USD"/>
    <n v="1461762960"/>
    <d v="2016-04-27T08:16:00"/>
    <n v="1457999054"/>
    <x v="3047"/>
    <x v="7"/>
    <x v="2"/>
    <b v="0"/>
    <n v="20"/>
    <b v="1"/>
    <s v="theater/spaces"/>
    <n v="149"/>
    <n v="37.25"/>
    <x v="1"/>
    <s v="spaces"/>
  </r>
  <r>
    <x v="0"/>
    <s v="US"/>
    <s v="USD"/>
    <n v="1420060920"/>
    <d v="2014-12-31T16:22:00"/>
    <n v="1417556262"/>
    <x v="3048"/>
    <x v="11"/>
    <x v="3"/>
    <b v="0"/>
    <n v="47"/>
    <b v="1"/>
    <s v="theater/spaces"/>
    <n v="166.4"/>
    <n v="177.02127659574469"/>
    <x v="1"/>
    <s v="spaces"/>
  </r>
  <r>
    <x v="0"/>
    <s v="US"/>
    <s v="USD"/>
    <n v="1434241255"/>
    <d v="2015-06-13T19:20:55"/>
    <n v="1431649255"/>
    <x v="3049"/>
    <x v="5"/>
    <x v="0"/>
    <b v="0"/>
    <n v="54"/>
    <b v="1"/>
    <s v="theater/spaces"/>
    <n v="106.66666666666667"/>
    <n v="74.074074074074076"/>
    <x v="1"/>
    <s v="spaces"/>
  </r>
  <r>
    <x v="0"/>
    <s v="US"/>
    <s v="USD"/>
    <n v="1462420960"/>
    <d v="2016-05-04T23:02:40"/>
    <n v="1459828960"/>
    <x v="3050"/>
    <x v="6"/>
    <x v="2"/>
    <b v="0"/>
    <n v="9"/>
    <b v="1"/>
    <s v="theater/spaces"/>
    <n v="106"/>
    <n v="70.666666666666671"/>
    <x v="1"/>
    <s v="spaces"/>
  </r>
  <r>
    <x v="2"/>
    <s v="GB"/>
    <s v="GBP"/>
    <n v="1486547945"/>
    <d v="2017-02-08T04:59:05"/>
    <n v="1483955945"/>
    <x v="3051"/>
    <x v="1"/>
    <x v="1"/>
    <b v="1"/>
    <n v="35"/>
    <b v="0"/>
    <s v="theater/spaces"/>
    <n v="23.62857142857143"/>
    <n v="23.62857142857143"/>
    <x v="1"/>
    <s v="spaces"/>
  </r>
  <r>
    <x v="2"/>
    <s v="US"/>
    <s v="USD"/>
    <n v="1432828740"/>
    <d v="2015-05-28T10:59:00"/>
    <n v="1430237094"/>
    <x v="3052"/>
    <x v="6"/>
    <x v="0"/>
    <b v="0"/>
    <n v="2"/>
    <b v="0"/>
    <s v="theater/spaces"/>
    <n v="0.15"/>
    <n v="37.5"/>
    <x v="1"/>
    <s v="spaces"/>
  </r>
  <r>
    <x v="2"/>
    <s v="US"/>
    <s v="USD"/>
    <n v="1412222340"/>
    <d v="2014-10-01T22:59:00"/>
    <n v="1407781013"/>
    <x v="3053"/>
    <x v="10"/>
    <x v="3"/>
    <b v="0"/>
    <n v="3"/>
    <b v="0"/>
    <s v="theater/spaces"/>
    <n v="0.4"/>
    <n v="13.333333333333334"/>
    <x v="1"/>
    <s v="spaces"/>
  </r>
  <r>
    <x v="2"/>
    <s v="US"/>
    <s v="USD"/>
    <n v="1425258240"/>
    <d v="2015-03-01T20:04:00"/>
    <n v="1422043154"/>
    <x v="3054"/>
    <x v="1"/>
    <x v="0"/>
    <b v="0"/>
    <n v="0"/>
    <b v="0"/>
    <s v="theater/spaces"/>
    <n v="0"/>
    <n v="0"/>
    <x v="1"/>
    <s v="spaces"/>
  </r>
  <r>
    <x v="2"/>
    <s v="US"/>
    <s v="USD"/>
    <n v="1420844390"/>
    <d v="2015-01-09T17:59:50"/>
    <n v="1415660390"/>
    <x v="3055"/>
    <x v="4"/>
    <x v="3"/>
    <b v="0"/>
    <n v="1"/>
    <b v="0"/>
    <s v="theater/spaces"/>
    <n v="5.0000000000000001E-3"/>
    <n v="1"/>
    <x v="1"/>
    <s v="spaces"/>
  </r>
  <r>
    <x v="2"/>
    <s v="US"/>
    <s v="USD"/>
    <n v="1412003784"/>
    <d v="2014-09-29T10:16:24"/>
    <n v="1406819784"/>
    <x v="3056"/>
    <x v="3"/>
    <x v="3"/>
    <b v="0"/>
    <n v="0"/>
    <b v="0"/>
    <s v="theater/spaces"/>
    <n v="0"/>
    <n v="0"/>
    <x v="1"/>
    <s v="spaces"/>
  </r>
  <r>
    <x v="2"/>
    <s v="GB"/>
    <s v="GBP"/>
    <n v="1459694211"/>
    <d v="2016-04-03T09:36:51"/>
    <n v="1457105811"/>
    <x v="3057"/>
    <x v="7"/>
    <x v="2"/>
    <b v="0"/>
    <n v="0"/>
    <b v="0"/>
    <s v="theater/spaces"/>
    <n v="0"/>
    <n v="0"/>
    <x v="1"/>
    <s v="spaces"/>
  </r>
  <r>
    <x v="2"/>
    <s v="IT"/>
    <s v="EUR"/>
    <n v="1463734740"/>
    <d v="2016-05-20T03:59:00"/>
    <n v="1459414740"/>
    <x v="3058"/>
    <x v="7"/>
    <x v="2"/>
    <b v="0"/>
    <n v="3"/>
    <b v="0"/>
    <s v="theater/spaces"/>
    <n v="1.6666666666666666E-2"/>
    <n v="1"/>
    <x v="1"/>
    <s v="spaces"/>
  </r>
  <r>
    <x v="2"/>
    <s v="US"/>
    <s v="USD"/>
    <n v="1407536846"/>
    <d v="2014-08-08T17:27:26"/>
    <n v="1404944846"/>
    <x v="3059"/>
    <x v="3"/>
    <x v="3"/>
    <b v="0"/>
    <n v="11"/>
    <b v="0"/>
    <s v="theater/spaces"/>
    <n v="3.0066666666666664"/>
    <n v="41"/>
    <x v="1"/>
    <s v="spaces"/>
  </r>
  <r>
    <x v="2"/>
    <s v="US"/>
    <s v="USD"/>
    <n v="1443422134"/>
    <d v="2015-09-28T01:35:34"/>
    <n v="1440830134"/>
    <x v="3060"/>
    <x v="10"/>
    <x v="0"/>
    <b v="0"/>
    <n v="6"/>
    <b v="0"/>
    <s v="theater/spaces"/>
    <n v="0.15227272727272728"/>
    <n v="55.833333333333336"/>
    <x v="1"/>
    <s v="spaces"/>
  </r>
  <r>
    <x v="2"/>
    <s v="US"/>
    <s v="USD"/>
    <n v="1407955748"/>
    <d v="2014-08-13T13:49:08"/>
    <n v="1405363748"/>
    <x v="3061"/>
    <x v="3"/>
    <x v="3"/>
    <b v="0"/>
    <n v="0"/>
    <b v="0"/>
    <s v="theater/spaces"/>
    <n v="0"/>
    <n v="0"/>
    <x v="1"/>
    <s v="spaces"/>
  </r>
  <r>
    <x v="2"/>
    <s v="US"/>
    <s v="USD"/>
    <n v="1443636000"/>
    <d v="2015-09-30T13:00:00"/>
    <n v="1441111892"/>
    <x v="3062"/>
    <x v="8"/>
    <x v="0"/>
    <b v="0"/>
    <n v="67"/>
    <b v="0"/>
    <s v="theater/spaces"/>
    <n v="66.84"/>
    <n v="99.761194029850742"/>
    <x v="1"/>
    <s v="spaces"/>
  </r>
  <r>
    <x v="2"/>
    <s v="US"/>
    <s v="USD"/>
    <n v="1477174138"/>
    <d v="2016-10-22T17:08:58"/>
    <n v="1474150138"/>
    <x v="3063"/>
    <x v="8"/>
    <x v="2"/>
    <b v="0"/>
    <n v="23"/>
    <b v="0"/>
    <s v="theater/spaces"/>
    <n v="19.566666666666666"/>
    <n v="25.521739130434781"/>
    <x v="1"/>
    <s v="spaces"/>
  </r>
  <r>
    <x v="2"/>
    <s v="US"/>
    <s v="USD"/>
    <n v="1448175540"/>
    <d v="2015-11-22T01:59:00"/>
    <n v="1445483246"/>
    <x v="3064"/>
    <x v="9"/>
    <x v="0"/>
    <b v="0"/>
    <n v="72"/>
    <b v="0"/>
    <s v="theater/spaces"/>
    <n v="11.294666666666666"/>
    <n v="117.65277777777777"/>
    <x v="1"/>
    <s v="spaces"/>
  </r>
  <r>
    <x v="2"/>
    <s v="US"/>
    <s v="USD"/>
    <n v="1406683172"/>
    <d v="2014-07-29T20:19:32"/>
    <n v="1404523172"/>
    <x v="3065"/>
    <x v="3"/>
    <x v="3"/>
    <b v="0"/>
    <n v="2"/>
    <b v="0"/>
    <s v="theater/spaces"/>
    <n v="0.04"/>
    <n v="5"/>
    <x v="1"/>
    <s v="spaces"/>
  </r>
  <r>
    <x v="2"/>
    <s v="AU"/>
    <s v="AUD"/>
    <n v="1468128537"/>
    <d v="2016-07-10T00:28:57"/>
    <n v="1465536537"/>
    <x v="3066"/>
    <x v="0"/>
    <x v="2"/>
    <b v="0"/>
    <n v="15"/>
    <b v="0"/>
    <s v="theater/spaces"/>
    <n v="11.985714285714286"/>
    <n v="2796.6666666666665"/>
    <x v="1"/>
    <s v="spaces"/>
  </r>
  <r>
    <x v="2"/>
    <s v="NZ"/>
    <s v="NZD"/>
    <n v="1441837879"/>
    <d v="2015-09-09T17:31:19"/>
    <n v="1439245879"/>
    <x v="3067"/>
    <x v="10"/>
    <x v="0"/>
    <b v="0"/>
    <n v="1"/>
    <b v="0"/>
    <s v="theater/spaces"/>
    <n v="2.5"/>
    <n v="200"/>
    <x v="1"/>
    <s v="spaces"/>
  </r>
  <r>
    <x v="2"/>
    <s v="US"/>
    <s v="USD"/>
    <n v="1445013352"/>
    <d v="2015-10-16T11:35:52"/>
    <n v="1442421352"/>
    <x v="3068"/>
    <x v="8"/>
    <x v="0"/>
    <b v="0"/>
    <n v="2"/>
    <b v="0"/>
    <s v="theater/spaces"/>
    <n v="6.9999999999999993E-2"/>
    <n v="87.5"/>
    <x v="1"/>
    <s v="spaces"/>
  </r>
  <r>
    <x v="2"/>
    <s v="US"/>
    <s v="USD"/>
    <n v="1418587234"/>
    <d v="2014-12-14T15:00:34"/>
    <n v="1415995234"/>
    <x v="3069"/>
    <x v="4"/>
    <x v="3"/>
    <b v="0"/>
    <n v="7"/>
    <b v="0"/>
    <s v="theater/spaces"/>
    <n v="14.099999999999998"/>
    <n v="20.142857142857142"/>
    <x v="1"/>
    <s v="spaces"/>
  </r>
  <r>
    <x v="2"/>
    <s v="GB"/>
    <s v="GBP"/>
    <n v="1481132169"/>
    <d v="2016-12-07T12:36:09"/>
    <n v="1479317769"/>
    <x v="3070"/>
    <x v="4"/>
    <x v="2"/>
    <b v="0"/>
    <n v="16"/>
    <b v="0"/>
    <s v="theater/spaces"/>
    <n v="3.34"/>
    <n v="20.875"/>
    <x v="1"/>
    <s v="spaces"/>
  </r>
  <r>
    <x v="2"/>
    <s v="US"/>
    <s v="USD"/>
    <n v="1429595940"/>
    <d v="2015-04-21T00:59:00"/>
    <n v="1428082481"/>
    <x v="3071"/>
    <x v="6"/>
    <x v="0"/>
    <b v="0"/>
    <n v="117"/>
    <b v="0"/>
    <s v="theater/spaces"/>
    <n v="59.774999999999999"/>
    <n v="61.307692307692307"/>
    <x v="1"/>
    <s v="spaces"/>
  </r>
  <r>
    <x v="2"/>
    <s v="US"/>
    <s v="USD"/>
    <n v="1477791960"/>
    <d v="2016-10-29T20:46:00"/>
    <n v="1476549262"/>
    <x v="3072"/>
    <x v="9"/>
    <x v="2"/>
    <b v="0"/>
    <n v="2"/>
    <b v="0"/>
    <s v="theater/spaces"/>
    <n v="1.6666666666666666E-2"/>
    <n v="1"/>
    <x v="1"/>
    <s v="spaces"/>
  </r>
  <r>
    <x v="2"/>
    <s v="US"/>
    <s v="USD"/>
    <n v="1434309540"/>
    <d v="2015-06-14T14:19:00"/>
    <n v="1429287900"/>
    <x v="3073"/>
    <x v="6"/>
    <x v="0"/>
    <b v="0"/>
    <n v="7"/>
    <b v="0"/>
    <s v="theater/spaces"/>
    <n v="2.3035714285714284E-2"/>
    <n v="92.142857142857139"/>
    <x v="1"/>
    <s v="spaces"/>
  </r>
  <r>
    <x v="2"/>
    <s v="FR"/>
    <s v="EUR"/>
    <n v="1457617359"/>
    <d v="2016-03-10T08:42:39"/>
    <n v="1455025359"/>
    <x v="3074"/>
    <x v="2"/>
    <x v="2"/>
    <b v="0"/>
    <n v="3"/>
    <b v="0"/>
    <s v="theater/spaces"/>
    <n v="8.8000000000000009E-2"/>
    <n v="7.333333333333333"/>
    <x v="1"/>
    <s v="spaces"/>
  </r>
  <r>
    <x v="2"/>
    <s v="US"/>
    <s v="USD"/>
    <n v="1471573640"/>
    <d v="2016-08-18T21:27:20"/>
    <n v="1467253640"/>
    <x v="3075"/>
    <x v="0"/>
    <x v="2"/>
    <b v="0"/>
    <n v="20"/>
    <b v="0"/>
    <s v="theater/spaces"/>
    <n v="8.64"/>
    <n v="64.8"/>
    <x v="1"/>
    <s v="spaces"/>
  </r>
  <r>
    <x v="2"/>
    <s v="US"/>
    <s v="USD"/>
    <n v="1444405123"/>
    <d v="2015-10-09T10:38:43"/>
    <n v="1439221123"/>
    <x v="3076"/>
    <x v="10"/>
    <x v="0"/>
    <b v="0"/>
    <n v="50"/>
    <b v="0"/>
    <s v="theater/spaces"/>
    <n v="15.06"/>
    <n v="30.12"/>
    <x v="1"/>
    <s v="spaces"/>
  </r>
  <r>
    <x v="2"/>
    <s v="CA"/>
    <s v="CAD"/>
    <n v="1488495478"/>
    <d v="2017-03-02T17:57:58"/>
    <n v="1485903478"/>
    <x v="3077"/>
    <x v="1"/>
    <x v="1"/>
    <b v="0"/>
    <n v="2"/>
    <b v="0"/>
    <s v="theater/spaces"/>
    <n v="0.47727272727272729"/>
    <n v="52.5"/>
    <x v="1"/>
    <s v="spaces"/>
  </r>
  <r>
    <x v="2"/>
    <s v="US"/>
    <s v="USD"/>
    <n v="1424920795"/>
    <d v="2015-02-25T22:19:55"/>
    <n v="1422328795"/>
    <x v="3078"/>
    <x v="1"/>
    <x v="0"/>
    <b v="0"/>
    <n v="3"/>
    <b v="0"/>
    <s v="theater/spaces"/>
    <n v="0.11833333333333333"/>
    <n v="23.666666666666668"/>
    <x v="1"/>
    <s v="spaces"/>
  </r>
  <r>
    <x v="2"/>
    <s v="US"/>
    <s v="USD"/>
    <n v="1427040435"/>
    <d v="2015-03-22T11:07:15"/>
    <n v="1424452035"/>
    <x v="3079"/>
    <x v="2"/>
    <x v="0"/>
    <b v="0"/>
    <n v="27"/>
    <b v="0"/>
    <s v="theater/spaces"/>
    <n v="0.8417399858735245"/>
    <n v="415.77777777777777"/>
    <x v="1"/>
    <s v="spaces"/>
  </r>
  <r>
    <x v="2"/>
    <s v="US"/>
    <s v="USD"/>
    <n v="1419644444"/>
    <d v="2014-12-26T20:40:44"/>
    <n v="1414456844"/>
    <x v="3080"/>
    <x v="9"/>
    <x v="3"/>
    <b v="0"/>
    <n v="7"/>
    <b v="0"/>
    <s v="theater/spaces"/>
    <n v="1.8799999999999997E-2"/>
    <n v="53.714285714285715"/>
    <x v="1"/>
    <s v="spaces"/>
  </r>
  <r>
    <x v="2"/>
    <s v="US"/>
    <s v="USD"/>
    <n v="1442722891"/>
    <d v="2015-09-19T23:21:31"/>
    <n v="1440130891"/>
    <x v="3081"/>
    <x v="10"/>
    <x v="0"/>
    <b v="0"/>
    <n v="5"/>
    <b v="0"/>
    <s v="theater/spaces"/>
    <n v="0.21029999999999999"/>
    <n v="420.6"/>
    <x v="1"/>
    <s v="spaces"/>
  </r>
  <r>
    <x v="2"/>
    <s v="US"/>
    <s v="USD"/>
    <n v="1447628946"/>
    <d v="2015-11-15T18:09:06"/>
    <n v="1445033346"/>
    <x v="3082"/>
    <x v="9"/>
    <x v="0"/>
    <b v="0"/>
    <n v="0"/>
    <b v="0"/>
    <s v="theater/spaces"/>
    <n v="0"/>
    <n v="0"/>
    <x v="1"/>
    <s v="spaces"/>
  </r>
  <r>
    <x v="2"/>
    <s v="US"/>
    <s v="USD"/>
    <n v="1409547600"/>
    <d v="2014-09-01T00:00:00"/>
    <n v="1406986278"/>
    <x v="3083"/>
    <x v="10"/>
    <x v="3"/>
    <b v="0"/>
    <n v="3"/>
    <b v="0"/>
    <s v="theater/spaces"/>
    <n v="0.27999999999999997"/>
    <n v="18.666666666666668"/>
    <x v="1"/>
    <s v="spaces"/>
  </r>
  <r>
    <x v="2"/>
    <s v="US"/>
    <s v="USD"/>
    <n v="1430851680"/>
    <d v="2015-05-05T13:48:00"/>
    <n v="1428340931"/>
    <x v="3084"/>
    <x v="6"/>
    <x v="0"/>
    <b v="0"/>
    <n v="6"/>
    <b v="0"/>
    <s v="theater/spaces"/>
    <n v="11.57920670115792"/>
    <n v="78.333333333333329"/>
    <x v="1"/>
    <s v="spaces"/>
  </r>
  <r>
    <x v="2"/>
    <s v="US"/>
    <s v="USD"/>
    <n v="1443561159"/>
    <d v="2015-09-29T16:12:39"/>
    <n v="1440969159"/>
    <x v="3085"/>
    <x v="10"/>
    <x v="0"/>
    <b v="0"/>
    <n v="9"/>
    <b v="0"/>
    <s v="theater/spaces"/>
    <n v="2.44"/>
    <n v="67.777777777777771"/>
    <x v="1"/>
    <s v="spaces"/>
  </r>
  <r>
    <x v="2"/>
    <s v="IT"/>
    <s v="EUR"/>
    <n v="1439827559"/>
    <d v="2015-08-17T11:05:59"/>
    <n v="1434643559"/>
    <x v="3086"/>
    <x v="0"/>
    <x v="0"/>
    <b v="0"/>
    <n v="3"/>
    <b v="0"/>
    <s v="theater/spaces"/>
    <n v="0.25"/>
    <n v="16.666666666666668"/>
    <x v="1"/>
    <s v="spaces"/>
  </r>
  <r>
    <x v="2"/>
    <s v="US"/>
    <s v="USD"/>
    <n v="1482294990"/>
    <d v="2016-12-20T23:36:30"/>
    <n v="1477107390"/>
    <x v="3087"/>
    <x v="9"/>
    <x v="2"/>
    <b v="0"/>
    <n v="2"/>
    <b v="0"/>
    <s v="theater/spaces"/>
    <n v="0.625"/>
    <n v="62.5"/>
    <x v="1"/>
    <s v="spaces"/>
  </r>
  <r>
    <x v="2"/>
    <s v="US"/>
    <s v="USD"/>
    <n v="1420724460"/>
    <d v="2015-01-08T08:41:00"/>
    <n v="1418046247"/>
    <x v="3088"/>
    <x v="11"/>
    <x v="3"/>
    <b v="0"/>
    <n v="3"/>
    <b v="0"/>
    <s v="theater/spaces"/>
    <n v="0.19384615384615383"/>
    <n v="42"/>
    <x v="1"/>
    <s v="spaces"/>
  </r>
  <r>
    <x v="2"/>
    <s v="US"/>
    <s v="USD"/>
    <n v="1468029540"/>
    <d v="2016-07-08T20:59:00"/>
    <n v="1465304483"/>
    <x v="3089"/>
    <x v="0"/>
    <x v="2"/>
    <b v="0"/>
    <n v="45"/>
    <b v="0"/>
    <s v="theater/spaces"/>
    <n v="23.416"/>
    <n v="130.0888888888889"/>
    <x v="1"/>
    <s v="spaces"/>
  </r>
  <r>
    <x v="2"/>
    <s v="US"/>
    <s v="USD"/>
    <n v="1430505545"/>
    <d v="2015-05-01T13:39:05"/>
    <n v="1425325145"/>
    <x v="3090"/>
    <x v="7"/>
    <x v="0"/>
    <b v="0"/>
    <n v="9"/>
    <b v="0"/>
    <s v="theater/spaces"/>
    <n v="5.0808888888888886"/>
    <n v="1270.2222222222222"/>
    <x v="1"/>
    <s v="spaces"/>
  </r>
  <r>
    <x v="2"/>
    <s v="US"/>
    <s v="USD"/>
    <n v="1471214743"/>
    <d v="2016-08-14T17:45:43"/>
    <n v="1468622743"/>
    <x v="3091"/>
    <x v="3"/>
    <x v="2"/>
    <b v="0"/>
    <n v="9"/>
    <b v="0"/>
    <s v="theater/spaces"/>
    <n v="15.920000000000002"/>
    <n v="88.444444444444443"/>
    <x v="1"/>
    <s v="spaces"/>
  </r>
  <r>
    <x v="2"/>
    <s v="US"/>
    <s v="USD"/>
    <n v="1444946400"/>
    <d v="2015-10-15T17:00:00"/>
    <n v="1441723912"/>
    <x v="3092"/>
    <x v="8"/>
    <x v="0"/>
    <b v="0"/>
    <n v="21"/>
    <b v="0"/>
    <s v="theater/spaces"/>
    <n v="1.1831900000000002"/>
    <n v="56.342380952380957"/>
    <x v="1"/>
    <s v="spaces"/>
  </r>
  <r>
    <x v="2"/>
    <s v="CA"/>
    <s v="CAD"/>
    <n v="1401595140"/>
    <d v="2014-05-31T22:59:00"/>
    <n v="1398980941"/>
    <x v="3093"/>
    <x v="5"/>
    <x v="3"/>
    <b v="0"/>
    <n v="17"/>
    <b v="0"/>
    <s v="theater/spaces"/>
    <n v="22.75"/>
    <n v="53.529411764705884"/>
    <x v="1"/>
    <s v="spaces"/>
  </r>
  <r>
    <x v="2"/>
    <s v="US"/>
    <s v="USD"/>
    <n v="1442775956"/>
    <d v="2015-09-20T14:05:56"/>
    <n v="1437591956"/>
    <x v="3094"/>
    <x v="3"/>
    <x v="0"/>
    <b v="0"/>
    <n v="1"/>
    <b v="0"/>
    <s v="theater/spaces"/>
    <n v="2.5000000000000001E-2"/>
    <n v="25"/>
    <x v="1"/>
    <s v="spaces"/>
  </r>
  <r>
    <x v="2"/>
    <s v="US"/>
    <s v="USD"/>
    <n v="1470011780"/>
    <d v="2016-07-31T19:36:20"/>
    <n v="1464827780"/>
    <x v="3095"/>
    <x v="0"/>
    <x v="2"/>
    <b v="0"/>
    <n v="1"/>
    <b v="0"/>
    <s v="theater/spaces"/>
    <n v="0.33512064343163539"/>
    <n v="50"/>
    <x v="1"/>
    <s v="spaces"/>
  </r>
  <r>
    <x v="2"/>
    <s v="US"/>
    <s v="USD"/>
    <n v="1432151326"/>
    <d v="2015-05-20T14:48:46"/>
    <n v="1429559326"/>
    <x v="3096"/>
    <x v="6"/>
    <x v="0"/>
    <b v="0"/>
    <n v="14"/>
    <b v="0"/>
    <s v="theater/spaces"/>
    <n v="3.9750000000000001"/>
    <n v="56.785714285714285"/>
    <x v="1"/>
    <s v="spaces"/>
  </r>
  <r>
    <x v="2"/>
    <s v="GB"/>
    <s v="GBP"/>
    <n v="1475848800"/>
    <d v="2016-10-07T09:00:00"/>
    <n v="1474027501"/>
    <x v="3097"/>
    <x v="8"/>
    <x v="2"/>
    <b v="0"/>
    <n v="42"/>
    <b v="0"/>
    <s v="theater/spaces"/>
    <n v="17.150000000000002"/>
    <n v="40.833333333333336"/>
    <x v="1"/>
    <s v="spaces"/>
  </r>
  <r>
    <x v="2"/>
    <s v="US"/>
    <s v="USD"/>
    <n v="1454890620"/>
    <d v="2016-02-07T19:17:00"/>
    <n v="1450724449"/>
    <x v="3098"/>
    <x v="11"/>
    <x v="0"/>
    <b v="0"/>
    <n v="27"/>
    <b v="0"/>
    <s v="theater/spaces"/>
    <n v="3.6080041046690612"/>
    <n v="65.111111111111114"/>
    <x v="1"/>
    <s v="spaces"/>
  </r>
  <r>
    <x v="2"/>
    <s v="US"/>
    <s v="USD"/>
    <n v="1455251591"/>
    <d v="2016-02-11T23:33:11"/>
    <n v="1452659591"/>
    <x v="3099"/>
    <x v="1"/>
    <x v="2"/>
    <b v="0"/>
    <n v="5"/>
    <b v="0"/>
    <s v="theater/spaces"/>
    <n v="13.900000000000002"/>
    <n v="55.6"/>
    <x v="1"/>
    <s v="spaces"/>
  </r>
  <r>
    <x v="2"/>
    <s v="US"/>
    <s v="USD"/>
    <n v="1413816975"/>
    <d v="2014-10-20T09:56:15"/>
    <n v="1411224975"/>
    <x v="3100"/>
    <x v="8"/>
    <x v="3"/>
    <b v="0"/>
    <n v="13"/>
    <b v="0"/>
    <s v="theater/spaces"/>
    <n v="15.225"/>
    <n v="140.53846153846155"/>
    <x v="1"/>
    <s v="spaces"/>
  </r>
  <r>
    <x v="2"/>
    <s v="FR"/>
    <s v="EUR"/>
    <n v="1437033360"/>
    <d v="2015-07-16T02:56:00"/>
    <n v="1434445937"/>
    <x v="3101"/>
    <x v="0"/>
    <x v="0"/>
    <b v="0"/>
    <n v="12"/>
    <b v="0"/>
    <s v="theater/spaces"/>
    <n v="12"/>
    <n v="25"/>
    <x v="1"/>
    <s v="spaces"/>
  </r>
  <r>
    <x v="2"/>
    <s v="GB"/>
    <s v="GBP"/>
    <n v="1471939818"/>
    <d v="2016-08-23T03:10:18"/>
    <n v="1467619818"/>
    <x v="3102"/>
    <x v="3"/>
    <x v="2"/>
    <b v="0"/>
    <n v="90"/>
    <b v="0"/>
    <s v="theater/spaces"/>
    <n v="39.112499999999997"/>
    <n v="69.533333333333331"/>
    <x v="1"/>
    <s v="spaces"/>
  </r>
  <r>
    <x v="2"/>
    <s v="US"/>
    <s v="USD"/>
    <n v="1434080706"/>
    <d v="2015-06-11T22:45:06"/>
    <n v="1428896706"/>
    <x v="3103"/>
    <x v="6"/>
    <x v="0"/>
    <b v="0"/>
    <n v="2"/>
    <b v="0"/>
    <s v="theater/spaces"/>
    <n v="0.26829268292682928"/>
    <n v="5.5"/>
    <x v="1"/>
    <s v="spaces"/>
  </r>
  <r>
    <x v="2"/>
    <s v="AU"/>
    <s v="AUD"/>
    <n v="1422928800"/>
    <d v="2015-02-02T21:00:00"/>
    <n v="1420235311"/>
    <x v="3104"/>
    <x v="1"/>
    <x v="0"/>
    <b v="0"/>
    <n v="5"/>
    <b v="0"/>
    <s v="theater/spaces"/>
    <n v="29.625"/>
    <n v="237"/>
    <x v="1"/>
    <s v="spaces"/>
  </r>
  <r>
    <x v="2"/>
    <s v="US"/>
    <s v="USD"/>
    <n v="1413694800"/>
    <d v="2014-10-19T00:00:00"/>
    <n v="1408986916"/>
    <x v="3105"/>
    <x v="10"/>
    <x v="3"/>
    <b v="0"/>
    <n v="31"/>
    <b v="0"/>
    <s v="theater/spaces"/>
    <n v="42.360992301112063"/>
    <n v="79.870967741935488"/>
    <x v="1"/>
    <s v="spaces"/>
  </r>
  <r>
    <x v="2"/>
    <s v="GB"/>
    <s v="GBP"/>
    <n v="1442440800"/>
    <d v="2015-09-16T17:00:00"/>
    <n v="1440497876"/>
    <x v="3106"/>
    <x v="10"/>
    <x v="0"/>
    <b v="0"/>
    <n v="4"/>
    <b v="0"/>
    <s v="theater/spaces"/>
    <n v="4.1000000000000005"/>
    <n v="10.25"/>
    <x v="1"/>
    <s v="spaces"/>
  </r>
  <r>
    <x v="2"/>
    <s v="US"/>
    <s v="USD"/>
    <n v="1431372751"/>
    <d v="2015-05-11T14:32:31"/>
    <n v="1430767951"/>
    <x v="3107"/>
    <x v="5"/>
    <x v="0"/>
    <b v="0"/>
    <n v="29"/>
    <b v="0"/>
    <s v="theater/spaces"/>
    <n v="19.762499999999999"/>
    <n v="272.58620689655174"/>
    <x v="1"/>
    <s v="spaces"/>
  </r>
  <r>
    <x v="2"/>
    <s v="US"/>
    <s v="USD"/>
    <n v="1430234394"/>
    <d v="2015-04-28T10:19:54"/>
    <n v="1425053994"/>
    <x v="3108"/>
    <x v="2"/>
    <x v="0"/>
    <b v="0"/>
    <n v="2"/>
    <b v="0"/>
    <s v="theater/spaces"/>
    <n v="5.1999999999999998E-2"/>
    <n v="13"/>
    <x v="1"/>
    <s v="spaces"/>
  </r>
  <r>
    <x v="2"/>
    <s v="US"/>
    <s v="USD"/>
    <n v="1409194810"/>
    <d v="2014-08-27T22:00:10"/>
    <n v="1406170810"/>
    <x v="3109"/>
    <x v="3"/>
    <x v="3"/>
    <b v="0"/>
    <n v="114"/>
    <b v="0"/>
    <s v="theater/spaces"/>
    <n v="25.030188679245285"/>
    <n v="58.184210526315788"/>
    <x v="1"/>
    <s v="spaces"/>
  </r>
  <r>
    <x v="2"/>
    <s v="US"/>
    <s v="USD"/>
    <n v="1487465119"/>
    <d v="2017-02-18T19:45:19"/>
    <n v="1484009119"/>
    <x v="3110"/>
    <x v="1"/>
    <x v="1"/>
    <b v="0"/>
    <n v="1"/>
    <b v="0"/>
    <s v="theater/spaces"/>
    <n v="0.04"/>
    <n v="10"/>
    <x v="1"/>
    <s v="spaces"/>
  </r>
  <r>
    <x v="2"/>
    <s v="US"/>
    <s v="USD"/>
    <n v="1412432220"/>
    <d v="2014-10-04T09:17:00"/>
    <n v="1409753820"/>
    <x v="3111"/>
    <x v="8"/>
    <x v="3"/>
    <b v="0"/>
    <n v="76"/>
    <b v="0"/>
    <s v="theater/spaces"/>
    <n v="26.640000000000004"/>
    <n v="70.10526315789474"/>
    <x v="1"/>
    <s v="spaces"/>
  </r>
  <r>
    <x v="2"/>
    <s v="US"/>
    <s v="USD"/>
    <n v="1477968934"/>
    <d v="2016-10-31T21:55:34"/>
    <n v="1472784934"/>
    <x v="3112"/>
    <x v="8"/>
    <x v="2"/>
    <b v="0"/>
    <n v="9"/>
    <b v="0"/>
    <s v="theater/spaces"/>
    <n v="4.7363636363636363"/>
    <n v="57.888888888888886"/>
    <x v="1"/>
    <s v="spaces"/>
  </r>
  <r>
    <x v="2"/>
    <s v="US"/>
    <s v="USD"/>
    <n v="1429291982"/>
    <d v="2015-04-17T12:33:02"/>
    <n v="1426699982"/>
    <x v="3113"/>
    <x v="7"/>
    <x v="0"/>
    <b v="0"/>
    <n v="37"/>
    <b v="0"/>
    <s v="theater/spaces"/>
    <n v="4.2435339894712749"/>
    <n v="125.27027027027027"/>
    <x v="1"/>
    <s v="spaces"/>
  </r>
  <r>
    <x v="2"/>
    <s v="US"/>
    <s v="USD"/>
    <n v="1411312250"/>
    <d v="2014-09-21T10:10:50"/>
    <n v="1406128250"/>
    <x v="3114"/>
    <x v="3"/>
    <x v="3"/>
    <b v="0"/>
    <n v="0"/>
    <b v="0"/>
    <s v="theater/spaces"/>
    <n v="0"/>
    <n v="0"/>
    <x v="1"/>
    <s v="spaces"/>
  </r>
  <r>
    <x v="2"/>
    <s v="SE"/>
    <s v="SEK"/>
    <n v="1465123427"/>
    <d v="2016-06-05T05:43:47"/>
    <n v="1462531427"/>
    <x v="3115"/>
    <x v="5"/>
    <x v="2"/>
    <b v="0"/>
    <n v="1"/>
    <b v="0"/>
    <s v="theater/spaces"/>
    <n v="3"/>
    <n v="300"/>
    <x v="1"/>
    <s v="spaces"/>
  </r>
  <r>
    <x v="2"/>
    <s v="US"/>
    <s v="USD"/>
    <n v="1427890925"/>
    <d v="2015-04-01T07:22:05"/>
    <n v="1426681325"/>
    <x v="3116"/>
    <x v="7"/>
    <x v="0"/>
    <b v="0"/>
    <n v="10"/>
    <b v="0"/>
    <s v="theater/spaces"/>
    <n v="57.333333333333336"/>
    <n v="43"/>
    <x v="1"/>
    <s v="spaces"/>
  </r>
  <r>
    <x v="2"/>
    <s v="GB"/>
    <s v="GBP"/>
    <n v="1464354720"/>
    <d v="2016-05-27T08:12:00"/>
    <n v="1463648360"/>
    <x v="3117"/>
    <x v="5"/>
    <x v="2"/>
    <b v="0"/>
    <n v="1"/>
    <b v="0"/>
    <s v="theater/spaces"/>
    <n v="0.1"/>
    <n v="1"/>
    <x v="1"/>
    <s v="spaces"/>
  </r>
  <r>
    <x v="2"/>
    <s v="SE"/>
    <s v="SEK"/>
    <n v="1467473723"/>
    <d v="2016-07-02T10:35:23"/>
    <n v="1465832123"/>
    <x v="3118"/>
    <x v="0"/>
    <x v="2"/>
    <b v="0"/>
    <n v="2"/>
    <b v="0"/>
    <s v="theater/spaces"/>
    <n v="0.31"/>
    <n v="775"/>
    <x v="1"/>
    <s v="spaces"/>
  </r>
  <r>
    <x v="2"/>
    <s v="US"/>
    <s v="USD"/>
    <n v="1427414732"/>
    <d v="2015-03-26T19:05:32"/>
    <n v="1424826332"/>
    <x v="3119"/>
    <x v="2"/>
    <x v="0"/>
    <b v="0"/>
    <n v="1"/>
    <b v="0"/>
    <s v="theater/spaces"/>
    <n v="0.05"/>
    <n v="5"/>
    <x v="1"/>
    <s v="spaces"/>
  </r>
  <r>
    <x v="2"/>
    <s v="NL"/>
    <s v="EUR"/>
    <n v="1462484196"/>
    <d v="2016-05-05T16:36:36"/>
    <n v="1457303796"/>
    <x v="3120"/>
    <x v="7"/>
    <x v="2"/>
    <b v="0"/>
    <n v="10"/>
    <b v="0"/>
    <s v="theater/spaces"/>
    <n v="9.8461538461538465E-3"/>
    <n v="12.8"/>
    <x v="1"/>
    <s v="spaces"/>
  </r>
  <r>
    <x v="1"/>
    <s v="CA"/>
    <s v="CAD"/>
    <n v="1411748335"/>
    <d v="2014-09-26T11:18:55"/>
    <n v="1406564335"/>
    <x v="3121"/>
    <x v="3"/>
    <x v="3"/>
    <b v="0"/>
    <n v="1"/>
    <b v="0"/>
    <s v="theater/spaces"/>
    <n v="0.66666666666666674"/>
    <n v="10"/>
    <x v="1"/>
    <s v="spaces"/>
  </r>
  <r>
    <x v="1"/>
    <s v="US"/>
    <s v="USD"/>
    <n v="1478733732"/>
    <d v="2016-11-09T18:22:12"/>
    <n v="1478298132"/>
    <x v="3122"/>
    <x v="4"/>
    <x v="2"/>
    <b v="0"/>
    <n v="2"/>
    <b v="0"/>
    <s v="theater/spaces"/>
    <n v="58.291457286432156"/>
    <n v="58"/>
    <x v="1"/>
    <s v="spaces"/>
  </r>
  <r>
    <x v="1"/>
    <s v="US"/>
    <s v="USD"/>
    <n v="1468108198"/>
    <d v="2016-07-09T18:49:58"/>
    <n v="1465516198"/>
    <x v="3123"/>
    <x v="0"/>
    <x v="2"/>
    <b v="0"/>
    <n v="348"/>
    <b v="0"/>
    <s v="theater/spaces"/>
    <n v="68.153599999999997"/>
    <n v="244.80459770114942"/>
    <x v="1"/>
    <s v="spaces"/>
  </r>
  <r>
    <x v="1"/>
    <s v="US"/>
    <s v="USD"/>
    <n v="1422902601"/>
    <d v="2015-02-02T13:43:21"/>
    <n v="1417718601"/>
    <x v="3124"/>
    <x v="11"/>
    <x v="3"/>
    <b v="0"/>
    <n v="4"/>
    <b v="0"/>
    <s v="theater/spaces"/>
    <n v="3.2499999999999999E-3"/>
    <n v="6.5"/>
    <x v="1"/>
    <s v="spaces"/>
  </r>
  <r>
    <x v="1"/>
    <s v="US"/>
    <s v="USD"/>
    <n v="1452142672"/>
    <d v="2016-01-06T23:57:52"/>
    <n v="1449550672"/>
    <x v="3125"/>
    <x v="11"/>
    <x v="0"/>
    <b v="0"/>
    <n v="0"/>
    <b v="0"/>
    <s v="theater/spaces"/>
    <n v="0"/>
    <n v="0"/>
    <x v="1"/>
    <s v="spaces"/>
  </r>
  <r>
    <x v="1"/>
    <s v="US"/>
    <s v="USD"/>
    <n v="1459121162"/>
    <d v="2016-03-27T18:26:02"/>
    <n v="1456532762"/>
    <x v="3126"/>
    <x v="2"/>
    <x v="2"/>
    <b v="0"/>
    <n v="17"/>
    <b v="0"/>
    <s v="theater/spaces"/>
    <n v="4.16"/>
    <n v="61.176470588235297"/>
    <x v="1"/>
    <s v="spaces"/>
  </r>
  <r>
    <x v="1"/>
    <s v="US"/>
    <s v="USD"/>
    <n v="1425242029"/>
    <d v="2015-03-01T15:33:49"/>
    <n v="1422650029"/>
    <x v="3127"/>
    <x v="1"/>
    <x v="0"/>
    <b v="0"/>
    <n v="0"/>
    <b v="0"/>
    <s v="theater/spaces"/>
    <n v="0"/>
    <n v="0"/>
    <x v="1"/>
    <s v="spaces"/>
  </r>
  <r>
    <x v="3"/>
    <s v="US"/>
    <s v="USD"/>
    <n v="1489690141"/>
    <d v="2017-03-16T13:49:01"/>
    <n v="1487101741"/>
    <x v="3128"/>
    <x v="2"/>
    <x v="1"/>
    <b v="0"/>
    <n v="117"/>
    <b v="0"/>
    <s v="theater/plays"/>
    <n v="108.60666666666667"/>
    <n v="139.23931623931625"/>
    <x v="1"/>
    <s v="plays"/>
  </r>
  <r>
    <x v="3"/>
    <s v="US"/>
    <s v="USD"/>
    <n v="1492542819"/>
    <d v="2017-04-18T14:13:39"/>
    <n v="1489090419"/>
    <x v="3129"/>
    <x v="7"/>
    <x v="1"/>
    <b v="0"/>
    <n v="1"/>
    <b v="0"/>
    <s v="theater/plays"/>
    <n v="0.8"/>
    <n v="10"/>
    <x v="1"/>
    <s v="plays"/>
  </r>
  <r>
    <x v="3"/>
    <s v="US"/>
    <s v="USD"/>
    <n v="1492145940"/>
    <d v="2017-04-13T23:59:00"/>
    <n v="1489504916"/>
    <x v="3130"/>
    <x v="7"/>
    <x v="1"/>
    <b v="0"/>
    <n v="4"/>
    <b v="0"/>
    <s v="theater/plays"/>
    <n v="3.75"/>
    <n v="93.75"/>
    <x v="1"/>
    <s v="plays"/>
  </r>
  <r>
    <x v="3"/>
    <s v="US"/>
    <s v="USD"/>
    <n v="1491656045"/>
    <d v="2017-04-08T07:54:05"/>
    <n v="1489067645"/>
    <x v="3131"/>
    <x v="7"/>
    <x v="1"/>
    <b v="0"/>
    <n v="12"/>
    <b v="0"/>
    <s v="theater/plays"/>
    <n v="15.731707317073171"/>
    <n v="53.75"/>
    <x v="1"/>
    <s v="plays"/>
  </r>
  <r>
    <x v="3"/>
    <s v="US"/>
    <s v="USD"/>
    <n v="1492759460"/>
    <d v="2017-04-21T02:24:20"/>
    <n v="1487579060"/>
    <x v="3132"/>
    <x v="2"/>
    <x v="1"/>
    <b v="0"/>
    <n v="1"/>
    <b v="0"/>
    <s v="theater/plays"/>
    <n v="3.3333333333333333E-2"/>
    <n v="10"/>
    <x v="1"/>
    <s v="plays"/>
  </r>
  <r>
    <x v="3"/>
    <s v="GB"/>
    <s v="GBP"/>
    <n v="1490358834"/>
    <d v="2017-03-24T07:33:54"/>
    <n v="1487770434"/>
    <x v="3133"/>
    <x v="2"/>
    <x v="1"/>
    <b v="0"/>
    <n v="16"/>
    <b v="0"/>
    <s v="theater/plays"/>
    <n v="108"/>
    <n v="33.75"/>
    <x v="1"/>
    <s v="plays"/>
  </r>
  <r>
    <x v="3"/>
    <s v="GB"/>
    <s v="GBP"/>
    <n v="1490631419"/>
    <d v="2017-03-27T11:16:59"/>
    <n v="1488820619"/>
    <x v="3134"/>
    <x v="7"/>
    <x v="1"/>
    <b v="0"/>
    <n v="12"/>
    <b v="0"/>
    <s v="theater/plays"/>
    <n v="22.5"/>
    <n v="18.75"/>
    <x v="1"/>
    <s v="plays"/>
  </r>
  <r>
    <x v="3"/>
    <s v="US"/>
    <s v="USD"/>
    <n v="1491277121"/>
    <d v="2017-04-03T22:38:41"/>
    <n v="1489376321"/>
    <x v="3135"/>
    <x v="7"/>
    <x v="1"/>
    <b v="0"/>
    <n v="7"/>
    <b v="0"/>
    <s v="theater/plays"/>
    <n v="20.849420849420849"/>
    <n v="23.142857142857142"/>
    <x v="1"/>
    <s v="plays"/>
  </r>
  <r>
    <x v="3"/>
    <s v="GB"/>
    <s v="GBP"/>
    <n v="1491001140"/>
    <d v="2017-03-31T17:59:00"/>
    <n v="1487847954"/>
    <x v="3136"/>
    <x v="2"/>
    <x v="1"/>
    <b v="0"/>
    <n v="22"/>
    <b v="0"/>
    <s v="theater/plays"/>
    <n v="127.8"/>
    <n v="29.045454545454547"/>
    <x v="1"/>
    <s v="plays"/>
  </r>
  <r>
    <x v="3"/>
    <s v="US"/>
    <s v="USD"/>
    <n v="1493838720"/>
    <d v="2017-05-03T14:12:00"/>
    <n v="1489439669"/>
    <x v="3137"/>
    <x v="7"/>
    <x v="1"/>
    <b v="0"/>
    <n v="1"/>
    <b v="0"/>
    <s v="theater/plays"/>
    <n v="3.3333333333333335"/>
    <n v="50"/>
    <x v="1"/>
    <s v="plays"/>
  </r>
  <r>
    <x v="3"/>
    <s v="GB"/>
    <s v="GBP"/>
    <n v="1491233407"/>
    <d v="2017-04-03T10:30:07"/>
    <n v="1489591807"/>
    <x v="3138"/>
    <x v="7"/>
    <x v="1"/>
    <b v="0"/>
    <n v="0"/>
    <b v="0"/>
    <s v="theater/plays"/>
    <n v="0"/>
    <n v="0"/>
    <x v="1"/>
    <s v="plays"/>
  </r>
  <r>
    <x v="3"/>
    <s v="MX"/>
    <s v="MXN"/>
    <n v="1490416380"/>
    <d v="2017-03-24T23:33:00"/>
    <n v="1487485760"/>
    <x v="3139"/>
    <x v="2"/>
    <x v="1"/>
    <b v="0"/>
    <n v="6"/>
    <b v="0"/>
    <s v="theater/plays"/>
    <n v="5.4"/>
    <n v="450"/>
    <x v="1"/>
    <s v="plays"/>
  </r>
  <r>
    <x v="3"/>
    <s v="FR"/>
    <s v="EUR"/>
    <n v="1491581703"/>
    <d v="2017-04-07T11:15:03"/>
    <n v="1488993303"/>
    <x v="3140"/>
    <x v="7"/>
    <x v="1"/>
    <b v="0"/>
    <n v="4"/>
    <b v="0"/>
    <s v="theater/plays"/>
    <n v="0.96"/>
    <n v="24"/>
    <x v="1"/>
    <s v="plays"/>
  </r>
  <r>
    <x v="3"/>
    <s v="NL"/>
    <s v="EUR"/>
    <n v="1492372800"/>
    <d v="2017-04-16T15:00:00"/>
    <n v="1488823488"/>
    <x v="3141"/>
    <x v="7"/>
    <x v="1"/>
    <b v="0"/>
    <n v="8"/>
    <b v="0"/>
    <s v="theater/plays"/>
    <n v="51.6"/>
    <n v="32.25"/>
    <x v="1"/>
    <s v="plays"/>
  </r>
  <r>
    <x v="3"/>
    <s v="GB"/>
    <s v="GBP"/>
    <n v="1489922339"/>
    <d v="2017-03-19T06:18:59"/>
    <n v="1487333939"/>
    <x v="3142"/>
    <x v="2"/>
    <x v="1"/>
    <b v="0"/>
    <n v="3"/>
    <b v="0"/>
    <s v="theater/plays"/>
    <n v="1.6363636363636365"/>
    <n v="15"/>
    <x v="1"/>
    <s v="plays"/>
  </r>
  <r>
    <x v="3"/>
    <s v="GB"/>
    <s v="GBP"/>
    <n v="1491726956"/>
    <d v="2017-04-09T03:35:56"/>
    <n v="1489480556"/>
    <x v="3143"/>
    <x v="7"/>
    <x v="1"/>
    <b v="0"/>
    <n v="0"/>
    <b v="0"/>
    <s v="theater/plays"/>
    <n v="0"/>
    <n v="0"/>
    <x v="1"/>
    <s v="plays"/>
  </r>
  <r>
    <x v="3"/>
    <s v="US"/>
    <s v="USD"/>
    <n v="1489903200"/>
    <d v="2017-03-19T01:00:00"/>
    <n v="1488459307"/>
    <x v="3144"/>
    <x v="7"/>
    <x v="1"/>
    <b v="0"/>
    <n v="30"/>
    <b v="0"/>
    <s v="theater/plays"/>
    <n v="75.400000000000006"/>
    <n v="251.33333333333334"/>
    <x v="1"/>
    <s v="plays"/>
  </r>
  <r>
    <x v="3"/>
    <s v="US"/>
    <s v="USD"/>
    <n v="1490659134"/>
    <d v="2017-03-27T18:58:54"/>
    <n v="1485478734"/>
    <x v="3145"/>
    <x v="1"/>
    <x v="1"/>
    <b v="0"/>
    <n v="0"/>
    <b v="0"/>
    <s v="theater/plays"/>
    <n v="0"/>
    <n v="0"/>
    <x v="1"/>
    <s v="plays"/>
  </r>
  <r>
    <x v="3"/>
    <s v="MX"/>
    <s v="MXN"/>
    <n v="1492356166"/>
    <d v="2017-04-16T10:22:46"/>
    <n v="1488471766"/>
    <x v="3146"/>
    <x v="7"/>
    <x v="1"/>
    <b v="0"/>
    <n v="12"/>
    <b v="0"/>
    <s v="theater/plays"/>
    <n v="10.5"/>
    <n v="437.5"/>
    <x v="1"/>
    <s v="plays"/>
  </r>
  <r>
    <x v="0"/>
    <s v="US"/>
    <s v="USD"/>
    <n v="1415319355"/>
    <d v="2014-11-06T19:15:55"/>
    <n v="1411859755"/>
    <x v="3147"/>
    <x v="8"/>
    <x v="3"/>
    <b v="1"/>
    <n v="213"/>
    <b v="1"/>
    <s v="theater/plays"/>
    <n v="117.52499999999999"/>
    <n v="110.35211267605634"/>
    <x v="1"/>
    <s v="plays"/>
  </r>
  <r>
    <x v="0"/>
    <s v="US"/>
    <s v="USD"/>
    <n v="1412136000"/>
    <d v="2014-09-30T23:00:00"/>
    <n v="1410278284"/>
    <x v="3148"/>
    <x v="8"/>
    <x v="3"/>
    <b v="1"/>
    <n v="57"/>
    <b v="1"/>
    <s v="theater/plays"/>
    <n v="131.16666666666669"/>
    <n v="41.421052631578945"/>
    <x v="1"/>
    <s v="plays"/>
  </r>
  <r>
    <x v="0"/>
    <s v="US"/>
    <s v="USD"/>
    <n v="1354845600"/>
    <d v="2012-12-06T21:00:00"/>
    <n v="1352766300"/>
    <x v="3149"/>
    <x v="4"/>
    <x v="5"/>
    <b v="1"/>
    <n v="25"/>
    <b v="1"/>
    <s v="theater/plays"/>
    <n v="104"/>
    <n v="52"/>
    <x v="1"/>
    <s v="plays"/>
  </r>
  <r>
    <x v="0"/>
    <s v="US"/>
    <s v="USD"/>
    <n v="1295928000"/>
    <d v="2011-01-24T23:00:00"/>
    <n v="1288160403"/>
    <x v="3150"/>
    <x v="9"/>
    <x v="7"/>
    <b v="1"/>
    <n v="104"/>
    <b v="1"/>
    <s v="theater/plays"/>
    <n v="101"/>
    <n v="33.990384615384613"/>
    <x v="1"/>
    <s v="plays"/>
  </r>
  <r>
    <x v="0"/>
    <s v="US"/>
    <s v="USD"/>
    <n v="1410379774"/>
    <d v="2014-09-10T15:09:34"/>
    <n v="1407787774"/>
    <x v="3151"/>
    <x v="10"/>
    <x v="3"/>
    <b v="1"/>
    <n v="34"/>
    <b v="1"/>
    <s v="theater/plays"/>
    <n v="100.4"/>
    <n v="103.35294117647059"/>
    <x v="1"/>
    <s v="plays"/>
  </r>
  <r>
    <x v="0"/>
    <s v="GB"/>
    <s v="GBP"/>
    <n v="1383425367"/>
    <d v="2013-11-02T15:49:27"/>
    <n v="1380833367"/>
    <x v="3152"/>
    <x v="9"/>
    <x v="4"/>
    <b v="1"/>
    <n v="67"/>
    <b v="1"/>
    <s v="theater/plays"/>
    <n v="105.95454545454545"/>
    <n v="34.791044776119406"/>
    <x v="1"/>
    <s v="plays"/>
  </r>
  <r>
    <x v="0"/>
    <s v="US"/>
    <s v="USD"/>
    <n v="1304225940"/>
    <d v="2011-04-30T23:59:00"/>
    <n v="1301542937"/>
    <x v="3153"/>
    <x v="7"/>
    <x v="6"/>
    <b v="1"/>
    <n v="241"/>
    <b v="1"/>
    <s v="theater/plays"/>
    <n v="335.58333333333337"/>
    <n v="41.773858921161825"/>
    <x v="1"/>
    <s v="plays"/>
  </r>
  <r>
    <x v="0"/>
    <s v="US"/>
    <s v="USD"/>
    <n v="1333310458"/>
    <d v="2012-04-01T15:00:58"/>
    <n v="1330722058"/>
    <x v="3154"/>
    <x v="7"/>
    <x v="5"/>
    <b v="1"/>
    <n v="123"/>
    <b v="1"/>
    <s v="theater/plays"/>
    <n v="112.92857142857142"/>
    <n v="64.268292682926827"/>
    <x v="1"/>
    <s v="plays"/>
  </r>
  <r>
    <x v="0"/>
    <s v="GB"/>
    <s v="GBP"/>
    <n v="1356004725"/>
    <d v="2012-12-20T06:58:45"/>
    <n v="1353412725"/>
    <x v="3155"/>
    <x v="4"/>
    <x v="5"/>
    <b v="1"/>
    <n v="302"/>
    <b v="1"/>
    <s v="theater/plays"/>
    <n v="188.50460000000001"/>
    <n v="31.209370860927152"/>
    <x v="1"/>
    <s v="plays"/>
  </r>
  <r>
    <x v="0"/>
    <s v="US"/>
    <s v="USD"/>
    <n v="1338591144"/>
    <d v="2012-06-01T17:52:24"/>
    <n v="1335567144"/>
    <x v="3156"/>
    <x v="6"/>
    <x v="5"/>
    <b v="1"/>
    <n v="89"/>
    <b v="1"/>
    <s v="theater/plays"/>
    <n v="101.81818181818181"/>
    <n v="62.921348314606739"/>
    <x v="1"/>
    <s v="plays"/>
  </r>
  <r>
    <x v="0"/>
    <s v="US"/>
    <s v="USD"/>
    <n v="1405746000"/>
    <d v="2014-07-19T00:00:00"/>
    <n v="1404932105"/>
    <x v="3157"/>
    <x v="3"/>
    <x v="3"/>
    <b v="1"/>
    <n v="41"/>
    <b v="1"/>
    <s v="theater/plays"/>
    <n v="101"/>
    <n v="98.536585365853654"/>
    <x v="1"/>
    <s v="plays"/>
  </r>
  <r>
    <x v="0"/>
    <s v="US"/>
    <s v="USD"/>
    <n v="1374523752"/>
    <d v="2013-07-22T15:09:12"/>
    <n v="1371931752"/>
    <x v="3158"/>
    <x v="0"/>
    <x v="4"/>
    <b v="1"/>
    <n v="69"/>
    <b v="1"/>
    <s v="theater/plays"/>
    <n v="113.99999999999999"/>
    <n v="82.608695652173907"/>
    <x v="1"/>
    <s v="plays"/>
  </r>
  <r>
    <x v="0"/>
    <s v="US"/>
    <s v="USD"/>
    <n v="1326927600"/>
    <d v="2012-01-18T18:00:00"/>
    <n v="1323221761"/>
    <x v="3159"/>
    <x v="11"/>
    <x v="6"/>
    <b v="1"/>
    <n v="52"/>
    <b v="1"/>
    <s v="theater/plays"/>
    <n v="133.48133333333334"/>
    <n v="38.504230769230773"/>
    <x v="1"/>
    <s v="plays"/>
  </r>
  <r>
    <x v="0"/>
    <s v="US"/>
    <s v="USD"/>
    <n v="1407905940"/>
    <d v="2014-08-12T23:59:00"/>
    <n v="1405923687"/>
    <x v="3160"/>
    <x v="3"/>
    <x v="3"/>
    <b v="1"/>
    <n v="57"/>
    <b v="1"/>
    <s v="theater/plays"/>
    <n v="101.53333333333335"/>
    <n v="80.15789473684211"/>
    <x v="1"/>
    <s v="plays"/>
  </r>
  <r>
    <x v="0"/>
    <s v="GB"/>
    <s v="GBP"/>
    <n v="1413377522"/>
    <d v="2014-10-15T07:52:02"/>
    <n v="1410785522"/>
    <x v="3161"/>
    <x v="8"/>
    <x v="3"/>
    <b v="1"/>
    <n v="74"/>
    <b v="1"/>
    <s v="theater/plays"/>
    <n v="105.1"/>
    <n v="28.405405405405407"/>
    <x v="1"/>
    <s v="plays"/>
  </r>
  <r>
    <x v="0"/>
    <s v="US"/>
    <s v="USD"/>
    <n v="1404698400"/>
    <d v="2014-07-06T21:00:00"/>
    <n v="1402331262"/>
    <x v="3162"/>
    <x v="0"/>
    <x v="3"/>
    <b v="1"/>
    <n v="63"/>
    <b v="1"/>
    <s v="theater/plays"/>
    <n v="127.15"/>
    <n v="80.730158730158735"/>
    <x v="1"/>
    <s v="plays"/>
  </r>
  <r>
    <x v="0"/>
    <s v="US"/>
    <s v="USD"/>
    <n v="1402855525"/>
    <d v="2014-06-15T13:05:25"/>
    <n v="1400263525"/>
    <x v="3163"/>
    <x v="5"/>
    <x v="3"/>
    <b v="1"/>
    <n v="72"/>
    <b v="1"/>
    <s v="theater/plays"/>
    <n v="111.15384615384616"/>
    <n v="200.69444444444446"/>
    <x v="1"/>
    <s v="plays"/>
  </r>
  <r>
    <x v="0"/>
    <s v="US"/>
    <s v="USD"/>
    <n v="1402341615"/>
    <d v="2014-06-09T14:20:15"/>
    <n v="1399490415"/>
    <x v="3164"/>
    <x v="5"/>
    <x v="3"/>
    <b v="1"/>
    <n v="71"/>
    <b v="1"/>
    <s v="theater/plays"/>
    <n v="106.76"/>
    <n v="37.591549295774648"/>
    <x v="1"/>
    <s v="plays"/>
  </r>
  <r>
    <x v="0"/>
    <s v="US"/>
    <s v="USD"/>
    <n v="1304395140"/>
    <d v="2011-05-02T22:59:00"/>
    <n v="1302493760"/>
    <x v="3165"/>
    <x v="6"/>
    <x v="6"/>
    <b v="1"/>
    <n v="21"/>
    <b v="1"/>
    <s v="theater/plays"/>
    <n v="162.66666666666666"/>
    <n v="58.095238095238095"/>
    <x v="1"/>
    <s v="plays"/>
  </r>
  <r>
    <x v="0"/>
    <s v="US"/>
    <s v="USD"/>
    <n v="1416988740"/>
    <d v="2014-11-26T02:59:00"/>
    <n v="1414514153"/>
    <x v="3166"/>
    <x v="9"/>
    <x v="3"/>
    <b v="1"/>
    <n v="930"/>
    <b v="1"/>
    <s v="theater/plays"/>
    <n v="160.22808571428573"/>
    <n v="60.300892473118282"/>
    <x v="1"/>
    <s v="plays"/>
  </r>
  <r>
    <x v="0"/>
    <s v="US"/>
    <s v="USD"/>
    <n v="1406952781"/>
    <d v="2014-08-01T23:13:01"/>
    <n v="1405743181"/>
    <x v="3167"/>
    <x v="3"/>
    <x v="3"/>
    <b v="1"/>
    <n v="55"/>
    <b v="1"/>
    <s v="theater/plays"/>
    <n v="116.16666666666666"/>
    <n v="63.363636363636367"/>
    <x v="1"/>
    <s v="plays"/>
  </r>
  <r>
    <x v="0"/>
    <s v="US"/>
    <s v="USD"/>
    <n v="1402696800"/>
    <d v="2014-06-13T17:00:00"/>
    <n v="1399948353"/>
    <x v="3168"/>
    <x v="5"/>
    <x v="3"/>
    <b v="1"/>
    <n v="61"/>
    <b v="1"/>
    <s v="theater/plays"/>
    <n v="124.2"/>
    <n v="50.901639344262293"/>
    <x v="1"/>
    <s v="plays"/>
  </r>
  <r>
    <x v="0"/>
    <s v="US"/>
    <s v="USD"/>
    <n v="1386910740"/>
    <d v="2013-12-12T23:59:00"/>
    <n v="1384364561"/>
    <x v="3169"/>
    <x v="4"/>
    <x v="4"/>
    <b v="1"/>
    <n v="82"/>
    <b v="1"/>
    <s v="theater/plays"/>
    <n v="103.01249999999999"/>
    <n v="100.5"/>
    <x v="1"/>
    <s v="plays"/>
  </r>
  <r>
    <x v="0"/>
    <s v="US"/>
    <s v="USD"/>
    <n v="1404273600"/>
    <d v="2014-07-01T23:00:00"/>
    <n v="1401414944"/>
    <x v="3170"/>
    <x v="5"/>
    <x v="3"/>
    <b v="1"/>
    <n v="71"/>
    <b v="1"/>
    <s v="theater/plays"/>
    <n v="112.25"/>
    <n v="31.619718309859156"/>
    <x v="1"/>
    <s v="plays"/>
  </r>
  <r>
    <x v="0"/>
    <s v="GB"/>
    <s v="GBP"/>
    <n v="1462545358"/>
    <d v="2016-05-06T09:35:58"/>
    <n v="1459953358"/>
    <x v="3171"/>
    <x v="6"/>
    <x v="2"/>
    <b v="1"/>
    <n v="117"/>
    <b v="1"/>
    <s v="theater/plays"/>
    <n v="108.8142857142857"/>
    <n v="65.102564102564102"/>
    <x v="1"/>
    <s v="plays"/>
  </r>
  <r>
    <x v="0"/>
    <s v="US"/>
    <s v="USD"/>
    <n v="1329240668"/>
    <d v="2012-02-14T12:31:08"/>
    <n v="1326648668"/>
    <x v="3172"/>
    <x v="1"/>
    <x v="5"/>
    <b v="1"/>
    <n v="29"/>
    <b v="1"/>
    <s v="theater/plays"/>
    <n v="114.99999999999999"/>
    <n v="79.310344827586206"/>
    <x v="1"/>
    <s v="plays"/>
  </r>
  <r>
    <x v="0"/>
    <s v="US"/>
    <s v="USD"/>
    <n v="1411765492"/>
    <d v="2014-09-26T16:04:52"/>
    <n v="1409173492"/>
    <x v="3173"/>
    <x v="10"/>
    <x v="3"/>
    <b v="1"/>
    <n v="74"/>
    <b v="1"/>
    <s v="theater/plays"/>
    <n v="103"/>
    <n v="139.18918918918919"/>
    <x v="1"/>
    <s v="plays"/>
  </r>
  <r>
    <x v="0"/>
    <s v="US"/>
    <s v="USD"/>
    <n v="1408999508"/>
    <d v="2014-08-25T15:45:08"/>
    <n v="1407789908"/>
    <x v="3174"/>
    <x v="10"/>
    <x v="3"/>
    <b v="1"/>
    <n v="23"/>
    <b v="1"/>
    <s v="theater/plays"/>
    <n v="101.13333333333334"/>
    <n v="131.91304347826087"/>
    <x v="1"/>
    <s v="plays"/>
  </r>
  <r>
    <x v="0"/>
    <s v="US"/>
    <s v="USD"/>
    <n v="1297977427"/>
    <d v="2011-02-17T16:17:07"/>
    <n v="1292793427"/>
    <x v="3175"/>
    <x v="11"/>
    <x v="7"/>
    <b v="1"/>
    <n v="60"/>
    <b v="1"/>
    <s v="theater/plays"/>
    <n v="109.55999999999999"/>
    <n v="91.3"/>
    <x v="1"/>
    <s v="plays"/>
  </r>
  <r>
    <x v="0"/>
    <s v="US"/>
    <s v="USD"/>
    <n v="1376838000"/>
    <d v="2013-08-18T10:00:00"/>
    <n v="1374531631"/>
    <x v="3176"/>
    <x v="3"/>
    <x v="4"/>
    <b v="1"/>
    <n v="55"/>
    <b v="1"/>
    <s v="theater/plays"/>
    <n v="114.8421052631579"/>
    <n v="39.672727272727272"/>
    <x v="1"/>
    <s v="plays"/>
  </r>
  <r>
    <x v="0"/>
    <s v="US"/>
    <s v="USD"/>
    <n v="1403366409"/>
    <d v="2014-06-21T11:00:09"/>
    <n v="1400774409"/>
    <x v="3177"/>
    <x v="5"/>
    <x v="3"/>
    <b v="1"/>
    <n v="51"/>
    <b v="1"/>
    <s v="theater/plays"/>
    <n v="117.39999999999999"/>
    <n v="57.549019607843135"/>
    <x v="1"/>
    <s v="plays"/>
  </r>
  <r>
    <x v="0"/>
    <s v="GB"/>
    <s v="GBP"/>
    <n v="1405521075"/>
    <d v="2014-07-16T09:31:15"/>
    <n v="1402929075"/>
    <x v="3178"/>
    <x v="0"/>
    <x v="3"/>
    <b v="1"/>
    <n v="78"/>
    <b v="1"/>
    <s v="theater/plays"/>
    <n v="171.73333333333335"/>
    <n v="33.025641025641029"/>
    <x v="1"/>
    <s v="plays"/>
  </r>
  <r>
    <x v="0"/>
    <s v="US"/>
    <s v="USD"/>
    <n v="1367859071"/>
    <d v="2013-05-06T11:51:11"/>
    <n v="1365699071"/>
    <x v="3179"/>
    <x v="6"/>
    <x v="4"/>
    <b v="1"/>
    <n v="62"/>
    <b v="1"/>
    <s v="theater/plays"/>
    <n v="114.16238095238094"/>
    <n v="77.335806451612896"/>
    <x v="1"/>
    <s v="plays"/>
  </r>
  <r>
    <x v="0"/>
    <s v="GB"/>
    <s v="GBP"/>
    <n v="1403258049"/>
    <d v="2014-06-20T04:54:09"/>
    <n v="1400666049"/>
    <x v="3180"/>
    <x v="5"/>
    <x v="3"/>
    <b v="1"/>
    <n v="45"/>
    <b v="1"/>
    <s v="theater/plays"/>
    <n v="119.75"/>
    <n v="31.933333333333334"/>
    <x v="1"/>
    <s v="plays"/>
  </r>
  <r>
    <x v="0"/>
    <s v="GB"/>
    <s v="GBP"/>
    <n v="1402848000"/>
    <d v="2014-06-15T11:00:00"/>
    <n v="1400570787"/>
    <x v="3181"/>
    <x v="5"/>
    <x v="3"/>
    <b v="1"/>
    <n v="15"/>
    <b v="1"/>
    <s v="theater/plays"/>
    <n v="109.00000000000001"/>
    <n v="36.333333333333336"/>
    <x v="1"/>
    <s v="plays"/>
  </r>
  <r>
    <x v="0"/>
    <s v="US"/>
    <s v="USD"/>
    <n v="1328029200"/>
    <d v="2012-01-31T12:00:00"/>
    <n v="1323211621"/>
    <x v="3182"/>
    <x v="11"/>
    <x v="6"/>
    <b v="1"/>
    <n v="151"/>
    <b v="1"/>
    <s v="theater/plays"/>
    <n v="100.88571428571429"/>
    <n v="46.768211920529801"/>
    <x v="1"/>
    <s v="plays"/>
  </r>
  <r>
    <x v="0"/>
    <s v="US"/>
    <s v="USD"/>
    <n v="1377284669"/>
    <d v="2013-08-23T14:04:29"/>
    <n v="1375729469"/>
    <x v="3183"/>
    <x v="10"/>
    <x v="4"/>
    <b v="1"/>
    <n v="68"/>
    <b v="1"/>
    <s v="theater/plays"/>
    <n v="109.00000000000001"/>
    <n v="40.073529411764703"/>
    <x v="1"/>
    <s v="plays"/>
  </r>
  <r>
    <x v="0"/>
    <s v="US"/>
    <s v="USD"/>
    <n v="1404258631"/>
    <d v="2014-07-01T18:50:31"/>
    <n v="1401666631"/>
    <x v="3184"/>
    <x v="0"/>
    <x v="3"/>
    <b v="1"/>
    <n v="46"/>
    <b v="1"/>
    <s v="theater/plays"/>
    <n v="107.20930232558139"/>
    <n v="100.21739130434783"/>
    <x v="1"/>
    <s v="plays"/>
  </r>
  <r>
    <x v="0"/>
    <s v="GB"/>
    <s v="GBP"/>
    <n v="1405553241"/>
    <d v="2014-07-16T18:27:21"/>
    <n v="1404948441"/>
    <x v="3185"/>
    <x v="3"/>
    <x v="3"/>
    <b v="1"/>
    <n v="24"/>
    <b v="1"/>
    <s v="theater/plays"/>
    <n v="100"/>
    <n v="41.666666666666664"/>
    <x v="1"/>
    <s v="plays"/>
  </r>
  <r>
    <x v="0"/>
    <s v="GB"/>
    <s v="GBP"/>
    <n v="1410901200"/>
    <d v="2014-09-16T16:00:00"/>
    <n v="1408313438"/>
    <x v="3186"/>
    <x v="10"/>
    <x v="3"/>
    <b v="1"/>
    <n v="70"/>
    <b v="1"/>
    <s v="theater/plays"/>
    <n v="102.18750000000001"/>
    <n v="46.714285714285715"/>
    <x v="1"/>
    <s v="plays"/>
  </r>
  <r>
    <x v="0"/>
    <s v="US"/>
    <s v="USD"/>
    <n v="1407167973"/>
    <d v="2014-08-04T10:59:33"/>
    <n v="1405439973"/>
    <x v="3187"/>
    <x v="3"/>
    <x v="3"/>
    <b v="1"/>
    <n v="244"/>
    <b v="1"/>
    <s v="theater/plays"/>
    <n v="116.29333333333334"/>
    <n v="71.491803278688522"/>
    <x v="1"/>
    <s v="plays"/>
  </r>
  <r>
    <x v="2"/>
    <s v="GB"/>
    <s v="GBP"/>
    <n v="1433930302"/>
    <d v="2015-06-10T04:58:22"/>
    <n v="1432115902"/>
    <x v="3188"/>
    <x v="5"/>
    <x v="0"/>
    <b v="0"/>
    <n v="9"/>
    <b v="0"/>
    <s v="theater/musical"/>
    <n v="65"/>
    <n v="14.444444444444445"/>
    <x v="1"/>
    <s v="musical"/>
  </r>
  <r>
    <x v="2"/>
    <s v="SE"/>
    <s v="SEK"/>
    <n v="1432455532"/>
    <d v="2015-05-24T03:18:52"/>
    <n v="1429863532"/>
    <x v="3189"/>
    <x v="6"/>
    <x v="0"/>
    <b v="0"/>
    <n v="19"/>
    <b v="0"/>
    <s v="theater/musical"/>
    <n v="12.327272727272726"/>
    <n v="356.84210526315792"/>
    <x v="1"/>
    <s v="musical"/>
  </r>
  <r>
    <x v="2"/>
    <s v="CA"/>
    <s v="CAD"/>
    <n v="1481258275"/>
    <d v="2016-12-08T23:37:55"/>
    <n v="1478662675"/>
    <x v="3190"/>
    <x v="4"/>
    <x v="2"/>
    <b v="0"/>
    <n v="0"/>
    <b v="0"/>
    <s v="theater/musical"/>
    <n v="0"/>
    <n v="0"/>
    <x v="1"/>
    <s v="musical"/>
  </r>
  <r>
    <x v="2"/>
    <s v="US"/>
    <s v="USD"/>
    <n v="1471370869"/>
    <d v="2016-08-16T13:07:49"/>
    <n v="1466186869"/>
    <x v="3191"/>
    <x v="0"/>
    <x v="2"/>
    <b v="0"/>
    <n v="4"/>
    <b v="0"/>
    <s v="theater/musical"/>
    <n v="4.0266666666666664"/>
    <n v="37.75"/>
    <x v="1"/>
    <s v="musical"/>
  </r>
  <r>
    <x v="2"/>
    <s v="GB"/>
    <s v="GBP"/>
    <n v="1425160800"/>
    <d v="2015-02-28T17:00:00"/>
    <n v="1421274859"/>
    <x v="3192"/>
    <x v="1"/>
    <x v="0"/>
    <b v="0"/>
    <n v="8"/>
    <b v="0"/>
    <s v="theater/musical"/>
    <n v="1.02"/>
    <n v="12.75"/>
    <x v="1"/>
    <s v="musical"/>
  </r>
  <r>
    <x v="2"/>
    <s v="GB"/>
    <s v="GBP"/>
    <n v="1424474056"/>
    <d v="2015-02-20T18:14:16"/>
    <n v="1420586056"/>
    <x v="3193"/>
    <x v="1"/>
    <x v="0"/>
    <b v="0"/>
    <n v="24"/>
    <b v="0"/>
    <s v="theater/musical"/>
    <n v="11.74"/>
    <n v="24.458333333333332"/>
    <x v="1"/>
    <s v="musical"/>
  </r>
  <r>
    <x v="2"/>
    <s v="US"/>
    <s v="USD"/>
    <n v="1437960598"/>
    <d v="2015-07-26T20:29:58"/>
    <n v="1435368598"/>
    <x v="3194"/>
    <x v="0"/>
    <x v="0"/>
    <b v="0"/>
    <n v="0"/>
    <b v="0"/>
    <s v="theater/musical"/>
    <n v="0"/>
    <n v="0"/>
    <x v="1"/>
    <s v="musical"/>
  </r>
  <r>
    <x v="2"/>
    <s v="US"/>
    <s v="USD"/>
    <n v="1423750542"/>
    <d v="2015-02-12T09:15:42"/>
    <n v="1421158542"/>
    <x v="3195"/>
    <x v="1"/>
    <x v="0"/>
    <b v="0"/>
    <n v="39"/>
    <b v="0"/>
    <s v="theater/musical"/>
    <n v="59.142857142857139"/>
    <n v="53.07692307692308"/>
    <x v="1"/>
    <s v="musical"/>
  </r>
  <r>
    <x v="2"/>
    <s v="US"/>
    <s v="USD"/>
    <n v="1438437600"/>
    <d v="2015-08-01T09:00:00"/>
    <n v="1433254875"/>
    <x v="3196"/>
    <x v="0"/>
    <x v="0"/>
    <b v="0"/>
    <n v="6"/>
    <b v="0"/>
    <s v="theater/musical"/>
    <n v="0.06"/>
    <n v="300"/>
    <x v="1"/>
    <s v="musical"/>
  </r>
  <r>
    <x v="2"/>
    <s v="NO"/>
    <s v="NOK"/>
    <n v="1423050618"/>
    <d v="2015-02-04T06:50:18"/>
    <n v="1420458618"/>
    <x v="3197"/>
    <x v="1"/>
    <x v="0"/>
    <b v="0"/>
    <n v="4"/>
    <b v="0"/>
    <s v="theater/musical"/>
    <n v="11.450000000000001"/>
    <n v="286.25"/>
    <x v="1"/>
    <s v="musical"/>
  </r>
  <r>
    <x v="2"/>
    <s v="DK"/>
    <s v="DKK"/>
    <n v="1424081477"/>
    <d v="2015-02-16T05:11:17"/>
    <n v="1420798277"/>
    <x v="3198"/>
    <x v="1"/>
    <x v="0"/>
    <b v="0"/>
    <n v="3"/>
    <b v="0"/>
    <s v="theater/musical"/>
    <n v="0.36666666666666664"/>
    <n v="36.666666666666664"/>
    <x v="1"/>
    <s v="musical"/>
  </r>
  <r>
    <x v="2"/>
    <s v="US"/>
    <s v="USD"/>
    <n v="1410037200"/>
    <d v="2014-09-06T16:00:00"/>
    <n v="1407435418"/>
    <x v="3199"/>
    <x v="10"/>
    <x v="3"/>
    <b v="0"/>
    <n v="53"/>
    <b v="0"/>
    <s v="theater/musical"/>
    <n v="52.16"/>
    <n v="49.20754716981132"/>
    <x v="1"/>
    <s v="musical"/>
  </r>
  <r>
    <x v="2"/>
    <s v="US"/>
    <s v="USD"/>
    <n v="1461994440"/>
    <d v="2016-04-30T00:34:00"/>
    <n v="1459410101"/>
    <x v="3200"/>
    <x v="7"/>
    <x v="2"/>
    <b v="0"/>
    <n v="1"/>
    <b v="0"/>
    <s v="theater/musical"/>
    <n v="2E-3"/>
    <n v="1"/>
    <x v="1"/>
    <s v="musical"/>
  </r>
  <r>
    <x v="2"/>
    <s v="GB"/>
    <s v="GBP"/>
    <n v="1409509477"/>
    <d v="2014-08-31T13:24:37"/>
    <n v="1407695077"/>
    <x v="3201"/>
    <x v="10"/>
    <x v="3"/>
    <b v="0"/>
    <n v="2"/>
    <b v="0"/>
    <s v="theater/musical"/>
    <n v="1.25"/>
    <n v="12.5"/>
    <x v="1"/>
    <s v="musical"/>
  </r>
  <r>
    <x v="2"/>
    <s v="US"/>
    <s v="USD"/>
    <n v="1450072740"/>
    <d v="2015-12-14T00:59:00"/>
    <n v="1445027346"/>
    <x v="3202"/>
    <x v="9"/>
    <x v="0"/>
    <b v="0"/>
    <n v="25"/>
    <b v="0"/>
    <s v="theater/musical"/>
    <n v="54.52"/>
    <n v="109.04"/>
    <x v="1"/>
    <s v="musical"/>
  </r>
  <r>
    <x v="2"/>
    <s v="US"/>
    <s v="USD"/>
    <n v="1443224622"/>
    <d v="2015-09-25T18:43:42"/>
    <n v="1440632622"/>
    <x v="3203"/>
    <x v="10"/>
    <x v="0"/>
    <b v="0"/>
    <n v="6"/>
    <b v="0"/>
    <s v="theater/musical"/>
    <n v="25"/>
    <n v="41.666666666666664"/>
    <x v="1"/>
    <s v="musical"/>
  </r>
  <r>
    <x v="2"/>
    <s v="US"/>
    <s v="USD"/>
    <n v="1437149640"/>
    <d v="2015-07-17T11:14:00"/>
    <n v="1434558479"/>
    <x v="3204"/>
    <x v="0"/>
    <x v="0"/>
    <b v="0"/>
    <n v="0"/>
    <b v="0"/>
    <s v="theater/musical"/>
    <n v="0"/>
    <n v="0"/>
    <x v="1"/>
    <s v="musical"/>
  </r>
  <r>
    <x v="2"/>
    <s v="GB"/>
    <s v="GBP"/>
    <n v="1430470772"/>
    <d v="2015-05-01T03:59:32"/>
    <n v="1427878772"/>
    <x v="3205"/>
    <x v="6"/>
    <x v="0"/>
    <b v="0"/>
    <n v="12"/>
    <b v="0"/>
    <s v="theater/musical"/>
    <n v="3.4125000000000001"/>
    <n v="22.75"/>
    <x v="1"/>
    <s v="musical"/>
  </r>
  <r>
    <x v="2"/>
    <s v="US"/>
    <s v="USD"/>
    <n v="1442644651"/>
    <d v="2015-09-19T01:37:31"/>
    <n v="1440052651"/>
    <x v="3206"/>
    <x v="10"/>
    <x v="0"/>
    <b v="0"/>
    <n v="0"/>
    <b v="0"/>
    <s v="theater/musical"/>
    <n v="0"/>
    <n v="0"/>
    <x v="1"/>
    <s v="musical"/>
  </r>
  <r>
    <x v="2"/>
    <s v="US"/>
    <s v="USD"/>
    <n v="1429767607"/>
    <d v="2015-04-23T00:40:07"/>
    <n v="1424587207"/>
    <x v="3207"/>
    <x v="2"/>
    <x v="0"/>
    <b v="0"/>
    <n v="36"/>
    <b v="0"/>
    <s v="theater/musical"/>
    <n v="46.36363636363636"/>
    <n v="70.833333333333329"/>
    <x v="1"/>
    <s v="musical"/>
  </r>
  <r>
    <x v="0"/>
    <s v="US"/>
    <s v="USD"/>
    <n v="1406557877"/>
    <d v="2014-07-28T09:31:17"/>
    <n v="1404743477"/>
    <x v="3208"/>
    <x v="3"/>
    <x v="3"/>
    <b v="1"/>
    <n v="82"/>
    <b v="1"/>
    <s v="theater/plays"/>
    <n v="103.49999999999999"/>
    <n v="63.109756097560975"/>
    <x v="1"/>
    <s v="plays"/>
  </r>
  <r>
    <x v="0"/>
    <s v="US"/>
    <s v="USD"/>
    <n v="1403305200"/>
    <d v="2014-06-20T18:00:00"/>
    <n v="1400512658"/>
    <x v="3209"/>
    <x v="5"/>
    <x v="3"/>
    <b v="1"/>
    <n v="226"/>
    <b v="1"/>
    <s v="theater/plays"/>
    <n v="119.32315789473684"/>
    <n v="50.157964601769912"/>
    <x v="1"/>
    <s v="plays"/>
  </r>
  <r>
    <x v="0"/>
    <s v="US"/>
    <s v="USD"/>
    <n v="1338523140"/>
    <d v="2012-05-31T22:59:00"/>
    <n v="1334442519"/>
    <x v="3210"/>
    <x v="6"/>
    <x v="5"/>
    <b v="1"/>
    <n v="60"/>
    <b v="1"/>
    <s v="theater/plays"/>
    <n v="125.76666666666667"/>
    <n v="62.883333333333333"/>
    <x v="1"/>
    <s v="plays"/>
  </r>
  <r>
    <x v="0"/>
    <s v="US"/>
    <s v="USD"/>
    <n v="1408068000"/>
    <d v="2014-08-14T21:00:00"/>
    <n v="1405346680"/>
    <x v="3211"/>
    <x v="3"/>
    <x v="3"/>
    <b v="1"/>
    <n v="322"/>
    <b v="1"/>
    <s v="theater/plays"/>
    <n v="119.74347826086958"/>
    <n v="85.531055900621112"/>
    <x v="1"/>
    <s v="plays"/>
  </r>
  <r>
    <x v="0"/>
    <s v="US"/>
    <s v="USD"/>
    <n v="1407524751"/>
    <d v="2014-08-08T14:05:51"/>
    <n v="1404932751"/>
    <x v="3212"/>
    <x v="3"/>
    <x v="3"/>
    <b v="1"/>
    <n v="94"/>
    <b v="1"/>
    <s v="theater/plays"/>
    <n v="126.25"/>
    <n v="53.723404255319146"/>
    <x v="1"/>
    <s v="plays"/>
  </r>
  <r>
    <x v="0"/>
    <s v="GB"/>
    <s v="GBP"/>
    <n v="1437934759"/>
    <d v="2015-07-26T13:19:19"/>
    <n v="1434478759"/>
    <x v="3213"/>
    <x v="0"/>
    <x v="0"/>
    <b v="1"/>
    <n v="47"/>
    <b v="1"/>
    <s v="theater/plays"/>
    <n v="100.11666666666667"/>
    <n v="127.80851063829788"/>
    <x v="1"/>
    <s v="plays"/>
  </r>
  <r>
    <x v="0"/>
    <s v="GB"/>
    <s v="GBP"/>
    <n v="1452038100"/>
    <d v="2016-01-05T18:55:00"/>
    <n v="1448823673"/>
    <x v="3214"/>
    <x v="4"/>
    <x v="0"/>
    <b v="1"/>
    <n v="115"/>
    <b v="1"/>
    <s v="theater/plays"/>
    <n v="102.13333333333334"/>
    <n v="106.57391304347826"/>
    <x v="1"/>
    <s v="plays"/>
  </r>
  <r>
    <x v="0"/>
    <s v="US"/>
    <s v="USD"/>
    <n v="1441857540"/>
    <d v="2015-09-09T22:59:00"/>
    <n v="1438617471"/>
    <x v="3215"/>
    <x v="10"/>
    <x v="0"/>
    <b v="1"/>
    <n v="134"/>
    <b v="1"/>
    <s v="theater/plays"/>
    <n v="100.35142857142858"/>
    <n v="262.11194029850748"/>
    <x v="1"/>
    <s v="plays"/>
  </r>
  <r>
    <x v="0"/>
    <s v="GB"/>
    <s v="GBP"/>
    <n v="1436625000"/>
    <d v="2015-07-11T09:30:00"/>
    <n v="1433934371"/>
    <x v="3216"/>
    <x v="0"/>
    <x v="0"/>
    <b v="1"/>
    <n v="35"/>
    <b v="1"/>
    <s v="theater/plays"/>
    <n v="100.05"/>
    <n v="57.171428571428571"/>
    <x v="1"/>
    <s v="plays"/>
  </r>
  <r>
    <x v="0"/>
    <s v="US"/>
    <s v="USD"/>
    <n v="1478264784"/>
    <d v="2016-11-04T08:06:24"/>
    <n v="1475672784"/>
    <x v="3217"/>
    <x v="9"/>
    <x v="2"/>
    <b v="1"/>
    <n v="104"/>
    <b v="1"/>
    <s v="theater/plays"/>
    <n v="116.02222222222223"/>
    <n v="50.20192307692308"/>
    <x v="1"/>
    <s v="plays"/>
  </r>
  <r>
    <x v="0"/>
    <s v="GB"/>
    <s v="GBP"/>
    <n v="1419984000"/>
    <d v="2014-12-30T19:00:00"/>
    <n v="1417132986"/>
    <x v="3218"/>
    <x v="4"/>
    <x v="3"/>
    <b v="1"/>
    <n v="184"/>
    <b v="1"/>
    <s v="theater/plays"/>
    <n v="102.1"/>
    <n v="66.586956521739125"/>
    <x v="1"/>
    <s v="plays"/>
  </r>
  <r>
    <x v="0"/>
    <s v="US"/>
    <s v="USD"/>
    <n v="1427063747"/>
    <d v="2015-03-22T17:35:47"/>
    <n v="1424043347"/>
    <x v="3219"/>
    <x v="2"/>
    <x v="0"/>
    <b v="1"/>
    <n v="119"/>
    <b v="1"/>
    <s v="theater/plays"/>
    <n v="100.11000000000001"/>
    <n v="168.25210084033614"/>
    <x v="1"/>
    <s v="plays"/>
  </r>
  <r>
    <x v="0"/>
    <s v="US"/>
    <s v="USD"/>
    <n v="1489352400"/>
    <d v="2017-03-12T16:00:00"/>
    <n v="1486411204"/>
    <x v="3220"/>
    <x v="2"/>
    <x v="1"/>
    <b v="1"/>
    <n v="59"/>
    <b v="1"/>
    <s v="theater/plays"/>
    <n v="100.84"/>
    <n v="256.37288135593218"/>
    <x v="1"/>
    <s v="plays"/>
  </r>
  <r>
    <x v="0"/>
    <s v="GB"/>
    <s v="GBP"/>
    <n v="1436114603"/>
    <d v="2015-07-05T11:43:23"/>
    <n v="1433090603"/>
    <x v="3221"/>
    <x v="5"/>
    <x v="0"/>
    <b v="1"/>
    <n v="113"/>
    <b v="1"/>
    <s v="theater/plays"/>
    <n v="103.42499999999998"/>
    <n v="36.610619469026545"/>
    <x v="1"/>
    <s v="plays"/>
  </r>
  <r>
    <x v="0"/>
    <s v="US"/>
    <s v="USD"/>
    <n v="1445722140"/>
    <d v="2015-10-24T16:29:00"/>
    <n v="1443016697"/>
    <x v="3222"/>
    <x v="8"/>
    <x v="0"/>
    <b v="1"/>
    <n v="84"/>
    <b v="1"/>
    <s v="theater/plays"/>
    <n v="124.8"/>
    <n v="37.142857142857146"/>
    <x v="1"/>
    <s v="plays"/>
  </r>
  <r>
    <x v="0"/>
    <s v="US"/>
    <s v="USD"/>
    <n v="1440100976"/>
    <d v="2015-08-20T15:02:56"/>
    <n v="1437508976"/>
    <x v="3223"/>
    <x v="3"/>
    <x v="0"/>
    <b v="1"/>
    <n v="74"/>
    <b v="1"/>
    <s v="theater/plays"/>
    <n v="109.51612903225806"/>
    <n v="45.878378378378379"/>
    <x v="1"/>
    <s v="plays"/>
  </r>
  <r>
    <x v="0"/>
    <s v="US"/>
    <s v="USD"/>
    <n v="1484024400"/>
    <d v="2017-01-10T00:00:00"/>
    <n v="1479932713"/>
    <x v="3224"/>
    <x v="4"/>
    <x v="2"/>
    <b v="1"/>
    <n v="216"/>
    <b v="1"/>
    <s v="theater/plays"/>
    <n v="102.03333333333333"/>
    <n v="141.71296296296296"/>
    <x v="1"/>
    <s v="plays"/>
  </r>
  <r>
    <x v="0"/>
    <s v="US"/>
    <s v="USD"/>
    <n v="1464987600"/>
    <d v="2016-06-03T16:00:00"/>
    <n v="1463145938"/>
    <x v="3225"/>
    <x v="5"/>
    <x v="2"/>
    <b v="1"/>
    <n v="39"/>
    <b v="1"/>
    <s v="theater/plays"/>
    <n v="102.35000000000001"/>
    <n v="52.487179487179489"/>
    <x v="1"/>
    <s v="plays"/>
  </r>
  <r>
    <x v="0"/>
    <s v="GB"/>
    <s v="GBP"/>
    <n v="1446213612"/>
    <d v="2015-10-30T09:00:12"/>
    <n v="1443621612"/>
    <x v="3226"/>
    <x v="8"/>
    <x v="0"/>
    <b v="1"/>
    <n v="21"/>
    <b v="1"/>
    <s v="theater/plays"/>
    <n v="104.16666666666667"/>
    <n v="59.523809523809526"/>
    <x v="1"/>
    <s v="plays"/>
  </r>
  <r>
    <x v="0"/>
    <s v="GB"/>
    <s v="GBP"/>
    <n v="1484687436"/>
    <d v="2017-01-17T16:10:36"/>
    <n v="1482095436"/>
    <x v="3227"/>
    <x v="11"/>
    <x v="2"/>
    <b v="0"/>
    <n v="30"/>
    <b v="1"/>
    <s v="theater/plays"/>
    <n v="125"/>
    <n v="50"/>
    <x v="1"/>
    <s v="plays"/>
  </r>
  <r>
    <x v="0"/>
    <s v="US"/>
    <s v="USD"/>
    <n v="1450328340"/>
    <d v="2015-12-16T23:59:00"/>
    <n v="1447606884"/>
    <x v="3228"/>
    <x v="4"/>
    <x v="0"/>
    <b v="1"/>
    <n v="37"/>
    <b v="1"/>
    <s v="theater/plays"/>
    <n v="102.34285714285714"/>
    <n v="193.62162162162161"/>
    <x v="1"/>
    <s v="plays"/>
  </r>
  <r>
    <x v="0"/>
    <s v="US"/>
    <s v="USD"/>
    <n v="1416470398"/>
    <d v="2014-11-20T02:59:58"/>
    <n v="1413874798"/>
    <x v="3229"/>
    <x v="9"/>
    <x v="3"/>
    <b v="1"/>
    <n v="202"/>
    <b v="1"/>
    <s v="theater/plays"/>
    <n v="107.86500000000001"/>
    <n v="106.79702970297029"/>
    <x v="1"/>
    <s v="plays"/>
  </r>
  <r>
    <x v="0"/>
    <s v="US"/>
    <s v="USD"/>
    <n v="1412135940"/>
    <d v="2014-09-30T22:59:00"/>
    <n v="1410840126"/>
    <x v="3230"/>
    <x v="8"/>
    <x v="3"/>
    <b v="1"/>
    <n v="37"/>
    <b v="1"/>
    <s v="theater/plays"/>
    <n v="109.88461538461539"/>
    <n v="77.21621621621621"/>
    <x v="1"/>
    <s v="plays"/>
  </r>
  <r>
    <x v="0"/>
    <s v="US"/>
    <s v="USD"/>
    <n v="1460846347"/>
    <d v="2016-04-16T17:39:07"/>
    <n v="1458254347"/>
    <x v="3231"/>
    <x v="7"/>
    <x v="2"/>
    <b v="0"/>
    <n v="28"/>
    <b v="1"/>
    <s v="theater/plays"/>
    <n v="161"/>
    <n v="57.5"/>
    <x v="1"/>
    <s v="plays"/>
  </r>
  <r>
    <x v="0"/>
    <s v="US"/>
    <s v="USD"/>
    <n v="1462334340"/>
    <d v="2016-05-03T22:59:00"/>
    <n v="1459711917"/>
    <x v="3232"/>
    <x v="6"/>
    <x v="2"/>
    <b v="1"/>
    <n v="26"/>
    <b v="1"/>
    <s v="theater/plays"/>
    <n v="131.20000000000002"/>
    <n v="50.46153846153846"/>
    <x v="1"/>
    <s v="plays"/>
  </r>
  <r>
    <x v="0"/>
    <s v="US"/>
    <s v="USD"/>
    <n v="1488482355"/>
    <d v="2017-03-02T14:19:15"/>
    <n v="1485890355"/>
    <x v="3233"/>
    <x v="1"/>
    <x v="1"/>
    <b v="0"/>
    <n v="61"/>
    <b v="1"/>
    <s v="theater/plays"/>
    <n v="118.8"/>
    <n v="97.377049180327873"/>
    <x v="1"/>
    <s v="plays"/>
  </r>
  <r>
    <x v="0"/>
    <s v="GB"/>
    <s v="GBP"/>
    <n v="1485991860"/>
    <d v="2017-02-01T18:31:00"/>
    <n v="1483124208"/>
    <x v="3234"/>
    <x v="11"/>
    <x v="2"/>
    <b v="0"/>
    <n v="115"/>
    <b v="1"/>
    <s v="theater/plays"/>
    <n v="100.39275000000001"/>
    <n v="34.91921739130435"/>
    <x v="1"/>
    <s v="plays"/>
  </r>
  <r>
    <x v="0"/>
    <s v="US"/>
    <s v="USD"/>
    <n v="1467361251"/>
    <d v="2016-07-01T03:20:51"/>
    <n v="1464769251"/>
    <x v="3235"/>
    <x v="0"/>
    <x v="2"/>
    <b v="1"/>
    <n v="181"/>
    <b v="1"/>
    <s v="theater/plays"/>
    <n v="103.20666666666666"/>
    <n v="85.530386740331494"/>
    <x v="1"/>
    <s v="plays"/>
  </r>
  <r>
    <x v="0"/>
    <s v="US"/>
    <s v="USD"/>
    <n v="1482962433"/>
    <d v="2016-12-28T17:00:33"/>
    <n v="1480370433"/>
    <x v="3236"/>
    <x v="4"/>
    <x v="2"/>
    <b v="0"/>
    <n v="110"/>
    <b v="1"/>
    <s v="theater/plays"/>
    <n v="100.6"/>
    <n v="182.90909090909091"/>
    <x v="1"/>
    <s v="plays"/>
  </r>
  <r>
    <x v="0"/>
    <s v="US"/>
    <s v="USD"/>
    <n v="1443499140"/>
    <d v="2015-09-28T22:59:00"/>
    <n v="1441452184"/>
    <x v="3237"/>
    <x v="8"/>
    <x v="0"/>
    <b v="1"/>
    <n v="269"/>
    <b v="1"/>
    <s v="theater/plays"/>
    <n v="100.78754285714287"/>
    <n v="131.13620817843866"/>
    <x v="1"/>
    <s v="plays"/>
  </r>
  <r>
    <x v="0"/>
    <s v="GB"/>
    <s v="GBP"/>
    <n v="1435752898"/>
    <d v="2015-07-01T07:14:58"/>
    <n v="1433160898"/>
    <x v="3238"/>
    <x v="0"/>
    <x v="0"/>
    <b v="1"/>
    <n v="79"/>
    <b v="1"/>
    <s v="theater/plays"/>
    <n v="112.32142857142857"/>
    <n v="39.810126582278478"/>
    <x v="1"/>
    <s v="plays"/>
  </r>
  <r>
    <x v="0"/>
    <s v="GB"/>
    <s v="GBP"/>
    <n v="1445817540"/>
    <d v="2015-10-25T18:59:00"/>
    <n v="1443665293"/>
    <x v="3239"/>
    <x v="8"/>
    <x v="0"/>
    <b v="1"/>
    <n v="104"/>
    <b v="1"/>
    <s v="theater/plays"/>
    <n v="105.91914022517912"/>
    <n v="59.701730769230764"/>
    <x v="1"/>
    <s v="plays"/>
  </r>
  <r>
    <x v="0"/>
    <s v="GB"/>
    <s v="GBP"/>
    <n v="1487286000"/>
    <d v="2017-02-16T18:00:00"/>
    <n v="1484843948"/>
    <x v="3240"/>
    <x v="1"/>
    <x v="1"/>
    <b v="0"/>
    <n v="34"/>
    <b v="1"/>
    <s v="theater/plays"/>
    <n v="100.56666666666668"/>
    <n v="88.735294117647058"/>
    <x v="1"/>
    <s v="plays"/>
  </r>
  <r>
    <x v="0"/>
    <s v="US"/>
    <s v="USD"/>
    <n v="1413269940"/>
    <d v="2014-10-14T01:59:00"/>
    <n v="1410421670"/>
    <x v="3241"/>
    <x v="8"/>
    <x v="3"/>
    <b v="1"/>
    <n v="167"/>
    <b v="1"/>
    <s v="theater/plays"/>
    <n v="115.30588235294117"/>
    <n v="58.688622754491021"/>
    <x v="1"/>
    <s v="plays"/>
  </r>
  <r>
    <x v="0"/>
    <s v="US"/>
    <s v="USD"/>
    <n v="1411150092"/>
    <d v="2014-09-19T13:08:12"/>
    <n v="1408558092"/>
    <x v="3242"/>
    <x v="10"/>
    <x v="3"/>
    <b v="1"/>
    <n v="183"/>
    <b v="1"/>
    <s v="theater/plays"/>
    <n v="127.30419999999999"/>
    <n v="69.56513661202186"/>
    <x v="1"/>
    <s v="plays"/>
  </r>
  <r>
    <x v="0"/>
    <s v="US"/>
    <s v="USD"/>
    <n v="1444348800"/>
    <d v="2015-10-08T19:00:00"/>
    <n v="1442283562"/>
    <x v="3243"/>
    <x v="8"/>
    <x v="0"/>
    <b v="1"/>
    <n v="71"/>
    <b v="1"/>
    <s v="theater/plays"/>
    <n v="102.83750000000001"/>
    <n v="115.87323943661971"/>
    <x v="1"/>
    <s v="plays"/>
  </r>
  <r>
    <x v="0"/>
    <s v="GB"/>
    <s v="GBP"/>
    <n v="1480613982"/>
    <d v="2016-12-01T12:39:42"/>
    <n v="1478018382"/>
    <x v="3244"/>
    <x v="4"/>
    <x v="2"/>
    <b v="0"/>
    <n v="69"/>
    <b v="1"/>
    <s v="theater/plays"/>
    <n v="102.9375"/>
    <n v="23.869565217391305"/>
    <x v="1"/>
    <s v="plays"/>
  </r>
  <r>
    <x v="0"/>
    <s v="US"/>
    <s v="USD"/>
    <n v="1434074400"/>
    <d v="2015-06-11T21:00:00"/>
    <n v="1431354258"/>
    <x v="3245"/>
    <x v="5"/>
    <x v="0"/>
    <b v="0"/>
    <n v="270"/>
    <b v="1"/>
    <s v="theater/plays"/>
    <n v="104.3047619047619"/>
    <n v="81.125925925925927"/>
    <x v="1"/>
    <s v="plays"/>
  </r>
  <r>
    <x v="0"/>
    <s v="US"/>
    <s v="USD"/>
    <n v="1442030340"/>
    <d v="2015-09-11T22:59:00"/>
    <n v="1439551200"/>
    <x v="3246"/>
    <x v="10"/>
    <x v="0"/>
    <b v="1"/>
    <n v="193"/>
    <b v="1"/>
    <s v="theater/plays"/>
    <n v="111.22000000000001"/>
    <n v="57.626943005181346"/>
    <x v="1"/>
    <s v="plays"/>
  </r>
  <r>
    <x v="0"/>
    <s v="GB"/>
    <s v="GBP"/>
    <n v="1436696712"/>
    <d v="2015-07-12T05:25:12"/>
    <n v="1434104712"/>
    <x v="3247"/>
    <x v="0"/>
    <x v="0"/>
    <b v="1"/>
    <n v="57"/>
    <b v="1"/>
    <s v="theater/plays"/>
    <n v="105.86"/>
    <n v="46.429824561403507"/>
    <x v="1"/>
    <s v="plays"/>
  </r>
  <r>
    <x v="0"/>
    <s v="US"/>
    <s v="USD"/>
    <n v="1428178757"/>
    <d v="2015-04-04T15:19:17"/>
    <n v="1425590357"/>
    <x v="3248"/>
    <x v="7"/>
    <x v="0"/>
    <b v="1"/>
    <n v="200"/>
    <b v="1"/>
    <s v="theater/plays"/>
    <n v="100.79166666666666"/>
    <n v="60.475000000000001"/>
    <x v="1"/>
    <s v="plays"/>
  </r>
  <r>
    <x v="0"/>
    <s v="US"/>
    <s v="USD"/>
    <n v="1434822914"/>
    <d v="2015-06-20T12:55:14"/>
    <n v="1432230914"/>
    <x v="3249"/>
    <x v="5"/>
    <x v="0"/>
    <b v="1"/>
    <n v="88"/>
    <b v="1"/>
    <s v="theater/plays"/>
    <n v="104.92727272727274"/>
    <n v="65.579545454545453"/>
    <x v="1"/>
    <s v="plays"/>
  </r>
  <r>
    <x v="0"/>
    <s v="US"/>
    <s v="USD"/>
    <n v="1415213324"/>
    <d v="2014-11-05T13:48:44"/>
    <n v="1412617724"/>
    <x v="3250"/>
    <x v="9"/>
    <x v="3"/>
    <b v="1"/>
    <n v="213"/>
    <b v="1"/>
    <s v="theater/plays"/>
    <n v="101.55199999999999"/>
    <n v="119.1924882629108"/>
    <x v="1"/>
    <s v="plays"/>
  </r>
  <r>
    <x v="0"/>
    <s v="US"/>
    <s v="USD"/>
    <n v="1434907966"/>
    <d v="2015-06-21T12:32:46"/>
    <n v="1432315966"/>
    <x v="3251"/>
    <x v="5"/>
    <x v="0"/>
    <b v="1"/>
    <n v="20"/>
    <b v="1"/>
    <s v="theater/plays"/>
    <n v="110.73333333333333"/>
    <n v="83.05"/>
    <x v="1"/>
    <s v="plays"/>
  </r>
  <r>
    <x v="0"/>
    <s v="GB"/>
    <s v="GBP"/>
    <n v="1473247240"/>
    <d v="2016-09-07T06:20:40"/>
    <n v="1470655240"/>
    <x v="3252"/>
    <x v="10"/>
    <x v="2"/>
    <b v="1"/>
    <n v="50"/>
    <b v="1"/>
    <s v="theater/plays"/>
    <n v="127.82222222222221"/>
    <n v="57.52"/>
    <x v="1"/>
    <s v="plays"/>
  </r>
  <r>
    <x v="0"/>
    <s v="US"/>
    <s v="USD"/>
    <n v="1473306300"/>
    <d v="2016-09-07T22:45:00"/>
    <n v="1471701028"/>
    <x v="3253"/>
    <x v="10"/>
    <x v="2"/>
    <b v="1"/>
    <n v="115"/>
    <b v="1"/>
    <s v="theater/plays"/>
    <n v="101.82500000000002"/>
    <n v="177.08695652173913"/>
    <x v="1"/>
    <s v="plays"/>
  </r>
  <r>
    <x v="0"/>
    <s v="GB"/>
    <s v="GBP"/>
    <n v="1427331809"/>
    <d v="2015-03-25T20:03:29"/>
    <n v="1424743409"/>
    <x v="3254"/>
    <x v="2"/>
    <x v="0"/>
    <b v="1"/>
    <n v="186"/>
    <b v="1"/>
    <s v="theater/plays"/>
    <n v="101.25769230769231"/>
    <n v="70.771505376344081"/>
    <x v="1"/>
    <s v="plays"/>
  </r>
  <r>
    <x v="0"/>
    <s v="GB"/>
    <s v="GBP"/>
    <n v="1412706375"/>
    <d v="2014-10-07T13:26:15"/>
    <n v="1410114375"/>
    <x v="3255"/>
    <x v="8"/>
    <x v="3"/>
    <b v="1"/>
    <n v="18"/>
    <b v="1"/>
    <s v="theater/plays"/>
    <n v="175"/>
    <n v="29.166666666666668"/>
    <x v="1"/>
    <s v="plays"/>
  </r>
  <r>
    <x v="0"/>
    <s v="US"/>
    <s v="USD"/>
    <n v="1433995140"/>
    <d v="2015-06-10T22:59:00"/>
    <n v="1432129577"/>
    <x v="3256"/>
    <x v="5"/>
    <x v="0"/>
    <b v="1"/>
    <n v="176"/>
    <b v="1"/>
    <s v="theater/plays"/>
    <n v="128.06"/>
    <n v="72.76136363636364"/>
    <x v="1"/>
    <s v="plays"/>
  </r>
  <r>
    <x v="0"/>
    <s v="GB"/>
    <s v="GBP"/>
    <n v="1487769952"/>
    <d v="2017-02-22T08:25:52"/>
    <n v="1485177952"/>
    <x v="3257"/>
    <x v="1"/>
    <x v="1"/>
    <b v="0"/>
    <n v="41"/>
    <b v="1"/>
    <s v="theater/plays"/>
    <n v="106.29949999999999"/>
    <n v="51.853414634146333"/>
    <x v="1"/>
    <s v="plays"/>
  </r>
  <r>
    <x v="0"/>
    <s v="US"/>
    <s v="USD"/>
    <n v="1420751861"/>
    <d v="2015-01-08T16:17:41"/>
    <n v="1418159861"/>
    <x v="3258"/>
    <x v="11"/>
    <x v="3"/>
    <b v="1"/>
    <n v="75"/>
    <b v="1"/>
    <s v="theater/plays"/>
    <n v="105.21428571428571"/>
    <n v="98.2"/>
    <x v="1"/>
    <s v="plays"/>
  </r>
  <r>
    <x v="0"/>
    <s v="US"/>
    <s v="USD"/>
    <n v="1475294340"/>
    <d v="2016-09-30T22:59:00"/>
    <n v="1472753745"/>
    <x v="3259"/>
    <x v="8"/>
    <x v="2"/>
    <b v="1"/>
    <n v="97"/>
    <b v="1"/>
    <s v="theater/plays"/>
    <n v="106.16782608695652"/>
    <n v="251.7381443298969"/>
    <x v="1"/>
    <s v="plays"/>
  </r>
  <r>
    <x v="0"/>
    <s v="US"/>
    <s v="USD"/>
    <n v="1448903318"/>
    <d v="2015-11-30T12:08:38"/>
    <n v="1445875718"/>
    <x v="3260"/>
    <x v="9"/>
    <x v="0"/>
    <b v="1"/>
    <n v="73"/>
    <b v="1"/>
    <s v="theater/plays"/>
    <n v="109.24000000000001"/>
    <n v="74.821917808219183"/>
    <x v="1"/>
    <s v="plays"/>
  </r>
  <r>
    <x v="0"/>
    <s v="US"/>
    <s v="USD"/>
    <n v="1437067476"/>
    <d v="2015-07-16T12:24:36"/>
    <n v="1434475476"/>
    <x v="3261"/>
    <x v="0"/>
    <x v="0"/>
    <b v="1"/>
    <n v="49"/>
    <b v="1"/>
    <s v="theater/plays"/>
    <n v="100.45454545454547"/>
    <n v="67.65306122448979"/>
    <x v="1"/>
    <s v="plays"/>
  </r>
  <r>
    <x v="0"/>
    <s v="US"/>
    <s v="USD"/>
    <n v="1419220800"/>
    <d v="2014-12-21T23:00:00"/>
    <n v="1416555262"/>
    <x v="3262"/>
    <x v="4"/>
    <x v="3"/>
    <b v="1"/>
    <n v="134"/>
    <b v="1"/>
    <s v="theater/plays"/>
    <n v="103.04098360655738"/>
    <n v="93.81343283582089"/>
    <x v="1"/>
    <s v="plays"/>
  </r>
  <r>
    <x v="0"/>
    <s v="US"/>
    <s v="USD"/>
    <n v="1446238800"/>
    <d v="2015-10-30T16:00:00"/>
    <n v="1444220588"/>
    <x v="3263"/>
    <x v="9"/>
    <x v="0"/>
    <b v="1"/>
    <n v="68"/>
    <b v="1"/>
    <s v="theater/plays"/>
    <n v="112.1664"/>
    <n v="41.237647058823526"/>
    <x v="1"/>
    <s v="plays"/>
  </r>
  <r>
    <x v="0"/>
    <s v="US"/>
    <s v="USD"/>
    <n v="1422482400"/>
    <d v="2015-01-28T17:00:00"/>
    <n v="1421089938"/>
    <x v="3264"/>
    <x v="1"/>
    <x v="0"/>
    <b v="1"/>
    <n v="49"/>
    <b v="1"/>
    <s v="theater/plays"/>
    <n v="103"/>
    <n v="52.551020408163268"/>
    <x v="1"/>
    <s v="plays"/>
  </r>
  <r>
    <x v="0"/>
    <s v="IE"/>
    <s v="EUR"/>
    <n v="1449162000"/>
    <d v="2015-12-03T12:00:00"/>
    <n v="1446570315"/>
    <x v="3265"/>
    <x v="4"/>
    <x v="0"/>
    <b v="1"/>
    <n v="63"/>
    <b v="1"/>
    <s v="theater/plays"/>
    <n v="164"/>
    <n v="70.285714285714292"/>
    <x v="1"/>
    <s v="plays"/>
  </r>
  <r>
    <x v="0"/>
    <s v="US"/>
    <s v="USD"/>
    <n v="1434142800"/>
    <d v="2015-06-12T16:00:00"/>
    <n v="1431435122"/>
    <x v="3266"/>
    <x v="5"/>
    <x v="0"/>
    <b v="1"/>
    <n v="163"/>
    <b v="1"/>
    <s v="theater/plays"/>
    <n v="131.28333333333333"/>
    <n v="48.325153374233132"/>
    <x v="1"/>
    <s v="plays"/>
  </r>
  <r>
    <x v="0"/>
    <s v="US"/>
    <s v="USD"/>
    <n v="1437156660"/>
    <d v="2015-07-17T13:11:00"/>
    <n v="1434564660"/>
    <x v="3267"/>
    <x v="0"/>
    <x v="0"/>
    <b v="1"/>
    <n v="288"/>
    <b v="1"/>
    <s v="theater/plays"/>
    <n v="102.1"/>
    <n v="53.177083333333336"/>
    <x v="1"/>
    <s v="plays"/>
  </r>
  <r>
    <x v="0"/>
    <s v="US"/>
    <s v="USD"/>
    <n v="1472074928"/>
    <d v="2016-08-24T16:42:08"/>
    <n v="1470692528"/>
    <x v="3268"/>
    <x v="10"/>
    <x v="2"/>
    <b v="1"/>
    <n v="42"/>
    <b v="1"/>
    <s v="theater/plays"/>
    <n v="128"/>
    <n v="60.952380952380949"/>
    <x v="1"/>
    <s v="plays"/>
  </r>
  <r>
    <x v="0"/>
    <s v="GB"/>
    <s v="GBP"/>
    <n v="1434452400"/>
    <d v="2015-06-16T06:00:00"/>
    <n v="1431509397"/>
    <x v="3269"/>
    <x v="5"/>
    <x v="0"/>
    <b v="1"/>
    <n v="70"/>
    <b v="1"/>
    <s v="theater/plays"/>
    <n v="101.49999999999999"/>
    <n v="116"/>
    <x v="1"/>
    <s v="plays"/>
  </r>
  <r>
    <x v="0"/>
    <s v="GB"/>
    <s v="GBP"/>
    <n v="1436705265"/>
    <d v="2015-07-12T07:47:45"/>
    <n v="1434113265"/>
    <x v="3270"/>
    <x v="0"/>
    <x v="0"/>
    <b v="1"/>
    <n v="30"/>
    <b v="1"/>
    <s v="theater/plays"/>
    <n v="101.66666666666666"/>
    <n v="61"/>
    <x v="1"/>
    <s v="plays"/>
  </r>
  <r>
    <x v="0"/>
    <s v="GB"/>
    <s v="GBP"/>
    <n v="1414927775"/>
    <d v="2014-11-02T06:29:35"/>
    <n v="1412332175"/>
    <x v="3271"/>
    <x v="9"/>
    <x v="3"/>
    <b v="1"/>
    <n v="51"/>
    <b v="1"/>
    <s v="theater/plays"/>
    <n v="130"/>
    <n v="38.235294117647058"/>
    <x v="1"/>
    <s v="plays"/>
  </r>
  <r>
    <x v="0"/>
    <s v="US"/>
    <s v="USD"/>
    <n v="1446814809"/>
    <d v="2015-11-06T08:00:09"/>
    <n v="1444219209"/>
    <x v="3272"/>
    <x v="9"/>
    <x v="0"/>
    <b v="1"/>
    <n v="145"/>
    <b v="1"/>
    <s v="theater/plays"/>
    <n v="154.43"/>
    <n v="106.50344827586207"/>
    <x v="1"/>
    <s v="plays"/>
  </r>
  <r>
    <x v="0"/>
    <s v="US"/>
    <s v="USD"/>
    <n v="1473879600"/>
    <d v="2016-09-14T14:00:00"/>
    <n v="1472498042"/>
    <x v="3273"/>
    <x v="10"/>
    <x v="2"/>
    <b v="1"/>
    <n v="21"/>
    <b v="1"/>
    <s v="theater/plays"/>
    <n v="107.4"/>
    <n v="204.57142857142858"/>
    <x v="1"/>
    <s v="plays"/>
  </r>
  <r>
    <x v="0"/>
    <s v="US"/>
    <s v="USD"/>
    <n v="1458075600"/>
    <d v="2016-03-15T16:00:00"/>
    <n v="1454259272"/>
    <x v="3274"/>
    <x v="1"/>
    <x v="2"/>
    <b v="1"/>
    <n v="286"/>
    <b v="1"/>
    <s v="theater/plays"/>
    <n v="101.32258064516128"/>
    <n v="54.912587412587413"/>
    <x v="1"/>
    <s v="plays"/>
  </r>
  <r>
    <x v="0"/>
    <s v="US"/>
    <s v="USD"/>
    <n v="1423456200"/>
    <d v="2015-02-08T23:30:00"/>
    <n v="1421183271"/>
    <x v="3275"/>
    <x v="1"/>
    <x v="0"/>
    <b v="1"/>
    <n v="12"/>
    <b v="1"/>
    <s v="theater/plays"/>
    <n v="100.27777777777777"/>
    <n v="150.41666666666666"/>
    <x v="1"/>
    <s v="plays"/>
  </r>
  <r>
    <x v="0"/>
    <s v="CA"/>
    <s v="CAD"/>
    <n v="1459483140"/>
    <d v="2016-03-31T22:59:00"/>
    <n v="1456526879"/>
    <x v="3276"/>
    <x v="2"/>
    <x v="2"/>
    <b v="1"/>
    <n v="100"/>
    <b v="1"/>
    <s v="theater/plays"/>
    <n v="116.84444444444443"/>
    <n v="52.58"/>
    <x v="1"/>
    <s v="plays"/>
  </r>
  <r>
    <x v="0"/>
    <s v="GB"/>
    <s v="GBP"/>
    <n v="1416331406"/>
    <d v="2014-11-18T12:23:26"/>
    <n v="1413735806"/>
    <x v="3277"/>
    <x v="9"/>
    <x v="3"/>
    <b v="1"/>
    <n v="100"/>
    <b v="1"/>
    <s v="theater/plays"/>
    <n v="108.60000000000001"/>
    <n v="54.3"/>
    <x v="1"/>
    <s v="plays"/>
  </r>
  <r>
    <x v="0"/>
    <s v="GB"/>
    <s v="GBP"/>
    <n v="1433017303"/>
    <d v="2015-05-30T15:21:43"/>
    <n v="1430425303"/>
    <x v="3278"/>
    <x v="6"/>
    <x v="0"/>
    <b v="1"/>
    <n v="34"/>
    <b v="1"/>
    <s v="theater/plays"/>
    <n v="103.4"/>
    <n v="76.029411764705884"/>
    <x v="1"/>
    <s v="plays"/>
  </r>
  <r>
    <x v="0"/>
    <s v="US"/>
    <s v="USD"/>
    <n v="1459474059"/>
    <d v="2016-03-31T20:27:39"/>
    <n v="1456885659"/>
    <x v="3279"/>
    <x v="7"/>
    <x v="2"/>
    <b v="0"/>
    <n v="63"/>
    <b v="1"/>
    <s v="theater/plays"/>
    <n v="114.27586206896552"/>
    <n v="105.2063492063492"/>
    <x v="1"/>
    <s v="plays"/>
  </r>
  <r>
    <x v="0"/>
    <s v="US"/>
    <s v="USD"/>
    <n v="1433134800"/>
    <d v="2015-06-01T00:00:00"/>
    <n v="1430158198"/>
    <x v="3280"/>
    <x v="6"/>
    <x v="0"/>
    <b v="0"/>
    <n v="30"/>
    <b v="1"/>
    <s v="theater/plays"/>
    <n v="103"/>
    <n v="68.666666666666671"/>
    <x v="1"/>
    <s v="plays"/>
  </r>
  <r>
    <x v="0"/>
    <s v="US"/>
    <s v="USD"/>
    <n v="1441153705"/>
    <d v="2015-09-01T19:28:25"/>
    <n v="1438561705"/>
    <x v="3281"/>
    <x v="10"/>
    <x v="0"/>
    <b v="0"/>
    <n v="47"/>
    <b v="1"/>
    <s v="theater/plays"/>
    <n v="121.6"/>
    <n v="129.36170212765958"/>
    <x v="1"/>
    <s v="plays"/>
  </r>
  <r>
    <x v="0"/>
    <s v="US"/>
    <s v="USD"/>
    <n v="1461904788"/>
    <d v="2016-04-28T23:39:48"/>
    <n v="1458103188"/>
    <x v="3282"/>
    <x v="7"/>
    <x v="2"/>
    <b v="0"/>
    <n v="237"/>
    <b v="1"/>
    <s v="theater/plays"/>
    <n v="102.6467741935484"/>
    <n v="134.26371308016877"/>
    <x v="1"/>
    <s v="plays"/>
  </r>
  <r>
    <x v="0"/>
    <s v="GB"/>
    <s v="GBP"/>
    <n v="1455138000"/>
    <d v="2016-02-10T16:00:00"/>
    <n v="1452448298"/>
    <x v="3283"/>
    <x v="1"/>
    <x v="2"/>
    <b v="0"/>
    <n v="47"/>
    <b v="1"/>
    <s v="theater/plays"/>
    <n v="104.75000000000001"/>
    <n v="17.829787234042552"/>
    <x v="1"/>
    <s v="plays"/>
  </r>
  <r>
    <x v="0"/>
    <s v="US"/>
    <s v="USD"/>
    <n v="1454047140"/>
    <d v="2016-01-29T00:59:00"/>
    <n v="1452546853"/>
    <x v="3284"/>
    <x v="1"/>
    <x v="2"/>
    <b v="0"/>
    <n v="15"/>
    <b v="1"/>
    <s v="theater/plays"/>
    <n v="101.6"/>
    <n v="203.2"/>
    <x v="1"/>
    <s v="plays"/>
  </r>
  <r>
    <x v="0"/>
    <s v="US"/>
    <s v="USD"/>
    <n v="1488258000"/>
    <d v="2017-02-28T00:00:00"/>
    <n v="1485556626"/>
    <x v="3285"/>
    <x v="1"/>
    <x v="1"/>
    <b v="0"/>
    <n v="81"/>
    <b v="1"/>
    <s v="theater/plays"/>
    <n v="112.10242048409683"/>
    <n v="69.18518518518519"/>
    <x v="1"/>
    <s v="plays"/>
  </r>
  <r>
    <x v="0"/>
    <s v="US"/>
    <s v="USD"/>
    <n v="1471291782"/>
    <d v="2016-08-15T15:09:42"/>
    <n v="1468699782"/>
    <x v="3286"/>
    <x v="3"/>
    <x v="2"/>
    <b v="0"/>
    <n v="122"/>
    <b v="1"/>
    <s v="theater/plays"/>
    <n v="101.76666666666667"/>
    <n v="125.12295081967213"/>
    <x v="1"/>
    <s v="plays"/>
  </r>
  <r>
    <x v="0"/>
    <s v="CA"/>
    <s v="CAD"/>
    <n v="1448733628"/>
    <d v="2015-11-28T13:00:28"/>
    <n v="1446573628"/>
    <x v="3287"/>
    <x v="4"/>
    <x v="0"/>
    <b v="0"/>
    <n v="34"/>
    <b v="1"/>
    <s v="theater/plays"/>
    <n v="100"/>
    <n v="73.529411764705884"/>
    <x v="1"/>
    <s v="plays"/>
  </r>
  <r>
    <x v="0"/>
    <s v="GB"/>
    <s v="GBP"/>
    <n v="1466463600"/>
    <d v="2016-06-20T18:00:00"/>
    <n v="1463337315"/>
    <x v="3288"/>
    <x v="5"/>
    <x v="2"/>
    <b v="0"/>
    <n v="207"/>
    <b v="1"/>
    <s v="theater/plays"/>
    <n v="100.26489999999998"/>
    <n v="48.437149758454105"/>
    <x v="1"/>
    <s v="plays"/>
  </r>
  <r>
    <x v="0"/>
    <s v="GB"/>
    <s v="GBP"/>
    <n v="1487580602"/>
    <d v="2017-02-20T03:50:02"/>
    <n v="1485161402"/>
    <x v="3289"/>
    <x v="1"/>
    <x v="1"/>
    <b v="0"/>
    <n v="25"/>
    <b v="1"/>
    <s v="theater/plays"/>
    <n v="133.04200000000003"/>
    <n v="26.608400000000003"/>
    <x v="1"/>
    <s v="plays"/>
  </r>
  <r>
    <x v="0"/>
    <s v="GB"/>
    <s v="GBP"/>
    <n v="1489234891"/>
    <d v="2017-03-11T07:21:31"/>
    <n v="1486642891"/>
    <x v="3290"/>
    <x v="2"/>
    <x v="1"/>
    <b v="0"/>
    <n v="72"/>
    <b v="1"/>
    <s v="theater/plays"/>
    <n v="121.2"/>
    <n v="33.666666666666664"/>
    <x v="1"/>
    <s v="plays"/>
  </r>
  <r>
    <x v="0"/>
    <s v="US"/>
    <s v="USD"/>
    <n v="1442462340"/>
    <d v="2015-09-16T22:59:00"/>
    <n v="1439743900"/>
    <x v="3291"/>
    <x v="10"/>
    <x v="0"/>
    <b v="0"/>
    <n v="14"/>
    <b v="1"/>
    <s v="theater/plays"/>
    <n v="113.99999999999999"/>
    <n v="40.714285714285715"/>
    <x v="1"/>
    <s v="plays"/>
  </r>
  <r>
    <x v="0"/>
    <s v="GB"/>
    <s v="GBP"/>
    <n v="1449257348"/>
    <d v="2015-12-04T14:29:08"/>
    <n v="1444069748"/>
    <x v="3292"/>
    <x v="9"/>
    <x v="0"/>
    <b v="0"/>
    <n v="15"/>
    <b v="1"/>
    <s v="theater/plays"/>
    <n v="286.13861386138615"/>
    <n v="19.266666666666666"/>
    <x v="1"/>
    <s v="plays"/>
  </r>
  <r>
    <x v="0"/>
    <s v="NZ"/>
    <s v="NZD"/>
    <n v="1488622352"/>
    <d v="2017-03-04T05:12:32"/>
    <n v="1486030352"/>
    <x v="3293"/>
    <x v="2"/>
    <x v="1"/>
    <b v="0"/>
    <n v="91"/>
    <b v="1"/>
    <s v="theater/plays"/>
    <n v="170.44444444444446"/>
    <n v="84.285714285714292"/>
    <x v="1"/>
    <s v="plays"/>
  </r>
  <r>
    <x v="0"/>
    <s v="GB"/>
    <s v="GBP"/>
    <n v="1434459554"/>
    <d v="2015-06-16T07:59:14"/>
    <n v="1431867554"/>
    <x v="3294"/>
    <x v="5"/>
    <x v="0"/>
    <b v="0"/>
    <n v="24"/>
    <b v="1"/>
    <s v="theater/plays"/>
    <n v="118.33333333333333"/>
    <n v="29.583333333333332"/>
    <x v="1"/>
    <s v="plays"/>
  </r>
  <r>
    <x v="0"/>
    <s v="GB"/>
    <s v="GBP"/>
    <n v="1474886229"/>
    <d v="2016-09-26T05:37:09"/>
    <n v="1472294229"/>
    <x v="3295"/>
    <x v="10"/>
    <x v="2"/>
    <b v="0"/>
    <n v="27"/>
    <b v="1"/>
    <s v="theater/plays"/>
    <n v="102.85857142857142"/>
    <n v="26.667037037037037"/>
    <x v="1"/>
    <s v="plays"/>
  </r>
  <r>
    <x v="0"/>
    <s v="GB"/>
    <s v="GBP"/>
    <n v="1448229600"/>
    <d v="2015-11-22T17:00:00"/>
    <n v="1446401372"/>
    <x v="3296"/>
    <x v="4"/>
    <x v="0"/>
    <b v="0"/>
    <n v="47"/>
    <b v="1"/>
    <s v="theater/plays"/>
    <n v="144.06666666666666"/>
    <n v="45.978723404255319"/>
    <x v="1"/>
    <s v="plays"/>
  </r>
  <r>
    <x v="0"/>
    <s v="GB"/>
    <s v="GBP"/>
    <n v="1438037940"/>
    <d v="2015-07-27T17:59:00"/>
    <n v="1436380256"/>
    <x v="3297"/>
    <x v="3"/>
    <x v="0"/>
    <b v="0"/>
    <n v="44"/>
    <b v="1"/>
    <s v="theater/plays"/>
    <n v="100.07272727272726"/>
    <n v="125.09090909090909"/>
    <x v="1"/>
    <s v="plays"/>
  </r>
  <r>
    <x v="0"/>
    <s v="US"/>
    <s v="USD"/>
    <n v="1442102400"/>
    <d v="2015-09-12T19:00:00"/>
    <n v="1440370768"/>
    <x v="3298"/>
    <x v="10"/>
    <x v="0"/>
    <b v="0"/>
    <n v="72"/>
    <b v="1"/>
    <s v="theater/plays"/>
    <n v="101.73"/>
    <n v="141.29166666666666"/>
    <x v="1"/>
    <s v="plays"/>
  </r>
  <r>
    <x v="0"/>
    <s v="US"/>
    <s v="USD"/>
    <n v="1444860063"/>
    <d v="2015-10-14T17:01:03"/>
    <n v="1442268063"/>
    <x v="3299"/>
    <x v="8"/>
    <x v="0"/>
    <b v="0"/>
    <n v="63"/>
    <b v="1"/>
    <s v="theater/plays"/>
    <n v="116.19999999999999"/>
    <n v="55.333333333333336"/>
    <x v="1"/>
    <s v="plays"/>
  </r>
  <r>
    <x v="0"/>
    <s v="US"/>
    <s v="USD"/>
    <n v="1430329862"/>
    <d v="2015-04-29T12:51:02"/>
    <n v="1428515462"/>
    <x v="3300"/>
    <x v="6"/>
    <x v="0"/>
    <b v="0"/>
    <n v="88"/>
    <b v="1"/>
    <s v="theater/plays"/>
    <n v="136.16666666666666"/>
    <n v="46.420454545454547"/>
    <x v="1"/>
    <s v="plays"/>
  </r>
  <r>
    <x v="0"/>
    <s v="US"/>
    <s v="USD"/>
    <n v="1470034740"/>
    <d v="2016-08-01T01:59:00"/>
    <n v="1466185176"/>
    <x v="3301"/>
    <x v="0"/>
    <x v="2"/>
    <b v="0"/>
    <n v="70"/>
    <b v="1"/>
    <s v="theater/plays"/>
    <n v="133.46666666666667"/>
    <n v="57.2"/>
    <x v="1"/>
    <s v="plays"/>
  </r>
  <r>
    <x v="0"/>
    <s v="ES"/>
    <s v="EUR"/>
    <n v="1481099176"/>
    <d v="2016-12-07T03:26:16"/>
    <n v="1478507176"/>
    <x v="3302"/>
    <x v="4"/>
    <x v="2"/>
    <b v="0"/>
    <n v="50"/>
    <b v="1"/>
    <s v="theater/plays"/>
    <n v="103.39285714285715"/>
    <n v="173.7"/>
    <x v="1"/>
    <s v="plays"/>
  </r>
  <r>
    <x v="0"/>
    <s v="US"/>
    <s v="USD"/>
    <n v="1427553484"/>
    <d v="2015-03-28T09:38:04"/>
    <n v="1424533084"/>
    <x v="3303"/>
    <x v="2"/>
    <x v="0"/>
    <b v="0"/>
    <n v="35"/>
    <b v="1"/>
    <s v="theater/plays"/>
    <n v="115.88888888888889"/>
    <n v="59.6"/>
    <x v="1"/>
    <s v="plays"/>
  </r>
  <r>
    <x v="0"/>
    <s v="US"/>
    <s v="USD"/>
    <n v="1482418752"/>
    <d v="2016-12-22T09:59:12"/>
    <n v="1479826752"/>
    <x v="3304"/>
    <x v="4"/>
    <x v="2"/>
    <b v="0"/>
    <n v="175"/>
    <b v="1"/>
    <s v="theater/plays"/>
    <n v="104.51666666666665"/>
    <n v="89.585714285714289"/>
    <x v="1"/>
    <s v="plays"/>
  </r>
  <r>
    <x v="0"/>
    <s v="US"/>
    <s v="USD"/>
    <n v="1438374748"/>
    <d v="2015-07-31T15:32:28"/>
    <n v="1435782748"/>
    <x v="3305"/>
    <x v="3"/>
    <x v="0"/>
    <b v="0"/>
    <n v="20"/>
    <b v="1"/>
    <s v="theater/plays"/>
    <n v="102.02500000000001"/>
    <n v="204.05"/>
    <x v="1"/>
    <s v="plays"/>
  </r>
  <r>
    <x v="0"/>
    <s v="US"/>
    <s v="USD"/>
    <n v="1465527600"/>
    <d v="2016-06-09T22:00:00"/>
    <n v="1462252542"/>
    <x v="3306"/>
    <x v="5"/>
    <x v="2"/>
    <b v="0"/>
    <n v="54"/>
    <b v="1"/>
    <s v="theater/plays"/>
    <n v="175.33333333333334"/>
    <n v="48.703703703703702"/>
    <x v="1"/>
    <s v="plays"/>
  </r>
  <r>
    <x v="0"/>
    <s v="US"/>
    <s v="USD"/>
    <n v="1463275339"/>
    <d v="2016-05-14T20:22:19"/>
    <n v="1460683339"/>
    <x v="3307"/>
    <x v="6"/>
    <x v="2"/>
    <b v="0"/>
    <n v="20"/>
    <b v="1"/>
    <s v="theater/plays"/>
    <n v="106.67999999999999"/>
    <n v="53.339999999999996"/>
    <x v="1"/>
    <s v="plays"/>
  </r>
  <r>
    <x v="0"/>
    <s v="US"/>
    <s v="USD"/>
    <n v="1460581365"/>
    <d v="2016-04-13T16:02:45"/>
    <n v="1458766965"/>
    <x v="3308"/>
    <x v="7"/>
    <x v="2"/>
    <b v="0"/>
    <n v="57"/>
    <b v="1"/>
    <s v="theater/plays"/>
    <n v="122.28571428571429"/>
    <n v="75.087719298245617"/>
    <x v="1"/>
    <s v="plays"/>
  </r>
  <r>
    <x v="0"/>
    <s v="GB"/>
    <s v="GBP"/>
    <n v="1476632178"/>
    <d v="2016-10-16T10:36:18"/>
    <n v="1473953778"/>
    <x v="3309"/>
    <x v="8"/>
    <x v="2"/>
    <b v="0"/>
    <n v="31"/>
    <b v="1"/>
    <s v="theater/plays"/>
    <n v="159.42857142857144"/>
    <n v="18"/>
    <x v="1"/>
    <s v="plays"/>
  </r>
  <r>
    <x v="0"/>
    <s v="US"/>
    <s v="USD"/>
    <n v="1444169825"/>
    <d v="2015-10-06T17:17:05"/>
    <n v="1441577825"/>
    <x v="3310"/>
    <x v="8"/>
    <x v="0"/>
    <b v="0"/>
    <n v="31"/>
    <b v="1"/>
    <s v="theater/plays"/>
    <n v="100.07692307692308"/>
    <n v="209.83870967741936"/>
    <x v="1"/>
    <s v="plays"/>
  </r>
  <r>
    <x v="0"/>
    <s v="US"/>
    <s v="USD"/>
    <n v="1445065210"/>
    <d v="2015-10-17T02:00:10"/>
    <n v="1442473210"/>
    <x v="3311"/>
    <x v="8"/>
    <x v="0"/>
    <b v="0"/>
    <n v="45"/>
    <b v="1"/>
    <s v="theater/plays"/>
    <n v="109.84"/>
    <n v="61.022222222222226"/>
    <x v="1"/>
    <s v="plays"/>
  </r>
  <r>
    <x v="0"/>
    <s v="US"/>
    <s v="USD"/>
    <n v="1478901600"/>
    <d v="2016-11-11T17:00:00"/>
    <n v="1477077946"/>
    <x v="3312"/>
    <x v="9"/>
    <x v="2"/>
    <b v="0"/>
    <n v="41"/>
    <b v="1"/>
    <s v="theater/plays"/>
    <n v="100.03999999999999"/>
    <n v="61"/>
    <x v="1"/>
    <s v="plays"/>
  </r>
  <r>
    <x v="0"/>
    <s v="US"/>
    <s v="USD"/>
    <n v="1453856400"/>
    <d v="2016-01-26T20:00:00"/>
    <n v="1452664317"/>
    <x v="3313"/>
    <x v="1"/>
    <x v="2"/>
    <b v="0"/>
    <n v="29"/>
    <b v="1"/>
    <s v="theater/plays"/>
    <n v="116.05000000000001"/>
    <n v="80.034482758620683"/>
    <x v="1"/>
    <s v="plays"/>
  </r>
  <r>
    <x v="0"/>
    <s v="GB"/>
    <s v="GBP"/>
    <n v="1431115500"/>
    <d v="2015-05-08T15:05:00"/>
    <n v="1428733511"/>
    <x v="3314"/>
    <x v="6"/>
    <x v="0"/>
    <b v="0"/>
    <n v="58"/>
    <b v="1"/>
    <s v="theater/plays"/>
    <n v="210.75"/>
    <n v="29.068965517241381"/>
    <x v="1"/>
    <s v="plays"/>
  </r>
  <r>
    <x v="0"/>
    <s v="GB"/>
    <s v="GBP"/>
    <n v="1462519041"/>
    <d v="2016-05-06T02:17:21"/>
    <n v="1459927041"/>
    <x v="3315"/>
    <x v="6"/>
    <x v="2"/>
    <b v="0"/>
    <n v="89"/>
    <b v="1"/>
    <s v="theater/plays"/>
    <n v="110.00000000000001"/>
    <n v="49.438202247191015"/>
    <x v="1"/>
    <s v="plays"/>
  </r>
  <r>
    <x v="0"/>
    <s v="US"/>
    <s v="USD"/>
    <n v="1407506040"/>
    <d v="2014-08-08T08:54:00"/>
    <n v="1404680075"/>
    <x v="3316"/>
    <x v="3"/>
    <x v="3"/>
    <b v="0"/>
    <n v="125"/>
    <b v="1"/>
    <s v="theater/plays"/>
    <n v="100.08673425918037"/>
    <n v="93.977440000000001"/>
    <x v="1"/>
    <s v="plays"/>
  </r>
  <r>
    <x v="0"/>
    <s v="US"/>
    <s v="USD"/>
    <n v="1465347424"/>
    <d v="2016-06-07T19:57:04"/>
    <n v="1462755424"/>
    <x v="3317"/>
    <x v="5"/>
    <x v="2"/>
    <b v="0"/>
    <n v="18"/>
    <b v="1"/>
    <s v="theater/plays"/>
    <n v="106.19047619047619"/>
    <n v="61.944444444444443"/>
    <x v="1"/>
    <s v="plays"/>
  </r>
  <r>
    <x v="0"/>
    <s v="CA"/>
    <s v="CAD"/>
    <n v="1460341800"/>
    <d v="2016-04-10T21:30:00"/>
    <n v="1456902893"/>
    <x v="3318"/>
    <x v="7"/>
    <x v="2"/>
    <b v="0"/>
    <n v="32"/>
    <b v="1"/>
    <s v="theater/plays"/>
    <n v="125.6"/>
    <n v="78.5"/>
    <x v="1"/>
    <s v="plays"/>
  </r>
  <r>
    <x v="0"/>
    <s v="GB"/>
    <s v="GBP"/>
    <n v="1422712986"/>
    <d v="2015-01-31T09:03:06"/>
    <n v="1418824986"/>
    <x v="3319"/>
    <x v="11"/>
    <x v="3"/>
    <b v="0"/>
    <n v="16"/>
    <b v="1"/>
    <s v="theater/plays"/>
    <n v="108"/>
    <n v="33.75"/>
    <x v="1"/>
    <s v="plays"/>
  </r>
  <r>
    <x v="0"/>
    <s v="US"/>
    <s v="USD"/>
    <n v="1466557557"/>
    <d v="2016-06-21T20:05:57"/>
    <n v="1463965557"/>
    <x v="3320"/>
    <x v="5"/>
    <x v="2"/>
    <b v="0"/>
    <n v="38"/>
    <b v="1"/>
    <s v="theater/plays"/>
    <n v="101"/>
    <n v="66.44736842105263"/>
    <x v="1"/>
    <s v="plays"/>
  </r>
  <r>
    <x v="0"/>
    <s v="US"/>
    <s v="USD"/>
    <n v="1413431940"/>
    <d v="2014-10-15T22:59:00"/>
    <n v="1412216665"/>
    <x v="3321"/>
    <x v="9"/>
    <x v="3"/>
    <b v="0"/>
    <n v="15"/>
    <b v="1"/>
    <s v="theater/plays"/>
    <n v="107.4"/>
    <n v="35.799999999999997"/>
    <x v="1"/>
    <s v="plays"/>
  </r>
  <r>
    <x v="0"/>
    <s v="US"/>
    <s v="USD"/>
    <n v="1466567700"/>
    <d v="2016-06-21T22:55:00"/>
    <n v="1464653696"/>
    <x v="3322"/>
    <x v="5"/>
    <x v="2"/>
    <b v="0"/>
    <n v="23"/>
    <b v="1"/>
    <s v="theater/plays"/>
    <n v="101.51515151515152"/>
    <n v="145.65217391304347"/>
    <x v="1"/>
    <s v="plays"/>
  </r>
  <r>
    <x v="0"/>
    <s v="GB"/>
    <s v="GBP"/>
    <n v="1474793208"/>
    <d v="2016-09-25T03:46:48"/>
    <n v="1472201208"/>
    <x v="3323"/>
    <x v="10"/>
    <x v="2"/>
    <b v="0"/>
    <n v="49"/>
    <b v="1"/>
    <s v="theater/plays"/>
    <n v="125.89999999999999"/>
    <n v="25.693877551020407"/>
    <x v="1"/>
    <s v="plays"/>
  </r>
  <r>
    <x v="0"/>
    <s v="IE"/>
    <s v="EUR"/>
    <n v="1465135190"/>
    <d v="2016-06-05T08:59:50"/>
    <n v="1463925590"/>
    <x v="3324"/>
    <x v="5"/>
    <x v="2"/>
    <b v="0"/>
    <n v="10"/>
    <b v="1"/>
    <s v="theater/plays"/>
    <n v="101.66666666666666"/>
    <n v="152.5"/>
    <x v="1"/>
    <s v="plays"/>
  </r>
  <r>
    <x v="0"/>
    <s v="GB"/>
    <s v="GBP"/>
    <n v="1428256277"/>
    <d v="2015-04-05T12:51:17"/>
    <n v="1425235877"/>
    <x v="3325"/>
    <x v="7"/>
    <x v="0"/>
    <b v="0"/>
    <n v="15"/>
    <b v="1"/>
    <s v="theater/plays"/>
    <n v="112.5"/>
    <n v="30"/>
    <x v="1"/>
    <s v="plays"/>
  </r>
  <r>
    <x v="0"/>
    <s v="US"/>
    <s v="USD"/>
    <n v="1425830905"/>
    <d v="2015-03-08T11:08:25"/>
    <n v="1423242505"/>
    <x v="3326"/>
    <x v="2"/>
    <x v="0"/>
    <b v="0"/>
    <n v="57"/>
    <b v="1"/>
    <s v="theater/plays"/>
    <n v="101.375"/>
    <n v="142.28070175438597"/>
    <x v="1"/>
    <s v="plays"/>
  </r>
  <r>
    <x v="0"/>
    <s v="GB"/>
    <s v="GBP"/>
    <n v="1462697966"/>
    <d v="2016-05-08T03:59:26"/>
    <n v="1460105966"/>
    <x v="3327"/>
    <x v="6"/>
    <x v="2"/>
    <b v="0"/>
    <n v="33"/>
    <b v="1"/>
    <s v="theater/plays"/>
    <n v="101.25"/>
    <n v="24.545454545454547"/>
    <x v="1"/>
    <s v="plays"/>
  </r>
  <r>
    <x v="0"/>
    <s v="US"/>
    <s v="USD"/>
    <n v="1404522000"/>
    <d v="2014-07-04T20:00:00"/>
    <n v="1404308883"/>
    <x v="3328"/>
    <x v="3"/>
    <x v="3"/>
    <b v="0"/>
    <n v="9"/>
    <b v="1"/>
    <s v="theater/plays"/>
    <n v="146.38888888888889"/>
    <n v="292.77777777777777"/>
    <x v="1"/>
    <s v="plays"/>
  </r>
  <r>
    <x v="0"/>
    <s v="GB"/>
    <s v="GBP"/>
    <n v="1406502000"/>
    <d v="2014-07-27T18:00:00"/>
    <n v="1405583108"/>
    <x v="3329"/>
    <x v="3"/>
    <x v="3"/>
    <b v="0"/>
    <n v="26"/>
    <b v="1"/>
    <s v="theater/plays"/>
    <n v="116.8"/>
    <n v="44.92307692307692"/>
    <x v="1"/>
    <s v="plays"/>
  </r>
  <r>
    <x v="0"/>
    <s v="GB"/>
    <s v="GBP"/>
    <n v="1427919468"/>
    <d v="2015-04-01T15:17:48"/>
    <n v="1425331068"/>
    <x v="3330"/>
    <x v="7"/>
    <x v="0"/>
    <b v="0"/>
    <n v="69"/>
    <b v="1"/>
    <s v="theater/plays"/>
    <n v="106.26666666666667"/>
    <n v="23.10144927536232"/>
    <x v="1"/>
    <s v="plays"/>
  </r>
  <r>
    <x v="0"/>
    <s v="US"/>
    <s v="USD"/>
    <n v="1444149886"/>
    <d v="2015-10-06T11:44:46"/>
    <n v="1441125886"/>
    <x v="3331"/>
    <x v="8"/>
    <x v="0"/>
    <b v="0"/>
    <n v="65"/>
    <b v="1"/>
    <s v="theater/plays"/>
    <n v="104.52"/>
    <n v="80.400000000000006"/>
    <x v="1"/>
    <s v="plays"/>
  </r>
  <r>
    <x v="0"/>
    <s v="US"/>
    <s v="USD"/>
    <n v="1405802330"/>
    <d v="2014-07-19T15:38:50"/>
    <n v="1403210330"/>
    <x v="3332"/>
    <x v="0"/>
    <x v="3"/>
    <b v="0"/>
    <n v="83"/>
    <b v="1"/>
    <s v="theater/plays"/>
    <n v="100"/>
    <n v="72.289156626506028"/>
    <x v="1"/>
    <s v="plays"/>
  </r>
  <r>
    <x v="0"/>
    <s v="US"/>
    <s v="USD"/>
    <n v="1434384880"/>
    <d v="2015-06-15T11:14:40"/>
    <n v="1432484080"/>
    <x v="3333"/>
    <x v="5"/>
    <x v="0"/>
    <b v="0"/>
    <n v="111"/>
    <b v="1"/>
    <s v="theater/plays"/>
    <n v="104.57142857142858"/>
    <n v="32.972972972972975"/>
    <x v="1"/>
    <s v="plays"/>
  </r>
  <r>
    <x v="0"/>
    <s v="US"/>
    <s v="USD"/>
    <n v="1438259422"/>
    <d v="2015-07-30T07:30:22"/>
    <n v="1435667422"/>
    <x v="3334"/>
    <x v="0"/>
    <x v="0"/>
    <b v="0"/>
    <n v="46"/>
    <b v="1"/>
    <s v="theater/plays"/>
    <n v="138.62051149573753"/>
    <n v="116.65217391304348"/>
    <x v="1"/>
    <s v="plays"/>
  </r>
  <r>
    <x v="0"/>
    <s v="GB"/>
    <s v="GBP"/>
    <n v="1407106800"/>
    <d v="2014-08-03T18:00:00"/>
    <n v="1404749446"/>
    <x v="3335"/>
    <x v="3"/>
    <x v="3"/>
    <b v="0"/>
    <n v="63"/>
    <b v="1"/>
    <s v="theater/plays"/>
    <n v="100.32000000000001"/>
    <n v="79.61904761904762"/>
    <x v="1"/>
    <s v="plays"/>
  </r>
  <r>
    <x v="0"/>
    <s v="GB"/>
    <s v="GBP"/>
    <n v="1459845246"/>
    <d v="2016-04-05T03:34:06"/>
    <n v="1457429646"/>
    <x v="3336"/>
    <x v="7"/>
    <x v="2"/>
    <b v="0"/>
    <n v="9"/>
    <b v="1"/>
    <s v="theater/plays"/>
    <n v="100"/>
    <n v="27.777777777777779"/>
    <x v="1"/>
    <s v="plays"/>
  </r>
  <r>
    <x v="0"/>
    <s v="GB"/>
    <s v="GBP"/>
    <n v="1412974800"/>
    <d v="2014-10-10T16:00:00"/>
    <n v="1411109167"/>
    <x v="3337"/>
    <x v="8"/>
    <x v="3"/>
    <b v="0"/>
    <n v="34"/>
    <b v="1"/>
    <s v="theater/plays"/>
    <n v="110.2"/>
    <n v="81.029411764705884"/>
    <x v="1"/>
    <s v="plays"/>
  </r>
  <r>
    <x v="0"/>
    <s v="US"/>
    <s v="USD"/>
    <n v="1487944080"/>
    <d v="2017-02-24T08:48:00"/>
    <n v="1486129680"/>
    <x v="3338"/>
    <x v="2"/>
    <x v="1"/>
    <b v="0"/>
    <n v="112"/>
    <b v="1"/>
    <s v="theater/plays"/>
    <n v="102.18"/>
    <n v="136.84821428571428"/>
    <x v="1"/>
    <s v="plays"/>
  </r>
  <r>
    <x v="0"/>
    <s v="US"/>
    <s v="USD"/>
    <n v="1469721518"/>
    <d v="2016-07-28T10:58:38"/>
    <n v="1467129518"/>
    <x v="3339"/>
    <x v="0"/>
    <x v="2"/>
    <b v="0"/>
    <n v="47"/>
    <b v="1"/>
    <s v="theater/plays"/>
    <n v="104.35000000000001"/>
    <n v="177.61702127659575"/>
    <x v="1"/>
    <s v="plays"/>
  </r>
  <r>
    <x v="0"/>
    <s v="US"/>
    <s v="USD"/>
    <n v="1481066554"/>
    <d v="2016-12-06T18:22:34"/>
    <n v="1478906554"/>
    <x v="3340"/>
    <x v="4"/>
    <x v="2"/>
    <b v="0"/>
    <n v="38"/>
    <b v="1"/>
    <s v="theater/plays"/>
    <n v="138.16666666666666"/>
    <n v="109.07894736842105"/>
    <x v="1"/>
    <s v="plays"/>
  </r>
  <r>
    <x v="0"/>
    <s v="GB"/>
    <s v="GBP"/>
    <n v="1465750800"/>
    <d v="2016-06-12T12:00:00"/>
    <n v="1463771421"/>
    <x v="3341"/>
    <x v="5"/>
    <x v="2"/>
    <b v="0"/>
    <n v="28"/>
    <b v="1"/>
    <s v="theater/plays"/>
    <n v="100"/>
    <n v="119.64285714285714"/>
    <x v="1"/>
    <s v="plays"/>
  </r>
  <r>
    <x v="0"/>
    <s v="US"/>
    <s v="USD"/>
    <n v="1427864340"/>
    <d v="2015-03-31T23:59:00"/>
    <n v="1425020810"/>
    <x v="3342"/>
    <x v="2"/>
    <x v="0"/>
    <b v="0"/>
    <n v="78"/>
    <b v="1"/>
    <s v="theater/plays"/>
    <n v="101.66666666666666"/>
    <n v="78.205128205128204"/>
    <x v="1"/>
    <s v="plays"/>
  </r>
  <r>
    <x v="0"/>
    <s v="GB"/>
    <s v="GBP"/>
    <n v="1460553480"/>
    <d v="2016-04-13T08:18:00"/>
    <n v="1458770384"/>
    <x v="3343"/>
    <x v="7"/>
    <x v="2"/>
    <b v="0"/>
    <n v="23"/>
    <b v="1"/>
    <s v="theater/plays"/>
    <n v="171.42857142857142"/>
    <n v="52.173913043478258"/>
    <x v="1"/>
    <s v="plays"/>
  </r>
  <r>
    <x v="0"/>
    <s v="US"/>
    <s v="USD"/>
    <n v="1409374093"/>
    <d v="2014-08-29T23:48:13"/>
    <n v="1406782093"/>
    <x v="3344"/>
    <x v="3"/>
    <x v="3"/>
    <b v="0"/>
    <n v="40"/>
    <b v="1"/>
    <s v="theater/plays"/>
    <n v="101.44444444444444"/>
    <n v="114.125"/>
    <x v="1"/>
    <s v="plays"/>
  </r>
  <r>
    <x v="0"/>
    <s v="US"/>
    <s v="USD"/>
    <n v="1429317420"/>
    <d v="2015-04-17T19:37:00"/>
    <n v="1424226768"/>
    <x v="3345"/>
    <x v="2"/>
    <x v="0"/>
    <b v="0"/>
    <n v="13"/>
    <b v="1"/>
    <s v="theater/plays"/>
    <n v="130"/>
    <n v="50"/>
    <x v="1"/>
    <s v="plays"/>
  </r>
  <r>
    <x v="0"/>
    <s v="US"/>
    <s v="USD"/>
    <n v="1424910910"/>
    <d v="2015-02-25T19:35:10"/>
    <n v="1424306110"/>
    <x v="3346"/>
    <x v="2"/>
    <x v="0"/>
    <b v="0"/>
    <n v="18"/>
    <b v="1"/>
    <s v="theater/plays"/>
    <n v="110.00000000000001"/>
    <n v="91.666666666666671"/>
    <x v="1"/>
    <s v="plays"/>
  </r>
  <r>
    <x v="0"/>
    <s v="GB"/>
    <s v="GBP"/>
    <n v="1462741200"/>
    <d v="2016-05-08T16:00:00"/>
    <n v="1461503654"/>
    <x v="3347"/>
    <x v="6"/>
    <x v="2"/>
    <b v="0"/>
    <n v="22"/>
    <b v="1"/>
    <s v="theater/plays"/>
    <n v="119.44999999999999"/>
    <n v="108.59090909090909"/>
    <x v="1"/>
    <s v="plays"/>
  </r>
  <r>
    <x v="0"/>
    <s v="US"/>
    <s v="USD"/>
    <n v="1461988740"/>
    <d v="2016-04-29T22:59:00"/>
    <n v="1459949080"/>
    <x v="3348"/>
    <x v="6"/>
    <x v="2"/>
    <b v="0"/>
    <n v="79"/>
    <b v="1"/>
    <s v="theater/plays"/>
    <n v="100.2909090909091"/>
    <n v="69.822784810126578"/>
    <x v="1"/>
    <s v="plays"/>
  </r>
  <r>
    <x v="0"/>
    <s v="US"/>
    <s v="USD"/>
    <n v="1465837200"/>
    <d v="2016-06-13T12:00:00"/>
    <n v="1463971172"/>
    <x v="3349"/>
    <x v="5"/>
    <x v="2"/>
    <b v="0"/>
    <n v="14"/>
    <b v="1"/>
    <s v="theater/plays"/>
    <n v="153.4"/>
    <n v="109.57142857142857"/>
    <x v="1"/>
    <s v="plays"/>
  </r>
  <r>
    <x v="0"/>
    <s v="LU"/>
    <s v="EUR"/>
    <n v="1448838000"/>
    <d v="2015-11-29T18:00:00"/>
    <n v="1445791811"/>
    <x v="3350"/>
    <x v="9"/>
    <x v="0"/>
    <b v="0"/>
    <n v="51"/>
    <b v="1"/>
    <s v="theater/plays"/>
    <n v="104.42857142857143"/>
    <n v="71.666666666666671"/>
    <x v="1"/>
    <s v="plays"/>
  </r>
  <r>
    <x v="0"/>
    <s v="GB"/>
    <s v="GBP"/>
    <n v="1406113200"/>
    <d v="2014-07-23T06:00:00"/>
    <n v="1402910965"/>
    <x v="3351"/>
    <x v="0"/>
    <x v="3"/>
    <b v="0"/>
    <n v="54"/>
    <b v="1"/>
    <s v="theater/plays"/>
    <n v="101.1"/>
    <n v="93.611111111111114"/>
    <x v="1"/>
    <s v="plays"/>
  </r>
  <r>
    <x v="0"/>
    <s v="GB"/>
    <s v="GBP"/>
    <n v="1467414000"/>
    <d v="2016-07-01T18:00:00"/>
    <n v="1462492178"/>
    <x v="3352"/>
    <x v="5"/>
    <x v="2"/>
    <b v="0"/>
    <n v="70"/>
    <b v="1"/>
    <s v="theater/plays"/>
    <n v="107.52"/>
    <n v="76.8"/>
    <x v="1"/>
    <s v="plays"/>
  </r>
  <r>
    <x v="0"/>
    <s v="GB"/>
    <s v="GBP"/>
    <n v="1462230000"/>
    <d v="2016-05-02T18:00:00"/>
    <n v="1461061350"/>
    <x v="3353"/>
    <x v="6"/>
    <x v="2"/>
    <b v="0"/>
    <n v="44"/>
    <b v="1"/>
    <s v="theater/plays"/>
    <n v="315"/>
    <n v="35.795454545454547"/>
    <x v="1"/>
    <s v="plays"/>
  </r>
  <r>
    <x v="0"/>
    <s v="US"/>
    <s v="USD"/>
    <n v="1446091260"/>
    <d v="2015-10-28T23:01:00"/>
    <n v="1443029206"/>
    <x v="3354"/>
    <x v="8"/>
    <x v="0"/>
    <b v="0"/>
    <n v="55"/>
    <b v="1"/>
    <s v="theater/plays"/>
    <n v="101.93333333333334"/>
    <n v="55.6"/>
    <x v="1"/>
    <s v="plays"/>
  </r>
  <r>
    <x v="0"/>
    <s v="GB"/>
    <s v="GBP"/>
    <n v="1462879020"/>
    <d v="2016-05-10T06:17:00"/>
    <n v="1461941527"/>
    <x v="3355"/>
    <x v="6"/>
    <x v="2"/>
    <b v="0"/>
    <n v="15"/>
    <b v="1"/>
    <s v="theater/plays"/>
    <n v="126.28571428571429"/>
    <n v="147.33333333333334"/>
    <x v="1"/>
    <s v="plays"/>
  </r>
  <r>
    <x v="0"/>
    <s v="GB"/>
    <s v="GBP"/>
    <n v="1468611272"/>
    <d v="2016-07-15T14:34:32"/>
    <n v="1466019272"/>
    <x v="3356"/>
    <x v="0"/>
    <x v="2"/>
    <b v="0"/>
    <n v="27"/>
    <b v="1"/>
    <s v="theater/plays"/>
    <n v="101.4"/>
    <n v="56.333333333333336"/>
    <x v="1"/>
    <s v="plays"/>
  </r>
  <r>
    <x v="0"/>
    <s v="GB"/>
    <s v="GBP"/>
    <n v="1406887310"/>
    <d v="2014-08-01T05:01:50"/>
    <n v="1404295310"/>
    <x v="3357"/>
    <x v="3"/>
    <x v="3"/>
    <b v="0"/>
    <n v="21"/>
    <b v="1"/>
    <s v="theater/plays"/>
    <n v="101"/>
    <n v="96.19047619047619"/>
    <x v="1"/>
    <s v="plays"/>
  </r>
  <r>
    <x v="0"/>
    <s v="US"/>
    <s v="USD"/>
    <n v="1416385679"/>
    <d v="2014-11-19T03:27:59"/>
    <n v="1413790079"/>
    <x v="3358"/>
    <x v="9"/>
    <x v="3"/>
    <b v="0"/>
    <n v="162"/>
    <b v="1"/>
    <s v="theater/plays"/>
    <n v="102.99000000000001"/>
    <n v="63.574074074074076"/>
    <x v="1"/>
    <s v="plays"/>
  </r>
  <r>
    <x v="0"/>
    <s v="US"/>
    <s v="USD"/>
    <n v="1487985734"/>
    <d v="2017-02-24T20:22:14"/>
    <n v="1484097734"/>
    <x v="3359"/>
    <x v="1"/>
    <x v="1"/>
    <b v="0"/>
    <n v="23"/>
    <b v="1"/>
    <s v="theater/plays"/>
    <n v="106.25"/>
    <n v="184.78260869565219"/>
    <x v="1"/>
    <s v="plays"/>
  </r>
  <r>
    <x v="0"/>
    <s v="SG"/>
    <s v="SGD"/>
    <n v="1481731140"/>
    <d v="2016-12-14T10:59:00"/>
    <n v="1479866343"/>
    <x v="3360"/>
    <x v="4"/>
    <x v="2"/>
    <b v="0"/>
    <n v="72"/>
    <b v="1"/>
    <s v="theater/plays"/>
    <n v="101.37777777777779"/>
    <n v="126.72222222222223"/>
    <x v="1"/>
    <s v="plays"/>
  </r>
  <r>
    <x v="0"/>
    <s v="US"/>
    <s v="USD"/>
    <n v="1409587140"/>
    <d v="2014-09-01T10:59:00"/>
    <n v="1408062990"/>
    <x v="3361"/>
    <x v="10"/>
    <x v="3"/>
    <b v="0"/>
    <n v="68"/>
    <b v="1"/>
    <s v="theater/plays"/>
    <n v="113.46000000000001"/>
    <n v="83.42647058823529"/>
    <x v="1"/>
    <s v="plays"/>
  </r>
  <r>
    <x v="0"/>
    <s v="US"/>
    <s v="USD"/>
    <n v="1425704100"/>
    <d v="2015-03-06T23:55:00"/>
    <n v="1424484717"/>
    <x v="3362"/>
    <x v="2"/>
    <x v="0"/>
    <b v="0"/>
    <n v="20"/>
    <b v="1"/>
    <s v="theater/plays"/>
    <n v="218.00000000000003"/>
    <n v="54.5"/>
    <x v="1"/>
    <s v="plays"/>
  </r>
  <r>
    <x v="0"/>
    <s v="US"/>
    <s v="USD"/>
    <n v="1408464000"/>
    <d v="2014-08-19T11:00:00"/>
    <n v="1406831445"/>
    <x v="3363"/>
    <x v="3"/>
    <x v="3"/>
    <b v="0"/>
    <n v="26"/>
    <b v="1"/>
    <s v="theater/plays"/>
    <n v="101.41935483870968"/>
    <n v="302.30769230769232"/>
    <x v="1"/>
    <s v="plays"/>
  </r>
  <r>
    <x v="0"/>
    <s v="GB"/>
    <s v="GBP"/>
    <n v="1458075600"/>
    <d v="2016-03-15T16:00:00"/>
    <n v="1456183649"/>
    <x v="3364"/>
    <x v="2"/>
    <x v="2"/>
    <b v="0"/>
    <n v="72"/>
    <b v="1"/>
    <s v="theater/plays"/>
    <n v="105.93333333333332"/>
    <n v="44.138888888888886"/>
    <x v="1"/>
    <s v="plays"/>
  </r>
  <r>
    <x v="0"/>
    <s v="US"/>
    <s v="USD"/>
    <n v="1449973592"/>
    <d v="2015-12-12T21:26:32"/>
    <n v="1447381592"/>
    <x v="3365"/>
    <x v="4"/>
    <x v="0"/>
    <b v="0"/>
    <n v="3"/>
    <b v="1"/>
    <s v="theater/plays"/>
    <n v="104"/>
    <n v="866.66666666666663"/>
    <x v="1"/>
    <s v="plays"/>
  </r>
  <r>
    <x v="0"/>
    <s v="US"/>
    <s v="USD"/>
    <n v="1431481037"/>
    <d v="2015-05-12T20:37:17"/>
    <n v="1428889037"/>
    <x v="3366"/>
    <x v="6"/>
    <x v="0"/>
    <b v="0"/>
    <n v="18"/>
    <b v="1"/>
    <s v="theater/plays"/>
    <n v="221"/>
    <n v="61.388888888888886"/>
    <x v="1"/>
    <s v="plays"/>
  </r>
  <r>
    <x v="0"/>
    <s v="GB"/>
    <s v="GBP"/>
    <n v="1438467894"/>
    <d v="2015-08-01T17:24:54"/>
    <n v="1436307894"/>
    <x v="3367"/>
    <x v="3"/>
    <x v="0"/>
    <b v="0"/>
    <n v="30"/>
    <b v="1"/>
    <s v="theater/plays"/>
    <n v="118.66666666666667"/>
    <n v="29.666666666666668"/>
    <x v="1"/>
    <s v="plays"/>
  </r>
  <r>
    <x v="0"/>
    <s v="US"/>
    <s v="USD"/>
    <n v="1420088400"/>
    <d v="2015-01-01T00:00:00"/>
    <n v="1416977259"/>
    <x v="3368"/>
    <x v="4"/>
    <x v="3"/>
    <b v="0"/>
    <n v="23"/>
    <b v="1"/>
    <s v="theater/plays"/>
    <n v="104.60000000000001"/>
    <n v="45.478260869565219"/>
    <x v="1"/>
    <s v="plays"/>
  </r>
  <r>
    <x v="0"/>
    <s v="IE"/>
    <s v="EUR"/>
    <n v="1484441980"/>
    <d v="2017-01-14T19:59:40"/>
    <n v="1479257980"/>
    <x v="3369"/>
    <x v="4"/>
    <x v="2"/>
    <b v="0"/>
    <n v="54"/>
    <b v="1"/>
    <s v="theater/plays"/>
    <n v="103.89999999999999"/>
    <n v="96.203703703703709"/>
    <x v="1"/>
    <s v="plays"/>
  </r>
  <r>
    <x v="0"/>
    <s v="US"/>
    <s v="USD"/>
    <n v="1481961600"/>
    <d v="2016-12-17T03:00:00"/>
    <n v="1479283285"/>
    <x v="3370"/>
    <x v="4"/>
    <x v="2"/>
    <b v="0"/>
    <n v="26"/>
    <b v="1"/>
    <s v="theater/plays"/>
    <n v="117.73333333333333"/>
    <n v="67.92307692307692"/>
    <x v="1"/>
    <s v="plays"/>
  </r>
  <r>
    <x v="0"/>
    <s v="US"/>
    <s v="USD"/>
    <n v="1449089965"/>
    <d v="2015-12-02T15:59:25"/>
    <n v="1446670765"/>
    <x v="3371"/>
    <x v="4"/>
    <x v="0"/>
    <b v="0"/>
    <n v="9"/>
    <b v="1"/>
    <s v="theater/plays"/>
    <n v="138.5"/>
    <n v="30.777777777777779"/>
    <x v="1"/>
    <s v="plays"/>
  </r>
  <r>
    <x v="0"/>
    <s v="US"/>
    <s v="USD"/>
    <n v="1408942740"/>
    <d v="2014-08-24T23:59:00"/>
    <n v="1407157756"/>
    <x v="3372"/>
    <x v="10"/>
    <x v="3"/>
    <b v="0"/>
    <n v="27"/>
    <b v="1"/>
    <s v="theater/plays"/>
    <n v="103.49999999999999"/>
    <n v="38.333333333333336"/>
    <x v="1"/>
    <s v="plays"/>
  </r>
  <r>
    <x v="0"/>
    <s v="GB"/>
    <s v="GBP"/>
    <n v="1437235200"/>
    <d v="2015-07-18T11:00:00"/>
    <n v="1435177840"/>
    <x v="3373"/>
    <x v="0"/>
    <x v="0"/>
    <b v="0"/>
    <n v="30"/>
    <b v="1"/>
    <s v="theater/plays"/>
    <n v="100.25"/>
    <n v="66.833333333333329"/>
    <x v="1"/>
    <s v="plays"/>
  </r>
  <r>
    <x v="0"/>
    <s v="CA"/>
    <s v="CAD"/>
    <n v="1446053616"/>
    <d v="2015-10-28T12:33:36"/>
    <n v="1443461616"/>
    <x v="3374"/>
    <x v="8"/>
    <x v="0"/>
    <b v="0"/>
    <n v="52"/>
    <b v="1"/>
    <s v="theater/plays"/>
    <n v="106.57142857142856"/>
    <n v="71.730769230769226"/>
    <x v="1"/>
    <s v="plays"/>
  </r>
  <r>
    <x v="0"/>
    <s v="GB"/>
    <s v="GBP"/>
    <n v="1400423973"/>
    <d v="2014-05-18T09:39:33"/>
    <n v="1399387173"/>
    <x v="3375"/>
    <x v="5"/>
    <x v="3"/>
    <b v="0"/>
    <n v="17"/>
    <b v="1"/>
    <s v="theater/plays"/>
    <n v="100"/>
    <n v="176.47058823529412"/>
    <x v="1"/>
    <s v="plays"/>
  </r>
  <r>
    <x v="0"/>
    <s v="US"/>
    <s v="USD"/>
    <n v="1429976994"/>
    <d v="2015-04-25T10:49:54"/>
    <n v="1424796594"/>
    <x v="3376"/>
    <x v="2"/>
    <x v="0"/>
    <b v="0"/>
    <n v="19"/>
    <b v="1"/>
    <s v="theater/plays"/>
    <n v="100.01249999999999"/>
    <n v="421.10526315789474"/>
    <x v="1"/>
    <s v="plays"/>
  </r>
  <r>
    <x v="0"/>
    <s v="GB"/>
    <s v="GBP"/>
    <n v="1426870560"/>
    <d v="2015-03-20T11:56:00"/>
    <n v="1424280899"/>
    <x v="3377"/>
    <x v="2"/>
    <x v="0"/>
    <b v="0"/>
    <n v="77"/>
    <b v="1"/>
    <s v="theater/plays"/>
    <n v="101.05"/>
    <n v="104.98701298701299"/>
    <x v="1"/>
    <s v="plays"/>
  </r>
  <r>
    <x v="0"/>
    <s v="GB"/>
    <s v="GBP"/>
    <n v="1409490480"/>
    <d v="2014-08-31T08:08:00"/>
    <n v="1407400306"/>
    <x v="3378"/>
    <x v="10"/>
    <x v="3"/>
    <b v="0"/>
    <n v="21"/>
    <b v="1"/>
    <s v="theater/plays"/>
    <n v="107.63636363636364"/>
    <n v="28.19047619047619"/>
    <x v="1"/>
    <s v="plays"/>
  </r>
  <r>
    <x v="0"/>
    <s v="GB"/>
    <s v="GBP"/>
    <n v="1440630000"/>
    <d v="2015-08-26T18:00:00"/>
    <n v="1439122800"/>
    <x v="3379"/>
    <x v="10"/>
    <x v="0"/>
    <b v="0"/>
    <n v="38"/>
    <b v="1"/>
    <s v="theater/plays"/>
    <n v="103.64999999999999"/>
    <n v="54.55263157894737"/>
    <x v="1"/>
    <s v="plays"/>
  </r>
  <r>
    <x v="0"/>
    <s v="US"/>
    <s v="USD"/>
    <n v="1417305178"/>
    <d v="2014-11-29T18:52:58"/>
    <n v="1414277578"/>
    <x v="3380"/>
    <x v="9"/>
    <x v="3"/>
    <b v="0"/>
    <n v="28"/>
    <b v="1"/>
    <s v="theater/plays"/>
    <n v="104.43333333333334"/>
    <n v="111.89285714285714"/>
    <x v="1"/>
    <s v="plays"/>
  </r>
  <r>
    <x v="0"/>
    <s v="US"/>
    <s v="USD"/>
    <n v="1426044383"/>
    <d v="2015-03-10T22:26:23"/>
    <n v="1423455983"/>
    <x v="3381"/>
    <x v="2"/>
    <x v="0"/>
    <b v="0"/>
    <n v="48"/>
    <b v="1"/>
    <s v="theater/plays"/>
    <n v="102.25"/>
    <n v="85.208333333333329"/>
    <x v="1"/>
    <s v="plays"/>
  </r>
  <r>
    <x v="0"/>
    <s v="GB"/>
    <s v="GBP"/>
    <n v="1470092340"/>
    <d v="2016-08-01T17:59:00"/>
    <n v="1467973256"/>
    <x v="3382"/>
    <x v="3"/>
    <x v="2"/>
    <b v="0"/>
    <n v="46"/>
    <b v="1"/>
    <s v="theater/plays"/>
    <n v="100.74285714285713"/>
    <n v="76.652173913043484"/>
    <x v="1"/>
    <s v="plays"/>
  </r>
  <r>
    <x v="0"/>
    <s v="US"/>
    <s v="USD"/>
    <n v="1466707620"/>
    <d v="2016-06-23T13:47:00"/>
    <n v="1464979620"/>
    <x v="3383"/>
    <x v="0"/>
    <x v="2"/>
    <b v="0"/>
    <n v="30"/>
    <b v="1"/>
    <s v="theater/plays"/>
    <n v="111.71428571428572"/>
    <n v="65.166666666666671"/>
    <x v="1"/>
    <s v="plays"/>
  </r>
  <r>
    <x v="0"/>
    <s v="US"/>
    <s v="USD"/>
    <n v="1448074800"/>
    <d v="2015-11-20T22:00:00"/>
    <n v="1444874768"/>
    <x v="3384"/>
    <x v="9"/>
    <x v="0"/>
    <b v="0"/>
    <n v="64"/>
    <b v="1"/>
    <s v="theater/plays"/>
    <n v="100.01100000000001"/>
    <n v="93.760312499999998"/>
    <x v="1"/>
    <s v="plays"/>
  </r>
  <r>
    <x v="0"/>
    <s v="US"/>
    <s v="USD"/>
    <n v="1418244552"/>
    <d v="2014-12-10T15:49:12"/>
    <n v="1415652552"/>
    <x v="3385"/>
    <x v="4"/>
    <x v="3"/>
    <b v="0"/>
    <n v="15"/>
    <b v="1"/>
    <s v="theater/plays"/>
    <n v="100"/>
    <n v="133.33333333333334"/>
    <x v="1"/>
    <s v="plays"/>
  </r>
  <r>
    <x v="0"/>
    <s v="US"/>
    <s v="USD"/>
    <n v="1417620506"/>
    <d v="2014-12-03T10:28:26"/>
    <n v="1415028506"/>
    <x v="3386"/>
    <x v="4"/>
    <x v="3"/>
    <b v="0"/>
    <n v="41"/>
    <b v="1"/>
    <s v="theater/plays"/>
    <n v="105"/>
    <n v="51.219512195121951"/>
    <x v="1"/>
    <s v="plays"/>
  </r>
  <r>
    <x v="0"/>
    <s v="US"/>
    <s v="USD"/>
    <n v="1418581088"/>
    <d v="2014-12-14T13:18:08"/>
    <n v="1415125088"/>
    <x v="3387"/>
    <x v="4"/>
    <x v="3"/>
    <b v="0"/>
    <n v="35"/>
    <b v="1"/>
    <s v="theater/plays"/>
    <n v="116.86666666666667"/>
    <n v="100.17142857142858"/>
    <x v="1"/>
    <s v="plays"/>
  </r>
  <r>
    <x v="0"/>
    <s v="GB"/>
    <s v="GBP"/>
    <n v="1434625441"/>
    <d v="2015-06-18T06:04:01"/>
    <n v="1432033441"/>
    <x v="3388"/>
    <x v="5"/>
    <x v="0"/>
    <b v="0"/>
    <n v="45"/>
    <b v="1"/>
    <s v="theater/plays"/>
    <n v="103.8"/>
    <n v="34.6"/>
    <x v="1"/>
    <s v="plays"/>
  </r>
  <r>
    <x v="0"/>
    <s v="US"/>
    <s v="USD"/>
    <n v="1464960682"/>
    <d v="2016-06-03T08:31:22"/>
    <n v="1462368682"/>
    <x v="3389"/>
    <x v="5"/>
    <x v="2"/>
    <b v="0"/>
    <n v="62"/>
    <b v="1"/>
    <s v="theater/plays"/>
    <n v="114.5"/>
    <n v="184.67741935483872"/>
    <x v="1"/>
    <s v="plays"/>
  </r>
  <r>
    <x v="0"/>
    <s v="US"/>
    <s v="USD"/>
    <n v="1405017345"/>
    <d v="2014-07-10T13:35:45"/>
    <n v="1403721345"/>
    <x v="3390"/>
    <x v="0"/>
    <x v="3"/>
    <b v="0"/>
    <n v="22"/>
    <b v="1"/>
    <s v="theater/plays"/>
    <n v="102.4"/>
    <n v="69.818181818181813"/>
    <x v="1"/>
    <s v="plays"/>
  </r>
  <r>
    <x v="0"/>
    <s v="US"/>
    <s v="USD"/>
    <n v="1407536880"/>
    <d v="2014-08-08T17:28:00"/>
    <n v="1404997548"/>
    <x v="3391"/>
    <x v="3"/>
    <x v="3"/>
    <b v="0"/>
    <n v="18"/>
    <b v="1"/>
    <s v="theater/plays"/>
    <n v="223"/>
    <n v="61.944444444444443"/>
    <x v="1"/>
    <s v="plays"/>
  </r>
  <r>
    <x v="0"/>
    <s v="GB"/>
    <s v="GBP"/>
    <n v="1462565855"/>
    <d v="2016-05-06T15:17:35"/>
    <n v="1458245855"/>
    <x v="3392"/>
    <x v="7"/>
    <x v="2"/>
    <b v="0"/>
    <n v="12"/>
    <b v="1"/>
    <s v="theater/plays"/>
    <n v="100"/>
    <n v="41.666666666666664"/>
    <x v="1"/>
    <s v="plays"/>
  </r>
  <r>
    <x v="0"/>
    <s v="US"/>
    <s v="USD"/>
    <n v="1415234760"/>
    <d v="2014-11-05T19:46:00"/>
    <n v="1413065230"/>
    <x v="3393"/>
    <x v="9"/>
    <x v="3"/>
    <b v="0"/>
    <n v="44"/>
    <b v="1"/>
    <s v="theater/plays"/>
    <n v="105.80000000000001"/>
    <n v="36.06818181818182"/>
    <x v="1"/>
    <s v="plays"/>
  </r>
  <r>
    <x v="0"/>
    <s v="GB"/>
    <s v="GBP"/>
    <n v="1406470645"/>
    <d v="2014-07-27T09:17:25"/>
    <n v="1403878645"/>
    <x v="3394"/>
    <x v="0"/>
    <x v="3"/>
    <b v="0"/>
    <n v="27"/>
    <b v="1"/>
    <s v="theater/plays"/>
    <n v="142.36363636363635"/>
    <n v="29"/>
    <x v="1"/>
    <s v="plays"/>
  </r>
  <r>
    <x v="0"/>
    <s v="GB"/>
    <s v="GBP"/>
    <n v="1433009400"/>
    <d v="2015-05-30T13:10:00"/>
    <n v="1431795944"/>
    <x v="3395"/>
    <x v="5"/>
    <x v="0"/>
    <b v="0"/>
    <n v="38"/>
    <b v="1"/>
    <s v="theater/plays"/>
    <n v="184"/>
    <n v="24.210526315789473"/>
    <x v="1"/>
    <s v="plays"/>
  </r>
  <r>
    <x v="0"/>
    <s v="US"/>
    <s v="USD"/>
    <n v="1401595140"/>
    <d v="2014-05-31T22:59:00"/>
    <n v="1399286589"/>
    <x v="3396"/>
    <x v="5"/>
    <x v="3"/>
    <b v="0"/>
    <n v="28"/>
    <b v="1"/>
    <s v="theater/plays"/>
    <n v="104.33333333333333"/>
    <n v="55.892857142857146"/>
    <x v="1"/>
    <s v="plays"/>
  </r>
  <r>
    <x v="0"/>
    <s v="GB"/>
    <s v="GBP"/>
    <n v="1455832800"/>
    <d v="2016-02-18T17:00:00"/>
    <n v="1452338929"/>
    <x v="3397"/>
    <x v="1"/>
    <x v="2"/>
    <b v="0"/>
    <n v="24"/>
    <b v="1"/>
    <s v="theater/plays"/>
    <n v="112.00000000000001"/>
    <n v="11.666666666666666"/>
    <x v="1"/>
    <s v="plays"/>
  </r>
  <r>
    <x v="0"/>
    <s v="US"/>
    <s v="USD"/>
    <n v="1416589200"/>
    <d v="2014-11-21T12:00:00"/>
    <n v="1414605776"/>
    <x v="3398"/>
    <x v="9"/>
    <x v="3"/>
    <b v="0"/>
    <n v="65"/>
    <b v="1"/>
    <s v="theater/plays"/>
    <n v="111.07499999999999"/>
    <n v="68.353846153846149"/>
    <x v="1"/>
    <s v="plays"/>
  </r>
  <r>
    <x v="0"/>
    <s v="GB"/>
    <s v="GBP"/>
    <n v="1424556325"/>
    <d v="2015-02-21T17:05:25"/>
    <n v="1421964325"/>
    <x v="3399"/>
    <x v="1"/>
    <x v="0"/>
    <b v="0"/>
    <n v="46"/>
    <b v="1"/>
    <s v="theater/plays"/>
    <n v="103.75000000000001"/>
    <n v="27.065217391304348"/>
    <x v="1"/>
    <s v="plays"/>
  </r>
  <r>
    <x v="0"/>
    <s v="US"/>
    <s v="USD"/>
    <n v="1409266414"/>
    <d v="2014-08-28T17:53:34"/>
    <n v="1405378414"/>
    <x v="3400"/>
    <x v="3"/>
    <x v="3"/>
    <b v="0"/>
    <n v="85"/>
    <b v="1"/>
    <s v="theater/plays"/>
    <n v="100.41"/>
    <n v="118.12941176470588"/>
    <x v="1"/>
    <s v="plays"/>
  </r>
  <r>
    <x v="0"/>
    <s v="GB"/>
    <s v="GBP"/>
    <n v="1438968146"/>
    <d v="2015-08-07T12:22:26"/>
    <n v="1436376146"/>
    <x v="3401"/>
    <x v="3"/>
    <x v="0"/>
    <b v="0"/>
    <n v="66"/>
    <b v="1"/>
    <s v="theater/plays"/>
    <n v="101.86206896551724"/>
    <n v="44.757575757575758"/>
    <x v="1"/>
    <s v="plays"/>
  </r>
  <r>
    <x v="0"/>
    <s v="US"/>
    <s v="USD"/>
    <n v="1447295460"/>
    <d v="2015-11-11T21:31:00"/>
    <n v="1444747843"/>
    <x v="3402"/>
    <x v="9"/>
    <x v="0"/>
    <b v="0"/>
    <n v="165"/>
    <b v="1"/>
    <s v="theater/plays"/>
    <n v="109.76666666666665"/>
    <n v="99.787878787878782"/>
    <x v="1"/>
    <s v="plays"/>
  </r>
  <r>
    <x v="0"/>
    <s v="GB"/>
    <s v="GBP"/>
    <n v="1435230324"/>
    <d v="2015-06-25T06:05:24"/>
    <n v="1432638324"/>
    <x v="3403"/>
    <x v="5"/>
    <x v="0"/>
    <b v="0"/>
    <n v="17"/>
    <b v="1"/>
    <s v="theater/plays"/>
    <n v="100"/>
    <n v="117.64705882352941"/>
    <x v="1"/>
    <s v="plays"/>
  </r>
  <r>
    <x v="0"/>
    <s v="US"/>
    <s v="USD"/>
    <n v="1434542702"/>
    <d v="2015-06-17T07:05:02"/>
    <n v="1432814702"/>
    <x v="3404"/>
    <x v="5"/>
    <x v="0"/>
    <b v="0"/>
    <n v="3"/>
    <b v="1"/>
    <s v="theater/plays"/>
    <n v="122"/>
    <n v="203.33333333333334"/>
    <x v="1"/>
    <s v="plays"/>
  </r>
  <r>
    <x v="0"/>
    <s v="GB"/>
    <s v="GBP"/>
    <n v="1456876740"/>
    <d v="2016-03-01T18:59:00"/>
    <n v="1455063886"/>
    <x v="3405"/>
    <x v="2"/>
    <x v="2"/>
    <b v="0"/>
    <n v="17"/>
    <b v="1"/>
    <s v="theater/plays"/>
    <n v="137.57142857142856"/>
    <n v="28.323529411764707"/>
    <x v="1"/>
    <s v="plays"/>
  </r>
  <r>
    <x v="0"/>
    <s v="US"/>
    <s v="USD"/>
    <n v="1405511376"/>
    <d v="2014-07-16T06:49:36"/>
    <n v="1401623376"/>
    <x v="3406"/>
    <x v="0"/>
    <x v="3"/>
    <b v="0"/>
    <n v="91"/>
    <b v="1"/>
    <s v="theater/plays"/>
    <n v="100.31000000000002"/>
    <n v="110.23076923076923"/>
    <x v="1"/>
    <s v="plays"/>
  </r>
  <r>
    <x v="0"/>
    <s v="GB"/>
    <s v="GBP"/>
    <n v="1404641289"/>
    <d v="2014-07-06T05:08:09"/>
    <n v="1402049289"/>
    <x v="3407"/>
    <x v="0"/>
    <x v="3"/>
    <b v="0"/>
    <n v="67"/>
    <b v="1"/>
    <s v="theater/plays"/>
    <n v="107.1"/>
    <n v="31.970149253731343"/>
    <x v="1"/>
    <s v="plays"/>
  </r>
  <r>
    <x v="0"/>
    <s v="US"/>
    <s v="USD"/>
    <n v="1405727304"/>
    <d v="2014-07-18T18:48:24"/>
    <n v="1403135304"/>
    <x v="3408"/>
    <x v="0"/>
    <x v="3"/>
    <b v="0"/>
    <n v="18"/>
    <b v="1"/>
    <s v="theater/plays"/>
    <n v="211"/>
    <n v="58.611111111111114"/>
    <x v="1"/>
    <s v="plays"/>
  </r>
  <r>
    <x v="0"/>
    <s v="GB"/>
    <s v="GBP"/>
    <n v="1469998680"/>
    <d v="2016-07-31T15:58:00"/>
    <n v="1466710358"/>
    <x v="3409"/>
    <x v="0"/>
    <x v="2"/>
    <b v="0"/>
    <n v="21"/>
    <b v="1"/>
    <s v="theater/plays"/>
    <n v="123.6"/>
    <n v="29.428571428571427"/>
    <x v="1"/>
    <s v="plays"/>
  </r>
  <r>
    <x v="0"/>
    <s v="US"/>
    <s v="USD"/>
    <n v="1465196400"/>
    <d v="2016-06-06T02:00:00"/>
    <n v="1462841990"/>
    <x v="3410"/>
    <x v="5"/>
    <x v="2"/>
    <b v="0"/>
    <n v="40"/>
    <b v="1"/>
    <s v="theater/plays"/>
    <n v="108.5"/>
    <n v="81.375"/>
    <x v="1"/>
    <s v="plays"/>
  </r>
  <r>
    <x v="0"/>
    <s v="US"/>
    <s v="USD"/>
    <n v="1444264372"/>
    <d v="2015-10-07T19:32:52"/>
    <n v="1442536372"/>
    <x v="3411"/>
    <x v="8"/>
    <x v="0"/>
    <b v="0"/>
    <n v="78"/>
    <b v="1"/>
    <s v="theater/plays"/>
    <n v="103.56666666666668"/>
    <n v="199.16666666666666"/>
    <x v="1"/>
    <s v="plays"/>
  </r>
  <r>
    <x v="0"/>
    <s v="GB"/>
    <s v="GBP"/>
    <n v="1411858862"/>
    <d v="2014-09-27T18:01:02"/>
    <n v="1409266862"/>
    <x v="3412"/>
    <x v="10"/>
    <x v="3"/>
    <b v="0"/>
    <n v="26"/>
    <b v="1"/>
    <s v="theater/plays"/>
    <n v="100"/>
    <n v="115.38461538461539"/>
    <x v="1"/>
    <s v="plays"/>
  </r>
  <r>
    <x v="0"/>
    <s v="US"/>
    <s v="USD"/>
    <n v="1425099540"/>
    <d v="2015-02-27T23:59:00"/>
    <n v="1424280938"/>
    <x v="3413"/>
    <x v="2"/>
    <x v="0"/>
    <b v="0"/>
    <n v="14"/>
    <b v="1"/>
    <s v="theater/plays"/>
    <n v="130"/>
    <n v="46.428571428571431"/>
    <x v="1"/>
    <s v="plays"/>
  </r>
  <r>
    <x v="0"/>
    <s v="US"/>
    <s v="USD"/>
    <n v="1480579140"/>
    <d v="2016-12-01T02:59:00"/>
    <n v="1478030325"/>
    <x v="3414"/>
    <x v="4"/>
    <x v="2"/>
    <b v="0"/>
    <n v="44"/>
    <b v="1"/>
    <s v="theater/plays"/>
    <n v="103.49999999999999"/>
    <n v="70.568181818181813"/>
    <x v="1"/>
    <s v="plays"/>
  </r>
  <r>
    <x v="0"/>
    <s v="US"/>
    <s v="USD"/>
    <n v="1460935800"/>
    <d v="2016-04-17T18:30:00"/>
    <n v="1459999656"/>
    <x v="3415"/>
    <x v="6"/>
    <x v="2"/>
    <b v="0"/>
    <n v="9"/>
    <b v="1"/>
    <s v="theater/plays"/>
    <n v="100"/>
    <n v="22.222222222222221"/>
    <x v="1"/>
    <s v="plays"/>
  </r>
  <r>
    <x v="0"/>
    <s v="GB"/>
    <s v="GBP"/>
    <n v="1429813800"/>
    <d v="2015-04-23T13:30:00"/>
    <n v="1427363645"/>
    <x v="3416"/>
    <x v="7"/>
    <x v="0"/>
    <b v="0"/>
    <n v="30"/>
    <b v="1"/>
    <s v="theater/plays"/>
    <n v="119.6"/>
    <n v="159.46666666666667"/>
    <x v="1"/>
    <s v="plays"/>
  </r>
  <r>
    <x v="0"/>
    <s v="US"/>
    <s v="USD"/>
    <n v="1414284180"/>
    <d v="2014-10-25T19:43:00"/>
    <n v="1410558948"/>
    <x v="3417"/>
    <x v="8"/>
    <x v="3"/>
    <b v="0"/>
    <n v="45"/>
    <b v="1"/>
    <s v="theater/plays"/>
    <n v="100.00058823529412"/>
    <n v="37.777999999999999"/>
    <x v="1"/>
    <s v="plays"/>
  </r>
  <r>
    <x v="0"/>
    <s v="US"/>
    <s v="USD"/>
    <n v="1400875307"/>
    <d v="2014-05-23T15:01:47"/>
    <n v="1398283307"/>
    <x v="3418"/>
    <x v="6"/>
    <x v="3"/>
    <b v="0"/>
    <n v="56"/>
    <b v="1"/>
    <s v="theater/plays"/>
    <n v="100.875"/>
    <n v="72.053571428571431"/>
    <x v="1"/>
    <s v="plays"/>
  </r>
  <r>
    <x v="0"/>
    <s v="IE"/>
    <s v="EUR"/>
    <n v="1459978200"/>
    <d v="2016-04-06T16:30:00"/>
    <n v="1458416585"/>
    <x v="3419"/>
    <x v="7"/>
    <x v="2"/>
    <b v="0"/>
    <n v="46"/>
    <b v="1"/>
    <s v="theater/plays"/>
    <n v="106.54545454545455"/>
    <n v="63.695652173913047"/>
    <x v="1"/>
    <s v="plays"/>
  </r>
  <r>
    <x v="0"/>
    <s v="GB"/>
    <s v="GBP"/>
    <n v="1455408000"/>
    <d v="2016-02-13T19:00:00"/>
    <n v="1454638202"/>
    <x v="3420"/>
    <x v="2"/>
    <x v="2"/>
    <b v="0"/>
    <n v="34"/>
    <b v="1"/>
    <s v="theater/plays"/>
    <n v="138"/>
    <n v="28.411764705882351"/>
    <x v="1"/>
    <s v="plays"/>
  </r>
  <r>
    <x v="0"/>
    <s v="US"/>
    <s v="USD"/>
    <n v="1425495563"/>
    <d v="2015-03-04T13:59:23"/>
    <n v="1422903563"/>
    <x v="3421"/>
    <x v="2"/>
    <x v="0"/>
    <b v="0"/>
    <n v="98"/>
    <b v="1"/>
    <s v="theater/plays"/>
    <n v="101.15"/>
    <n v="103.21428571428571"/>
    <x v="1"/>
    <s v="plays"/>
  </r>
  <r>
    <x v="0"/>
    <s v="GB"/>
    <s v="GBP"/>
    <n v="1450051200"/>
    <d v="2015-12-13T19:00:00"/>
    <n v="1447594176"/>
    <x v="3422"/>
    <x v="4"/>
    <x v="0"/>
    <b v="0"/>
    <n v="46"/>
    <b v="1"/>
    <s v="theater/plays"/>
    <n v="109.1"/>
    <n v="71.152173913043484"/>
    <x v="1"/>
    <s v="plays"/>
  </r>
  <r>
    <x v="0"/>
    <s v="US"/>
    <s v="USD"/>
    <n v="1429912341"/>
    <d v="2015-04-24T16:52:21"/>
    <n v="1427320341"/>
    <x v="3423"/>
    <x v="7"/>
    <x v="0"/>
    <b v="0"/>
    <n v="10"/>
    <b v="1"/>
    <s v="theater/plays"/>
    <n v="140"/>
    <n v="35"/>
    <x v="1"/>
    <s v="plays"/>
  </r>
  <r>
    <x v="0"/>
    <s v="US"/>
    <s v="USD"/>
    <n v="1423119540"/>
    <d v="2015-02-05T01:59:00"/>
    <n v="1421252084"/>
    <x v="3424"/>
    <x v="1"/>
    <x v="0"/>
    <b v="0"/>
    <n v="76"/>
    <b v="1"/>
    <s v="theater/plays"/>
    <n v="103.58333333333334"/>
    <n v="81.776315789473685"/>
    <x v="1"/>
    <s v="plays"/>
  </r>
  <r>
    <x v="0"/>
    <s v="US"/>
    <s v="USD"/>
    <n v="1412434136"/>
    <d v="2014-10-04T09:48:56"/>
    <n v="1409669336"/>
    <x v="3425"/>
    <x v="8"/>
    <x v="3"/>
    <b v="0"/>
    <n v="104"/>
    <b v="1"/>
    <s v="theater/plays"/>
    <n v="102.97033333333331"/>
    <n v="297.02980769230766"/>
    <x v="1"/>
    <s v="plays"/>
  </r>
  <r>
    <x v="0"/>
    <s v="US"/>
    <s v="USD"/>
    <n v="1411264800"/>
    <d v="2014-09-20T21:00:00"/>
    <n v="1409620903"/>
    <x v="3426"/>
    <x v="8"/>
    <x v="3"/>
    <b v="0"/>
    <n v="87"/>
    <b v="1"/>
    <s v="theater/plays"/>
    <n v="108.13333333333333"/>
    <n v="46.609195402298852"/>
    <x v="1"/>
    <s v="plays"/>
  </r>
  <r>
    <x v="0"/>
    <s v="GB"/>
    <s v="GBP"/>
    <n v="1404314952"/>
    <d v="2014-07-02T10:29:12"/>
    <n v="1401722952"/>
    <x v="3427"/>
    <x v="0"/>
    <x v="3"/>
    <b v="0"/>
    <n v="29"/>
    <b v="1"/>
    <s v="theater/plays"/>
    <n v="100"/>
    <n v="51.724137931034484"/>
    <x v="1"/>
    <s v="plays"/>
  </r>
  <r>
    <x v="0"/>
    <s v="GB"/>
    <s v="GBP"/>
    <n v="1425142800"/>
    <d v="2015-02-28T12:00:00"/>
    <n v="1422983847"/>
    <x v="3428"/>
    <x v="2"/>
    <x v="0"/>
    <b v="0"/>
    <n v="51"/>
    <b v="1"/>
    <s v="theater/plays"/>
    <n v="102.75000000000001"/>
    <n v="40.294117647058826"/>
    <x v="1"/>
    <s v="plays"/>
  </r>
  <r>
    <x v="0"/>
    <s v="GB"/>
    <s v="GBP"/>
    <n v="1478046661"/>
    <d v="2016-11-01T19:31:01"/>
    <n v="1476837061"/>
    <x v="3429"/>
    <x v="9"/>
    <x v="2"/>
    <b v="0"/>
    <n v="12"/>
    <b v="1"/>
    <s v="theater/plays"/>
    <n v="130"/>
    <n v="16.25"/>
    <x v="1"/>
    <s v="plays"/>
  </r>
  <r>
    <x v="0"/>
    <s v="GB"/>
    <s v="GBP"/>
    <n v="1406760101"/>
    <d v="2014-07-30T17:41:41"/>
    <n v="1404168101"/>
    <x v="3430"/>
    <x v="0"/>
    <x v="3"/>
    <b v="0"/>
    <n v="72"/>
    <b v="1"/>
    <s v="theater/plays"/>
    <n v="108.54949999999999"/>
    <n v="30.152638888888887"/>
    <x v="1"/>
    <s v="plays"/>
  </r>
  <r>
    <x v="0"/>
    <s v="US"/>
    <s v="USD"/>
    <n v="1408383153"/>
    <d v="2014-08-18T12:32:33"/>
    <n v="1405791153"/>
    <x v="3431"/>
    <x v="3"/>
    <x v="3"/>
    <b v="0"/>
    <n v="21"/>
    <b v="1"/>
    <s v="theater/plays"/>
    <n v="100"/>
    <n v="95.238095238095241"/>
    <x v="1"/>
    <s v="plays"/>
  </r>
  <r>
    <x v="0"/>
    <s v="US"/>
    <s v="USD"/>
    <n v="1454709600"/>
    <d v="2016-02-05T17:00:00"/>
    <n v="1452520614"/>
    <x v="3432"/>
    <x v="1"/>
    <x v="2"/>
    <b v="0"/>
    <n v="42"/>
    <b v="1"/>
    <s v="theater/plays"/>
    <n v="109.65"/>
    <n v="52.214285714285715"/>
    <x v="1"/>
    <s v="plays"/>
  </r>
  <r>
    <x v="0"/>
    <s v="US"/>
    <s v="USD"/>
    <n v="1402974000"/>
    <d v="2014-06-16T22:00:00"/>
    <n v="1400290255"/>
    <x v="3433"/>
    <x v="5"/>
    <x v="3"/>
    <b v="0"/>
    <n v="71"/>
    <b v="1"/>
    <s v="theater/plays"/>
    <n v="100.26315789473684"/>
    <n v="134.1549295774648"/>
    <x v="1"/>
    <s v="plays"/>
  </r>
  <r>
    <x v="0"/>
    <s v="US"/>
    <s v="USD"/>
    <n v="1404983269"/>
    <d v="2014-07-10T04:07:49"/>
    <n v="1402391269"/>
    <x v="3434"/>
    <x v="0"/>
    <x v="3"/>
    <b v="0"/>
    <n v="168"/>
    <b v="1"/>
    <s v="theater/plays"/>
    <n v="105.55000000000001"/>
    <n v="62.827380952380949"/>
    <x v="1"/>
    <s v="plays"/>
  </r>
  <r>
    <x v="0"/>
    <s v="US"/>
    <s v="USD"/>
    <n v="1470538800"/>
    <d v="2016-08-06T22:00:00"/>
    <n v="1469112493"/>
    <x v="3435"/>
    <x v="3"/>
    <x v="2"/>
    <b v="0"/>
    <n v="19"/>
    <b v="1"/>
    <s v="theater/plays"/>
    <n v="112.00000000000001"/>
    <n v="58.94736842105263"/>
    <x v="1"/>
    <s v="plays"/>
  </r>
  <r>
    <x v="0"/>
    <s v="US"/>
    <s v="USD"/>
    <n v="1408638480"/>
    <d v="2014-08-21T11:28:00"/>
    <n v="1406811593"/>
    <x v="3436"/>
    <x v="3"/>
    <x v="3"/>
    <b v="0"/>
    <n v="37"/>
    <b v="1"/>
    <s v="theater/plays"/>
    <n v="105.89999999999999"/>
    <n v="143.1081081081081"/>
    <x v="1"/>
    <s v="plays"/>
  </r>
  <r>
    <x v="0"/>
    <s v="US"/>
    <s v="USD"/>
    <n v="1440003820"/>
    <d v="2015-08-19T12:03:40"/>
    <n v="1437411820"/>
    <x v="3437"/>
    <x v="3"/>
    <x v="0"/>
    <b v="0"/>
    <n v="36"/>
    <b v="1"/>
    <s v="theater/plays"/>
    <n v="101"/>
    <n v="84.166666666666671"/>
    <x v="1"/>
    <s v="plays"/>
  </r>
  <r>
    <x v="0"/>
    <s v="GB"/>
    <s v="GBP"/>
    <n v="1430600400"/>
    <d v="2015-05-02T16:00:00"/>
    <n v="1428358567"/>
    <x v="3438"/>
    <x v="6"/>
    <x v="0"/>
    <b v="0"/>
    <n v="14"/>
    <b v="1"/>
    <s v="theater/plays"/>
    <n v="104.2"/>
    <n v="186.07142857142858"/>
    <x v="1"/>
    <s v="plays"/>
  </r>
  <r>
    <x v="0"/>
    <s v="US"/>
    <s v="USD"/>
    <n v="1453179540"/>
    <d v="2016-01-18T23:59:00"/>
    <n v="1452030730"/>
    <x v="3439"/>
    <x v="1"/>
    <x v="2"/>
    <b v="0"/>
    <n v="18"/>
    <b v="1"/>
    <s v="theater/plays"/>
    <n v="134.67833333333334"/>
    <n v="89.785555555555561"/>
    <x v="1"/>
    <s v="plays"/>
  </r>
  <r>
    <x v="0"/>
    <s v="US"/>
    <s v="USD"/>
    <n v="1405095300"/>
    <d v="2014-07-11T11:15:00"/>
    <n v="1403146628"/>
    <x v="3440"/>
    <x v="0"/>
    <x v="3"/>
    <b v="0"/>
    <n v="82"/>
    <b v="1"/>
    <s v="theater/plays"/>
    <n v="105.2184"/>
    <n v="64.157560975609755"/>
    <x v="1"/>
    <s v="plays"/>
  </r>
  <r>
    <x v="0"/>
    <s v="US"/>
    <s v="USD"/>
    <n v="1447445820"/>
    <d v="2015-11-13T15:17:00"/>
    <n v="1445077121"/>
    <x v="3441"/>
    <x v="9"/>
    <x v="0"/>
    <b v="0"/>
    <n v="43"/>
    <b v="1"/>
    <s v="theater/plays"/>
    <n v="102.60000000000001"/>
    <n v="59.651162790697676"/>
    <x v="1"/>
    <s v="plays"/>
  </r>
  <r>
    <x v="0"/>
    <s v="US"/>
    <s v="USD"/>
    <n v="1433016672"/>
    <d v="2015-05-30T15:11:12"/>
    <n v="1430424672"/>
    <x v="3442"/>
    <x v="6"/>
    <x v="0"/>
    <b v="0"/>
    <n v="8"/>
    <b v="1"/>
    <s v="theater/plays"/>
    <n v="100"/>
    <n v="31.25"/>
    <x v="1"/>
    <s v="plays"/>
  </r>
  <r>
    <x v="0"/>
    <s v="US"/>
    <s v="USD"/>
    <n v="1410266146"/>
    <d v="2014-09-09T07:35:46"/>
    <n v="1407674146"/>
    <x v="3443"/>
    <x v="10"/>
    <x v="3"/>
    <b v="0"/>
    <n v="45"/>
    <b v="1"/>
    <s v="theater/plays"/>
    <n v="185.5"/>
    <n v="41.222222222222221"/>
    <x v="1"/>
    <s v="plays"/>
  </r>
  <r>
    <x v="0"/>
    <s v="AU"/>
    <s v="AUD"/>
    <n v="1465394340"/>
    <d v="2016-06-08T08:59:00"/>
    <n v="1464677986"/>
    <x v="3444"/>
    <x v="5"/>
    <x v="2"/>
    <b v="0"/>
    <n v="20"/>
    <b v="1"/>
    <s v="theater/plays"/>
    <n v="289"/>
    <n v="43.35"/>
    <x v="1"/>
    <s v="plays"/>
  </r>
  <r>
    <x v="0"/>
    <s v="GB"/>
    <s v="GBP"/>
    <n v="1445604236"/>
    <d v="2015-10-23T07:43:56"/>
    <n v="1443185036"/>
    <x v="3445"/>
    <x v="8"/>
    <x v="0"/>
    <b v="0"/>
    <n v="31"/>
    <b v="1"/>
    <s v="theater/plays"/>
    <n v="100"/>
    <n v="64.516129032258064"/>
    <x v="1"/>
    <s v="plays"/>
  </r>
  <r>
    <x v="0"/>
    <s v="GB"/>
    <s v="GBP"/>
    <n v="1423138800"/>
    <d v="2015-02-05T07:20:00"/>
    <n v="1421092725"/>
    <x v="3446"/>
    <x v="1"/>
    <x v="0"/>
    <b v="0"/>
    <n v="25"/>
    <b v="1"/>
    <s v="theater/plays"/>
    <n v="108.2"/>
    <n v="43.28"/>
    <x v="1"/>
    <s v="plays"/>
  </r>
  <r>
    <x v="0"/>
    <s v="US"/>
    <s v="USD"/>
    <n v="1458332412"/>
    <d v="2016-03-18T15:20:12"/>
    <n v="1454448012"/>
    <x v="3447"/>
    <x v="2"/>
    <x v="2"/>
    <b v="0"/>
    <n v="14"/>
    <b v="1"/>
    <s v="theater/plays"/>
    <n v="107.80000000000001"/>
    <n v="77"/>
    <x v="1"/>
    <s v="plays"/>
  </r>
  <r>
    <x v="0"/>
    <s v="US"/>
    <s v="USD"/>
    <n v="1418784689"/>
    <d v="2014-12-16T21:51:29"/>
    <n v="1416192689"/>
    <x v="3448"/>
    <x v="4"/>
    <x v="3"/>
    <b v="0"/>
    <n v="45"/>
    <b v="1"/>
    <s v="theater/plays"/>
    <n v="109.76190476190477"/>
    <n v="51.222222222222221"/>
    <x v="1"/>
    <s v="plays"/>
  </r>
  <r>
    <x v="0"/>
    <s v="US"/>
    <s v="USD"/>
    <n v="1468036800"/>
    <d v="2016-07-08T23:00:00"/>
    <n v="1465607738"/>
    <x v="3449"/>
    <x v="0"/>
    <x v="2"/>
    <b v="0"/>
    <n v="20"/>
    <b v="1"/>
    <s v="theater/plays"/>
    <n v="170.625"/>
    <n v="68.25"/>
    <x v="1"/>
    <s v="plays"/>
  </r>
  <r>
    <x v="0"/>
    <s v="GB"/>
    <s v="GBP"/>
    <n v="1427990071"/>
    <d v="2015-04-02T10:54:31"/>
    <n v="1422809671"/>
    <x v="3450"/>
    <x v="2"/>
    <x v="0"/>
    <b v="0"/>
    <n v="39"/>
    <b v="1"/>
    <s v="theater/plays"/>
    <n v="152"/>
    <n v="19.487179487179485"/>
    <x v="1"/>
    <s v="plays"/>
  </r>
  <r>
    <x v="0"/>
    <s v="US"/>
    <s v="USD"/>
    <n v="1429636927"/>
    <d v="2015-04-21T12:22:07"/>
    <n v="1427304127"/>
    <x v="3451"/>
    <x v="7"/>
    <x v="0"/>
    <b v="0"/>
    <n v="16"/>
    <b v="1"/>
    <s v="theater/plays"/>
    <n v="101.23076923076924"/>
    <n v="41.125"/>
    <x v="1"/>
    <s v="plays"/>
  </r>
  <r>
    <x v="0"/>
    <s v="US"/>
    <s v="USD"/>
    <n v="1406087940"/>
    <d v="2014-07-22T22:59:00"/>
    <n v="1404141626"/>
    <x v="3452"/>
    <x v="0"/>
    <x v="3"/>
    <b v="0"/>
    <n v="37"/>
    <b v="1"/>
    <s v="theater/plays"/>
    <n v="153.19999999999999"/>
    <n v="41.405405405405403"/>
    <x v="1"/>
    <s v="plays"/>
  </r>
  <r>
    <x v="0"/>
    <s v="GB"/>
    <s v="GBP"/>
    <n v="1471130956"/>
    <d v="2016-08-13T18:29:16"/>
    <n v="1465946956"/>
    <x v="3453"/>
    <x v="0"/>
    <x v="2"/>
    <b v="0"/>
    <n v="14"/>
    <b v="1"/>
    <s v="theater/plays"/>
    <n v="128.33333333333334"/>
    <n v="27.5"/>
    <x v="1"/>
    <s v="plays"/>
  </r>
  <r>
    <x v="0"/>
    <s v="GB"/>
    <s v="GBP"/>
    <n v="1406825159"/>
    <d v="2014-07-31T11:45:59"/>
    <n v="1404233159"/>
    <x v="3454"/>
    <x v="3"/>
    <x v="3"/>
    <b v="0"/>
    <n v="21"/>
    <b v="1"/>
    <s v="theater/plays"/>
    <n v="100.71428571428571"/>
    <n v="33.571428571428569"/>
    <x v="1"/>
    <s v="plays"/>
  </r>
  <r>
    <x v="0"/>
    <s v="US"/>
    <s v="USD"/>
    <n v="1476381627"/>
    <d v="2016-10-13T13:00:27"/>
    <n v="1473789627"/>
    <x v="3455"/>
    <x v="8"/>
    <x v="2"/>
    <b v="0"/>
    <n v="69"/>
    <b v="1"/>
    <s v="theater/plays"/>
    <n v="100.64999999999999"/>
    <n v="145.86956521739131"/>
    <x v="1"/>
    <s v="plays"/>
  </r>
  <r>
    <x v="0"/>
    <s v="US"/>
    <s v="USD"/>
    <n v="1406876340"/>
    <d v="2014-08-01T01:59:00"/>
    <n v="1404190567"/>
    <x v="3456"/>
    <x v="0"/>
    <x v="3"/>
    <b v="0"/>
    <n v="16"/>
    <b v="1"/>
    <s v="theater/plays"/>
    <n v="191.3"/>
    <n v="358.6875"/>
    <x v="1"/>
    <s v="plays"/>
  </r>
  <r>
    <x v="0"/>
    <s v="US"/>
    <s v="USD"/>
    <n v="1423720740"/>
    <d v="2015-02-12T00:59:00"/>
    <n v="1421081857"/>
    <x v="3457"/>
    <x v="1"/>
    <x v="0"/>
    <b v="0"/>
    <n v="55"/>
    <b v="1"/>
    <s v="theater/plays"/>
    <n v="140.19999999999999"/>
    <n v="50.981818181818184"/>
    <x v="1"/>
    <s v="plays"/>
  </r>
  <r>
    <x v="0"/>
    <s v="US"/>
    <s v="USD"/>
    <n v="1422937620"/>
    <d v="2015-02-02T23:27:00"/>
    <n v="1420606303"/>
    <x v="3458"/>
    <x v="1"/>
    <x v="0"/>
    <b v="0"/>
    <n v="27"/>
    <b v="1"/>
    <s v="theater/plays"/>
    <n v="124.33537832310839"/>
    <n v="45.037037037037038"/>
    <x v="1"/>
    <s v="plays"/>
  </r>
  <r>
    <x v="0"/>
    <s v="GB"/>
    <s v="GBP"/>
    <n v="1463743860"/>
    <d v="2016-05-20T06:31:00"/>
    <n v="1461151860"/>
    <x v="3459"/>
    <x v="6"/>
    <x v="2"/>
    <b v="0"/>
    <n v="36"/>
    <b v="1"/>
    <s v="theater/plays"/>
    <n v="126.2"/>
    <n v="17.527777777777779"/>
    <x v="1"/>
    <s v="plays"/>
  </r>
  <r>
    <x v="0"/>
    <s v="GB"/>
    <s v="GBP"/>
    <n v="1408106352"/>
    <d v="2014-08-15T07:39:12"/>
    <n v="1406896752"/>
    <x v="3460"/>
    <x v="10"/>
    <x v="3"/>
    <b v="0"/>
    <n v="19"/>
    <b v="1"/>
    <s v="theater/plays"/>
    <n v="190"/>
    <n v="50"/>
    <x v="1"/>
    <s v="plays"/>
  </r>
  <r>
    <x v="0"/>
    <s v="US"/>
    <s v="USD"/>
    <n v="1477710000"/>
    <d v="2016-10-28T22:00:00"/>
    <n v="1475248279"/>
    <x v="3461"/>
    <x v="8"/>
    <x v="2"/>
    <b v="0"/>
    <n v="12"/>
    <b v="1"/>
    <s v="theater/plays"/>
    <n v="139"/>
    <n v="57.916666666666664"/>
    <x v="1"/>
    <s v="plays"/>
  </r>
  <r>
    <x v="0"/>
    <s v="US"/>
    <s v="USD"/>
    <n v="1436551200"/>
    <d v="2015-07-10T13:00:00"/>
    <n v="1435181628"/>
    <x v="3462"/>
    <x v="0"/>
    <x v="0"/>
    <b v="0"/>
    <n v="17"/>
    <b v="1"/>
    <s v="theater/plays"/>
    <n v="202"/>
    <n v="29.705882352941178"/>
    <x v="1"/>
    <s v="plays"/>
  </r>
  <r>
    <x v="0"/>
    <s v="CA"/>
    <s v="CAD"/>
    <n v="1476158340"/>
    <d v="2016-10-10T22:59:00"/>
    <n v="1472594585"/>
    <x v="3463"/>
    <x v="10"/>
    <x v="2"/>
    <b v="0"/>
    <n v="114"/>
    <b v="1"/>
    <s v="theater/plays"/>
    <n v="103.38000000000001"/>
    <n v="90.684210526315795"/>
    <x v="1"/>
    <s v="plays"/>
  </r>
  <r>
    <x v="0"/>
    <s v="US"/>
    <s v="USD"/>
    <n v="1471921637"/>
    <d v="2016-08-22T22:07:17"/>
    <n v="1469329637"/>
    <x v="3464"/>
    <x v="3"/>
    <x v="2"/>
    <b v="0"/>
    <n v="93"/>
    <b v="1"/>
    <s v="theater/plays"/>
    <n v="102.3236"/>
    <n v="55.012688172043013"/>
    <x v="1"/>
    <s v="plays"/>
  </r>
  <r>
    <x v="0"/>
    <s v="GB"/>
    <s v="GBP"/>
    <n v="1439136000"/>
    <d v="2015-08-09T11:00:00"/>
    <n v="1436972472"/>
    <x v="3465"/>
    <x v="3"/>
    <x v="0"/>
    <b v="0"/>
    <n v="36"/>
    <b v="1"/>
    <s v="theater/plays"/>
    <n v="103"/>
    <n v="57.222222222222221"/>
    <x v="1"/>
    <s v="plays"/>
  </r>
  <r>
    <x v="0"/>
    <s v="US"/>
    <s v="USD"/>
    <n v="1461108450"/>
    <d v="2016-04-19T18:27:30"/>
    <n v="1455928050"/>
    <x v="3466"/>
    <x v="2"/>
    <x v="2"/>
    <b v="0"/>
    <n v="61"/>
    <b v="1"/>
    <s v="theater/plays"/>
    <n v="127.14285714285714"/>
    <n v="72.950819672131146"/>
    <x v="1"/>
    <s v="plays"/>
  </r>
  <r>
    <x v="0"/>
    <s v="US"/>
    <s v="USD"/>
    <n v="1426864032"/>
    <d v="2015-03-20T10:07:12"/>
    <n v="1424275632"/>
    <x v="3467"/>
    <x v="2"/>
    <x v="0"/>
    <b v="0"/>
    <n v="47"/>
    <b v="1"/>
    <s v="theater/plays"/>
    <n v="101"/>
    <n v="64.468085106382972"/>
    <x v="1"/>
    <s v="plays"/>
  </r>
  <r>
    <x v="0"/>
    <s v="US"/>
    <s v="USD"/>
    <n v="1474426800"/>
    <d v="2016-09-20T22:00:00"/>
    <n v="1471976529"/>
    <x v="3468"/>
    <x v="10"/>
    <x v="2"/>
    <b v="0"/>
    <n v="17"/>
    <b v="1"/>
    <s v="theater/plays"/>
    <n v="121.78"/>
    <n v="716.35294117647061"/>
    <x v="1"/>
    <s v="plays"/>
  </r>
  <r>
    <x v="0"/>
    <s v="US"/>
    <s v="USD"/>
    <n v="1461857045"/>
    <d v="2016-04-28T10:24:05"/>
    <n v="1459265045"/>
    <x v="3469"/>
    <x v="7"/>
    <x v="2"/>
    <b v="0"/>
    <n v="63"/>
    <b v="1"/>
    <s v="theater/plays"/>
    <n v="113.39285714285714"/>
    <n v="50.396825396825399"/>
    <x v="1"/>
    <s v="plays"/>
  </r>
  <r>
    <x v="0"/>
    <s v="US"/>
    <s v="USD"/>
    <n v="1468618680"/>
    <d v="2016-07-15T16:38:00"/>
    <n v="1465345902"/>
    <x v="3470"/>
    <x v="0"/>
    <x v="2"/>
    <b v="0"/>
    <n v="9"/>
    <b v="1"/>
    <s v="theater/plays"/>
    <n v="150"/>
    <n v="41.666666666666664"/>
    <x v="1"/>
    <s v="plays"/>
  </r>
  <r>
    <x v="0"/>
    <s v="GB"/>
    <s v="GBP"/>
    <n v="1409515200"/>
    <d v="2014-08-31T15:00:00"/>
    <n v="1405971690"/>
    <x v="3471"/>
    <x v="3"/>
    <x v="3"/>
    <b v="0"/>
    <n v="30"/>
    <b v="1"/>
    <s v="theater/plays"/>
    <n v="214.6"/>
    <n v="35.766666666666666"/>
    <x v="1"/>
    <s v="plays"/>
  </r>
  <r>
    <x v="0"/>
    <s v="US"/>
    <s v="USD"/>
    <n v="1415253540"/>
    <d v="2014-11-06T00:59:00"/>
    <n v="1413432331"/>
    <x v="3472"/>
    <x v="9"/>
    <x v="3"/>
    <b v="0"/>
    <n v="23"/>
    <b v="1"/>
    <s v="theater/plays"/>
    <n v="102.05"/>
    <n v="88.739130434782609"/>
    <x v="1"/>
    <s v="plays"/>
  </r>
  <r>
    <x v="0"/>
    <s v="US"/>
    <s v="USD"/>
    <n v="1426883220"/>
    <d v="2015-03-20T15:27:00"/>
    <n v="1425067296"/>
    <x v="3473"/>
    <x v="2"/>
    <x v="0"/>
    <b v="0"/>
    <n v="33"/>
    <b v="1"/>
    <s v="theater/plays"/>
    <n v="100"/>
    <n v="148.4848484848485"/>
    <x v="1"/>
    <s v="plays"/>
  </r>
  <r>
    <x v="0"/>
    <s v="GB"/>
    <s v="GBP"/>
    <n v="1469016131"/>
    <d v="2016-07-20T07:02:11"/>
    <n v="1466424131"/>
    <x v="3474"/>
    <x v="0"/>
    <x v="2"/>
    <b v="0"/>
    <n v="39"/>
    <b v="1"/>
    <s v="theater/plays"/>
    <n v="101"/>
    <n v="51.794871794871796"/>
    <x v="1"/>
    <s v="plays"/>
  </r>
  <r>
    <x v="0"/>
    <s v="GB"/>
    <s v="GBP"/>
    <n v="1414972800"/>
    <d v="2014-11-02T19:00:00"/>
    <n v="1412629704"/>
    <x v="3475"/>
    <x v="9"/>
    <x v="3"/>
    <b v="0"/>
    <n v="17"/>
    <b v="1"/>
    <s v="theater/plays"/>
    <n v="113.33333333333333"/>
    <n v="20"/>
    <x v="1"/>
    <s v="plays"/>
  </r>
  <r>
    <x v="0"/>
    <s v="US"/>
    <s v="USD"/>
    <n v="1414378800"/>
    <d v="2014-10-26T22:00:00"/>
    <n v="1412836990"/>
    <x v="3476"/>
    <x v="9"/>
    <x v="3"/>
    <b v="0"/>
    <n v="6"/>
    <b v="1"/>
    <s v="theater/plays"/>
    <n v="104"/>
    <n v="52"/>
    <x v="1"/>
    <s v="plays"/>
  </r>
  <r>
    <x v="0"/>
    <s v="US"/>
    <s v="USD"/>
    <n v="1431831600"/>
    <d v="2015-05-16T22:00:00"/>
    <n v="1430761243"/>
    <x v="3477"/>
    <x v="5"/>
    <x v="0"/>
    <b v="0"/>
    <n v="39"/>
    <b v="1"/>
    <s v="theater/plays"/>
    <n v="115.33333333333333"/>
    <n v="53.230769230769234"/>
    <x v="1"/>
    <s v="plays"/>
  </r>
  <r>
    <x v="0"/>
    <s v="US"/>
    <s v="USD"/>
    <n v="1426539600"/>
    <d v="2015-03-16T16:00:00"/>
    <n v="1424296822"/>
    <x v="3478"/>
    <x v="2"/>
    <x v="0"/>
    <b v="0"/>
    <n v="57"/>
    <b v="1"/>
    <s v="theater/plays"/>
    <n v="112.85000000000001"/>
    <n v="39.596491228070178"/>
    <x v="1"/>
    <s v="plays"/>
  </r>
  <r>
    <x v="0"/>
    <s v="GB"/>
    <s v="GBP"/>
    <n v="1403382680"/>
    <d v="2014-06-21T15:31:20"/>
    <n v="1400790680"/>
    <x v="3479"/>
    <x v="5"/>
    <x v="3"/>
    <b v="0"/>
    <n v="56"/>
    <b v="1"/>
    <s v="theater/plays"/>
    <n v="127.86666666666666"/>
    <n v="34.25"/>
    <x v="1"/>
    <s v="plays"/>
  </r>
  <r>
    <x v="0"/>
    <s v="US"/>
    <s v="USD"/>
    <n v="1436562000"/>
    <d v="2015-07-10T16:00:00"/>
    <n v="1434440227"/>
    <x v="3480"/>
    <x v="0"/>
    <x v="0"/>
    <b v="0"/>
    <n v="13"/>
    <b v="1"/>
    <s v="theater/plays"/>
    <n v="142.66666666666669"/>
    <n v="164.61538461538461"/>
    <x v="1"/>
    <s v="plays"/>
  </r>
  <r>
    <x v="0"/>
    <s v="AU"/>
    <s v="AUD"/>
    <n v="1420178188"/>
    <d v="2015-01-02T00:56:28"/>
    <n v="1418709388"/>
    <x v="3481"/>
    <x v="11"/>
    <x v="3"/>
    <b v="0"/>
    <n v="95"/>
    <b v="1"/>
    <s v="theater/plays"/>
    <n v="118.8"/>
    <n v="125.05263157894737"/>
    <x v="1"/>
    <s v="plays"/>
  </r>
  <r>
    <x v="0"/>
    <s v="GB"/>
    <s v="GBP"/>
    <n v="1404671466"/>
    <d v="2014-07-06T13:31:06"/>
    <n v="1402079466"/>
    <x v="3482"/>
    <x v="0"/>
    <x v="3"/>
    <b v="0"/>
    <n v="80"/>
    <b v="1"/>
    <s v="theater/plays"/>
    <n v="138.33333333333334"/>
    <n v="51.875"/>
    <x v="1"/>
    <s v="plays"/>
  </r>
  <r>
    <x v="0"/>
    <s v="US"/>
    <s v="USD"/>
    <n v="1404403381"/>
    <d v="2014-07-03T11:03:01"/>
    <n v="1401811381"/>
    <x v="3483"/>
    <x v="0"/>
    <x v="3"/>
    <b v="0"/>
    <n v="133"/>
    <b v="1"/>
    <s v="theater/plays"/>
    <n v="159.9402985074627"/>
    <n v="40.285714285714285"/>
    <x v="1"/>
    <s v="plays"/>
  </r>
  <r>
    <x v="0"/>
    <s v="US"/>
    <s v="USD"/>
    <n v="1466014499"/>
    <d v="2016-06-15T13:14:59"/>
    <n v="1463422499"/>
    <x v="3484"/>
    <x v="5"/>
    <x v="2"/>
    <b v="0"/>
    <n v="44"/>
    <b v="1"/>
    <s v="theater/plays"/>
    <n v="114.24000000000001"/>
    <n v="64.909090909090907"/>
    <x v="1"/>
    <s v="plays"/>
  </r>
  <r>
    <x v="0"/>
    <s v="US"/>
    <s v="USD"/>
    <n v="1454431080"/>
    <d v="2016-02-02T11:38:00"/>
    <n v="1451839080"/>
    <x v="3485"/>
    <x v="1"/>
    <x v="2"/>
    <b v="0"/>
    <n v="30"/>
    <b v="1"/>
    <s v="theater/plays"/>
    <n v="100.60606060606061"/>
    <n v="55.333333333333336"/>
    <x v="1"/>
    <s v="plays"/>
  </r>
  <r>
    <x v="0"/>
    <s v="US"/>
    <s v="USD"/>
    <n v="1433314740"/>
    <d v="2015-06-03T01:59:00"/>
    <n v="1430600401"/>
    <x v="3486"/>
    <x v="5"/>
    <x v="0"/>
    <b v="0"/>
    <n v="56"/>
    <b v="1"/>
    <s v="theater/plays"/>
    <n v="155.20000000000002"/>
    <n v="83.142857142857139"/>
    <x v="1"/>
    <s v="plays"/>
  </r>
  <r>
    <x v="0"/>
    <s v="GB"/>
    <s v="GBP"/>
    <n v="1435185252"/>
    <d v="2015-06-24T17:34:12"/>
    <n v="1432593252"/>
    <x v="3487"/>
    <x v="5"/>
    <x v="0"/>
    <b v="0"/>
    <n v="66"/>
    <b v="1"/>
    <s v="theater/plays"/>
    <n v="127.75000000000001"/>
    <n v="38.712121212121211"/>
    <x v="1"/>
    <s v="plays"/>
  </r>
  <r>
    <x v="0"/>
    <s v="US"/>
    <s v="USD"/>
    <n v="1429286400"/>
    <d v="2015-04-17T11:00:00"/>
    <n v="1427221560"/>
    <x v="3488"/>
    <x v="7"/>
    <x v="0"/>
    <b v="0"/>
    <n v="29"/>
    <b v="1"/>
    <s v="theater/plays"/>
    <n v="121.2"/>
    <n v="125.37931034482759"/>
    <x v="1"/>
    <s v="plays"/>
  </r>
  <r>
    <x v="0"/>
    <s v="GB"/>
    <s v="GBP"/>
    <n v="1400965200"/>
    <d v="2014-05-24T16:00:00"/>
    <n v="1398352531"/>
    <x v="3489"/>
    <x v="6"/>
    <x v="3"/>
    <b v="0"/>
    <n v="72"/>
    <b v="1"/>
    <s v="theater/plays"/>
    <n v="112.7"/>
    <n v="78.263888888888886"/>
    <x v="1"/>
    <s v="plays"/>
  </r>
  <r>
    <x v="0"/>
    <s v="US"/>
    <s v="USD"/>
    <n v="1460574924"/>
    <d v="2016-04-13T14:15:24"/>
    <n v="1457982924"/>
    <x v="3490"/>
    <x v="7"/>
    <x v="2"/>
    <b v="0"/>
    <n v="27"/>
    <b v="1"/>
    <s v="theater/plays"/>
    <n v="127.49999999999999"/>
    <n v="47.222222222222221"/>
    <x v="1"/>
    <s v="plays"/>
  </r>
  <r>
    <x v="0"/>
    <s v="US"/>
    <s v="USD"/>
    <n v="1431928784"/>
    <d v="2015-05-18T00:59:44"/>
    <n v="1430114384"/>
    <x v="3491"/>
    <x v="6"/>
    <x v="0"/>
    <b v="0"/>
    <n v="10"/>
    <b v="1"/>
    <s v="theater/plays"/>
    <n v="158.20000000000002"/>
    <n v="79.099999999999994"/>
    <x v="1"/>
    <s v="plays"/>
  </r>
  <r>
    <x v="0"/>
    <s v="US"/>
    <s v="USD"/>
    <n v="1445818397"/>
    <d v="2015-10-25T19:13:17"/>
    <n v="1442794397"/>
    <x v="3492"/>
    <x v="8"/>
    <x v="0"/>
    <b v="0"/>
    <n v="35"/>
    <b v="1"/>
    <s v="theater/plays"/>
    <n v="105.26894736842105"/>
    <n v="114.29199999999999"/>
    <x v="1"/>
    <s v="plays"/>
  </r>
  <r>
    <x v="0"/>
    <s v="US"/>
    <s v="USD"/>
    <n v="1408252260"/>
    <d v="2014-08-17T00:11:00"/>
    <n v="1406580436"/>
    <x v="3493"/>
    <x v="3"/>
    <x v="3"/>
    <b v="0"/>
    <n v="29"/>
    <b v="1"/>
    <s v="theater/plays"/>
    <n v="100"/>
    <n v="51.724137931034484"/>
    <x v="1"/>
    <s v="plays"/>
  </r>
  <r>
    <x v="0"/>
    <s v="US"/>
    <s v="USD"/>
    <n v="1480140000"/>
    <d v="2016-11-26T01:00:00"/>
    <n v="1479186575"/>
    <x v="3494"/>
    <x v="4"/>
    <x v="2"/>
    <b v="0"/>
    <n v="13"/>
    <b v="1"/>
    <s v="theater/plays"/>
    <n v="100"/>
    <n v="30.76923076923077"/>
    <x v="1"/>
    <s v="plays"/>
  </r>
  <r>
    <x v="0"/>
    <s v="CA"/>
    <s v="CAD"/>
    <n v="1414862280"/>
    <d v="2014-11-01T12:18:00"/>
    <n v="1412360309"/>
    <x v="3495"/>
    <x v="9"/>
    <x v="3"/>
    <b v="0"/>
    <n v="72"/>
    <b v="1"/>
    <s v="theater/plays"/>
    <n v="106.86"/>
    <n v="74.208333333333329"/>
    <x v="1"/>
    <s v="plays"/>
  </r>
  <r>
    <x v="0"/>
    <s v="US"/>
    <s v="USD"/>
    <n v="1473625166"/>
    <d v="2016-09-11T15:19:26"/>
    <n v="1470169166"/>
    <x v="3496"/>
    <x v="10"/>
    <x v="2"/>
    <b v="0"/>
    <n v="78"/>
    <b v="1"/>
    <s v="theater/plays"/>
    <n v="124.4"/>
    <n v="47.846153846153847"/>
    <x v="1"/>
    <s v="plays"/>
  </r>
  <r>
    <x v="0"/>
    <s v="US"/>
    <s v="USD"/>
    <n v="1464904800"/>
    <d v="2016-06-02T17:00:00"/>
    <n v="1463852904"/>
    <x v="3497"/>
    <x v="5"/>
    <x v="2"/>
    <b v="0"/>
    <n v="49"/>
    <b v="1"/>
    <s v="theater/plays"/>
    <n v="108.70406189555126"/>
    <n v="34.408163265306122"/>
    <x v="1"/>
    <s v="plays"/>
  </r>
  <r>
    <x v="0"/>
    <s v="CA"/>
    <s v="CAD"/>
    <n v="1464471840"/>
    <d v="2016-05-28T16:44:00"/>
    <n v="1459309704"/>
    <x v="3498"/>
    <x v="7"/>
    <x v="2"/>
    <b v="0"/>
    <n v="42"/>
    <b v="1"/>
    <s v="theater/plays"/>
    <n v="102.42424242424242"/>
    <n v="40.238095238095241"/>
    <x v="1"/>
    <s v="plays"/>
  </r>
  <r>
    <x v="0"/>
    <s v="US"/>
    <s v="USD"/>
    <n v="1435733940"/>
    <d v="2015-07-01T01:59:00"/>
    <n v="1431046325"/>
    <x v="3499"/>
    <x v="5"/>
    <x v="0"/>
    <b v="0"/>
    <n v="35"/>
    <b v="1"/>
    <s v="theater/plays"/>
    <n v="105.5"/>
    <n v="60.285714285714285"/>
    <x v="1"/>
    <s v="plays"/>
  </r>
  <r>
    <x v="0"/>
    <s v="US"/>
    <s v="USD"/>
    <n v="1457326740"/>
    <d v="2016-03-06T23:59:00"/>
    <n v="1455919438"/>
    <x v="3500"/>
    <x v="2"/>
    <x v="2"/>
    <b v="0"/>
    <n v="42"/>
    <b v="1"/>
    <s v="theater/plays"/>
    <n v="106.3"/>
    <n v="25.30952380952381"/>
    <x v="1"/>
    <s v="plays"/>
  </r>
  <r>
    <x v="0"/>
    <s v="GB"/>
    <s v="GBP"/>
    <n v="1441995595"/>
    <d v="2015-09-11T13:19:55"/>
    <n v="1439835595"/>
    <x v="3501"/>
    <x v="10"/>
    <x v="0"/>
    <b v="0"/>
    <n v="42"/>
    <b v="1"/>
    <s v="theater/plays"/>
    <n v="100.66666666666666"/>
    <n v="35.952380952380949"/>
    <x v="1"/>
    <s v="plays"/>
  </r>
  <r>
    <x v="0"/>
    <s v="US"/>
    <s v="USD"/>
    <n v="1458100740"/>
    <d v="2016-03-15T22:59:00"/>
    <n v="1456862924"/>
    <x v="3502"/>
    <x v="7"/>
    <x v="2"/>
    <b v="0"/>
    <n v="31"/>
    <b v="1"/>
    <s v="theater/plays"/>
    <n v="105.4"/>
    <n v="136"/>
    <x v="1"/>
    <s v="plays"/>
  </r>
  <r>
    <x v="0"/>
    <s v="GB"/>
    <s v="GBP"/>
    <n v="1469359728"/>
    <d v="2016-07-24T06:28:48"/>
    <n v="1466767728"/>
    <x v="3503"/>
    <x v="0"/>
    <x v="2"/>
    <b v="0"/>
    <n v="38"/>
    <b v="1"/>
    <s v="theater/plays"/>
    <n v="107.55999999999999"/>
    <n v="70.763157894736835"/>
    <x v="1"/>
    <s v="plays"/>
  </r>
  <r>
    <x v="0"/>
    <s v="US"/>
    <s v="USD"/>
    <n v="1447959491"/>
    <d v="2015-11-19T13:58:11"/>
    <n v="1445363891"/>
    <x v="3504"/>
    <x v="9"/>
    <x v="0"/>
    <b v="0"/>
    <n v="8"/>
    <b v="1"/>
    <s v="theater/plays"/>
    <n v="100"/>
    <n v="125"/>
    <x v="1"/>
    <s v="plays"/>
  </r>
  <r>
    <x v="0"/>
    <s v="US"/>
    <s v="USD"/>
    <n v="1399953600"/>
    <d v="2014-05-12T23:00:00"/>
    <n v="1398983245"/>
    <x v="3505"/>
    <x v="5"/>
    <x v="3"/>
    <b v="0"/>
    <n v="39"/>
    <b v="1"/>
    <s v="theater/plays"/>
    <n v="103.76"/>
    <n v="66.512820512820511"/>
    <x v="1"/>
    <s v="plays"/>
  </r>
  <r>
    <x v="0"/>
    <s v="US"/>
    <s v="USD"/>
    <n v="1408815440"/>
    <d v="2014-08-23T12:37:20"/>
    <n v="1404927440"/>
    <x v="3506"/>
    <x v="3"/>
    <x v="3"/>
    <b v="0"/>
    <n v="29"/>
    <b v="1"/>
    <s v="theater/plays"/>
    <n v="101.49999999999999"/>
    <n v="105"/>
    <x v="1"/>
    <s v="plays"/>
  </r>
  <r>
    <x v="0"/>
    <s v="US"/>
    <s v="USD"/>
    <n v="1464732537"/>
    <d v="2016-05-31T17:08:57"/>
    <n v="1462140537"/>
    <x v="3507"/>
    <x v="5"/>
    <x v="2"/>
    <b v="0"/>
    <n v="72"/>
    <b v="1"/>
    <s v="theater/plays"/>
    <n v="104.4"/>
    <n v="145"/>
    <x v="1"/>
    <s v="plays"/>
  </r>
  <r>
    <x v="0"/>
    <s v="GB"/>
    <s v="GBP"/>
    <n v="1462914000"/>
    <d v="2016-05-10T16:00:00"/>
    <n v="1460914253"/>
    <x v="3508"/>
    <x v="6"/>
    <x v="2"/>
    <b v="0"/>
    <n v="15"/>
    <b v="1"/>
    <s v="theater/plays"/>
    <n v="180"/>
    <n v="12"/>
    <x v="1"/>
    <s v="plays"/>
  </r>
  <r>
    <x v="0"/>
    <s v="US"/>
    <s v="USD"/>
    <n v="1416545700"/>
    <d v="2014-11-20T23:55:00"/>
    <n v="1415392666"/>
    <x v="3509"/>
    <x v="4"/>
    <x v="3"/>
    <b v="0"/>
    <n v="33"/>
    <b v="1"/>
    <s v="theater/plays"/>
    <n v="106.33333333333333"/>
    <n v="96.666666666666671"/>
    <x v="1"/>
    <s v="plays"/>
  </r>
  <r>
    <x v="0"/>
    <s v="US"/>
    <s v="USD"/>
    <n v="1404312846"/>
    <d v="2014-07-02T09:54:06"/>
    <n v="1402584846"/>
    <x v="3510"/>
    <x v="0"/>
    <x v="3"/>
    <b v="0"/>
    <n v="15"/>
    <b v="1"/>
    <s v="theater/plays"/>
    <n v="100.55555555555556"/>
    <n v="60.333333333333336"/>
    <x v="1"/>
    <s v="plays"/>
  </r>
  <r>
    <x v="0"/>
    <s v="GB"/>
    <s v="GBP"/>
    <n v="1415385000"/>
    <d v="2014-11-07T13:30:00"/>
    <n v="1413406695"/>
    <x v="3511"/>
    <x v="9"/>
    <x v="3"/>
    <b v="0"/>
    <n v="19"/>
    <b v="1"/>
    <s v="theater/plays"/>
    <n v="101.2"/>
    <n v="79.89473684210526"/>
    <x v="1"/>
    <s v="plays"/>
  </r>
  <r>
    <x v="0"/>
    <s v="GB"/>
    <s v="GBP"/>
    <n v="1429789992"/>
    <d v="2015-04-23T06:53:12"/>
    <n v="1424609592"/>
    <x v="3512"/>
    <x v="2"/>
    <x v="0"/>
    <b v="0"/>
    <n v="17"/>
    <b v="1"/>
    <s v="theater/plays"/>
    <n v="100"/>
    <n v="58.823529411764703"/>
    <x v="1"/>
    <s v="plays"/>
  </r>
  <r>
    <x v="0"/>
    <s v="US"/>
    <s v="USD"/>
    <n v="1401857940"/>
    <d v="2014-06-03T23:59:00"/>
    <n v="1400725112"/>
    <x v="3513"/>
    <x v="5"/>
    <x v="3"/>
    <b v="0"/>
    <n v="44"/>
    <b v="1"/>
    <s v="theater/plays"/>
    <n v="118.39285714285714"/>
    <n v="75.340909090909093"/>
    <x v="1"/>
    <s v="plays"/>
  </r>
  <r>
    <x v="0"/>
    <s v="US"/>
    <s v="USD"/>
    <n v="1422853140"/>
    <d v="2015-02-01T23:59:00"/>
    <n v="1421439552"/>
    <x v="3514"/>
    <x v="1"/>
    <x v="0"/>
    <b v="0"/>
    <n v="10"/>
    <b v="1"/>
    <s v="theater/plays"/>
    <n v="110.00000000000001"/>
    <n v="55"/>
    <x v="1"/>
    <s v="plays"/>
  </r>
  <r>
    <x v="0"/>
    <s v="US"/>
    <s v="USD"/>
    <n v="1433097171"/>
    <d v="2015-05-31T13:32:51"/>
    <n v="1430505171"/>
    <x v="3515"/>
    <x v="5"/>
    <x v="0"/>
    <b v="0"/>
    <n v="46"/>
    <b v="1"/>
    <s v="theater/plays"/>
    <n v="102.66666666666666"/>
    <n v="66.956521739130437"/>
    <x v="1"/>
    <s v="plays"/>
  </r>
  <r>
    <x v="0"/>
    <s v="US"/>
    <s v="USD"/>
    <n v="1410145200"/>
    <d v="2014-09-07T22:00:00"/>
    <n v="1407197670"/>
    <x v="3516"/>
    <x v="10"/>
    <x v="3"/>
    <b v="0"/>
    <n v="11"/>
    <b v="1"/>
    <s v="theater/plays"/>
    <n v="100"/>
    <n v="227.27272727272728"/>
    <x v="1"/>
    <s v="plays"/>
  </r>
  <r>
    <x v="0"/>
    <s v="GB"/>
    <s v="GBP"/>
    <n v="1404471600"/>
    <d v="2014-07-04T06:00:00"/>
    <n v="1401910634"/>
    <x v="3517"/>
    <x v="0"/>
    <x v="3"/>
    <b v="0"/>
    <n v="13"/>
    <b v="1"/>
    <s v="theater/plays"/>
    <n v="100"/>
    <n v="307.69230769230768"/>
    <x v="1"/>
    <s v="plays"/>
  </r>
  <r>
    <x v="0"/>
    <s v="US"/>
    <s v="USD"/>
    <n v="1412259660"/>
    <d v="2014-10-02T09:21:00"/>
    <n v="1410461299"/>
    <x v="3518"/>
    <x v="8"/>
    <x v="3"/>
    <b v="0"/>
    <n v="33"/>
    <b v="1"/>
    <s v="theater/plays"/>
    <n v="110.04599999999999"/>
    <n v="50.020909090909093"/>
    <x v="1"/>
    <s v="plays"/>
  </r>
  <r>
    <x v="0"/>
    <s v="GB"/>
    <s v="GBP"/>
    <n v="1425478950"/>
    <d v="2015-03-04T09:22:30"/>
    <n v="1422886950"/>
    <x v="3519"/>
    <x v="2"/>
    <x v="0"/>
    <b v="0"/>
    <n v="28"/>
    <b v="1"/>
    <s v="theater/plays"/>
    <n v="101.35000000000001"/>
    <n v="72.392857142857139"/>
    <x v="1"/>
    <s v="plays"/>
  </r>
  <r>
    <x v="0"/>
    <s v="GB"/>
    <s v="GBP"/>
    <n v="1441547220"/>
    <d v="2015-09-06T08:47:00"/>
    <n v="1439322412"/>
    <x v="3520"/>
    <x v="10"/>
    <x v="0"/>
    <b v="0"/>
    <n v="21"/>
    <b v="1"/>
    <s v="theater/plays"/>
    <n v="100.75"/>
    <n v="95.952380952380949"/>
    <x v="1"/>
    <s v="plays"/>
  </r>
  <r>
    <x v="0"/>
    <s v="US"/>
    <s v="USD"/>
    <n v="1411980020"/>
    <d v="2014-09-29T03:40:20"/>
    <n v="1409388020"/>
    <x v="3521"/>
    <x v="10"/>
    <x v="3"/>
    <b v="0"/>
    <n v="13"/>
    <b v="1"/>
    <s v="theater/plays"/>
    <n v="169.42857142857144"/>
    <n v="45.615384615384613"/>
    <x v="1"/>
    <s v="plays"/>
  </r>
  <r>
    <x v="0"/>
    <s v="GB"/>
    <s v="GBP"/>
    <n v="1442311560"/>
    <d v="2015-09-15T05:06:00"/>
    <n v="1439924246"/>
    <x v="3522"/>
    <x v="10"/>
    <x v="0"/>
    <b v="0"/>
    <n v="34"/>
    <b v="1"/>
    <s v="theater/plays"/>
    <n v="100"/>
    <n v="41.029411764705884"/>
    <x v="1"/>
    <s v="plays"/>
  </r>
  <r>
    <x v="0"/>
    <s v="GB"/>
    <s v="GBP"/>
    <n v="1474844400"/>
    <d v="2016-09-25T18:00:00"/>
    <n v="1469871148"/>
    <x v="3523"/>
    <x v="3"/>
    <x v="2"/>
    <b v="0"/>
    <n v="80"/>
    <b v="1"/>
    <s v="theater/plays"/>
    <n v="113.65"/>
    <n v="56.825000000000003"/>
    <x v="1"/>
    <s v="plays"/>
  </r>
  <r>
    <x v="0"/>
    <s v="US"/>
    <s v="USD"/>
    <n v="1410580800"/>
    <d v="2014-09-12T23:00:00"/>
    <n v="1409336373"/>
    <x v="3524"/>
    <x v="10"/>
    <x v="3"/>
    <b v="0"/>
    <n v="74"/>
    <b v="1"/>
    <s v="theater/plays"/>
    <n v="101.56"/>
    <n v="137.24324324324326"/>
    <x v="1"/>
    <s v="plays"/>
  </r>
  <r>
    <x v="0"/>
    <s v="US"/>
    <s v="USD"/>
    <n v="1439136000"/>
    <d v="2015-08-09T11:00:00"/>
    <n v="1438188106"/>
    <x v="3525"/>
    <x v="3"/>
    <x v="0"/>
    <b v="0"/>
    <n v="7"/>
    <b v="1"/>
    <s v="theater/plays"/>
    <n v="106"/>
    <n v="75.714285714285708"/>
    <x v="1"/>
    <s v="plays"/>
  </r>
  <r>
    <x v="0"/>
    <s v="US"/>
    <s v="USD"/>
    <n v="1461823140"/>
    <d v="2016-04-28T00:59:00"/>
    <n v="1459411371"/>
    <x v="3526"/>
    <x v="7"/>
    <x v="2"/>
    <b v="0"/>
    <n v="34"/>
    <b v="1"/>
    <s v="theater/plays"/>
    <n v="102"/>
    <n v="99"/>
    <x v="1"/>
    <s v="plays"/>
  </r>
  <r>
    <x v="0"/>
    <s v="US"/>
    <s v="USD"/>
    <n v="1436587140"/>
    <d v="2015-07-10T22:59:00"/>
    <n v="1434069205"/>
    <x v="3527"/>
    <x v="0"/>
    <x v="0"/>
    <b v="0"/>
    <n v="86"/>
    <b v="1"/>
    <s v="theater/plays"/>
    <n v="116.91666666666667"/>
    <n v="81.569767441860463"/>
    <x v="1"/>
    <s v="plays"/>
  </r>
  <r>
    <x v="0"/>
    <s v="GB"/>
    <s v="GBP"/>
    <n v="1484740918"/>
    <d v="2017-01-18T07:01:58"/>
    <n v="1483012918"/>
    <x v="3528"/>
    <x v="11"/>
    <x v="2"/>
    <b v="0"/>
    <n v="37"/>
    <b v="1"/>
    <s v="theater/plays"/>
    <n v="101.15151515151514"/>
    <n v="45.108108108108105"/>
    <x v="1"/>
    <s v="plays"/>
  </r>
  <r>
    <x v="0"/>
    <s v="US"/>
    <s v="USD"/>
    <n v="1436749200"/>
    <d v="2015-07-12T20:00:00"/>
    <n v="1434997018"/>
    <x v="3529"/>
    <x v="0"/>
    <x v="0"/>
    <b v="0"/>
    <n v="18"/>
    <b v="1"/>
    <s v="theater/plays"/>
    <n v="132"/>
    <n v="36.666666666666664"/>
    <x v="1"/>
    <s v="plays"/>
  </r>
  <r>
    <x v="0"/>
    <s v="GB"/>
    <s v="GBP"/>
    <n v="1460318400"/>
    <d v="2016-04-10T15:00:00"/>
    <n v="1457881057"/>
    <x v="3530"/>
    <x v="7"/>
    <x v="2"/>
    <b v="0"/>
    <n v="22"/>
    <b v="1"/>
    <s v="theater/plays"/>
    <n v="100"/>
    <n v="125"/>
    <x v="1"/>
    <s v="plays"/>
  </r>
  <r>
    <x v="0"/>
    <s v="US"/>
    <s v="USD"/>
    <n v="1467301334"/>
    <d v="2016-06-30T10:42:14"/>
    <n v="1464709334"/>
    <x v="3531"/>
    <x v="5"/>
    <x v="2"/>
    <b v="0"/>
    <n v="26"/>
    <b v="1"/>
    <s v="theater/plays"/>
    <n v="128"/>
    <n v="49.230769230769234"/>
    <x v="1"/>
    <s v="plays"/>
  </r>
  <r>
    <x v="0"/>
    <s v="US"/>
    <s v="USD"/>
    <n v="1411012740"/>
    <d v="2014-09-17T22:59:00"/>
    <n v="1409667827"/>
    <x v="3532"/>
    <x v="8"/>
    <x v="3"/>
    <b v="0"/>
    <n v="27"/>
    <b v="1"/>
    <s v="theater/plays"/>
    <n v="118.95833333333334"/>
    <n v="42.296296296296298"/>
    <x v="1"/>
    <s v="plays"/>
  </r>
  <r>
    <x v="0"/>
    <s v="US"/>
    <s v="USD"/>
    <n v="1447269367"/>
    <d v="2015-11-11T14:16:07"/>
    <n v="1444673767"/>
    <x v="3533"/>
    <x v="9"/>
    <x v="0"/>
    <b v="0"/>
    <n v="8"/>
    <b v="1"/>
    <s v="theater/plays"/>
    <n v="126.2"/>
    <n v="78.875"/>
    <x v="1"/>
    <s v="plays"/>
  </r>
  <r>
    <x v="0"/>
    <s v="US"/>
    <s v="USD"/>
    <n v="1443711623"/>
    <d v="2015-10-01T10:00:23"/>
    <n v="1440687623"/>
    <x v="3534"/>
    <x v="10"/>
    <x v="0"/>
    <b v="0"/>
    <n v="204"/>
    <b v="1"/>
    <s v="theater/plays"/>
    <n v="156.20000000000002"/>
    <n v="38.284313725490193"/>
    <x v="1"/>
    <s v="plays"/>
  </r>
  <r>
    <x v="0"/>
    <s v="GB"/>
    <s v="GBP"/>
    <n v="1443808800"/>
    <d v="2015-10-02T13:00:00"/>
    <n v="1441120910"/>
    <x v="3535"/>
    <x v="8"/>
    <x v="0"/>
    <b v="0"/>
    <n v="46"/>
    <b v="1"/>
    <s v="theater/plays"/>
    <n v="103.15"/>
    <n v="44.847826086956523"/>
    <x v="1"/>
    <s v="plays"/>
  </r>
  <r>
    <x v="0"/>
    <s v="GB"/>
    <s v="GBP"/>
    <n v="1450612740"/>
    <d v="2015-12-20T06:59:00"/>
    <n v="1448040425"/>
    <x v="3536"/>
    <x v="4"/>
    <x v="0"/>
    <b v="0"/>
    <n v="17"/>
    <b v="1"/>
    <s v="theater/plays"/>
    <n v="153.33333333333334"/>
    <n v="13.529411764705882"/>
    <x v="1"/>
    <s v="plays"/>
  </r>
  <r>
    <x v="0"/>
    <s v="CA"/>
    <s v="CAD"/>
    <n v="1416211140"/>
    <d v="2014-11-17T02:59:00"/>
    <n v="1413016216"/>
    <x v="3537"/>
    <x v="9"/>
    <x v="3"/>
    <b v="0"/>
    <n v="28"/>
    <b v="1"/>
    <s v="theater/plays"/>
    <n v="180.44444444444446"/>
    <n v="43.5"/>
    <x v="1"/>
    <s v="plays"/>
  </r>
  <r>
    <x v="0"/>
    <s v="GB"/>
    <s v="GBP"/>
    <n v="1471428340"/>
    <d v="2016-08-17T05:05:40"/>
    <n v="1469009140"/>
    <x v="3538"/>
    <x v="3"/>
    <x v="2"/>
    <b v="0"/>
    <n v="83"/>
    <b v="1"/>
    <s v="theater/plays"/>
    <n v="128.44999999999999"/>
    <n v="30.951807228915662"/>
    <x v="1"/>
    <s v="plays"/>
  </r>
  <r>
    <x v="0"/>
    <s v="US"/>
    <s v="USD"/>
    <n v="1473358122"/>
    <d v="2016-09-08T13:08:42"/>
    <n v="1471543722"/>
    <x v="3539"/>
    <x v="10"/>
    <x v="2"/>
    <b v="0"/>
    <n v="13"/>
    <b v="1"/>
    <s v="theater/plays"/>
    <n v="119.66666666666667"/>
    <n v="55.230769230769234"/>
    <x v="1"/>
    <s v="plays"/>
  </r>
  <r>
    <x v="0"/>
    <s v="GB"/>
    <s v="GBP"/>
    <n v="1466899491"/>
    <d v="2016-06-25T19:04:51"/>
    <n v="1464307491"/>
    <x v="3540"/>
    <x v="5"/>
    <x v="2"/>
    <b v="0"/>
    <n v="8"/>
    <b v="1"/>
    <s v="theater/plays"/>
    <n v="123"/>
    <n v="46.125"/>
    <x v="1"/>
    <s v="plays"/>
  </r>
  <r>
    <x v="0"/>
    <s v="GB"/>
    <s v="GBP"/>
    <n v="1441042275"/>
    <d v="2015-08-31T12:31:15"/>
    <n v="1438882275"/>
    <x v="3541"/>
    <x v="10"/>
    <x v="0"/>
    <b v="0"/>
    <n v="32"/>
    <b v="1"/>
    <s v="theater/plays"/>
    <n v="105"/>
    <n v="39.375"/>
    <x v="1"/>
    <s v="plays"/>
  </r>
  <r>
    <x v="0"/>
    <s v="US"/>
    <s v="USD"/>
    <n v="1410099822"/>
    <d v="2014-09-07T09:23:42"/>
    <n v="1404915822"/>
    <x v="3542"/>
    <x v="3"/>
    <x v="3"/>
    <b v="0"/>
    <n v="85"/>
    <b v="1"/>
    <s v="theater/plays"/>
    <n v="102.23636363636363"/>
    <n v="66.152941176470591"/>
    <x v="1"/>
    <s v="plays"/>
  </r>
  <r>
    <x v="0"/>
    <s v="DE"/>
    <s v="EUR"/>
    <n v="1435255659"/>
    <d v="2015-06-25T13:07:39"/>
    <n v="1432663659"/>
    <x v="3543"/>
    <x v="5"/>
    <x v="0"/>
    <b v="0"/>
    <n v="29"/>
    <b v="1"/>
    <s v="theater/plays"/>
    <n v="104.66666666666666"/>
    <n v="54.137931034482762"/>
    <x v="1"/>
    <s v="plays"/>
  </r>
  <r>
    <x v="0"/>
    <s v="US"/>
    <s v="USD"/>
    <n v="1425758257"/>
    <d v="2015-03-07T14:57:37"/>
    <n v="1423166257"/>
    <x v="3544"/>
    <x v="2"/>
    <x v="0"/>
    <b v="0"/>
    <n v="24"/>
    <b v="1"/>
    <s v="theater/plays"/>
    <n v="100"/>
    <n v="104.16666666666667"/>
    <x v="1"/>
    <s v="plays"/>
  </r>
  <r>
    <x v="0"/>
    <s v="US"/>
    <s v="USD"/>
    <n v="1428780159"/>
    <d v="2015-04-11T14:22:39"/>
    <n v="1426188159"/>
    <x v="3545"/>
    <x v="7"/>
    <x v="0"/>
    <b v="0"/>
    <n v="8"/>
    <b v="1"/>
    <s v="theater/plays"/>
    <n v="100.4"/>
    <n v="31.375"/>
    <x v="1"/>
    <s v="plays"/>
  </r>
  <r>
    <x v="0"/>
    <s v="US"/>
    <s v="USD"/>
    <n v="1427860740"/>
    <d v="2015-03-31T22:59:00"/>
    <n v="1426002684"/>
    <x v="3546"/>
    <x v="7"/>
    <x v="0"/>
    <b v="0"/>
    <n v="19"/>
    <b v="1"/>
    <s v="theater/plays"/>
    <n v="102.27272727272727"/>
    <n v="59.210526315789473"/>
    <x v="1"/>
    <s v="plays"/>
  </r>
  <r>
    <x v="0"/>
    <s v="US"/>
    <s v="USD"/>
    <n v="1463198340"/>
    <d v="2016-05-13T22:59:00"/>
    <n v="1461117201"/>
    <x v="3547"/>
    <x v="6"/>
    <x v="2"/>
    <b v="0"/>
    <n v="336"/>
    <b v="1"/>
    <s v="theater/plays"/>
    <n v="114.40928571428573"/>
    <n v="119.17633928571429"/>
    <x v="1"/>
    <s v="plays"/>
  </r>
  <r>
    <x v="0"/>
    <s v="US"/>
    <s v="USD"/>
    <n v="1457139600"/>
    <d v="2016-03-04T20:00:00"/>
    <n v="1455230214"/>
    <x v="3548"/>
    <x v="2"/>
    <x v="2"/>
    <b v="0"/>
    <n v="13"/>
    <b v="1"/>
    <s v="theater/plays"/>
    <n v="101.9047619047619"/>
    <n v="164.61538461538461"/>
    <x v="1"/>
    <s v="plays"/>
  </r>
  <r>
    <x v="0"/>
    <s v="GB"/>
    <s v="GBP"/>
    <n v="1441358873"/>
    <d v="2015-09-04T04:27:53"/>
    <n v="1438939673"/>
    <x v="3549"/>
    <x v="10"/>
    <x v="0"/>
    <b v="0"/>
    <n v="42"/>
    <b v="1"/>
    <s v="theater/plays"/>
    <n v="102"/>
    <n v="24.285714285714285"/>
    <x v="1"/>
    <s v="plays"/>
  </r>
  <r>
    <x v="0"/>
    <s v="GB"/>
    <s v="GBP"/>
    <n v="1462224398"/>
    <d v="2016-05-02T16:26:38"/>
    <n v="1459632398"/>
    <x v="3550"/>
    <x v="6"/>
    <x v="2"/>
    <b v="0"/>
    <n v="64"/>
    <b v="1"/>
    <s v="theater/plays"/>
    <n v="104.80000000000001"/>
    <n v="40.9375"/>
    <x v="1"/>
    <s v="plays"/>
  </r>
  <r>
    <x v="0"/>
    <s v="US"/>
    <s v="USD"/>
    <n v="1400796420"/>
    <d v="2014-05-22T17:07:00"/>
    <n v="1398342170"/>
    <x v="3551"/>
    <x v="6"/>
    <x v="3"/>
    <b v="0"/>
    <n v="25"/>
    <b v="1"/>
    <s v="theater/plays"/>
    <n v="101.83333333333333"/>
    <n v="61.1"/>
    <x v="1"/>
    <s v="plays"/>
  </r>
  <r>
    <x v="0"/>
    <s v="GB"/>
    <s v="GBP"/>
    <n v="1403964324"/>
    <d v="2014-06-28T09:05:24"/>
    <n v="1401372324"/>
    <x v="3552"/>
    <x v="5"/>
    <x v="3"/>
    <b v="0"/>
    <n v="20"/>
    <b v="1"/>
    <s v="theater/plays"/>
    <n v="100"/>
    <n v="38.65"/>
    <x v="1"/>
    <s v="plays"/>
  </r>
  <r>
    <x v="0"/>
    <s v="US"/>
    <s v="USD"/>
    <n v="1439337600"/>
    <d v="2015-08-11T19:00:00"/>
    <n v="1436575280"/>
    <x v="3553"/>
    <x v="3"/>
    <x v="0"/>
    <b v="0"/>
    <n v="104"/>
    <b v="1"/>
    <s v="theater/plays"/>
    <n v="106.27272727272728"/>
    <n v="56.20192307692308"/>
    <x v="1"/>
    <s v="plays"/>
  </r>
  <r>
    <x v="0"/>
    <s v="US"/>
    <s v="USD"/>
    <n v="1423674000"/>
    <d v="2015-02-11T12:00:00"/>
    <n v="1421025159"/>
    <x v="3554"/>
    <x v="1"/>
    <x v="0"/>
    <b v="0"/>
    <n v="53"/>
    <b v="1"/>
    <s v="theater/plays"/>
    <n v="113.42219999999999"/>
    <n v="107.00207547169811"/>
    <x v="1"/>
    <s v="plays"/>
  </r>
  <r>
    <x v="0"/>
    <s v="IT"/>
    <s v="EUR"/>
    <n v="1479382594"/>
    <d v="2016-11-17T06:36:34"/>
    <n v="1476786994"/>
    <x v="3555"/>
    <x v="9"/>
    <x v="2"/>
    <b v="0"/>
    <n v="14"/>
    <b v="1"/>
    <s v="theater/plays"/>
    <n v="100"/>
    <n v="171.42857142857142"/>
    <x v="1"/>
    <s v="plays"/>
  </r>
  <r>
    <x v="0"/>
    <s v="GB"/>
    <s v="GBP"/>
    <n v="1408289724"/>
    <d v="2014-08-17T10:35:24"/>
    <n v="1403105724"/>
    <x v="3556"/>
    <x v="0"/>
    <x v="3"/>
    <b v="0"/>
    <n v="20"/>
    <b v="1"/>
    <s v="theater/plays"/>
    <n v="100.45454545454547"/>
    <n v="110.5"/>
    <x v="1"/>
    <s v="plays"/>
  </r>
  <r>
    <x v="0"/>
    <s v="US"/>
    <s v="USD"/>
    <n v="1399271911"/>
    <d v="2014-05-05T01:38:31"/>
    <n v="1396334311"/>
    <x v="3557"/>
    <x v="6"/>
    <x v="3"/>
    <b v="0"/>
    <n v="558"/>
    <b v="1"/>
    <s v="theater/plays"/>
    <n v="100.03599999999999"/>
    <n v="179.27598566308242"/>
    <x v="1"/>
    <s v="plays"/>
  </r>
  <r>
    <x v="0"/>
    <s v="GB"/>
    <s v="GBP"/>
    <n v="1435352400"/>
    <d v="2015-06-26T16:00:00"/>
    <n v="1431718575"/>
    <x v="3558"/>
    <x v="5"/>
    <x v="0"/>
    <b v="0"/>
    <n v="22"/>
    <b v="1"/>
    <s v="theater/plays"/>
    <n v="144"/>
    <n v="22.90909090909091"/>
    <x v="1"/>
    <s v="plays"/>
  </r>
  <r>
    <x v="0"/>
    <s v="AU"/>
    <s v="AUD"/>
    <n v="1438333080"/>
    <d v="2015-07-31T03:58:00"/>
    <n v="1436408308"/>
    <x v="3559"/>
    <x v="3"/>
    <x v="0"/>
    <b v="0"/>
    <n v="24"/>
    <b v="1"/>
    <s v="theater/plays"/>
    <n v="103.49999999999999"/>
    <n v="43.125"/>
    <x v="1"/>
    <s v="plays"/>
  </r>
  <r>
    <x v="0"/>
    <s v="CA"/>
    <s v="CAD"/>
    <n v="1432694700"/>
    <d v="2015-05-26T21:45:00"/>
    <n v="1429651266"/>
    <x v="3560"/>
    <x v="6"/>
    <x v="0"/>
    <b v="0"/>
    <n v="74"/>
    <b v="1"/>
    <s v="theater/plays"/>
    <n v="108.43750000000001"/>
    <n v="46.891891891891895"/>
    <x v="1"/>
    <s v="plays"/>
  </r>
  <r>
    <x v="0"/>
    <s v="US"/>
    <s v="USD"/>
    <n v="1438799760"/>
    <d v="2015-08-05T13:36:00"/>
    <n v="1437236378"/>
    <x v="3561"/>
    <x v="3"/>
    <x v="0"/>
    <b v="0"/>
    <n v="54"/>
    <b v="1"/>
    <s v="theater/plays"/>
    <n v="102.4"/>
    <n v="47.407407407407405"/>
    <x v="1"/>
    <s v="plays"/>
  </r>
  <r>
    <x v="0"/>
    <s v="GB"/>
    <s v="GBP"/>
    <n v="1457906400"/>
    <d v="2016-03-13T17:00:00"/>
    <n v="1457115427"/>
    <x v="3562"/>
    <x v="7"/>
    <x v="2"/>
    <b v="0"/>
    <n v="31"/>
    <b v="1"/>
    <s v="theater/plays"/>
    <n v="148.88888888888889"/>
    <n v="15.129032258064516"/>
    <x v="1"/>
    <s v="plays"/>
  </r>
  <r>
    <x v="0"/>
    <s v="GB"/>
    <s v="GBP"/>
    <n v="1470078000"/>
    <d v="2016-08-01T14:00:00"/>
    <n v="1467648456"/>
    <x v="3563"/>
    <x v="3"/>
    <x v="2"/>
    <b v="0"/>
    <n v="25"/>
    <b v="1"/>
    <s v="theater/plays"/>
    <n v="105.49000000000002"/>
    <n v="21.098000000000003"/>
    <x v="1"/>
    <s v="plays"/>
  </r>
  <r>
    <x v="0"/>
    <s v="GB"/>
    <s v="GBP"/>
    <n v="1444060800"/>
    <d v="2015-10-05T11:00:00"/>
    <n v="1440082649"/>
    <x v="3564"/>
    <x v="10"/>
    <x v="0"/>
    <b v="0"/>
    <n v="17"/>
    <b v="1"/>
    <s v="theater/plays"/>
    <n v="100.49999999999999"/>
    <n v="59.117647058823529"/>
    <x v="1"/>
    <s v="plays"/>
  </r>
  <r>
    <x v="0"/>
    <s v="US"/>
    <s v="USD"/>
    <n v="1420048208"/>
    <d v="2014-12-31T12:50:08"/>
    <n v="1417456208"/>
    <x v="3565"/>
    <x v="11"/>
    <x v="3"/>
    <b v="0"/>
    <n v="12"/>
    <b v="1"/>
    <s v="theater/plays"/>
    <n v="130.55555555555557"/>
    <n v="97.916666666666671"/>
    <x v="1"/>
    <s v="plays"/>
  </r>
  <r>
    <x v="0"/>
    <s v="GB"/>
    <s v="GBP"/>
    <n v="1422015083"/>
    <d v="2015-01-23T07:11:23"/>
    <n v="1419423083"/>
    <x v="3566"/>
    <x v="11"/>
    <x v="3"/>
    <b v="0"/>
    <n v="38"/>
    <b v="1"/>
    <s v="theater/plays"/>
    <n v="104.75000000000001"/>
    <n v="55.131578947368418"/>
    <x v="1"/>
    <s v="plays"/>
  </r>
  <r>
    <x v="0"/>
    <s v="GB"/>
    <s v="GBP"/>
    <n v="1433964444"/>
    <d v="2015-06-10T14:27:24"/>
    <n v="1431372444"/>
    <x v="3567"/>
    <x v="5"/>
    <x v="0"/>
    <b v="0"/>
    <n v="41"/>
    <b v="1"/>
    <s v="theater/plays"/>
    <n v="108.80000000000001"/>
    <n v="26.536585365853657"/>
    <x v="1"/>
    <s v="plays"/>
  </r>
  <r>
    <x v="0"/>
    <s v="US"/>
    <s v="USD"/>
    <n v="1410975994"/>
    <d v="2014-09-17T12:46:34"/>
    <n v="1408383994"/>
    <x v="3568"/>
    <x v="10"/>
    <x v="3"/>
    <b v="0"/>
    <n v="19"/>
    <b v="1"/>
    <s v="theater/plays"/>
    <n v="111.00000000000001"/>
    <n v="58.421052631578945"/>
    <x v="1"/>
    <s v="plays"/>
  </r>
  <r>
    <x v="0"/>
    <s v="US"/>
    <s v="USD"/>
    <n v="1420734696"/>
    <d v="2015-01-08T11:31:36"/>
    <n v="1418142696"/>
    <x v="3569"/>
    <x v="11"/>
    <x v="3"/>
    <b v="0"/>
    <n v="41"/>
    <b v="1"/>
    <s v="theater/plays"/>
    <n v="100.47999999999999"/>
    <n v="122.53658536585365"/>
    <x v="1"/>
    <s v="plays"/>
  </r>
  <r>
    <x v="0"/>
    <s v="US"/>
    <s v="USD"/>
    <n v="1420009200"/>
    <d v="2014-12-31T02:00:00"/>
    <n v="1417593483"/>
    <x v="3570"/>
    <x v="11"/>
    <x v="3"/>
    <b v="0"/>
    <n v="26"/>
    <b v="1"/>
    <s v="theater/plays"/>
    <n v="114.35"/>
    <n v="87.961538461538467"/>
    <x v="1"/>
    <s v="plays"/>
  </r>
  <r>
    <x v="0"/>
    <s v="GB"/>
    <s v="GBP"/>
    <n v="1414701413"/>
    <d v="2014-10-30T15:36:53"/>
    <n v="1412109413"/>
    <x v="3571"/>
    <x v="8"/>
    <x v="3"/>
    <b v="0"/>
    <n v="25"/>
    <b v="1"/>
    <s v="theater/plays"/>
    <n v="122.06666666666666"/>
    <n v="73.239999999999995"/>
    <x v="1"/>
    <s v="plays"/>
  </r>
  <r>
    <x v="0"/>
    <s v="GB"/>
    <s v="GBP"/>
    <n v="1434894082"/>
    <d v="2015-06-21T08:41:22"/>
    <n v="1432302082"/>
    <x v="3572"/>
    <x v="5"/>
    <x v="0"/>
    <b v="0"/>
    <n v="9"/>
    <b v="1"/>
    <s v="theater/plays"/>
    <n v="100"/>
    <n v="55.555555555555557"/>
    <x v="1"/>
    <s v="plays"/>
  </r>
  <r>
    <x v="0"/>
    <s v="GB"/>
    <s v="GBP"/>
    <n v="1415440846"/>
    <d v="2014-11-08T05:00:46"/>
    <n v="1412845246"/>
    <x v="3573"/>
    <x v="9"/>
    <x v="3"/>
    <b v="0"/>
    <n v="78"/>
    <b v="1"/>
    <s v="theater/plays"/>
    <n v="102.8"/>
    <n v="39.53846153846154"/>
    <x v="1"/>
    <s v="plays"/>
  </r>
  <r>
    <x v="0"/>
    <s v="US"/>
    <s v="USD"/>
    <n v="1415921848"/>
    <d v="2014-11-13T18:37:28"/>
    <n v="1413326248"/>
    <x v="3574"/>
    <x v="9"/>
    <x v="3"/>
    <b v="0"/>
    <n v="45"/>
    <b v="1"/>
    <s v="theater/plays"/>
    <n v="106.12068965517241"/>
    <n v="136.77777777777777"/>
    <x v="1"/>
    <s v="plays"/>
  </r>
  <r>
    <x v="0"/>
    <s v="US"/>
    <s v="USD"/>
    <n v="1470887940"/>
    <d v="2016-08-10T22:59:00"/>
    <n v="1468176527"/>
    <x v="3575"/>
    <x v="3"/>
    <x v="2"/>
    <b v="0"/>
    <n v="102"/>
    <b v="1"/>
    <s v="theater/plays"/>
    <n v="101.33000000000001"/>
    <n v="99.343137254901961"/>
    <x v="1"/>
    <s v="plays"/>
  </r>
  <r>
    <x v="0"/>
    <s v="US"/>
    <s v="USD"/>
    <n v="1480947054"/>
    <d v="2016-12-05T09:10:54"/>
    <n v="1475759454"/>
    <x v="3576"/>
    <x v="9"/>
    <x v="2"/>
    <b v="0"/>
    <n v="5"/>
    <b v="1"/>
    <s v="theater/plays"/>
    <n v="100"/>
    <n v="20"/>
    <x v="1"/>
    <s v="plays"/>
  </r>
  <r>
    <x v="0"/>
    <s v="US"/>
    <s v="USD"/>
    <n v="1430029680"/>
    <d v="2015-04-26T01:28:00"/>
    <n v="1427741583"/>
    <x v="3577"/>
    <x v="7"/>
    <x v="0"/>
    <b v="0"/>
    <n v="27"/>
    <b v="1"/>
    <s v="theater/plays"/>
    <n v="130"/>
    <n v="28.888888888888889"/>
    <x v="1"/>
    <s v="plays"/>
  </r>
  <r>
    <x v="0"/>
    <s v="GB"/>
    <s v="GBP"/>
    <n v="1462037777"/>
    <d v="2016-04-30T12:36:17"/>
    <n v="1459445777"/>
    <x v="3578"/>
    <x v="7"/>
    <x v="2"/>
    <b v="0"/>
    <n v="37"/>
    <b v="1"/>
    <s v="theater/plays"/>
    <n v="100.01333333333334"/>
    <n v="40.545945945945945"/>
    <x v="1"/>
    <s v="plays"/>
  </r>
  <r>
    <x v="0"/>
    <s v="GB"/>
    <s v="GBP"/>
    <n v="1459444656"/>
    <d v="2016-03-31T12:17:36"/>
    <n v="1456856256"/>
    <x v="3579"/>
    <x v="7"/>
    <x v="2"/>
    <b v="0"/>
    <n v="14"/>
    <b v="1"/>
    <s v="theater/plays"/>
    <n v="100"/>
    <n v="35.714285714285715"/>
    <x v="1"/>
    <s v="plays"/>
  </r>
  <r>
    <x v="0"/>
    <s v="US"/>
    <s v="USD"/>
    <n v="1425185940"/>
    <d v="2015-02-28T23:59:00"/>
    <n v="1421900022"/>
    <x v="3580"/>
    <x v="1"/>
    <x v="0"/>
    <b v="0"/>
    <n v="27"/>
    <b v="1"/>
    <s v="theater/plays"/>
    <n v="113.88888888888889"/>
    <n v="37.962962962962962"/>
    <x v="1"/>
    <s v="plays"/>
  </r>
  <r>
    <x v="0"/>
    <s v="GB"/>
    <s v="GBP"/>
    <n v="1406719110"/>
    <d v="2014-07-30T06:18:30"/>
    <n v="1405509510"/>
    <x v="3581"/>
    <x v="3"/>
    <x v="3"/>
    <b v="0"/>
    <n v="45"/>
    <b v="1"/>
    <s v="theater/plays"/>
    <n v="100"/>
    <n v="33.333333333333336"/>
    <x v="1"/>
    <s v="plays"/>
  </r>
  <r>
    <x v="0"/>
    <s v="US"/>
    <s v="USD"/>
    <n v="1459822682"/>
    <d v="2016-04-04T21:18:02"/>
    <n v="1458613082"/>
    <x v="3582"/>
    <x v="7"/>
    <x v="2"/>
    <b v="0"/>
    <n v="49"/>
    <b v="1"/>
    <s v="theater/plays"/>
    <n v="287"/>
    <n v="58.571428571428569"/>
    <x v="1"/>
    <s v="plays"/>
  </r>
  <r>
    <x v="0"/>
    <s v="US"/>
    <s v="USD"/>
    <n v="1460970805"/>
    <d v="2016-04-18T04:13:25"/>
    <n v="1455790405"/>
    <x v="3583"/>
    <x v="2"/>
    <x v="2"/>
    <b v="0"/>
    <n v="24"/>
    <b v="1"/>
    <s v="theater/plays"/>
    <n v="108.5"/>
    <n v="135.625"/>
    <x v="1"/>
    <s v="plays"/>
  </r>
  <r>
    <x v="0"/>
    <s v="GB"/>
    <s v="GBP"/>
    <n v="1436772944"/>
    <d v="2015-07-13T02:35:44"/>
    <n v="1434180944"/>
    <x v="3584"/>
    <x v="0"/>
    <x v="0"/>
    <b v="0"/>
    <n v="112"/>
    <b v="1"/>
    <s v="theater/plays"/>
    <n v="115.5"/>
    <n v="30.9375"/>
    <x v="1"/>
    <s v="plays"/>
  </r>
  <r>
    <x v="0"/>
    <s v="US"/>
    <s v="USD"/>
    <n v="1419181890"/>
    <d v="2014-12-21T12:11:30"/>
    <n v="1416589890"/>
    <x v="3585"/>
    <x v="4"/>
    <x v="3"/>
    <b v="0"/>
    <n v="23"/>
    <b v="1"/>
    <s v="theater/plays"/>
    <n v="119.11764705882352"/>
    <n v="176.08695652173913"/>
    <x v="1"/>
    <s v="plays"/>
  </r>
  <r>
    <x v="0"/>
    <s v="US"/>
    <s v="USD"/>
    <n v="1474649070"/>
    <d v="2016-09-23T11:44:30"/>
    <n v="1469465070"/>
    <x v="3586"/>
    <x v="3"/>
    <x v="2"/>
    <b v="0"/>
    <n v="54"/>
    <b v="1"/>
    <s v="theater/plays"/>
    <n v="109.42666666666668"/>
    <n v="151.9814814814815"/>
    <x v="1"/>
    <s v="plays"/>
  </r>
  <r>
    <x v="0"/>
    <s v="GB"/>
    <s v="GBP"/>
    <n v="1467054000"/>
    <d v="2016-06-27T14:00:00"/>
    <n v="1463144254"/>
    <x v="3587"/>
    <x v="5"/>
    <x v="2"/>
    <b v="0"/>
    <n v="28"/>
    <b v="1"/>
    <s v="theater/plays"/>
    <n v="126.6"/>
    <n v="22.607142857142858"/>
    <x v="1"/>
    <s v="plays"/>
  </r>
  <r>
    <x v="0"/>
    <s v="GB"/>
    <s v="GBP"/>
    <n v="1430348400"/>
    <d v="2015-04-29T18:00:00"/>
    <n v="1428436410"/>
    <x v="3588"/>
    <x v="6"/>
    <x v="0"/>
    <b v="0"/>
    <n v="11"/>
    <b v="1"/>
    <s v="theater/plays"/>
    <n v="100.49999999999999"/>
    <n v="18.272727272727273"/>
    <x v="1"/>
    <s v="plays"/>
  </r>
  <r>
    <x v="0"/>
    <s v="US"/>
    <s v="USD"/>
    <n v="1432654347"/>
    <d v="2015-05-26T10:32:27"/>
    <n v="1430494347"/>
    <x v="3589"/>
    <x v="5"/>
    <x v="0"/>
    <b v="0"/>
    <n v="62"/>
    <b v="1"/>
    <s v="theater/plays"/>
    <n v="127.49999999999999"/>
    <n v="82.258064516129039"/>
    <x v="1"/>
    <s v="plays"/>
  </r>
  <r>
    <x v="0"/>
    <s v="GB"/>
    <s v="GBP"/>
    <n v="1413792034"/>
    <d v="2014-10-20T03:00:34"/>
    <n v="1411200034"/>
    <x v="3590"/>
    <x v="8"/>
    <x v="3"/>
    <b v="0"/>
    <n v="73"/>
    <b v="1"/>
    <s v="theater/plays"/>
    <n v="100.05999999999999"/>
    <n v="68.534246575342465"/>
    <x v="1"/>
    <s v="plays"/>
  </r>
  <r>
    <x v="0"/>
    <s v="US"/>
    <s v="USD"/>
    <n v="1422075540"/>
    <d v="2015-01-23T23:59:00"/>
    <n v="1419979544"/>
    <x v="3591"/>
    <x v="11"/>
    <x v="3"/>
    <b v="0"/>
    <n v="18"/>
    <b v="1"/>
    <s v="theater/plays"/>
    <n v="175"/>
    <n v="68.055555555555557"/>
    <x v="1"/>
    <s v="plays"/>
  </r>
  <r>
    <x v="0"/>
    <s v="US"/>
    <s v="USD"/>
    <n v="1423630740"/>
    <d v="2015-02-10T23:59:00"/>
    <n v="1418673307"/>
    <x v="3592"/>
    <x v="11"/>
    <x v="3"/>
    <b v="0"/>
    <n v="35"/>
    <b v="1"/>
    <s v="theater/plays"/>
    <n v="127.25"/>
    <n v="72.714285714285708"/>
    <x v="1"/>
    <s v="plays"/>
  </r>
  <r>
    <x v="0"/>
    <s v="US"/>
    <s v="USD"/>
    <n v="1420489560"/>
    <d v="2015-01-05T15:26:00"/>
    <n v="1417469639"/>
    <x v="3593"/>
    <x v="11"/>
    <x v="3"/>
    <b v="0"/>
    <n v="43"/>
    <b v="1"/>
    <s v="theater/plays"/>
    <n v="110.63333333333334"/>
    <n v="77.186046511627907"/>
    <x v="1"/>
    <s v="plays"/>
  </r>
  <r>
    <x v="0"/>
    <s v="US"/>
    <s v="USD"/>
    <n v="1472952982"/>
    <d v="2016-09-03T20:36:22"/>
    <n v="1470792982"/>
    <x v="3594"/>
    <x v="10"/>
    <x v="2"/>
    <b v="0"/>
    <n v="36"/>
    <b v="1"/>
    <s v="theater/plays"/>
    <n v="125.93749999999999"/>
    <n v="55.972222222222221"/>
    <x v="1"/>
    <s v="plays"/>
  </r>
  <r>
    <x v="0"/>
    <s v="US"/>
    <s v="USD"/>
    <n v="1426229940"/>
    <d v="2015-03-13T01:59:00"/>
    <n v="1423959123"/>
    <x v="3595"/>
    <x v="2"/>
    <x v="0"/>
    <b v="0"/>
    <n v="62"/>
    <b v="1"/>
    <s v="theater/plays"/>
    <n v="118.5"/>
    <n v="49.693548387096776"/>
    <x v="1"/>
    <s v="plays"/>
  </r>
  <r>
    <x v="0"/>
    <s v="CA"/>
    <s v="CAD"/>
    <n v="1409072982"/>
    <d v="2014-08-26T12:09:42"/>
    <n v="1407258582"/>
    <x v="3596"/>
    <x v="10"/>
    <x v="3"/>
    <b v="0"/>
    <n v="15"/>
    <b v="1"/>
    <s v="theater/plays"/>
    <n v="107.72727272727273"/>
    <n v="79"/>
    <x v="1"/>
    <s v="plays"/>
  </r>
  <r>
    <x v="0"/>
    <s v="US"/>
    <s v="USD"/>
    <n v="1456984740"/>
    <d v="2016-03-03T00:59:00"/>
    <n v="1455717790"/>
    <x v="3597"/>
    <x v="2"/>
    <x v="2"/>
    <b v="0"/>
    <n v="33"/>
    <b v="1"/>
    <s v="theater/plays"/>
    <n v="102.60000000000001"/>
    <n v="77.727272727272734"/>
    <x v="1"/>
    <s v="plays"/>
  </r>
  <r>
    <x v="0"/>
    <s v="US"/>
    <s v="USD"/>
    <n v="1409720340"/>
    <d v="2014-09-02T23:59:00"/>
    <n v="1408129822"/>
    <x v="3598"/>
    <x v="10"/>
    <x v="3"/>
    <b v="0"/>
    <n v="27"/>
    <b v="1"/>
    <s v="theater/plays"/>
    <n v="110.1"/>
    <n v="40.777777777777779"/>
    <x v="1"/>
    <s v="plays"/>
  </r>
  <r>
    <x v="0"/>
    <s v="US"/>
    <s v="USD"/>
    <n v="1440892800"/>
    <d v="2015-08-29T19:00:00"/>
    <n v="1438715077"/>
    <x v="3599"/>
    <x v="10"/>
    <x v="0"/>
    <b v="0"/>
    <n v="17"/>
    <b v="1"/>
    <s v="theater/plays"/>
    <n v="202"/>
    <n v="59.411764705882355"/>
    <x v="1"/>
    <s v="plays"/>
  </r>
  <r>
    <x v="0"/>
    <s v="US"/>
    <s v="USD"/>
    <n v="1476390164"/>
    <d v="2016-10-13T15:22:44"/>
    <n v="1473970964"/>
    <x v="3600"/>
    <x v="8"/>
    <x v="2"/>
    <b v="0"/>
    <n v="4"/>
    <b v="1"/>
    <s v="theater/plays"/>
    <n v="130"/>
    <n v="3.25"/>
    <x v="1"/>
    <s v="plays"/>
  </r>
  <r>
    <x v="0"/>
    <s v="GB"/>
    <s v="GBP"/>
    <n v="1421452682"/>
    <d v="2015-01-16T18:58:02"/>
    <n v="1418860682"/>
    <x v="3601"/>
    <x v="11"/>
    <x v="3"/>
    <b v="0"/>
    <n v="53"/>
    <b v="1"/>
    <s v="theater/plays"/>
    <n v="104.35000000000001"/>
    <n v="39.377358490566039"/>
    <x v="1"/>
    <s v="plays"/>
  </r>
  <r>
    <x v="0"/>
    <s v="US"/>
    <s v="USD"/>
    <n v="1463520479"/>
    <d v="2016-05-17T16:27:59"/>
    <n v="1458336479"/>
    <x v="3602"/>
    <x v="7"/>
    <x v="2"/>
    <b v="0"/>
    <n v="49"/>
    <b v="1"/>
    <s v="theater/plays"/>
    <n v="100.05"/>
    <n v="81.673469387755105"/>
    <x v="1"/>
    <s v="plays"/>
  </r>
  <r>
    <x v="0"/>
    <s v="US"/>
    <s v="USD"/>
    <n v="1446759880"/>
    <d v="2015-11-05T16:44:40"/>
    <n v="1444164280"/>
    <x v="3603"/>
    <x v="9"/>
    <x v="0"/>
    <b v="0"/>
    <n v="57"/>
    <b v="1"/>
    <s v="theater/plays"/>
    <n v="170.66666666666669"/>
    <n v="44.912280701754383"/>
    <x v="1"/>
    <s v="plays"/>
  </r>
  <r>
    <x v="0"/>
    <s v="US"/>
    <s v="USD"/>
    <n v="1461913140"/>
    <d v="2016-04-29T01:59:00"/>
    <n v="1461370956"/>
    <x v="3604"/>
    <x v="6"/>
    <x v="2"/>
    <b v="0"/>
    <n v="69"/>
    <b v="1"/>
    <s v="theater/plays"/>
    <n v="112.83333333333334"/>
    <n v="49.05797101449275"/>
    <x v="1"/>
    <s v="plays"/>
  </r>
  <r>
    <x v="0"/>
    <s v="GB"/>
    <s v="GBP"/>
    <n v="1455390126"/>
    <d v="2016-02-13T14:02:06"/>
    <n v="1452798126"/>
    <x v="3605"/>
    <x v="1"/>
    <x v="2"/>
    <b v="0"/>
    <n v="15"/>
    <b v="1"/>
    <s v="theater/plays"/>
    <n v="184"/>
    <n v="30.666666666666668"/>
    <x v="1"/>
    <s v="plays"/>
  </r>
  <r>
    <x v="0"/>
    <s v="GB"/>
    <s v="GBP"/>
    <n v="1471185057"/>
    <d v="2016-08-14T09:30:57"/>
    <n v="1468593057"/>
    <x v="3606"/>
    <x v="3"/>
    <x v="2"/>
    <b v="0"/>
    <n v="64"/>
    <b v="1"/>
    <s v="theater/plays"/>
    <n v="130.26666666666665"/>
    <n v="61.0625"/>
    <x v="1"/>
    <s v="plays"/>
  </r>
  <r>
    <x v="0"/>
    <s v="GB"/>
    <s v="GBP"/>
    <n v="1450137600"/>
    <d v="2015-12-14T19:00:00"/>
    <n v="1448924882"/>
    <x v="3607"/>
    <x v="4"/>
    <x v="0"/>
    <b v="0"/>
    <n v="20"/>
    <b v="1"/>
    <s v="theater/plays"/>
    <n v="105.45454545454544"/>
    <n v="29"/>
    <x v="1"/>
    <s v="plays"/>
  </r>
  <r>
    <x v="0"/>
    <s v="GB"/>
    <s v="GBP"/>
    <n v="1466172000"/>
    <d v="2016-06-17T09:00:00"/>
    <n v="1463418090"/>
    <x v="3608"/>
    <x v="5"/>
    <x v="2"/>
    <b v="0"/>
    <n v="27"/>
    <b v="1"/>
    <s v="theater/plays"/>
    <n v="100"/>
    <n v="29.62962962962963"/>
    <x v="1"/>
    <s v="plays"/>
  </r>
  <r>
    <x v="0"/>
    <s v="GB"/>
    <s v="GBP"/>
    <n v="1459378085"/>
    <d v="2016-03-30T17:48:05"/>
    <n v="1456789685"/>
    <x v="3609"/>
    <x v="2"/>
    <x v="2"/>
    <b v="0"/>
    <n v="21"/>
    <b v="1"/>
    <s v="theater/plays"/>
    <n v="153.31632653061226"/>
    <n v="143.0952380952381"/>
    <x v="1"/>
    <s v="plays"/>
  </r>
  <r>
    <x v="0"/>
    <s v="GB"/>
    <s v="GBP"/>
    <n v="1439806936"/>
    <d v="2015-08-17T05:22:16"/>
    <n v="1437214936"/>
    <x v="3610"/>
    <x v="3"/>
    <x v="0"/>
    <b v="0"/>
    <n v="31"/>
    <b v="1"/>
    <s v="theater/plays"/>
    <n v="162.30000000000001"/>
    <n v="52.354838709677416"/>
    <x v="1"/>
    <s v="plays"/>
  </r>
  <r>
    <x v="0"/>
    <s v="GB"/>
    <s v="GBP"/>
    <n v="1428483201"/>
    <d v="2015-04-08T03:53:21"/>
    <n v="1425891201"/>
    <x v="3611"/>
    <x v="7"/>
    <x v="0"/>
    <b v="0"/>
    <n v="51"/>
    <b v="1"/>
    <s v="theater/plays"/>
    <n v="136"/>
    <n v="66.666666666666671"/>
    <x v="1"/>
    <s v="plays"/>
  </r>
  <r>
    <x v="0"/>
    <s v="CA"/>
    <s v="CAD"/>
    <n v="1402334811"/>
    <d v="2014-06-09T12:26:51"/>
    <n v="1401470811"/>
    <x v="3612"/>
    <x v="5"/>
    <x v="3"/>
    <b v="0"/>
    <n v="57"/>
    <b v="1"/>
    <s v="theater/plays"/>
    <n v="144.4"/>
    <n v="126.66666666666667"/>
    <x v="1"/>
    <s v="plays"/>
  </r>
  <r>
    <x v="0"/>
    <s v="US"/>
    <s v="USD"/>
    <n v="1403964574"/>
    <d v="2014-06-28T09:09:34"/>
    <n v="1401372574"/>
    <x v="3613"/>
    <x v="5"/>
    <x v="3"/>
    <b v="0"/>
    <n v="20"/>
    <b v="1"/>
    <s v="theater/plays"/>
    <n v="100"/>
    <n v="62.5"/>
    <x v="1"/>
    <s v="plays"/>
  </r>
  <r>
    <x v="0"/>
    <s v="US"/>
    <s v="USD"/>
    <n v="1434675616"/>
    <d v="2015-06-18T20:00:16"/>
    <n v="1432083616"/>
    <x v="3614"/>
    <x v="5"/>
    <x v="0"/>
    <b v="0"/>
    <n v="71"/>
    <b v="1"/>
    <s v="theater/plays"/>
    <n v="100.8"/>
    <n v="35.492957746478872"/>
    <x v="1"/>
    <s v="plays"/>
  </r>
  <r>
    <x v="0"/>
    <s v="GB"/>
    <s v="GBP"/>
    <n v="1449756896"/>
    <d v="2015-12-10T09:14:56"/>
    <n v="1447164896"/>
    <x v="3615"/>
    <x v="4"/>
    <x v="0"/>
    <b v="0"/>
    <n v="72"/>
    <b v="1"/>
    <s v="theater/plays"/>
    <n v="106.80000000000001"/>
    <n v="37.083333333333336"/>
    <x v="1"/>
    <s v="plays"/>
  </r>
  <r>
    <x v="0"/>
    <s v="GB"/>
    <s v="GBP"/>
    <n v="1426801664"/>
    <d v="2015-03-19T16:47:44"/>
    <n v="1424213264"/>
    <x v="3616"/>
    <x v="2"/>
    <x v="0"/>
    <b v="0"/>
    <n v="45"/>
    <b v="1"/>
    <s v="theater/plays"/>
    <n v="124.8"/>
    <n v="69.333333333333329"/>
    <x v="1"/>
    <s v="plays"/>
  </r>
  <r>
    <x v="0"/>
    <s v="GB"/>
    <s v="GBP"/>
    <n v="1488240000"/>
    <d v="2017-02-27T19:00:00"/>
    <n v="1486996729"/>
    <x v="3617"/>
    <x v="2"/>
    <x v="1"/>
    <b v="0"/>
    <n v="51"/>
    <b v="1"/>
    <s v="theater/plays"/>
    <n v="118.91891891891892"/>
    <n v="17.254901960784313"/>
    <x v="1"/>
    <s v="plays"/>
  </r>
  <r>
    <x v="0"/>
    <s v="GB"/>
    <s v="GBP"/>
    <n v="1433343850"/>
    <d v="2015-06-03T10:04:10"/>
    <n v="1430751850"/>
    <x v="3618"/>
    <x v="5"/>
    <x v="0"/>
    <b v="0"/>
    <n v="56"/>
    <b v="1"/>
    <s v="theater/plays"/>
    <n v="101"/>
    <n v="36.071428571428569"/>
    <x v="1"/>
    <s v="plays"/>
  </r>
  <r>
    <x v="0"/>
    <s v="US"/>
    <s v="USD"/>
    <n v="1479592800"/>
    <d v="2016-11-19T17:00:00"/>
    <n v="1476760226"/>
    <x v="3619"/>
    <x v="9"/>
    <x v="2"/>
    <b v="0"/>
    <n v="17"/>
    <b v="1"/>
    <s v="theater/plays"/>
    <n v="112.99999999999999"/>
    <n v="66.470588235294116"/>
    <x v="1"/>
    <s v="plays"/>
  </r>
  <r>
    <x v="0"/>
    <s v="US"/>
    <s v="USD"/>
    <n v="1425528000"/>
    <d v="2015-03-04T23:00:00"/>
    <n v="1422916261"/>
    <x v="3620"/>
    <x v="2"/>
    <x v="0"/>
    <b v="0"/>
    <n v="197"/>
    <b v="1"/>
    <s v="theater/plays"/>
    <n v="105.19047619047619"/>
    <n v="56.065989847715734"/>
    <x v="1"/>
    <s v="plays"/>
  </r>
  <r>
    <x v="0"/>
    <s v="US"/>
    <s v="USD"/>
    <n v="1475269200"/>
    <d v="2016-09-30T16:00:00"/>
    <n v="1473200844"/>
    <x v="3621"/>
    <x v="8"/>
    <x v="2"/>
    <b v="0"/>
    <n v="70"/>
    <b v="1"/>
    <s v="theater/plays"/>
    <n v="109.73333333333332"/>
    <n v="47.028571428571432"/>
    <x v="1"/>
    <s v="plays"/>
  </r>
  <r>
    <x v="0"/>
    <s v="US"/>
    <s v="USD"/>
    <n v="1411874580"/>
    <d v="2014-09-27T22:23:00"/>
    <n v="1409030371"/>
    <x v="3622"/>
    <x v="10"/>
    <x v="3"/>
    <b v="0"/>
    <n v="21"/>
    <b v="1"/>
    <s v="theater/plays"/>
    <n v="100.099"/>
    <n v="47.666190476190479"/>
    <x v="1"/>
    <s v="plays"/>
  </r>
  <r>
    <x v="0"/>
    <s v="US"/>
    <s v="USD"/>
    <n v="1406358000"/>
    <d v="2014-07-26T02:00:00"/>
    <n v="1404841270"/>
    <x v="3623"/>
    <x v="3"/>
    <x v="3"/>
    <b v="0"/>
    <n v="34"/>
    <b v="1"/>
    <s v="theater/plays"/>
    <n v="120"/>
    <n v="88.235294117647058"/>
    <x v="1"/>
    <s v="plays"/>
  </r>
  <r>
    <x v="0"/>
    <s v="US"/>
    <s v="USD"/>
    <n v="1471977290"/>
    <d v="2016-08-23T13:34:50"/>
    <n v="1466793290"/>
    <x v="3624"/>
    <x v="0"/>
    <x v="2"/>
    <b v="0"/>
    <n v="39"/>
    <b v="1"/>
    <s v="theater/plays"/>
    <n v="104.93333333333332"/>
    <n v="80.717948717948715"/>
    <x v="1"/>
    <s v="plays"/>
  </r>
  <r>
    <x v="0"/>
    <s v="GB"/>
    <s v="GBP"/>
    <n v="1435851577"/>
    <d v="2015-07-02T10:39:37"/>
    <n v="1433259577"/>
    <x v="3625"/>
    <x v="0"/>
    <x v="0"/>
    <b v="0"/>
    <n v="78"/>
    <b v="1"/>
    <s v="theater/plays"/>
    <n v="102.66666666666666"/>
    <n v="39.487179487179489"/>
    <x v="1"/>
    <s v="plays"/>
  </r>
  <r>
    <x v="0"/>
    <s v="GB"/>
    <s v="GBP"/>
    <n v="1408204857"/>
    <d v="2014-08-16T11:00:57"/>
    <n v="1406390457"/>
    <x v="3626"/>
    <x v="3"/>
    <x v="3"/>
    <b v="0"/>
    <n v="48"/>
    <b v="1"/>
    <s v="theater/plays"/>
    <n v="101.82500000000002"/>
    <n v="84.854166666666671"/>
    <x v="1"/>
    <s v="plays"/>
  </r>
  <r>
    <x v="0"/>
    <s v="US"/>
    <s v="USD"/>
    <n v="1463803140"/>
    <d v="2016-05-20T22:59:00"/>
    <n v="1459446487"/>
    <x v="3627"/>
    <x v="7"/>
    <x v="2"/>
    <b v="0"/>
    <n v="29"/>
    <b v="1"/>
    <s v="theater/plays"/>
    <n v="100"/>
    <n v="68.965517241379317"/>
    <x v="1"/>
    <s v="plays"/>
  </r>
  <r>
    <x v="2"/>
    <s v="US"/>
    <s v="USD"/>
    <n v="1450040396"/>
    <d v="2015-12-13T15:59:56"/>
    <n v="1444852796"/>
    <x v="3628"/>
    <x v="9"/>
    <x v="0"/>
    <b v="0"/>
    <n v="0"/>
    <b v="0"/>
    <s v="theater/musical"/>
    <n v="0"/>
    <n v="0"/>
    <x v="1"/>
    <s v="musical"/>
  </r>
  <r>
    <x v="2"/>
    <s v="US"/>
    <s v="USD"/>
    <n v="1462467600"/>
    <d v="2016-05-05T12:00:00"/>
    <n v="1457403364"/>
    <x v="3629"/>
    <x v="7"/>
    <x v="2"/>
    <b v="0"/>
    <n v="2"/>
    <b v="0"/>
    <s v="theater/musical"/>
    <n v="1.9999999999999998E-4"/>
    <n v="1"/>
    <x v="1"/>
    <s v="musical"/>
  </r>
  <r>
    <x v="2"/>
    <s v="GB"/>
    <s v="GBP"/>
    <n v="1417295990"/>
    <d v="2014-11-29T16:19:50"/>
    <n v="1414700390"/>
    <x v="3630"/>
    <x v="9"/>
    <x v="3"/>
    <b v="0"/>
    <n v="1"/>
    <b v="0"/>
    <s v="theater/musical"/>
    <n v="3.3333333333333333E-2"/>
    <n v="1"/>
    <x v="1"/>
    <s v="musical"/>
  </r>
  <r>
    <x v="2"/>
    <s v="US"/>
    <s v="USD"/>
    <n v="1411444740"/>
    <d v="2014-09-22T22:59:00"/>
    <n v="1409335497"/>
    <x v="3631"/>
    <x v="10"/>
    <x v="3"/>
    <b v="0"/>
    <n v="59"/>
    <b v="0"/>
    <s v="theater/musical"/>
    <n v="51.023391812865491"/>
    <n v="147.88135593220338"/>
    <x v="1"/>
    <s v="musical"/>
  </r>
  <r>
    <x v="2"/>
    <s v="GB"/>
    <s v="GBP"/>
    <n v="1416781749"/>
    <d v="2014-11-23T17:29:09"/>
    <n v="1415053749"/>
    <x v="3632"/>
    <x v="4"/>
    <x v="3"/>
    <b v="0"/>
    <n v="1"/>
    <b v="0"/>
    <s v="theater/musical"/>
    <n v="20"/>
    <n v="100"/>
    <x v="1"/>
    <s v="musical"/>
  </r>
  <r>
    <x v="2"/>
    <s v="US"/>
    <s v="USD"/>
    <n v="1479517200"/>
    <d v="2016-11-18T20:00:00"/>
    <n v="1475765867"/>
    <x v="3633"/>
    <x v="9"/>
    <x v="2"/>
    <b v="0"/>
    <n v="31"/>
    <b v="0"/>
    <s v="theater/musical"/>
    <n v="35.24"/>
    <n v="56.838709677419352"/>
    <x v="1"/>
    <s v="musical"/>
  </r>
  <r>
    <x v="2"/>
    <s v="CA"/>
    <s v="CAD"/>
    <n v="1484366340"/>
    <d v="2017-01-13T22:59:00"/>
    <n v="1480219174"/>
    <x v="3634"/>
    <x v="4"/>
    <x v="2"/>
    <b v="0"/>
    <n v="18"/>
    <b v="0"/>
    <s v="theater/musical"/>
    <n v="4.246666666666667"/>
    <n v="176.94444444444446"/>
    <x v="1"/>
    <s v="musical"/>
  </r>
  <r>
    <x v="2"/>
    <s v="US"/>
    <s v="USD"/>
    <n v="1461186676"/>
    <d v="2016-04-20T16:11:16"/>
    <n v="1458594676"/>
    <x v="3635"/>
    <x v="7"/>
    <x v="2"/>
    <b v="0"/>
    <n v="10"/>
    <b v="0"/>
    <s v="theater/musical"/>
    <n v="36.457142857142856"/>
    <n v="127.6"/>
    <x v="1"/>
    <s v="musical"/>
  </r>
  <r>
    <x v="2"/>
    <s v="US"/>
    <s v="USD"/>
    <n v="1442248829"/>
    <d v="2015-09-14T11:40:29"/>
    <n v="1439224829"/>
    <x v="3636"/>
    <x v="10"/>
    <x v="0"/>
    <b v="0"/>
    <n v="0"/>
    <b v="0"/>
    <s v="theater/musical"/>
    <n v="0"/>
    <n v="0"/>
    <x v="1"/>
    <s v="musical"/>
  </r>
  <r>
    <x v="2"/>
    <s v="US"/>
    <s v="USD"/>
    <n v="1420130935"/>
    <d v="2015-01-01T11:48:55"/>
    <n v="1417538935"/>
    <x v="3637"/>
    <x v="11"/>
    <x v="3"/>
    <b v="0"/>
    <n v="14"/>
    <b v="0"/>
    <s v="theater/musical"/>
    <n v="30.866666666666664"/>
    <n v="66.142857142857139"/>
    <x v="1"/>
    <s v="musical"/>
  </r>
  <r>
    <x v="2"/>
    <s v="CA"/>
    <s v="CAD"/>
    <n v="1429456132"/>
    <d v="2015-04-19T10:08:52"/>
    <n v="1424275732"/>
    <x v="3638"/>
    <x v="2"/>
    <x v="0"/>
    <b v="0"/>
    <n v="2"/>
    <b v="0"/>
    <s v="theater/musical"/>
    <n v="6.5454545454545459"/>
    <n v="108"/>
    <x v="1"/>
    <s v="musical"/>
  </r>
  <r>
    <x v="2"/>
    <s v="US"/>
    <s v="USD"/>
    <n v="1475853060"/>
    <d v="2016-10-07T10:11:00"/>
    <n v="1470672906"/>
    <x v="3639"/>
    <x v="10"/>
    <x v="2"/>
    <b v="0"/>
    <n v="1"/>
    <b v="0"/>
    <s v="theater/musical"/>
    <n v="4.0000000000000001E-3"/>
    <n v="1"/>
    <x v="1"/>
    <s v="musical"/>
  </r>
  <r>
    <x v="2"/>
    <s v="US"/>
    <s v="USD"/>
    <n v="1431283530"/>
    <d v="2015-05-10T13:45:30"/>
    <n v="1428691530"/>
    <x v="3640"/>
    <x v="6"/>
    <x v="0"/>
    <b v="0"/>
    <n v="3"/>
    <b v="0"/>
    <s v="theater/musical"/>
    <n v="5.5"/>
    <n v="18.333333333333332"/>
    <x v="1"/>
    <s v="musical"/>
  </r>
  <r>
    <x v="2"/>
    <s v="US"/>
    <s v="USD"/>
    <n v="1412485200"/>
    <d v="2014-10-05T00:00:00"/>
    <n v="1410966179"/>
    <x v="3641"/>
    <x v="8"/>
    <x v="3"/>
    <b v="0"/>
    <n v="0"/>
    <b v="0"/>
    <s v="theater/musical"/>
    <n v="0"/>
    <n v="0"/>
    <x v="1"/>
    <s v="musical"/>
  </r>
  <r>
    <x v="2"/>
    <s v="DE"/>
    <s v="EUR"/>
    <n v="1448902800"/>
    <d v="2015-11-30T12:00:00"/>
    <n v="1445369727"/>
    <x v="3642"/>
    <x v="9"/>
    <x v="0"/>
    <b v="0"/>
    <n v="2"/>
    <b v="0"/>
    <s v="theater/musical"/>
    <n v="2.1428571428571428"/>
    <n v="7.5"/>
    <x v="1"/>
    <s v="musical"/>
  </r>
  <r>
    <x v="2"/>
    <s v="US"/>
    <s v="USD"/>
    <n v="1447734439"/>
    <d v="2015-11-16T23:27:19"/>
    <n v="1444274839"/>
    <x v="3643"/>
    <x v="9"/>
    <x v="0"/>
    <b v="0"/>
    <n v="0"/>
    <b v="0"/>
    <s v="theater/musical"/>
    <n v="0"/>
    <n v="0"/>
    <x v="1"/>
    <s v="musical"/>
  </r>
  <r>
    <x v="2"/>
    <s v="US"/>
    <s v="USD"/>
    <n v="1457413140"/>
    <d v="2016-03-07T23:59:00"/>
    <n v="1454996887"/>
    <x v="3644"/>
    <x v="2"/>
    <x v="2"/>
    <b v="0"/>
    <n v="12"/>
    <b v="0"/>
    <s v="theater/musical"/>
    <n v="16.420000000000002"/>
    <n v="68.416666666666671"/>
    <x v="1"/>
    <s v="musical"/>
  </r>
  <r>
    <x v="2"/>
    <s v="CA"/>
    <s v="CAD"/>
    <n v="1479773838"/>
    <d v="2016-11-21T19:17:18"/>
    <n v="1477178238"/>
    <x v="3645"/>
    <x v="9"/>
    <x v="2"/>
    <b v="0"/>
    <n v="1"/>
    <b v="0"/>
    <s v="theater/musical"/>
    <n v="0.1"/>
    <n v="1"/>
    <x v="1"/>
    <s v="musical"/>
  </r>
  <r>
    <x v="2"/>
    <s v="US"/>
    <s v="USD"/>
    <n v="1434497400"/>
    <d v="2015-06-16T18:30:00"/>
    <n v="1431770802"/>
    <x v="3646"/>
    <x v="5"/>
    <x v="0"/>
    <b v="0"/>
    <n v="8"/>
    <b v="0"/>
    <s v="theater/musical"/>
    <n v="4.8099999999999996"/>
    <n v="60.125"/>
    <x v="1"/>
    <s v="musical"/>
  </r>
  <r>
    <x v="2"/>
    <s v="GB"/>
    <s v="GBP"/>
    <n v="1475258327"/>
    <d v="2016-09-30T12:58:47"/>
    <n v="1471370327"/>
    <x v="3647"/>
    <x v="10"/>
    <x v="2"/>
    <b v="0"/>
    <n v="2"/>
    <b v="0"/>
    <s v="theater/musical"/>
    <n v="6"/>
    <n v="15"/>
    <x v="1"/>
    <s v="musical"/>
  </r>
  <r>
    <x v="0"/>
    <s v="US"/>
    <s v="USD"/>
    <n v="1412492445"/>
    <d v="2014-10-05T02:00:45"/>
    <n v="1409900445"/>
    <x v="3648"/>
    <x v="8"/>
    <x v="3"/>
    <b v="0"/>
    <n v="73"/>
    <b v="1"/>
    <s v="theater/plays"/>
    <n v="100.38249999999999"/>
    <n v="550.04109589041093"/>
    <x v="1"/>
    <s v="plays"/>
  </r>
  <r>
    <x v="0"/>
    <s v="CA"/>
    <s v="CAD"/>
    <n v="1402938394"/>
    <d v="2014-06-16T12:06:34"/>
    <n v="1400691994"/>
    <x v="3649"/>
    <x v="5"/>
    <x v="3"/>
    <b v="0"/>
    <n v="8"/>
    <b v="1"/>
    <s v="theater/plays"/>
    <n v="104"/>
    <n v="97.5"/>
    <x v="1"/>
    <s v="plays"/>
  </r>
  <r>
    <x v="0"/>
    <s v="GB"/>
    <s v="GBP"/>
    <n v="1454412584"/>
    <d v="2016-02-02T06:29:44"/>
    <n v="1452598184"/>
    <x v="3650"/>
    <x v="1"/>
    <x v="2"/>
    <b v="0"/>
    <n v="17"/>
    <b v="1"/>
    <s v="theater/plays"/>
    <n v="100"/>
    <n v="29.411764705882351"/>
    <x v="1"/>
    <s v="plays"/>
  </r>
  <r>
    <x v="0"/>
    <s v="US"/>
    <s v="USD"/>
    <n v="1407686340"/>
    <d v="2014-08-10T10:59:00"/>
    <n v="1404833442"/>
    <x v="3651"/>
    <x v="3"/>
    <x v="3"/>
    <b v="0"/>
    <n v="9"/>
    <b v="1"/>
    <s v="theater/plays"/>
    <n v="104"/>
    <n v="57.777777777777779"/>
    <x v="1"/>
    <s v="plays"/>
  </r>
  <r>
    <x v="0"/>
    <s v="CA"/>
    <s v="CAD"/>
    <n v="1472097540"/>
    <d v="2016-08-24T22:59:00"/>
    <n v="1471188502"/>
    <x v="3652"/>
    <x v="10"/>
    <x v="2"/>
    <b v="0"/>
    <n v="17"/>
    <b v="1"/>
    <s v="theater/plays"/>
    <n v="250.66666666666669"/>
    <n v="44.235294117647058"/>
    <x v="1"/>
    <s v="plays"/>
  </r>
  <r>
    <x v="0"/>
    <s v="GB"/>
    <s v="GBP"/>
    <n v="1438764207"/>
    <d v="2015-08-05T03:43:27"/>
    <n v="1436172207"/>
    <x v="3653"/>
    <x v="3"/>
    <x v="0"/>
    <b v="0"/>
    <n v="33"/>
    <b v="1"/>
    <s v="theater/plays"/>
    <n v="100.49999999999999"/>
    <n v="60.909090909090907"/>
    <x v="1"/>
    <s v="plays"/>
  </r>
  <r>
    <x v="0"/>
    <s v="GB"/>
    <s v="GBP"/>
    <n v="1459702800"/>
    <d v="2016-04-03T12:00:00"/>
    <n v="1457690386"/>
    <x v="3654"/>
    <x v="7"/>
    <x v="2"/>
    <b v="0"/>
    <n v="38"/>
    <b v="1"/>
    <s v="theater/plays"/>
    <n v="174.4"/>
    <n v="68.84210526315789"/>
    <x v="1"/>
    <s v="plays"/>
  </r>
  <r>
    <x v="0"/>
    <s v="US"/>
    <s v="USD"/>
    <n v="1437202740"/>
    <d v="2015-07-18T01:59:00"/>
    <n v="1434654998"/>
    <x v="3655"/>
    <x v="0"/>
    <x v="0"/>
    <b v="0"/>
    <n v="79"/>
    <b v="1"/>
    <s v="theater/plays"/>
    <n v="116.26"/>
    <n v="73.582278481012665"/>
    <x v="1"/>
    <s v="plays"/>
  </r>
  <r>
    <x v="0"/>
    <s v="CH"/>
    <s v="CHF"/>
    <n v="1485989940"/>
    <d v="2017-02-01T17:59:00"/>
    <n v="1483393836"/>
    <x v="3656"/>
    <x v="1"/>
    <x v="1"/>
    <b v="0"/>
    <n v="46"/>
    <b v="1"/>
    <s v="theater/plays"/>
    <n v="105.82000000000001"/>
    <n v="115.02173913043478"/>
    <x v="1"/>
    <s v="plays"/>
  </r>
  <r>
    <x v="0"/>
    <s v="DK"/>
    <s v="DKK"/>
    <n v="1464817320"/>
    <d v="2016-06-01T16:42:00"/>
    <n v="1462806419"/>
    <x v="3657"/>
    <x v="5"/>
    <x v="2"/>
    <b v="0"/>
    <n v="20"/>
    <b v="1"/>
    <s v="theater/plays"/>
    <n v="110.75"/>
    <n v="110.75"/>
    <x v="1"/>
    <s v="plays"/>
  </r>
  <r>
    <x v="0"/>
    <s v="US"/>
    <s v="USD"/>
    <n v="1404273540"/>
    <d v="2014-07-01T22:59:00"/>
    <n v="1400272580"/>
    <x v="3658"/>
    <x v="5"/>
    <x v="3"/>
    <b v="0"/>
    <n v="20"/>
    <b v="1"/>
    <s v="theater/plays"/>
    <n v="100.66666666666666"/>
    <n v="75.5"/>
    <x v="1"/>
    <s v="plays"/>
  </r>
  <r>
    <x v="0"/>
    <s v="US"/>
    <s v="USD"/>
    <n v="1426775940"/>
    <d v="2015-03-19T09:39:00"/>
    <n v="1424414350"/>
    <x v="3659"/>
    <x v="2"/>
    <x v="0"/>
    <b v="0"/>
    <n v="13"/>
    <b v="1"/>
    <s v="theater/plays"/>
    <n v="102.03333333333333"/>
    <n v="235.46153846153845"/>
    <x v="1"/>
    <s v="plays"/>
  </r>
  <r>
    <x v="0"/>
    <s v="GB"/>
    <s v="GBP"/>
    <n v="1419368925"/>
    <d v="2014-12-23T16:08:45"/>
    <n v="1417208925"/>
    <x v="3660"/>
    <x v="4"/>
    <x v="3"/>
    <b v="0"/>
    <n v="22"/>
    <b v="1"/>
    <s v="theater/plays"/>
    <n v="100"/>
    <n v="11.363636363636363"/>
    <x v="1"/>
    <s v="plays"/>
  </r>
  <r>
    <x v="0"/>
    <s v="US"/>
    <s v="USD"/>
    <n v="1460260800"/>
    <d v="2016-04-09T23:00:00"/>
    <n v="1458336672"/>
    <x v="3661"/>
    <x v="7"/>
    <x v="2"/>
    <b v="0"/>
    <n v="36"/>
    <b v="1"/>
    <s v="theater/plays"/>
    <n v="111.00000000000001"/>
    <n v="92.5"/>
    <x v="1"/>
    <s v="plays"/>
  </r>
  <r>
    <x v="0"/>
    <s v="CA"/>
    <s v="CAD"/>
    <n v="1427775414"/>
    <d v="2015-03-30T23:16:54"/>
    <n v="1425187014"/>
    <x v="3662"/>
    <x v="7"/>
    <x v="0"/>
    <b v="0"/>
    <n v="40"/>
    <b v="1"/>
    <s v="theater/plays"/>
    <n v="101.42500000000001"/>
    <n v="202.85"/>
    <x v="1"/>
    <s v="plays"/>
  </r>
  <r>
    <x v="0"/>
    <s v="GB"/>
    <s v="GBP"/>
    <n v="1482321030"/>
    <d v="2016-12-21T06:50:30"/>
    <n v="1477133430"/>
    <x v="3663"/>
    <x v="9"/>
    <x v="2"/>
    <b v="0"/>
    <n v="9"/>
    <b v="1"/>
    <s v="theater/plays"/>
    <n v="104"/>
    <n v="26"/>
    <x v="1"/>
    <s v="plays"/>
  </r>
  <r>
    <x v="0"/>
    <s v="US"/>
    <s v="USD"/>
    <n v="1466056689"/>
    <d v="2016-06-16T00:58:09"/>
    <n v="1464847089"/>
    <x v="3664"/>
    <x v="0"/>
    <x v="2"/>
    <b v="0"/>
    <n v="19"/>
    <b v="1"/>
    <s v="theater/plays"/>
    <n v="109.375"/>
    <n v="46.05263157894737"/>
    <x v="1"/>
    <s v="plays"/>
  </r>
  <r>
    <x v="0"/>
    <s v="FR"/>
    <s v="EUR"/>
    <n v="1446062040"/>
    <d v="2015-10-28T14:54:00"/>
    <n v="1445109822"/>
    <x v="3665"/>
    <x v="9"/>
    <x v="0"/>
    <b v="0"/>
    <n v="14"/>
    <b v="1"/>
    <s v="theater/plays"/>
    <n v="115.16129032258064"/>
    <n v="51"/>
    <x v="1"/>
    <s v="plays"/>
  </r>
  <r>
    <x v="0"/>
    <s v="US"/>
    <s v="USD"/>
    <n v="1406185200"/>
    <d v="2014-07-24T02:00:00"/>
    <n v="1404337382"/>
    <x v="3666"/>
    <x v="3"/>
    <x v="3"/>
    <b v="0"/>
    <n v="38"/>
    <b v="1"/>
    <s v="theater/plays"/>
    <n v="100"/>
    <n v="31.578947368421051"/>
    <x v="1"/>
    <s v="plays"/>
  </r>
  <r>
    <x v="0"/>
    <s v="GB"/>
    <s v="GBP"/>
    <n v="1437261419"/>
    <d v="2015-07-18T18:16:59"/>
    <n v="1434669419"/>
    <x v="3667"/>
    <x v="0"/>
    <x v="0"/>
    <b v="0"/>
    <n v="58"/>
    <b v="1"/>
    <s v="theater/plays"/>
    <n v="103.17033333333335"/>
    <n v="53.363965517241382"/>
    <x v="1"/>
    <s v="plays"/>
  </r>
  <r>
    <x v="0"/>
    <s v="US"/>
    <s v="USD"/>
    <n v="1437676380"/>
    <d v="2015-07-23T13:33:00"/>
    <n v="1435670452"/>
    <x v="3668"/>
    <x v="0"/>
    <x v="0"/>
    <b v="0"/>
    <n v="28"/>
    <b v="1"/>
    <s v="theater/plays"/>
    <n v="103.49999999999999"/>
    <n v="36.964285714285715"/>
    <x v="1"/>
    <s v="plays"/>
  </r>
  <r>
    <x v="0"/>
    <s v="GB"/>
    <s v="GBP"/>
    <n v="1434039137"/>
    <d v="2015-06-11T11:12:17"/>
    <n v="1431447137"/>
    <x v="3669"/>
    <x v="5"/>
    <x v="0"/>
    <b v="0"/>
    <n v="17"/>
    <b v="1"/>
    <s v="theater/plays"/>
    <n v="138.19999999999999"/>
    <n v="81.294117647058826"/>
    <x v="1"/>
    <s v="plays"/>
  </r>
  <r>
    <x v="0"/>
    <s v="GB"/>
    <s v="GBP"/>
    <n v="1433113200"/>
    <d v="2015-05-31T18:00:00"/>
    <n v="1431951611"/>
    <x v="3670"/>
    <x v="5"/>
    <x v="0"/>
    <b v="0"/>
    <n v="12"/>
    <b v="1"/>
    <s v="theater/plays"/>
    <n v="109.54545454545455"/>
    <n v="20.083333333333332"/>
    <x v="1"/>
    <s v="plays"/>
  </r>
  <r>
    <x v="0"/>
    <s v="US"/>
    <s v="USD"/>
    <n v="1405915140"/>
    <d v="2014-07-20T22:59:00"/>
    <n v="1404140667"/>
    <x v="3671"/>
    <x v="0"/>
    <x v="3"/>
    <b v="0"/>
    <n v="40"/>
    <b v="1"/>
    <s v="theater/plays"/>
    <n v="100.85714285714286"/>
    <n v="88.25"/>
    <x v="1"/>
    <s v="plays"/>
  </r>
  <r>
    <x v="0"/>
    <s v="GB"/>
    <s v="GBP"/>
    <n v="1411771384"/>
    <d v="2014-09-26T17:43:04"/>
    <n v="1409179384"/>
    <x v="3672"/>
    <x v="10"/>
    <x v="3"/>
    <b v="0"/>
    <n v="57"/>
    <b v="1"/>
    <s v="theater/plays"/>
    <n v="101.53333333333335"/>
    <n v="53.438596491228068"/>
    <x v="1"/>
    <s v="plays"/>
  </r>
  <r>
    <x v="0"/>
    <s v="GB"/>
    <s v="GBP"/>
    <n v="1415191920"/>
    <d v="2014-11-05T07:52:00"/>
    <n v="1412233497"/>
    <x v="3673"/>
    <x v="9"/>
    <x v="3"/>
    <b v="0"/>
    <n v="114"/>
    <b v="1"/>
    <s v="theater/plays"/>
    <n v="113.625"/>
    <n v="39.868421052631582"/>
    <x v="1"/>
    <s v="plays"/>
  </r>
  <r>
    <x v="0"/>
    <s v="DE"/>
    <s v="EUR"/>
    <n v="1472936229"/>
    <d v="2016-09-03T15:57:09"/>
    <n v="1467752229"/>
    <x v="3674"/>
    <x v="3"/>
    <x v="2"/>
    <b v="0"/>
    <n v="31"/>
    <b v="1"/>
    <s v="theater/plays"/>
    <n v="100"/>
    <n v="145.16129032258064"/>
    <x v="1"/>
    <s v="plays"/>
  </r>
  <r>
    <x v="0"/>
    <s v="GB"/>
    <s v="GBP"/>
    <n v="1463353200"/>
    <d v="2016-05-15T18:00:00"/>
    <n v="1462285182"/>
    <x v="3675"/>
    <x v="5"/>
    <x v="2"/>
    <b v="0"/>
    <n v="3"/>
    <b v="1"/>
    <s v="theater/plays"/>
    <n v="140"/>
    <n v="23.333333333333332"/>
    <x v="1"/>
    <s v="plays"/>
  </r>
  <r>
    <x v="0"/>
    <s v="US"/>
    <s v="USD"/>
    <n v="1410550484"/>
    <d v="2014-09-12T14:34:44"/>
    <n v="1408995284"/>
    <x v="3676"/>
    <x v="10"/>
    <x v="3"/>
    <b v="0"/>
    <n v="16"/>
    <b v="1"/>
    <s v="theater/plays"/>
    <n v="128.75"/>
    <n v="64.375"/>
    <x v="1"/>
    <s v="plays"/>
  </r>
  <r>
    <x v="0"/>
    <s v="US"/>
    <s v="USD"/>
    <n v="1404359940"/>
    <d v="2014-07-02T22:59:00"/>
    <n v="1402580818"/>
    <x v="3677"/>
    <x v="0"/>
    <x v="3"/>
    <b v="0"/>
    <n v="199"/>
    <b v="1"/>
    <s v="theater/plays"/>
    <n v="102.90416666666667"/>
    <n v="62.052763819095475"/>
    <x v="1"/>
    <s v="plays"/>
  </r>
  <r>
    <x v="0"/>
    <s v="GB"/>
    <s v="GBP"/>
    <n v="1433076298"/>
    <d v="2015-05-31T07:44:58"/>
    <n v="1430052298"/>
    <x v="3678"/>
    <x v="6"/>
    <x v="0"/>
    <b v="0"/>
    <n v="31"/>
    <b v="1"/>
    <s v="theater/plays"/>
    <n v="102.49999999999999"/>
    <n v="66.129032258064512"/>
    <x v="1"/>
    <s v="plays"/>
  </r>
  <r>
    <x v="0"/>
    <s v="US"/>
    <s v="USD"/>
    <n v="1404190740"/>
    <d v="2014-06-30T23:59:00"/>
    <n v="1401214581"/>
    <x v="3679"/>
    <x v="5"/>
    <x v="3"/>
    <b v="0"/>
    <n v="30"/>
    <b v="1"/>
    <s v="theater/plays"/>
    <n v="110.1"/>
    <n v="73.400000000000006"/>
    <x v="1"/>
    <s v="plays"/>
  </r>
  <r>
    <x v="0"/>
    <s v="US"/>
    <s v="USD"/>
    <n v="1475664834"/>
    <d v="2016-10-05T05:53:54"/>
    <n v="1473850434"/>
    <x v="3680"/>
    <x v="8"/>
    <x v="2"/>
    <b v="0"/>
    <n v="34"/>
    <b v="1"/>
    <s v="theater/plays"/>
    <n v="112.76666666666667"/>
    <n v="99.5"/>
    <x v="1"/>
    <s v="plays"/>
  </r>
  <r>
    <x v="0"/>
    <s v="US"/>
    <s v="USD"/>
    <n v="1452872290"/>
    <d v="2016-01-15T10:38:10"/>
    <n v="1452008290"/>
    <x v="3681"/>
    <x v="1"/>
    <x v="2"/>
    <b v="0"/>
    <n v="18"/>
    <b v="1"/>
    <s v="theater/plays"/>
    <n v="111.9"/>
    <n v="62.166666666666664"/>
    <x v="1"/>
    <s v="plays"/>
  </r>
  <r>
    <x v="0"/>
    <s v="US"/>
    <s v="USD"/>
    <n v="1402901940"/>
    <d v="2014-06-16T01:59:00"/>
    <n v="1399998418"/>
    <x v="3682"/>
    <x v="5"/>
    <x v="3"/>
    <b v="0"/>
    <n v="67"/>
    <b v="1"/>
    <s v="theater/plays"/>
    <n v="139.19999999999999"/>
    <n v="62.328358208955223"/>
    <x v="1"/>
    <s v="plays"/>
  </r>
  <r>
    <x v="0"/>
    <s v="US"/>
    <s v="USD"/>
    <n v="1476931696"/>
    <d v="2016-10-19T21:48:16"/>
    <n v="1474339696"/>
    <x v="3683"/>
    <x v="8"/>
    <x v="2"/>
    <b v="0"/>
    <n v="66"/>
    <b v="1"/>
    <s v="theater/plays"/>
    <n v="110.85714285714286"/>
    <n v="58.787878787878789"/>
    <x v="1"/>
    <s v="plays"/>
  </r>
  <r>
    <x v="0"/>
    <s v="US"/>
    <s v="USD"/>
    <n v="1441167586"/>
    <d v="2015-09-01T23:19:46"/>
    <n v="1438575586"/>
    <x v="3684"/>
    <x v="10"/>
    <x v="0"/>
    <b v="0"/>
    <n v="23"/>
    <b v="1"/>
    <s v="theater/plays"/>
    <n v="139.06666666666666"/>
    <n v="45.347826086956523"/>
    <x v="1"/>
    <s v="plays"/>
  </r>
  <r>
    <x v="0"/>
    <s v="US"/>
    <s v="USD"/>
    <n v="1400533200"/>
    <d v="2014-05-19T16:00:00"/>
    <n v="1398348859"/>
    <x v="3685"/>
    <x v="6"/>
    <x v="3"/>
    <b v="0"/>
    <n v="126"/>
    <b v="1"/>
    <s v="theater/plays"/>
    <n v="105.69999999999999"/>
    <n v="41.944444444444443"/>
    <x v="1"/>
    <s v="plays"/>
  </r>
  <r>
    <x v="0"/>
    <s v="US"/>
    <s v="USD"/>
    <n v="1440820740"/>
    <d v="2015-08-28T22:59:00"/>
    <n v="1439567660"/>
    <x v="3686"/>
    <x v="10"/>
    <x v="0"/>
    <b v="0"/>
    <n v="6"/>
    <b v="1"/>
    <s v="theater/plays"/>
    <n v="101.42857142857142"/>
    <n v="59.166666666666664"/>
    <x v="1"/>
    <s v="plays"/>
  </r>
  <r>
    <x v="0"/>
    <s v="US"/>
    <s v="USD"/>
    <n v="1403846055"/>
    <d v="2014-06-27T00:14:15"/>
    <n v="1401254055"/>
    <x v="3687"/>
    <x v="5"/>
    <x v="3"/>
    <b v="0"/>
    <n v="25"/>
    <b v="1"/>
    <s v="theater/plays"/>
    <n v="100.245"/>
    <n v="200.49"/>
    <x v="1"/>
    <s v="plays"/>
  </r>
  <r>
    <x v="0"/>
    <s v="GB"/>
    <s v="GBP"/>
    <n v="1407524004"/>
    <d v="2014-08-08T13:53:24"/>
    <n v="1404932004"/>
    <x v="3688"/>
    <x v="3"/>
    <x v="3"/>
    <b v="0"/>
    <n v="39"/>
    <b v="1"/>
    <s v="theater/plays"/>
    <n v="109.16666666666666"/>
    <n v="83.974358974358978"/>
    <x v="1"/>
    <s v="plays"/>
  </r>
  <r>
    <x v="0"/>
    <s v="US"/>
    <s v="USD"/>
    <n v="1434925500"/>
    <d v="2015-06-21T17:25:00"/>
    <n v="1432410639"/>
    <x v="3689"/>
    <x v="5"/>
    <x v="0"/>
    <b v="0"/>
    <n v="62"/>
    <b v="1"/>
    <s v="theater/plays"/>
    <n v="118.33333333333333"/>
    <n v="57.258064516129032"/>
    <x v="1"/>
    <s v="plays"/>
  </r>
  <r>
    <x v="0"/>
    <s v="US"/>
    <s v="USD"/>
    <n v="1417101683"/>
    <d v="2014-11-27T10:21:23"/>
    <n v="1414506083"/>
    <x v="3690"/>
    <x v="9"/>
    <x v="3"/>
    <b v="0"/>
    <n v="31"/>
    <b v="1"/>
    <s v="theater/plays"/>
    <n v="120"/>
    <n v="58.064516129032256"/>
    <x v="1"/>
    <s v="plays"/>
  </r>
  <r>
    <x v="0"/>
    <s v="US"/>
    <s v="USD"/>
    <n v="1425272340"/>
    <d v="2015-03-01T23:59:00"/>
    <n v="1421426929"/>
    <x v="3691"/>
    <x v="1"/>
    <x v="0"/>
    <b v="0"/>
    <n v="274"/>
    <b v="1"/>
    <s v="theater/plays"/>
    <n v="127.96000000000001"/>
    <n v="186.80291970802921"/>
    <x v="1"/>
    <s v="plays"/>
  </r>
  <r>
    <x v="0"/>
    <s v="US"/>
    <s v="USD"/>
    <n v="1411084800"/>
    <d v="2014-09-18T19:00:00"/>
    <n v="1410304179"/>
    <x v="3692"/>
    <x v="8"/>
    <x v="3"/>
    <b v="0"/>
    <n v="17"/>
    <b v="1"/>
    <s v="theater/plays"/>
    <n v="126"/>
    <n v="74.117647058823536"/>
    <x v="1"/>
    <s v="plays"/>
  </r>
  <r>
    <x v="0"/>
    <s v="GB"/>
    <s v="GBP"/>
    <n v="1448922600"/>
    <d v="2015-11-30T17:30:00"/>
    <n v="1446352529"/>
    <x v="3693"/>
    <x v="9"/>
    <x v="0"/>
    <b v="0"/>
    <n v="14"/>
    <b v="1"/>
    <s v="theater/plays"/>
    <n v="129.12912912912913"/>
    <n v="30.714285714285715"/>
    <x v="1"/>
    <s v="plays"/>
  </r>
  <r>
    <x v="0"/>
    <s v="US"/>
    <s v="USD"/>
    <n v="1465178400"/>
    <d v="2016-06-05T21:00:00"/>
    <n v="1461985967"/>
    <x v="3694"/>
    <x v="6"/>
    <x v="2"/>
    <b v="0"/>
    <n v="60"/>
    <b v="1"/>
    <s v="theater/plays"/>
    <n v="107.42857142857143"/>
    <n v="62.666666666666664"/>
    <x v="1"/>
    <s v="plays"/>
  </r>
  <r>
    <x v="0"/>
    <s v="US"/>
    <s v="USD"/>
    <n v="1421009610"/>
    <d v="2015-01-11T15:53:30"/>
    <n v="1419281610"/>
    <x v="3695"/>
    <x v="11"/>
    <x v="3"/>
    <b v="0"/>
    <n v="33"/>
    <b v="1"/>
    <s v="theater/plays"/>
    <n v="100.125"/>
    <n v="121.36363636363636"/>
    <x v="1"/>
    <s v="plays"/>
  </r>
  <r>
    <x v="0"/>
    <s v="GB"/>
    <s v="GBP"/>
    <n v="1423838916"/>
    <d v="2015-02-13T09:48:36"/>
    <n v="1418654916"/>
    <x v="3696"/>
    <x v="11"/>
    <x v="3"/>
    <b v="0"/>
    <n v="78"/>
    <b v="1"/>
    <s v="theater/plays"/>
    <n v="155"/>
    <n v="39.743589743589745"/>
    <x v="1"/>
    <s v="plays"/>
  </r>
  <r>
    <x v="0"/>
    <s v="GB"/>
    <s v="GBP"/>
    <n v="1462878648"/>
    <d v="2016-05-10T06:10:48"/>
    <n v="1461064248"/>
    <x v="3697"/>
    <x v="6"/>
    <x v="2"/>
    <b v="0"/>
    <n v="30"/>
    <b v="1"/>
    <s v="theater/plays"/>
    <n v="108"/>
    <n v="72"/>
    <x v="1"/>
    <s v="plays"/>
  </r>
  <r>
    <x v="0"/>
    <s v="US"/>
    <s v="USD"/>
    <n v="1456946487"/>
    <d v="2016-03-02T14:21:27"/>
    <n v="1454354487"/>
    <x v="3698"/>
    <x v="2"/>
    <x v="2"/>
    <b v="0"/>
    <n v="136"/>
    <b v="1"/>
    <s v="theater/plays"/>
    <n v="110.52"/>
    <n v="40.632352941176471"/>
    <x v="1"/>
    <s v="plays"/>
  </r>
  <r>
    <x v="0"/>
    <s v="US"/>
    <s v="USD"/>
    <n v="1413383216"/>
    <d v="2014-10-15T09:26:56"/>
    <n v="1410791216"/>
    <x v="3699"/>
    <x v="8"/>
    <x v="3"/>
    <b v="0"/>
    <n v="40"/>
    <b v="1"/>
    <s v="theater/plays"/>
    <n v="100.8"/>
    <n v="63"/>
    <x v="1"/>
    <s v="plays"/>
  </r>
  <r>
    <x v="0"/>
    <s v="US"/>
    <s v="USD"/>
    <n v="1412092800"/>
    <d v="2014-09-30T11:00:00"/>
    <n v="1409493800"/>
    <x v="3700"/>
    <x v="10"/>
    <x v="3"/>
    <b v="0"/>
    <n v="18"/>
    <b v="1"/>
    <s v="theater/plays"/>
    <n v="121.2"/>
    <n v="33.666666666666664"/>
    <x v="1"/>
    <s v="plays"/>
  </r>
  <r>
    <x v="0"/>
    <s v="GB"/>
    <s v="GBP"/>
    <n v="1433422793"/>
    <d v="2015-06-04T07:59:53"/>
    <n v="1430830793"/>
    <x v="3701"/>
    <x v="5"/>
    <x v="0"/>
    <b v="0"/>
    <n v="39"/>
    <b v="1"/>
    <s v="theater/plays"/>
    <n v="100.33333333333334"/>
    <n v="38.589743589743591"/>
    <x v="1"/>
    <s v="plays"/>
  </r>
  <r>
    <x v="0"/>
    <s v="GB"/>
    <s v="GBP"/>
    <n v="1468191540"/>
    <d v="2016-07-10T17:59:00"/>
    <n v="1464958484"/>
    <x v="3702"/>
    <x v="0"/>
    <x v="2"/>
    <b v="0"/>
    <n v="21"/>
    <b v="1"/>
    <s v="theater/plays"/>
    <n v="109.16666666666666"/>
    <n v="155.95238095238096"/>
    <x v="1"/>
    <s v="plays"/>
  </r>
  <r>
    <x v="0"/>
    <s v="US"/>
    <s v="USD"/>
    <n v="1471071540"/>
    <d v="2016-08-13T01:59:00"/>
    <n v="1467720388"/>
    <x v="3703"/>
    <x v="3"/>
    <x v="2"/>
    <b v="0"/>
    <n v="30"/>
    <b v="1"/>
    <s v="theater/plays"/>
    <n v="123.42857142857142"/>
    <n v="43.2"/>
    <x v="1"/>
    <s v="plays"/>
  </r>
  <r>
    <x v="0"/>
    <s v="GB"/>
    <s v="GBP"/>
    <n v="1464712394"/>
    <d v="2016-05-31T11:33:14"/>
    <n v="1459528394"/>
    <x v="3704"/>
    <x v="6"/>
    <x v="2"/>
    <b v="0"/>
    <n v="27"/>
    <b v="1"/>
    <s v="theater/plays"/>
    <n v="136.33666666666667"/>
    <n v="15.148518518518518"/>
    <x v="1"/>
    <s v="plays"/>
  </r>
  <r>
    <x v="0"/>
    <s v="US"/>
    <s v="USD"/>
    <n v="1403546400"/>
    <d v="2014-06-23T13:00:00"/>
    <n v="1401714114"/>
    <x v="3705"/>
    <x v="0"/>
    <x v="3"/>
    <b v="0"/>
    <n v="35"/>
    <b v="1"/>
    <s v="theater/plays"/>
    <n v="103.46657233816768"/>
    <n v="83.571428571428569"/>
    <x v="1"/>
    <s v="plays"/>
  </r>
  <r>
    <x v="0"/>
    <s v="US"/>
    <s v="USD"/>
    <n v="1410558949"/>
    <d v="2014-09-12T16:55:49"/>
    <n v="1409262949"/>
    <x v="3706"/>
    <x v="10"/>
    <x v="3"/>
    <b v="0"/>
    <n v="13"/>
    <b v="1"/>
    <s v="theater/plays"/>
    <n v="121.33333333333334"/>
    <n v="140"/>
    <x v="1"/>
    <s v="plays"/>
  </r>
  <r>
    <x v="0"/>
    <s v="US"/>
    <s v="USD"/>
    <n v="1469165160"/>
    <d v="2016-07-22T00:26:00"/>
    <n v="1467335378"/>
    <x v="3707"/>
    <x v="0"/>
    <x v="2"/>
    <b v="0"/>
    <n v="23"/>
    <b v="1"/>
    <s v="theater/plays"/>
    <n v="186"/>
    <n v="80.869565217391298"/>
    <x v="1"/>
    <s v="plays"/>
  </r>
  <r>
    <x v="0"/>
    <s v="US"/>
    <s v="USD"/>
    <n v="1404444286"/>
    <d v="2014-07-03T22:24:46"/>
    <n v="1403234686"/>
    <x v="3708"/>
    <x v="0"/>
    <x v="3"/>
    <b v="0"/>
    <n v="39"/>
    <b v="1"/>
    <s v="theater/plays"/>
    <n v="300"/>
    <n v="53.846153846153847"/>
    <x v="1"/>
    <s v="plays"/>
  </r>
  <r>
    <x v="0"/>
    <s v="GB"/>
    <s v="GBP"/>
    <n v="1403715546"/>
    <d v="2014-06-25T11:59:06"/>
    <n v="1401123546"/>
    <x v="3709"/>
    <x v="5"/>
    <x v="3"/>
    <b v="0"/>
    <n v="35"/>
    <b v="1"/>
    <s v="theater/plays"/>
    <n v="108.25"/>
    <n v="30.928571428571427"/>
    <x v="1"/>
    <s v="plays"/>
  </r>
  <r>
    <x v="0"/>
    <s v="US"/>
    <s v="USD"/>
    <n v="1428068988"/>
    <d v="2015-04-03T08:49:48"/>
    <n v="1425908988"/>
    <x v="3710"/>
    <x v="7"/>
    <x v="0"/>
    <b v="0"/>
    <n v="27"/>
    <b v="1"/>
    <s v="theater/plays"/>
    <n v="141.15384615384616"/>
    <n v="67.962962962962962"/>
    <x v="1"/>
    <s v="plays"/>
  </r>
  <r>
    <x v="0"/>
    <s v="US"/>
    <s v="USD"/>
    <n v="1402848000"/>
    <d v="2014-06-15T11:00:00"/>
    <n v="1400606573"/>
    <x v="3711"/>
    <x v="5"/>
    <x v="3"/>
    <b v="0"/>
    <n v="21"/>
    <b v="1"/>
    <s v="theater/plays"/>
    <n v="113.99999999999999"/>
    <n v="27.142857142857142"/>
    <x v="1"/>
    <s v="plays"/>
  </r>
  <r>
    <x v="0"/>
    <s v="US"/>
    <s v="USD"/>
    <n v="1433055540"/>
    <d v="2015-05-31T01:59:00"/>
    <n v="1431230867"/>
    <x v="3712"/>
    <x v="5"/>
    <x v="0"/>
    <b v="0"/>
    <n v="104"/>
    <b v="1"/>
    <s v="theater/plays"/>
    <n v="153.73333333333335"/>
    <n v="110.86538461538461"/>
    <x v="1"/>
    <s v="plays"/>
  </r>
  <r>
    <x v="0"/>
    <s v="US"/>
    <s v="USD"/>
    <n v="1465062166"/>
    <d v="2016-06-04T12:42:46"/>
    <n v="1463334166"/>
    <x v="3713"/>
    <x v="5"/>
    <x v="2"/>
    <b v="0"/>
    <n v="19"/>
    <b v="1"/>
    <s v="theater/plays"/>
    <n v="101.49999999999999"/>
    <n v="106.84210526315789"/>
    <x v="1"/>
    <s v="plays"/>
  </r>
  <r>
    <x v="0"/>
    <s v="US"/>
    <s v="USD"/>
    <n v="1432612740"/>
    <d v="2015-05-25T22:59:00"/>
    <n v="1429881667"/>
    <x v="3714"/>
    <x v="6"/>
    <x v="0"/>
    <b v="0"/>
    <n v="97"/>
    <b v="1"/>
    <s v="theater/plays"/>
    <n v="102.35000000000001"/>
    <n v="105.51546391752578"/>
    <x v="1"/>
    <s v="plays"/>
  </r>
  <r>
    <x v="0"/>
    <s v="GB"/>
    <s v="GBP"/>
    <n v="1427806320"/>
    <d v="2015-03-31T07:52:00"/>
    <n v="1422834819"/>
    <x v="3715"/>
    <x v="2"/>
    <x v="0"/>
    <b v="0"/>
    <n v="27"/>
    <b v="1"/>
    <s v="theater/plays"/>
    <n v="102.57142857142858"/>
    <n v="132.96296296296296"/>
    <x v="1"/>
    <s v="plays"/>
  </r>
  <r>
    <x v="0"/>
    <s v="US"/>
    <s v="USD"/>
    <n v="1453411109"/>
    <d v="2016-01-21T16:18:29"/>
    <n v="1450819109"/>
    <x v="3716"/>
    <x v="11"/>
    <x v="0"/>
    <b v="0"/>
    <n v="24"/>
    <b v="1"/>
    <s v="theater/plays"/>
    <n v="155.75"/>
    <n v="51.916666666666664"/>
    <x v="1"/>
    <s v="plays"/>
  </r>
  <r>
    <x v="0"/>
    <s v="GB"/>
    <s v="GBP"/>
    <n v="1431204449"/>
    <d v="2015-05-09T15:47:29"/>
    <n v="1428526049"/>
    <x v="3717"/>
    <x v="6"/>
    <x v="0"/>
    <b v="0"/>
    <n v="13"/>
    <b v="1"/>
    <s v="theater/plays"/>
    <n v="100.75"/>
    <n v="310"/>
    <x v="1"/>
    <s v="plays"/>
  </r>
  <r>
    <x v="0"/>
    <s v="GB"/>
    <s v="GBP"/>
    <n v="1425057075"/>
    <d v="2015-02-27T12:11:15"/>
    <n v="1422465075"/>
    <x v="3718"/>
    <x v="1"/>
    <x v="0"/>
    <b v="0"/>
    <n v="46"/>
    <b v="1"/>
    <s v="theater/plays"/>
    <n v="239.4"/>
    <n v="26.021739130434781"/>
    <x v="1"/>
    <s v="plays"/>
  </r>
  <r>
    <x v="0"/>
    <s v="GB"/>
    <s v="GBP"/>
    <n v="1434994266"/>
    <d v="2015-06-22T12:31:06"/>
    <n v="1432402266"/>
    <x v="3719"/>
    <x v="5"/>
    <x v="0"/>
    <b v="0"/>
    <n v="4"/>
    <b v="1"/>
    <s v="theater/plays"/>
    <n v="210"/>
    <n v="105"/>
    <x v="1"/>
    <s v="plays"/>
  </r>
  <r>
    <x v="0"/>
    <s v="US"/>
    <s v="USD"/>
    <n v="1435881006"/>
    <d v="2015-07-02T18:50:06"/>
    <n v="1433980206"/>
    <x v="3720"/>
    <x v="0"/>
    <x v="0"/>
    <b v="0"/>
    <n v="40"/>
    <b v="1"/>
    <s v="theater/plays"/>
    <n v="104.51515151515152"/>
    <n v="86.224999999999994"/>
    <x v="1"/>
    <s v="plays"/>
  </r>
  <r>
    <x v="0"/>
    <s v="US"/>
    <s v="USD"/>
    <n v="1415230084"/>
    <d v="2014-11-05T18:28:04"/>
    <n v="1413412084"/>
    <x v="3721"/>
    <x v="9"/>
    <x v="3"/>
    <b v="0"/>
    <n v="44"/>
    <b v="1"/>
    <s v="theater/plays"/>
    <n v="100.8"/>
    <n v="114.54545454545455"/>
    <x v="1"/>
    <s v="plays"/>
  </r>
  <r>
    <x v="0"/>
    <s v="CA"/>
    <s v="CAD"/>
    <n v="1455231540"/>
    <d v="2016-02-11T17:59:00"/>
    <n v="1452614847"/>
    <x v="3722"/>
    <x v="1"/>
    <x v="2"/>
    <b v="0"/>
    <n v="35"/>
    <b v="1"/>
    <s v="theater/plays"/>
    <n v="111.20000000000002"/>
    <n v="47.657142857142858"/>
    <x v="1"/>
    <s v="plays"/>
  </r>
  <r>
    <x v="0"/>
    <s v="GB"/>
    <s v="GBP"/>
    <n v="1417374262"/>
    <d v="2014-11-30T14:04:22"/>
    <n v="1414778662"/>
    <x v="3723"/>
    <x v="9"/>
    <x v="3"/>
    <b v="0"/>
    <n v="63"/>
    <b v="1"/>
    <s v="theater/plays"/>
    <n v="102.04444444444445"/>
    <n v="72.888888888888886"/>
    <x v="1"/>
    <s v="plays"/>
  </r>
  <r>
    <x v="0"/>
    <s v="GB"/>
    <s v="GBP"/>
    <n v="1462402800"/>
    <d v="2016-05-04T18:00:00"/>
    <n v="1459856860"/>
    <x v="3724"/>
    <x v="6"/>
    <x v="2"/>
    <b v="0"/>
    <n v="89"/>
    <b v="1"/>
    <s v="theater/plays"/>
    <n v="102.54767441860466"/>
    <n v="49.545505617977533"/>
    <x v="1"/>
    <s v="plays"/>
  </r>
  <r>
    <x v="0"/>
    <s v="GB"/>
    <s v="GBP"/>
    <n v="1455831000"/>
    <d v="2016-02-18T16:30:00"/>
    <n v="1454366467"/>
    <x v="3725"/>
    <x v="2"/>
    <x v="2"/>
    <b v="0"/>
    <n v="15"/>
    <b v="1"/>
    <s v="theater/plays"/>
    <n v="127"/>
    <n v="25.4"/>
    <x v="1"/>
    <s v="plays"/>
  </r>
  <r>
    <x v="0"/>
    <s v="US"/>
    <s v="USD"/>
    <n v="1461963600"/>
    <d v="2016-04-29T16:00:00"/>
    <n v="1459567371"/>
    <x v="3726"/>
    <x v="6"/>
    <x v="2"/>
    <b v="0"/>
    <n v="46"/>
    <b v="1"/>
    <s v="theater/plays"/>
    <n v="338.70588235294122"/>
    <n v="62.586956521739133"/>
    <x v="1"/>
    <s v="plays"/>
  </r>
  <r>
    <x v="0"/>
    <s v="US"/>
    <s v="USD"/>
    <n v="1476939300"/>
    <d v="2016-10-19T23:55:00"/>
    <n v="1474273294"/>
    <x v="3727"/>
    <x v="8"/>
    <x v="2"/>
    <b v="0"/>
    <n v="33"/>
    <b v="1"/>
    <s v="theater/plays"/>
    <n v="100.75"/>
    <n v="61.060606060606062"/>
    <x v="1"/>
    <s v="plays"/>
  </r>
  <r>
    <x v="2"/>
    <s v="US"/>
    <s v="USD"/>
    <n v="1439957176"/>
    <d v="2015-08-18T23:06:16"/>
    <n v="1437365176"/>
    <x v="3728"/>
    <x v="3"/>
    <x v="0"/>
    <b v="0"/>
    <n v="31"/>
    <b v="0"/>
    <s v="theater/plays"/>
    <n v="9.31"/>
    <n v="60.064516129032256"/>
    <x v="1"/>
    <s v="plays"/>
  </r>
  <r>
    <x v="2"/>
    <s v="US"/>
    <s v="USD"/>
    <n v="1427082912"/>
    <d v="2015-03-22T22:55:12"/>
    <n v="1423198512"/>
    <x v="3729"/>
    <x v="2"/>
    <x v="0"/>
    <b v="0"/>
    <n v="5"/>
    <b v="0"/>
    <s v="theater/plays"/>
    <n v="7.24"/>
    <n v="72.400000000000006"/>
    <x v="1"/>
    <s v="plays"/>
  </r>
  <r>
    <x v="2"/>
    <s v="US"/>
    <s v="USD"/>
    <n v="1439828159"/>
    <d v="2015-08-17T11:15:59"/>
    <n v="1437236159"/>
    <x v="3730"/>
    <x v="3"/>
    <x v="0"/>
    <b v="0"/>
    <n v="1"/>
    <b v="0"/>
    <s v="theater/plays"/>
    <n v="10"/>
    <n v="100"/>
    <x v="1"/>
    <s v="plays"/>
  </r>
  <r>
    <x v="2"/>
    <s v="US"/>
    <s v="USD"/>
    <n v="1420860180"/>
    <d v="2015-01-09T22:23:00"/>
    <n v="1418234646"/>
    <x v="3731"/>
    <x v="11"/>
    <x v="3"/>
    <b v="0"/>
    <n v="12"/>
    <b v="0"/>
    <s v="theater/plays"/>
    <n v="11.272727272727273"/>
    <n v="51.666666666666664"/>
    <x v="1"/>
    <s v="plays"/>
  </r>
  <r>
    <x v="2"/>
    <s v="NL"/>
    <s v="EUR"/>
    <n v="1422100800"/>
    <d v="2015-01-24T07:00:00"/>
    <n v="1416932133"/>
    <x v="3732"/>
    <x v="4"/>
    <x v="3"/>
    <b v="0"/>
    <n v="4"/>
    <b v="0"/>
    <s v="theater/plays"/>
    <n v="15.411764705882353"/>
    <n v="32.75"/>
    <x v="1"/>
    <s v="plays"/>
  </r>
  <r>
    <x v="2"/>
    <s v="US"/>
    <s v="USD"/>
    <n v="1429396200"/>
    <d v="2015-04-18T17:30:00"/>
    <n v="1428539708"/>
    <x v="3733"/>
    <x v="6"/>
    <x v="0"/>
    <b v="0"/>
    <n v="0"/>
    <b v="0"/>
    <s v="theater/plays"/>
    <n v="0"/>
    <n v="0"/>
    <x v="1"/>
    <s v="plays"/>
  </r>
  <r>
    <x v="2"/>
    <s v="US"/>
    <s v="USD"/>
    <n v="1432589896"/>
    <d v="2015-05-25T16:38:16"/>
    <n v="1427405896"/>
    <x v="3734"/>
    <x v="7"/>
    <x v="0"/>
    <b v="0"/>
    <n v="7"/>
    <b v="0"/>
    <s v="theater/plays"/>
    <n v="28.466666666666669"/>
    <n v="61"/>
    <x v="1"/>
    <s v="plays"/>
  </r>
  <r>
    <x v="2"/>
    <s v="GB"/>
    <s v="GBP"/>
    <n v="1432831089"/>
    <d v="2015-05-28T11:38:09"/>
    <n v="1430239089"/>
    <x v="3735"/>
    <x v="6"/>
    <x v="0"/>
    <b v="0"/>
    <n v="2"/>
    <b v="0"/>
    <s v="theater/plays"/>
    <n v="13.333333333333334"/>
    <n v="10"/>
    <x v="1"/>
    <s v="plays"/>
  </r>
  <r>
    <x v="2"/>
    <s v="GB"/>
    <s v="GBP"/>
    <n v="1427133600"/>
    <d v="2015-03-23T13:00:00"/>
    <n v="1423847093"/>
    <x v="3736"/>
    <x v="2"/>
    <x v="0"/>
    <b v="0"/>
    <n v="1"/>
    <b v="0"/>
    <s v="theater/plays"/>
    <n v="0.66666666666666674"/>
    <n v="10"/>
    <x v="1"/>
    <s v="plays"/>
  </r>
  <r>
    <x v="2"/>
    <s v="US"/>
    <s v="USD"/>
    <n v="1447311540"/>
    <d v="2015-11-12T01:59:00"/>
    <n v="1445358903"/>
    <x v="3737"/>
    <x v="9"/>
    <x v="0"/>
    <b v="0"/>
    <n v="4"/>
    <b v="0"/>
    <s v="theater/plays"/>
    <n v="21.428571428571427"/>
    <n v="37.5"/>
    <x v="1"/>
    <s v="plays"/>
  </r>
  <r>
    <x v="2"/>
    <s v="GB"/>
    <s v="GBP"/>
    <n v="1405461600"/>
    <d v="2014-07-15T17:00:00"/>
    <n v="1403562705"/>
    <x v="3738"/>
    <x v="0"/>
    <x v="3"/>
    <b v="0"/>
    <n v="6"/>
    <b v="0"/>
    <s v="theater/plays"/>
    <n v="18"/>
    <n v="45"/>
    <x v="1"/>
    <s v="plays"/>
  </r>
  <r>
    <x v="2"/>
    <s v="GB"/>
    <s v="GBP"/>
    <n v="1468752468"/>
    <d v="2016-07-17T05:47:48"/>
    <n v="1467024468"/>
    <x v="3739"/>
    <x v="0"/>
    <x v="2"/>
    <b v="0"/>
    <n v="8"/>
    <b v="0"/>
    <s v="theater/plays"/>
    <n v="20.125"/>
    <n v="100.625"/>
    <x v="1"/>
    <s v="plays"/>
  </r>
  <r>
    <x v="2"/>
    <s v="US"/>
    <s v="USD"/>
    <n v="1407808438"/>
    <d v="2014-08-11T20:53:58"/>
    <n v="1405217355"/>
    <x v="3740"/>
    <x v="3"/>
    <x v="3"/>
    <b v="0"/>
    <n v="14"/>
    <b v="0"/>
    <s v="theater/plays"/>
    <n v="17.899999999999999"/>
    <n v="25.571428571428573"/>
    <x v="1"/>
    <s v="plays"/>
  </r>
  <r>
    <x v="2"/>
    <s v="US"/>
    <s v="USD"/>
    <n v="1450389950"/>
    <d v="2015-12-17T17:05:50"/>
    <n v="1447797950"/>
    <x v="3741"/>
    <x v="4"/>
    <x v="0"/>
    <b v="0"/>
    <n v="0"/>
    <b v="0"/>
    <s v="theater/plays"/>
    <n v="0"/>
    <n v="0"/>
    <x v="1"/>
    <s v="plays"/>
  </r>
  <r>
    <x v="2"/>
    <s v="US"/>
    <s v="USD"/>
    <n v="1409980144"/>
    <d v="2014-09-06T00:09:04"/>
    <n v="1407388144"/>
    <x v="3742"/>
    <x v="10"/>
    <x v="3"/>
    <b v="0"/>
    <n v="4"/>
    <b v="0"/>
    <s v="theater/plays"/>
    <n v="2"/>
    <n v="25"/>
    <x v="1"/>
    <s v="plays"/>
  </r>
  <r>
    <x v="2"/>
    <s v="US"/>
    <s v="USD"/>
    <n v="1404406964"/>
    <d v="2014-07-03T12:02:44"/>
    <n v="1401814964"/>
    <x v="3743"/>
    <x v="0"/>
    <x v="3"/>
    <b v="0"/>
    <n v="0"/>
    <b v="0"/>
    <s v="theater/plays"/>
    <n v="0"/>
    <n v="0"/>
    <x v="1"/>
    <s v="plays"/>
  </r>
  <r>
    <x v="2"/>
    <s v="US"/>
    <s v="USD"/>
    <n v="1404532740"/>
    <d v="2014-07-04T22:59:00"/>
    <n v="1401823952"/>
    <x v="3744"/>
    <x v="0"/>
    <x v="3"/>
    <b v="0"/>
    <n v="0"/>
    <b v="0"/>
    <s v="theater/plays"/>
    <n v="0"/>
    <n v="0"/>
    <x v="1"/>
    <s v="plays"/>
  </r>
  <r>
    <x v="2"/>
    <s v="US"/>
    <s v="USD"/>
    <n v="1407689102"/>
    <d v="2014-08-10T11:45:02"/>
    <n v="1405097102"/>
    <x v="3745"/>
    <x v="3"/>
    <x v="3"/>
    <b v="0"/>
    <n v="1"/>
    <b v="0"/>
    <s v="theater/plays"/>
    <n v="10"/>
    <n v="10"/>
    <x v="1"/>
    <s v="plays"/>
  </r>
  <r>
    <x v="2"/>
    <s v="US"/>
    <s v="USD"/>
    <n v="1475918439"/>
    <d v="2016-10-08T04:20:39"/>
    <n v="1473326439"/>
    <x v="3746"/>
    <x v="8"/>
    <x v="2"/>
    <b v="0"/>
    <n v="1"/>
    <b v="0"/>
    <s v="theater/plays"/>
    <n v="2.3764705882352941"/>
    <n v="202"/>
    <x v="1"/>
    <s v="plays"/>
  </r>
  <r>
    <x v="2"/>
    <s v="GB"/>
    <s v="GBP"/>
    <n v="1436137140"/>
    <d v="2015-07-05T17:59:00"/>
    <n v="1433833896"/>
    <x v="3747"/>
    <x v="0"/>
    <x v="0"/>
    <b v="0"/>
    <n v="1"/>
    <b v="0"/>
    <s v="theater/plays"/>
    <n v="1"/>
    <n v="25"/>
    <x v="1"/>
    <s v="plays"/>
  </r>
  <r>
    <x v="0"/>
    <s v="US"/>
    <s v="USD"/>
    <n v="1455602340"/>
    <d v="2016-02-16T00:59:00"/>
    <n v="1453827436"/>
    <x v="3748"/>
    <x v="1"/>
    <x v="2"/>
    <b v="0"/>
    <n v="52"/>
    <b v="1"/>
    <s v="theater/musical"/>
    <n v="103.52"/>
    <n v="99.538461538461533"/>
    <x v="1"/>
    <s v="musical"/>
  </r>
  <r>
    <x v="0"/>
    <s v="US"/>
    <s v="USD"/>
    <n v="1461902340"/>
    <d v="2016-04-28T22:59:00"/>
    <n v="1459220588"/>
    <x v="3749"/>
    <x v="7"/>
    <x v="2"/>
    <b v="0"/>
    <n v="7"/>
    <b v="1"/>
    <s v="theater/musical"/>
    <n v="105"/>
    <n v="75"/>
    <x v="1"/>
    <s v="musical"/>
  </r>
  <r>
    <x v="0"/>
    <s v="US"/>
    <s v="USD"/>
    <n v="1423555140"/>
    <d v="2015-02-10T02:59:00"/>
    <n v="1421105608"/>
    <x v="3750"/>
    <x v="1"/>
    <x v="0"/>
    <b v="0"/>
    <n v="28"/>
    <b v="1"/>
    <s v="theater/musical"/>
    <n v="100.44999999999999"/>
    <n v="215.25"/>
    <x v="1"/>
    <s v="musical"/>
  </r>
  <r>
    <x v="0"/>
    <s v="US"/>
    <s v="USD"/>
    <n v="1459641073"/>
    <d v="2016-04-02T18:51:13"/>
    <n v="1454460673"/>
    <x v="3751"/>
    <x v="2"/>
    <x v="2"/>
    <b v="0"/>
    <n v="11"/>
    <b v="1"/>
    <s v="theater/musical"/>
    <n v="132.6"/>
    <n v="120.54545454545455"/>
    <x v="1"/>
    <s v="musical"/>
  </r>
  <r>
    <x v="0"/>
    <s v="GB"/>
    <s v="GBP"/>
    <n v="1476651600"/>
    <d v="2016-10-16T16:00:00"/>
    <n v="1473189335"/>
    <x v="3752"/>
    <x v="8"/>
    <x v="2"/>
    <b v="0"/>
    <n v="15"/>
    <b v="1"/>
    <s v="theater/musical"/>
    <n v="112.99999999999999"/>
    <n v="37.666666666666664"/>
    <x v="1"/>
    <s v="musical"/>
  </r>
  <r>
    <x v="0"/>
    <s v="US"/>
    <s v="USD"/>
    <n v="1433289600"/>
    <d v="2015-06-02T19:00:00"/>
    <n v="1430768800"/>
    <x v="3753"/>
    <x v="5"/>
    <x v="0"/>
    <b v="0"/>
    <n v="30"/>
    <b v="1"/>
    <s v="theater/musical"/>
    <n v="103.34"/>
    <n v="172.23333333333332"/>
    <x v="1"/>
    <s v="musical"/>
  </r>
  <r>
    <x v="0"/>
    <s v="US"/>
    <s v="USD"/>
    <n v="1406350740"/>
    <d v="2014-07-25T23:59:00"/>
    <n v="1403125737"/>
    <x v="3754"/>
    <x v="0"/>
    <x v="3"/>
    <b v="0"/>
    <n v="27"/>
    <b v="1"/>
    <s v="theater/musical"/>
    <n v="120"/>
    <n v="111.11111111111111"/>
    <x v="1"/>
    <s v="musical"/>
  </r>
  <r>
    <x v="0"/>
    <s v="GB"/>
    <s v="GBP"/>
    <n v="1460753307"/>
    <d v="2016-04-15T15:48:27"/>
    <n v="1458161307"/>
    <x v="3755"/>
    <x v="7"/>
    <x v="2"/>
    <b v="0"/>
    <n v="28"/>
    <b v="1"/>
    <s v="theater/musical"/>
    <n v="129.63636363636363"/>
    <n v="25.464285714285715"/>
    <x v="1"/>
    <s v="musical"/>
  </r>
  <r>
    <x v="0"/>
    <s v="US"/>
    <s v="USD"/>
    <n v="1402515198"/>
    <d v="2014-06-11T14:33:18"/>
    <n v="1399923198"/>
    <x v="3756"/>
    <x v="5"/>
    <x v="3"/>
    <b v="0"/>
    <n v="17"/>
    <b v="1"/>
    <s v="theater/musical"/>
    <n v="101.11111111111111"/>
    <n v="267.64705882352939"/>
    <x v="1"/>
    <s v="musical"/>
  </r>
  <r>
    <x v="0"/>
    <s v="US"/>
    <s v="USD"/>
    <n v="1417465515"/>
    <d v="2014-12-01T15:25:15"/>
    <n v="1415737515"/>
    <x v="3757"/>
    <x v="4"/>
    <x v="3"/>
    <b v="0"/>
    <n v="50"/>
    <b v="1"/>
    <s v="theater/musical"/>
    <n v="108.51428571428572"/>
    <n v="75.959999999999994"/>
    <x v="1"/>
    <s v="musical"/>
  </r>
  <r>
    <x v="0"/>
    <s v="US"/>
    <s v="USD"/>
    <n v="1400475600"/>
    <d v="2014-05-19T00:00:00"/>
    <n v="1397819938"/>
    <x v="3758"/>
    <x v="6"/>
    <x v="3"/>
    <b v="0"/>
    <n v="26"/>
    <b v="1"/>
    <s v="theater/musical"/>
    <n v="102.33333333333334"/>
    <n v="59.03846153846154"/>
    <x v="1"/>
    <s v="musical"/>
  </r>
  <r>
    <x v="0"/>
    <s v="US"/>
    <s v="USD"/>
    <n v="1440556553"/>
    <d v="2015-08-25T21:35:53"/>
    <n v="1435372553"/>
    <x v="3759"/>
    <x v="0"/>
    <x v="0"/>
    <b v="0"/>
    <n v="88"/>
    <b v="1"/>
    <s v="theater/musical"/>
    <n v="110.24425000000002"/>
    <n v="50.111022727272733"/>
    <x v="1"/>
    <s v="musical"/>
  </r>
  <r>
    <x v="0"/>
    <s v="US"/>
    <s v="USD"/>
    <n v="1399293386"/>
    <d v="2014-05-05T07:36:26"/>
    <n v="1397133386"/>
    <x v="3760"/>
    <x v="6"/>
    <x v="3"/>
    <b v="0"/>
    <n v="91"/>
    <b v="1"/>
    <s v="theater/musical"/>
    <n v="101.0154"/>
    <n v="55.502967032967035"/>
    <x v="1"/>
    <s v="musical"/>
  </r>
  <r>
    <x v="0"/>
    <s v="GB"/>
    <s v="GBP"/>
    <n v="1439247600"/>
    <d v="2015-08-10T18:00:00"/>
    <n v="1434625937"/>
    <x v="3761"/>
    <x v="0"/>
    <x v="0"/>
    <b v="0"/>
    <n v="3"/>
    <b v="1"/>
    <s v="theater/musical"/>
    <n v="100"/>
    <n v="166.66666666666666"/>
    <x v="1"/>
    <s v="musical"/>
  </r>
  <r>
    <x v="0"/>
    <s v="GB"/>
    <s v="GBP"/>
    <n v="1438543889"/>
    <d v="2015-08-02T14:31:29"/>
    <n v="1436383889"/>
    <x v="3762"/>
    <x v="3"/>
    <x v="0"/>
    <b v="0"/>
    <n v="28"/>
    <b v="1"/>
    <s v="theater/musical"/>
    <n v="106.24"/>
    <n v="47.428571428571431"/>
    <x v="1"/>
    <s v="musical"/>
  </r>
  <r>
    <x v="0"/>
    <s v="US"/>
    <s v="USD"/>
    <n v="1427907626"/>
    <d v="2015-04-01T12:00:26"/>
    <n v="1425319226"/>
    <x v="3763"/>
    <x v="7"/>
    <x v="0"/>
    <b v="0"/>
    <n v="77"/>
    <b v="1"/>
    <s v="theater/musical"/>
    <n v="100"/>
    <n v="64.935064935064929"/>
    <x v="1"/>
    <s v="musical"/>
  </r>
  <r>
    <x v="0"/>
    <s v="US"/>
    <s v="USD"/>
    <n v="1464482160"/>
    <d v="2016-05-28T19:36:00"/>
    <n v="1462824832"/>
    <x v="3764"/>
    <x v="5"/>
    <x v="2"/>
    <b v="0"/>
    <n v="27"/>
    <b v="1"/>
    <s v="theater/musical"/>
    <n v="100"/>
    <n v="55.555555555555557"/>
    <x v="1"/>
    <s v="musical"/>
  </r>
  <r>
    <x v="0"/>
    <s v="US"/>
    <s v="USD"/>
    <n v="1406745482"/>
    <d v="2014-07-30T13:38:02"/>
    <n v="1404153482"/>
    <x v="3765"/>
    <x v="0"/>
    <x v="3"/>
    <b v="0"/>
    <n v="107"/>
    <b v="1"/>
    <s v="theater/musical"/>
    <n v="113.45714285714286"/>
    <n v="74.224299065420567"/>
    <x v="1"/>
    <s v="musical"/>
  </r>
  <r>
    <x v="0"/>
    <s v="US"/>
    <s v="USD"/>
    <n v="1404360045"/>
    <d v="2014-07-02T23:00:45"/>
    <n v="1401336045"/>
    <x v="3766"/>
    <x v="5"/>
    <x v="3"/>
    <b v="0"/>
    <n v="96"/>
    <b v="1"/>
    <s v="theater/musical"/>
    <n v="102.65010000000001"/>
    <n v="106.9271875"/>
    <x v="1"/>
    <s v="musical"/>
  </r>
  <r>
    <x v="0"/>
    <s v="US"/>
    <s v="USD"/>
    <n v="1425185940"/>
    <d v="2015-02-28T23:59:00"/>
    <n v="1423960097"/>
    <x v="3767"/>
    <x v="2"/>
    <x v="0"/>
    <b v="0"/>
    <n v="56"/>
    <b v="1"/>
    <s v="theater/musical"/>
    <n v="116.75"/>
    <n v="41.696428571428569"/>
    <x v="1"/>
    <s v="musical"/>
  </r>
  <r>
    <x v="0"/>
    <s v="US"/>
    <s v="USD"/>
    <n v="1402594090"/>
    <d v="2014-06-12T12:28:10"/>
    <n v="1400002090"/>
    <x v="3768"/>
    <x v="5"/>
    <x v="3"/>
    <b v="0"/>
    <n v="58"/>
    <b v="1"/>
    <s v="theater/musical"/>
    <n v="107.65274999999998"/>
    <n v="74.243275862068955"/>
    <x v="1"/>
    <s v="musical"/>
  </r>
  <r>
    <x v="0"/>
    <s v="US"/>
    <s v="USD"/>
    <n v="1460730079"/>
    <d v="2016-04-15T09:21:19"/>
    <n v="1458138079"/>
    <x v="3769"/>
    <x v="7"/>
    <x v="2"/>
    <b v="0"/>
    <n v="15"/>
    <b v="1"/>
    <s v="theater/musical"/>
    <n v="100"/>
    <n v="73.333333333333329"/>
    <x v="1"/>
    <s v="musical"/>
  </r>
  <r>
    <x v="0"/>
    <s v="GB"/>
    <s v="GBP"/>
    <n v="1434234010"/>
    <d v="2015-06-13T17:20:10"/>
    <n v="1431642010"/>
    <x v="3770"/>
    <x v="5"/>
    <x v="0"/>
    <b v="0"/>
    <n v="20"/>
    <b v="1"/>
    <s v="theater/musical"/>
    <n v="100"/>
    <n v="100"/>
    <x v="1"/>
    <s v="musical"/>
  </r>
  <r>
    <x v="0"/>
    <s v="US"/>
    <s v="USD"/>
    <n v="1463529600"/>
    <d v="2016-05-17T19:00:00"/>
    <n v="1462307652"/>
    <x v="3771"/>
    <x v="5"/>
    <x v="2"/>
    <b v="0"/>
    <n v="38"/>
    <b v="1"/>
    <s v="theater/musical"/>
    <n v="146"/>
    <n v="38.421052631578945"/>
    <x v="1"/>
    <s v="musical"/>
  </r>
  <r>
    <x v="0"/>
    <s v="US"/>
    <s v="USD"/>
    <n v="1480399200"/>
    <d v="2016-11-29T01:00:00"/>
    <n v="1478616506"/>
    <x v="3772"/>
    <x v="4"/>
    <x v="2"/>
    <b v="0"/>
    <n v="33"/>
    <b v="1"/>
    <s v="theater/musical"/>
    <n v="110.2"/>
    <n v="166.96969696969697"/>
    <x v="1"/>
    <s v="musical"/>
  </r>
  <r>
    <x v="0"/>
    <s v="US"/>
    <s v="USD"/>
    <n v="1479175680"/>
    <d v="2016-11-14T21:08:00"/>
    <n v="1476317247"/>
    <x v="3773"/>
    <x v="9"/>
    <x v="2"/>
    <b v="0"/>
    <n v="57"/>
    <b v="1"/>
    <s v="theater/musical"/>
    <n v="108.2"/>
    <n v="94.912280701754383"/>
    <x v="1"/>
    <s v="musical"/>
  </r>
  <r>
    <x v="0"/>
    <s v="CA"/>
    <s v="CAD"/>
    <n v="1428606055"/>
    <d v="2015-04-09T14:00:55"/>
    <n v="1427223655"/>
    <x v="3774"/>
    <x v="7"/>
    <x v="0"/>
    <b v="0"/>
    <n v="25"/>
    <b v="1"/>
    <s v="theater/musical"/>
    <n v="100"/>
    <n v="100"/>
    <x v="1"/>
    <s v="musical"/>
  </r>
  <r>
    <x v="0"/>
    <s v="US"/>
    <s v="USD"/>
    <n v="1428552000"/>
    <d v="2015-04-08T23:00:00"/>
    <n v="1426199843"/>
    <x v="3775"/>
    <x v="7"/>
    <x v="0"/>
    <b v="0"/>
    <n v="14"/>
    <b v="1"/>
    <s v="theater/musical"/>
    <n v="100.25"/>
    <n v="143.21428571428572"/>
    <x v="1"/>
    <s v="musical"/>
  </r>
  <r>
    <x v="0"/>
    <s v="US"/>
    <s v="USD"/>
    <n v="1406854800"/>
    <d v="2014-07-31T20:00:00"/>
    <n v="1403599778"/>
    <x v="3776"/>
    <x v="0"/>
    <x v="3"/>
    <b v="0"/>
    <n v="94"/>
    <b v="1"/>
    <s v="theater/musical"/>
    <n v="106.71250000000001"/>
    <n v="90.819148936170208"/>
    <x v="1"/>
    <s v="musical"/>
  </r>
  <r>
    <x v="0"/>
    <s v="US"/>
    <s v="USD"/>
    <n v="1411790400"/>
    <d v="2014-09-26T23:00:00"/>
    <n v="1409884821"/>
    <x v="3777"/>
    <x v="8"/>
    <x v="3"/>
    <b v="0"/>
    <n v="59"/>
    <b v="1"/>
    <s v="theater/musical"/>
    <n v="143.19999999999999"/>
    <n v="48.542372881355931"/>
    <x v="1"/>
    <s v="musical"/>
  </r>
  <r>
    <x v="0"/>
    <s v="US"/>
    <s v="USD"/>
    <n v="1423942780"/>
    <d v="2015-02-14T14:39:40"/>
    <n v="1418758780"/>
    <x v="3778"/>
    <x v="11"/>
    <x v="3"/>
    <b v="0"/>
    <n v="36"/>
    <b v="1"/>
    <s v="theater/musical"/>
    <n v="105.04166666666667"/>
    <n v="70.027777777777771"/>
    <x v="1"/>
    <s v="musical"/>
  </r>
  <r>
    <x v="0"/>
    <s v="US"/>
    <s v="USD"/>
    <n v="1459010340"/>
    <d v="2016-03-26T11:39:00"/>
    <n v="1456421940"/>
    <x v="3779"/>
    <x v="2"/>
    <x v="2"/>
    <b v="0"/>
    <n v="115"/>
    <b v="1"/>
    <s v="theater/musical"/>
    <n v="103.98"/>
    <n v="135.62608695652173"/>
    <x v="1"/>
    <s v="musical"/>
  </r>
  <r>
    <x v="0"/>
    <s v="US"/>
    <s v="USD"/>
    <n v="1436817960"/>
    <d v="2015-07-13T15:06:00"/>
    <n v="1433999785"/>
    <x v="3780"/>
    <x v="0"/>
    <x v="0"/>
    <b v="0"/>
    <n v="30"/>
    <b v="1"/>
    <s v="theater/musical"/>
    <n v="120"/>
    <n v="100"/>
    <x v="1"/>
    <s v="musical"/>
  </r>
  <r>
    <x v="0"/>
    <s v="US"/>
    <s v="USD"/>
    <n v="1410210685"/>
    <d v="2014-09-08T16:11:25"/>
    <n v="1408050685"/>
    <x v="3781"/>
    <x v="10"/>
    <x v="3"/>
    <b v="0"/>
    <n v="52"/>
    <b v="1"/>
    <s v="theater/musical"/>
    <n v="109.66666666666667"/>
    <n v="94.90384615384616"/>
    <x v="1"/>
    <s v="musical"/>
  </r>
  <r>
    <x v="0"/>
    <s v="GB"/>
    <s v="GBP"/>
    <n v="1469401200"/>
    <d v="2016-07-24T18:00:00"/>
    <n v="1466887297"/>
    <x v="3782"/>
    <x v="0"/>
    <x v="2"/>
    <b v="0"/>
    <n v="27"/>
    <b v="1"/>
    <s v="theater/musical"/>
    <n v="101.75"/>
    <n v="75.370370370370367"/>
    <x v="1"/>
    <s v="musical"/>
  </r>
  <r>
    <x v="0"/>
    <s v="US"/>
    <s v="USD"/>
    <n v="1458057600"/>
    <d v="2016-03-15T11:00:00"/>
    <n v="1455938520"/>
    <x v="3783"/>
    <x v="2"/>
    <x v="2"/>
    <b v="0"/>
    <n v="24"/>
    <b v="1"/>
    <s v="theater/musical"/>
    <n v="128.91666666666666"/>
    <n v="64.458333333333329"/>
    <x v="1"/>
    <s v="musical"/>
  </r>
  <r>
    <x v="0"/>
    <s v="CA"/>
    <s v="CAD"/>
    <n v="1468193532"/>
    <d v="2016-07-10T18:32:12"/>
    <n v="1465601532"/>
    <x v="3784"/>
    <x v="0"/>
    <x v="2"/>
    <b v="0"/>
    <n v="10"/>
    <b v="1"/>
    <s v="theater/musical"/>
    <n v="114.99999999999999"/>
    <n v="115"/>
    <x v="1"/>
    <s v="musical"/>
  </r>
  <r>
    <x v="0"/>
    <s v="GB"/>
    <s v="GBP"/>
    <n v="1470132180"/>
    <d v="2016-08-02T05:03:00"/>
    <n v="1467040769"/>
    <x v="3785"/>
    <x v="0"/>
    <x v="2"/>
    <b v="0"/>
    <n v="30"/>
    <b v="1"/>
    <s v="theater/musical"/>
    <n v="150.75"/>
    <n v="100.5"/>
    <x v="1"/>
    <s v="musical"/>
  </r>
  <r>
    <x v="0"/>
    <s v="US"/>
    <s v="USD"/>
    <n v="1464310475"/>
    <d v="2016-05-26T19:54:35"/>
    <n v="1461718475"/>
    <x v="3786"/>
    <x v="6"/>
    <x v="2"/>
    <b v="0"/>
    <n v="71"/>
    <b v="1"/>
    <s v="theater/musical"/>
    <n v="110.96666666666665"/>
    <n v="93.774647887323937"/>
    <x v="1"/>
    <s v="musical"/>
  </r>
  <r>
    <x v="0"/>
    <s v="US"/>
    <s v="USD"/>
    <n v="1436587140"/>
    <d v="2015-07-10T22:59:00"/>
    <n v="1434113406"/>
    <x v="3787"/>
    <x v="0"/>
    <x v="0"/>
    <b v="0"/>
    <n v="10"/>
    <b v="1"/>
    <s v="theater/musical"/>
    <n v="100.28571428571429"/>
    <n v="35.1"/>
    <x v="1"/>
    <s v="musical"/>
  </r>
  <r>
    <x v="2"/>
    <s v="US"/>
    <s v="USD"/>
    <n v="1450887480"/>
    <d v="2015-12-23T11:18:00"/>
    <n v="1448469719"/>
    <x v="3788"/>
    <x v="4"/>
    <x v="0"/>
    <b v="0"/>
    <n v="1"/>
    <b v="0"/>
    <s v="theater/musical"/>
    <n v="0.66666666666666674"/>
    <n v="500"/>
    <x v="1"/>
    <s v="musical"/>
  </r>
  <r>
    <x v="2"/>
    <s v="GB"/>
    <s v="GBP"/>
    <n v="1434395418"/>
    <d v="2015-06-15T14:10:18"/>
    <n v="1431630618"/>
    <x v="3789"/>
    <x v="5"/>
    <x v="0"/>
    <b v="0"/>
    <n v="4"/>
    <b v="0"/>
    <s v="theater/musical"/>
    <n v="3.267605633802817"/>
    <n v="29"/>
    <x v="1"/>
    <s v="musical"/>
  </r>
  <r>
    <x v="2"/>
    <s v="US"/>
    <s v="USD"/>
    <n v="1479834023"/>
    <d v="2016-11-22T12:00:23"/>
    <n v="1477238423"/>
    <x v="3790"/>
    <x v="9"/>
    <x v="2"/>
    <b v="0"/>
    <n v="0"/>
    <b v="0"/>
    <s v="theater/musical"/>
    <n v="0"/>
    <n v="0"/>
    <x v="1"/>
    <s v="musical"/>
  </r>
  <r>
    <x v="2"/>
    <s v="US"/>
    <s v="USD"/>
    <n v="1404664592"/>
    <d v="2014-07-06T11:36:32"/>
    <n v="1399480592"/>
    <x v="3791"/>
    <x v="5"/>
    <x v="3"/>
    <b v="0"/>
    <n v="0"/>
    <b v="0"/>
    <s v="theater/musical"/>
    <n v="0"/>
    <n v="0"/>
    <x v="1"/>
    <s v="musical"/>
  </r>
  <r>
    <x v="2"/>
    <s v="US"/>
    <s v="USD"/>
    <n v="1436957022"/>
    <d v="2015-07-15T05:43:42"/>
    <n v="1434365022"/>
    <x v="3792"/>
    <x v="0"/>
    <x v="0"/>
    <b v="0"/>
    <n v="2"/>
    <b v="0"/>
    <s v="theater/musical"/>
    <n v="0.27999999999999997"/>
    <n v="17.5"/>
    <x v="1"/>
    <s v="musical"/>
  </r>
  <r>
    <x v="2"/>
    <s v="US"/>
    <s v="USD"/>
    <n v="1418769129"/>
    <d v="2014-12-16T17:32:09"/>
    <n v="1416954729"/>
    <x v="3793"/>
    <x v="4"/>
    <x v="3"/>
    <b v="0"/>
    <n v="24"/>
    <b v="0"/>
    <s v="theater/musical"/>
    <n v="59.657142857142851"/>
    <n v="174"/>
    <x v="1"/>
    <s v="musical"/>
  </r>
  <r>
    <x v="2"/>
    <s v="GB"/>
    <s v="GBP"/>
    <n v="1433685354"/>
    <d v="2015-06-07T08:55:54"/>
    <n v="1431093354"/>
    <x v="3794"/>
    <x v="5"/>
    <x v="0"/>
    <b v="0"/>
    <n v="1"/>
    <b v="0"/>
    <s v="theater/musical"/>
    <n v="1"/>
    <n v="50"/>
    <x v="1"/>
    <s v="musical"/>
  </r>
  <r>
    <x v="2"/>
    <s v="GB"/>
    <s v="GBP"/>
    <n v="1440801000"/>
    <d v="2015-08-28T17:30:00"/>
    <n v="1437042490"/>
    <x v="3795"/>
    <x v="3"/>
    <x v="0"/>
    <b v="0"/>
    <n v="2"/>
    <b v="0"/>
    <s v="theater/musical"/>
    <n v="1.6666666666666667"/>
    <n v="5"/>
    <x v="1"/>
    <s v="musical"/>
  </r>
  <r>
    <x v="2"/>
    <s v="US"/>
    <s v="USD"/>
    <n v="1484354556"/>
    <d v="2017-01-13T19:42:36"/>
    <n v="1479170556"/>
    <x v="3796"/>
    <x v="4"/>
    <x v="2"/>
    <b v="0"/>
    <n v="1"/>
    <b v="0"/>
    <s v="theater/musical"/>
    <n v="4.4444444444444444E-3"/>
    <n v="1"/>
    <x v="1"/>
    <s v="musical"/>
  </r>
  <r>
    <x v="2"/>
    <s v="US"/>
    <s v="USD"/>
    <n v="1429564165"/>
    <d v="2015-04-20T16:09:25"/>
    <n v="1426972165"/>
    <x v="3797"/>
    <x v="7"/>
    <x v="0"/>
    <b v="0"/>
    <n v="37"/>
    <b v="0"/>
    <s v="theater/musical"/>
    <n v="89.666666666666657"/>
    <n v="145.40540540540542"/>
    <x v="1"/>
    <s v="musical"/>
  </r>
  <r>
    <x v="2"/>
    <s v="US"/>
    <s v="USD"/>
    <n v="1407691248"/>
    <d v="2014-08-10T12:20:48"/>
    <n v="1405099248"/>
    <x v="3798"/>
    <x v="3"/>
    <x v="3"/>
    <b v="0"/>
    <n v="5"/>
    <b v="0"/>
    <s v="theater/musical"/>
    <n v="1.4642857142857144"/>
    <n v="205"/>
    <x v="1"/>
    <s v="musical"/>
  </r>
  <r>
    <x v="2"/>
    <s v="US"/>
    <s v="USD"/>
    <n v="1457734843"/>
    <d v="2016-03-11T17:20:43"/>
    <n v="1455142843"/>
    <x v="3799"/>
    <x v="2"/>
    <x v="2"/>
    <b v="0"/>
    <n v="4"/>
    <b v="0"/>
    <s v="theater/musical"/>
    <n v="4.0199999999999996"/>
    <n v="100.5"/>
    <x v="1"/>
    <s v="musical"/>
  </r>
  <r>
    <x v="2"/>
    <s v="US"/>
    <s v="USD"/>
    <n v="1420952340"/>
    <d v="2015-01-10T23:59:00"/>
    <n v="1418146883"/>
    <x v="3800"/>
    <x v="11"/>
    <x v="3"/>
    <b v="0"/>
    <n v="16"/>
    <b v="0"/>
    <s v="theater/musical"/>
    <n v="4.004545454545454"/>
    <n v="55.0625"/>
    <x v="1"/>
    <s v="musical"/>
  </r>
  <r>
    <x v="2"/>
    <s v="US"/>
    <s v="USD"/>
    <n v="1420215216"/>
    <d v="2015-01-02T11:13:36"/>
    <n v="1417536816"/>
    <x v="3801"/>
    <x v="11"/>
    <x v="3"/>
    <b v="0"/>
    <n v="9"/>
    <b v="0"/>
    <s v="theater/musical"/>
    <n v="8.52"/>
    <n v="47.333333333333336"/>
    <x v="1"/>
    <s v="musical"/>
  </r>
  <r>
    <x v="2"/>
    <s v="US"/>
    <s v="USD"/>
    <n v="1445482906"/>
    <d v="2015-10-21T22:01:46"/>
    <n v="1442890906"/>
    <x v="3802"/>
    <x v="8"/>
    <x v="0"/>
    <b v="0"/>
    <n v="0"/>
    <b v="0"/>
    <s v="theater/musical"/>
    <n v="0"/>
    <n v="0"/>
    <x v="1"/>
    <s v="musical"/>
  </r>
  <r>
    <x v="2"/>
    <s v="US"/>
    <s v="USD"/>
    <n v="1457133568"/>
    <d v="2016-03-04T18:19:28"/>
    <n v="1454541568"/>
    <x v="3803"/>
    <x v="2"/>
    <x v="2"/>
    <b v="0"/>
    <n v="40"/>
    <b v="0"/>
    <s v="theater/musical"/>
    <n v="19.650000000000002"/>
    <n v="58.95"/>
    <x v="1"/>
    <s v="musical"/>
  </r>
  <r>
    <x v="2"/>
    <s v="US"/>
    <s v="USD"/>
    <n v="1469948400"/>
    <d v="2016-07-31T02:00:00"/>
    <n v="1465172024"/>
    <x v="3804"/>
    <x v="0"/>
    <x v="2"/>
    <b v="0"/>
    <n v="0"/>
    <b v="0"/>
    <s v="theater/musical"/>
    <n v="0"/>
    <n v="0"/>
    <x v="1"/>
    <s v="musical"/>
  </r>
  <r>
    <x v="2"/>
    <s v="US"/>
    <s v="USD"/>
    <n v="1411852640"/>
    <d v="2014-09-27T16:17:20"/>
    <n v="1406668640"/>
    <x v="3805"/>
    <x v="3"/>
    <x v="3"/>
    <b v="0"/>
    <n v="2"/>
    <b v="0"/>
    <s v="theater/musical"/>
    <n v="2E-3"/>
    <n v="1.5"/>
    <x v="1"/>
    <s v="musical"/>
  </r>
  <r>
    <x v="2"/>
    <s v="AU"/>
    <s v="AUD"/>
    <n v="1404022381"/>
    <d v="2014-06-29T01:13:01"/>
    <n v="1402294381"/>
    <x v="3806"/>
    <x v="0"/>
    <x v="3"/>
    <b v="0"/>
    <n v="1"/>
    <b v="0"/>
    <s v="theater/musical"/>
    <n v="6.6666666666666666E-2"/>
    <n v="5"/>
    <x v="1"/>
    <s v="musical"/>
  </r>
  <r>
    <x v="2"/>
    <s v="US"/>
    <s v="USD"/>
    <n v="1428097739"/>
    <d v="2015-04-03T16:48:59"/>
    <n v="1427492939"/>
    <x v="3807"/>
    <x v="7"/>
    <x v="0"/>
    <b v="0"/>
    <n v="9"/>
    <b v="0"/>
    <s v="theater/musical"/>
    <n v="30.333333333333336"/>
    <n v="50.555555555555557"/>
    <x v="1"/>
    <s v="musical"/>
  </r>
  <r>
    <x v="0"/>
    <s v="GB"/>
    <s v="GBP"/>
    <n v="1429955619"/>
    <d v="2015-04-25T04:53:39"/>
    <n v="1424775219"/>
    <x v="3808"/>
    <x v="2"/>
    <x v="0"/>
    <b v="0"/>
    <n v="24"/>
    <b v="1"/>
    <s v="theater/plays"/>
    <n v="100"/>
    <n v="41.666666666666664"/>
    <x v="1"/>
    <s v="plays"/>
  </r>
  <r>
    <x v="0"/>
    <s v="GB"/>
    <s v="GBP"/>
    <n v="1406761200"/>
    <d v="2014-07-30T18:00:00"/>
    <n v="1402403907"/>
    <x v="3809"/>
    <x v="0"/>
    <x v="3"/>
    <b v="0"/>
    <n v="38"/>
    <b v="1"/>
    <s v="theater/plays"/>
    <n v="101.25"/>
    <n v="53.289473684210527"/>
    <x v="1"/>
    <s v="plays"/>
  </r>
  <r>
    <x v="0"/>
    <s v="US"/>
    <s v="USD"/>
    <n v="1426965758"/>
    <d v="2015-03-21T14:22:38"/>
    <n v="1424377358"/>
    <x v="3810"/>
    <x v="2"/>
    <x v="0"/>
    <b v="0"/>
    <n v="26"/>
    <b v="1"/>
    <s v="theater/plays"/>
    <n v="121.73333333333333"/>
    <n v="70.230769230769226"/>
    <x v="1"/>
    <s v="plays"/>
  </r>
  <r>
    <x v="0"/>
    <s v="GB"/>
    <s v="GBP"/>
    <n v="1464692400"/>
    <d v="2016-05-31T06:00:00"/>
    <n v="1461769373"/>
    <x v="3811"/>
    <x v="6"/>
    <x v="2"/>
    <b v="0"/>
    <n v="19"/>
    <b v="1"/>
    <s v="theater/plays"/>
    <n v="330"/>
    <n v="43.421052631578945"/>
    <x v="1"/>
    <s v="plays"/>
  </r>
  <r>
    <x v="0"/>
    <s v="CA"/>
    <s v="CAD"/>
    <n v="1433131140"/>
    <d v="2015-05-31T22:59:00"/>
    <n v="1429120908"/>
    <x v="3812"/>
    <x v="6"/>
    <x v="0"/>
    <b v="0"/>
    <n v="11"/>
    <b v="1"/>
    <s v="theater/plays"/>
    <n v="109.55"/>
    <n v="199.18181818181819"/>
    <x v="1"/>
    <s v="plays"/>
  </r>
  <r>
    <x v="0"/>
    <s v="US"/>
    <s v="USD"/>
    <n v="1465940580"/>
    <d v="2016-06-14T16:43:00"/>
    <n v="1462603021"/>
    <x v="3813"/>
    <x v="5"/>
    <x v="2"/>
    <b v="0"/>
    <n v="27"/>
    <b v="1"/>
    <s v="theater/plays"/>
    <n v="100.95190476190474"/>
    <n v="78.518148148148143"/>
    <x v="1"/>
    <s v="plays"/>
  </r>
  <r>
    <x v="0"/>
    <s v="US"/>
    <s v="USD"/>
    <n v="1427860740"/>
    <d v="2015-03-31T22:59:00"/>
    <n v="1424727712"/>
    <x v="3814"/>
    <x v="2"/>
    <x v="0"/>
    <b v="0"/>
    <n v="34"/>
    <b v="1"/>
    <s v="theater/plays"/>
    <n v="140.13333333333333"/>
    <n v="61.823529411764703"/>
    <x v="1"/>
    <s v="plays"/>
  </r>
  <r>
    <x v="0"/>
    <s v="GB"/>
    <s v="GBP"/>
    <n v="1440111600"/>
    <d v="2015-08-20T18:00:00"/>
    <n v="1437545657"/>
    <x v="3815"/>
    <x v="3"/>
    <x v="0"/>
    <b v="0"/>
    <n v="20"/>
    <b v="1"/>
    <s v="theater/plays"/>
    <n v="100.001"/>
    <n v="50.000500000000002"/>
    <x v="1"/>
    <s v="plays"/>
  </r>
  <r>
    <x v="0"/>
    <s v="US"/>
    <s v="USD"/>
    <n v="1405614823"/>
    <d v="2014-07-17T11:33:43"/>
    <n v="1403022823"/>
    <x v="3816"/>
    <x v="0"/>
    <x v="3"/>
    <b v="0"/>
    <n v="37"/>
    <b v="1"/>
    <s v="theater/plays"/>
    <n v="119.238"/>
    <n v="48.339729729729726"/>
    <x v="1"/>
    <s v="plays"/>
  </r>
  <r>
    <x v="0"/>
    <s v="US"/>
    <s v="USD"/>
    <n v="1445659140"/>
    <d v="2015-10-23T22:59:00"/>
    <n v="1444236216"/>
    <x v="3817"/>
    <x v="9"/>
    <x v="0"/>
    <b v="0"/>
    <n v="20"/>
    <b v="1"/>
    <s v="theater/plays"/>
    <n v="107.25"/>
    <n v="107.25"/>
    <x v="1"/>
    <s v="plays"/>
  </r>
  <r>
    <x v="0"/>
    <s v="US"/>
    <s v="USD"/>
    <n v="1426187582"/>
    <d v="2015-03-12T14:13:02"/>
    <n v="1423599182"/>
    <x v="3818"/>
    <x v="2"/>
    <x v="0"/>
    <b v="0"/>
    <n v="10"/>
    <b v="1"/>
    <s v="theater/plays"/>
    <n v="227.99999999999997"/>
    <n v="57"/>
    <x v="1"/>
    <s v="plays"/>
  </r>
  <r>
    <x v="0"/>
    <s v="US"/>
    <s v="USD"/>
    <n v="1437166920"/>
    <d v="2015-07-17T16:02:00"/>
    <n v="1435554104"/>
    <x v="3819"/>
    <x v="0"/>
    <x v="0"/>
    <b v="0"/>
    <n v="26"/>
    <b v="1"/>
    <s v="theater/plays"/>
    <n v="106.4"/>
    <n v="40.92307692307692"/>
    <x v="1"/>
    <s v="plays"/>
  </r>
  <r>
    <x v="0"/>
    <s v="GB"/>
    <s v="GBP"/>
    <n v="1436110717"/>
    <d v="2015-07-05T10:38:37"/>
    <n v="1433518717"/>
    <x v="3820"/>
    <x v="0"/>
    <x v="0"/>
    <b v="0"/>
    <n v="20"/>
    <b v="1"/>
    <s v="theater/plays"/>
    <n v="143.33333333333334"/>
    <n v="21.5"/>
    <x v="1"/>
    <s v="plays"/>
  </r>
  <r>
    <x v="0"/>
    <s v="US"/>
    <s v="USD"/>
    <n v="1451881207"/>
    <d v="2016-01-03T23:20:07"/>
    <n v="1449116407"/>
    <x v="3821"/>
    <x v="11"/>
    <x v="0"/>
    <b v="0"/>
    <n v="46"/>
    <b v="1"/>
    <s v="theater/plays"/>
    <n v="104.54285714285714"/>
    <n v="79.543478260869563"/>
    <x v="1"/>
    <s v="plays"/>
  </r>
  <r>
    <x v="0"/>
    <s v="DE"/>
    <s v="EUR"/>
    <n v="1453244340"/>
    <d v="2016-01-19T17:59:00"/>
    <n v="1448136417"/>
    <x v="3822"/>
    <x v="4"/>
    <x v="0"/>
    <b v="0"/>
    <n v="76"/>
    <b v="1"/>
    <s v="theater/plays"/>
    <n v="110.02000000000001"/>
    <n v="72.381578947368425"/>
    <x v="1"/>
    <s v="plays"/>
  </r>
  <r>
    <x v="0"/>
    <s v="US"/>
    <s v="USD"/>
    <n v="1437364740"/>
    <d v="2015-07-19T22:59:00"/>
    <n v="1434405044"/>
    <x v="3823"/>
    <x v="0"/>
    <x v="0"/>
    <b v="0"/>
    <n v="41"/>
    <b v="1"/>
    <s v="theater/plays"/>
    <n v="106"/>
    <n v="64.634146341463421"/>
    <x v="1"/>
    <s v="plays"/>
  </r>
  <r>
    <x v="0"/>
    <s v="GB"/>
    <s v="GBP"/>
    <n v="1470058860"/>
    <d v="2016-08-01T08:41:00"/>
    <n v="1469026903"/>
    <x v="3824"/>
    <x v="3"/>
    <x v="2"/>
    <b v="0"/>
    <n v="7"/>
    <b v="1"/>
    <s v="theater/plays"/>
    <n v="108"/>
    <n v="38.571428571428569"/>
    <x v="1"/>
    <s v="plays"/>
  </r>
  <r>
    <x v="0"/>
    <s v="US"/>
    <s v="USD"/>
    <n v="1434505214"/>
    <d v="2015-06-16T20:40:14"/>
    <n v="1432690814"/>
    <x v="3825"/>
    <x v="5"/>
    <x v="0"/>
    <b v="0"/>
    <n v="49"/>
    <b v="1"/>
    <s v="theater/plays"/>
    <n v="105.42"/>
    <n v="107.57142857142857"/>
    <x v="1"/>
    <s v="plays"/>
  </r>
  <r>
    <x v="0"/>
    <s v="GB"/>
    <s v="GBP"/>
    <n v="1430993394"/>
    <d v="2015-05-07T05:09:54"/>
    <n v="1428401394"/>
    <x v="3826"/>
    <x v="6"/>
    <x v="0"/>
    <b v="0"/>
    <n v="26"/>
    <b v="1"/>
    <s v="theater/plays"/>
    <n v="119.16666666666667"/>
    <n v="27.5"/>
    <x v="1"/>
    <s v="plays"/>
  </r>
  <r>
    <x v="0"/>
    <s v="GB"/>
    <s v="GBP"/>
    <n v="1427414400"/>
    <d v="2015-03-26T19:00:00"/>
    <n v="1422656201"/>
    <x v="3827"/>
    <x v="1"/>
    <x v="0"/>
    <b v="0"/>
    <n v="65"/>
    <b v="1"/>
    <s v="theater/plays"/>
    <n v="152.66666666666666"/>
    <n v="70.461538461538467"/>
    <x v="1"/>
    <s v="plays"/>
  </r>
  <r>
    <x v="0"/>
    <s v="US"/>
    <s v="USD"/>
    <n v="1420033187"/>
    <d v="2014-12-31T08:39:47"/>
    <n v="1414845587"/>
    <x v="3828"/>
    <x v="4"/>
    <x v="3"/>
    <b v="0"/>
    <n v="28"/>
    <b v="1"/>
    <s v="theater/plays"/>
    <n v="100"/>
    <n v="178.57142857142858"/>
    <x v="1"/>
    <s v="plays"/>
  </r>
  <r>
    <x v="0"/>
    <s v="US"/>
    <s v="USD"/>
    <n v="1472676371"/>
    <d v="2016-08-31T15:46:11"/>
    <n v="1470948371"/>
    <x v="3829"/>
    <x v="10"/>
    <x v="2"/>
    <b v="0"/>
    <n v="8"/>
    <b v="1"/>
    <s v="theater/plays"/>
    <n v="100.2"/>
    <n v="62.625"/>
    <x v="1"/>
    <s v="plays"/>
  </r>
  <r>
    <x v="0"/>
    <s v="US"/>
    <s v="USD"/>
    <n v="1464371211"/>
    <d v="2016-05-27T12:46:51"/>
    <n v="1463161611"/>
    <x v="3830"/>
    <x v="5"/>
    <x v="2"/>
    <b v="0"/>
    <n v="3"/>
    <b v="1"/>
    <s v="theater/plays"/>
    <n v="225"/>
    <n v="75"/>
    <x v="1"/>
    <s v="plays"/>
  </r>
  <r>
    <x v="0"/>
    <s v="US"/>
    <s v="USD"/>
    <n v="1415222545"/>
    <d v="2014-11-05T16:22:25"/>
    <n v="1413404545"/>
    <x v="3831"/>
    <x v="9"/>
    <x v="3"/>
    <b v="0"/>
    <n v="9"/>
    <b v="1"/>
    <s v="theater/plays"/>
    <n v="106.02199999999999"/>
    <n v="58.901111111111113"/>
    <x v="1"/>
    <s v="plays"/>
  </r>
  <r>
    <x v="0"/>
    <s v="US"/>
    <s v="USD"/>
    <n v="1455936335"/>
    <d v="2016-02-19T21:45:35"/>
    <n v="1452048335"/>
    <x v="3832"/>
    <x v="1"/>
    <x v="2"/>
    <b v="0"/>
    <n v="9"/>
    <b v="1"/>
    <s v="theater/plays"/>
    <n v="104.66666666666666"/>
    <n v="139.55555555555554"/>
    <x v="1"/>
    <s v="plays"/>
  </r>
  <r>
    <x v="0"/>
    <s v="CA"/>
    <s v="CAD"/>
    <n v="1417460940"/>
    <d v="2014-12-01T14:09:00"/>
    <n v="1416516972"/>
    <x v="3833"/>
    <x v="4"/>
    <x v="3"/>
    <b v="0"/>
    <n v="20"/>
    <b v="1"/>
    <s v="theater/plays"/>
    <n v="116.66666666666667"/>
    <n v="70"/>
    <x v="1"/>
    <s v="plays"/>
  </r>
  <r>
    <x v="0"/>
    <s v="GB"/>
    <s v="GBP"/>
    <n v="1434624067"/>
    <d v="2015-06-18T05:41:07"/>
    <n v="1432032067"/>
    <x v="3834"/>
    <x v="5"/>
    <x v="0"/>
    <b v="0"/>
    <n v="57"/>
    <b v="1"/>
    <s v="theater/plays"/>
    <n v="109.03333333333333"/>
    <n v="57.385964912280699"/>
    <x v="1"/>
    <s v="plays"/>
  </r>
  <r>
    <x v="0"/>
    <s v="GB"/>
    <s v="GBP"/>
    <n v="1461278208"/>
    <d v="2016-04-21T17:36:48"/>
    <n v="1459463808"/>
    <x v="3835"/>
    <x v="7"/>
    <x v="2"/>
    <b v="0"/>
    <n v="8"/>
    <b v="1"/>
    <s v="theater/plays"/>
    <n v="160"/>
    <n v="40"/>
    <x v="1"/>
    <s v="plays"/>
  </r>
  <r>
    <x v="0"/>
    <s v="US"/>
    <s v="USD"/>
    <n v="1470197340"/>
    <d v="2016-08-02T23:09:00"/>
    <n v="1467497652"/>
    <x v="3836"/>
    <x v="3"/>
    <x v="2"/>
    <b v="0"/>
    <n v="14"/>
    <b v="1"/>
    <s v="theater/plays"/>
    <n v="112.5"/>
    <n v="64.285714285714292"/>
    <x v="1"/>
    <s v="plays"/>
  </r>
  <r>
    <x v="0"/>
    <s v="GB"/>
    <s v="GBP"/>
    <n v="1435947758"/>
    <d v="2015-07-03T13:22:38"/>
    <n v="1432837358"/>
    <x v="3837"/>
    <x v="5"/>
    <x v="0"/>
    <b v="0"/>
    <n v="17"/>
    <b v="1"/>
    <s v="theater/plays"/>
    <n v="102.1"/>
    <n v="120.11764705882354"/>
    <x v="1"/>
    <s v="plays"/>
  </r>
  <r>
    <x v="0"/>
    <s v="SE"/>
    <s v="SEK"/>
    <n v="1432314209"/>
    <d v="2015-05-22T12:03:29"/>
    <n v="1429722209"/>
    <x v="3838"/>
    <x v="6"/>
    <x v="0"/>
    <b v="0"/>
    <n v="100"/>
    <b v="1"/>
    <s v="theater/plays"/>
    <n v="100.824"/>
    <n v="1008.24"/>
    <x v="1"/>
    <s v="plays"/>
  </r>
  <r>
    <x v="0"/>
    <s v="US"/>
    <s v="USD"/>
    <n v="1438226724"/>
    <d v="2015-07-29T22:25:24"/>
    <n v="1433042724"/>
    <x v="3839"/>
    <x v="5"/>
    <x v="0"/>
    <b v="0"/>
    <n v="32"/>
    <b v="1"/>
    <s v="theater/plays"/>
    <n v="101.25"/>
    <n v="63.28125"/>
    <x v="1"/>
    <s v="plays"/>
  </r>
  <r>
    <x v="0"/>
    <s v="GB"/>
    <s v="GBP"/>
    <n v="1459180229"/>
    <d v="2016-03-28T10:50:29"/>
    <n v="1457023829"/>
    <x v="3840"/>
    <x v="7"/>
    <x v="2"/>
    <b v="0"/>
    <n v="3"/>
    <b v="1"/>
    <s v="theater/plays"/>
    <n v="6500"/>
    <n v="21.666666666666668"/>
    <x v="1"/>
    <s v="plays"/>
  </r>
  <r>
    <x v="2"/>
    <s v="US"/>
    <s v="USD"/>
    <n v="1405882287"/>
    <d v="2014-07-20T13:51:27"/>
    <n v="1400698287"/>
    <x v="3841"/>
    <x v="5"/>
    <x v="3"/>
    <b v="1"/>
    <n v="34"/>
    <b v="0"/>
    <s v="theater/plays"/>
    <n v="8.7200000000000006"/>
    <n v="25.647058823529413"/>
    <x v="1"/>
    <s v="plays"/>
  </r>
  <r>
    <x v="2"/>
    <s v="GB"/>
    <s v="GBP"/>
    <n v="1399809052"/>
    <d v="2014-05-11T06:50:52"/>
    <n v="1397217052"/>
    <x v="3842"/>
    <x v="6"/>
    <x v="3"/>
    <b v="1"/>
    <n v="23"/>
    <b v="0"/>
    <s v="theater/plays"/>
    <n v="21.94"/>
    <n v="47.695652173913047"/>
    <x v="1"/>
    <s v="plays"/>
  </r>
  <r>
    <x v="2"/>
    <s v="US"/>
    <s v="USD"/>
    <n v="1401587064"/>
    <d v="2014-05-31T20:44:24"/>
    <n v="1399427064"/>
    <x v="3843"/>
    <x v="5"/>
    <x v="3"/>
    <b v="1"/>
    <n v="19"/>
    <b v="0"/>
    <s v="theater/plays"/>
    <n v="21.3"/>
    <n v="56.05263157894737"/>
    <x v="1"/>
    <s v="plays"/>
  </r>
  <r>
    <x v="2"/>
    <s v="US"/>
    <s v="USD"/>
    <n v="1401778740"/>
    <d v="2014-06-03T01:59:00"/>
    <n v="1399474134"/>
    <x v="3844"/>
    <x v="5"/>
    <x v="3"/>
    <b v="1"/>
    <n v="50"/>
    <b v="0"/>
    <s v="theater/plays"/>
    <n v="41.489795918367342"/>
    <n v="81.319999999999993"/>
    <x v="1"/>
    <s v="plays"/>
  </r>
  <r>
    <x v="2"/>
    <s v="US"/>
    <s v="USD"/>
    <n v="1443711774"/>
    <d v="2015-10-01T10:02:54"/>
    <n v="1441119774"/>
    <x v="3845"/>
    <x v="8"/>
    <x v="0"/>
    <b v="1"/>
    <n v="12"/>
    <b v="0"/>
    <s v="theater/plays"/>
    <n v="2.105"/>
    <n v="70.166666666666671"/>
    <x v="1"/>
    <s v="plays"/>
  </r>
  <r>
    <x v="2"/>
    <s v="US"/>
    <s v="USD"/>
    <n v="1412405940"/>
    <d v="2014-10-04T01:59:00"/>
    <n v="1409721542"/>
    <x v="3846"/>
    <x v="8"/>
    <x v="3"/>
    <b v="1"/>
    <n v="8"/>
    <b v="0"/>
    <s v="theater/plays"/>
    <n v="2.7"/>
    <n v="23.625"/>
    <x v="1"/>
    <s v="plays"/>
  </r>
  <r>
    <x v="2"/>
    <s v="US"/>
    <s v="USD"/>
    <n v="1437283391"/>
    <d v="2015-07-19T00:23:11"/>
    <n v="1433395391"/>
    <x v="3847"/>
    <x v="0"/>
    <x v="0"/>
    <b v="1"/>
    <n v="9"/>
    <b v="0"/>
    <s v="theater/plays"/>
    <n v="16.161904761904761"/>
    <n v="188.55555555555554"/>
    <x v="1"/>
    <s v="plays"/>
  </r>
  <r>
    <x v="2"/>
    <s v="US"/>
    <s v="USD"/>
    <n v="1445196989"/>
    <d v="2015-10-18T14:36:29"/>
    <n v="1442604989"/>
    <x v="3848"/>
    <x v="8"/>
    <x v="0"/>
    <b v="1"/>
    <n v="43"/>
    <b v="0"/>
    <s v="theater/plays"/>
    <n v="16.376923076923077"/>
    <n v="49.511627906976742"/>
    <x v="1"/>
    <s v="plays"/>
  </r>
  <r>
    <x v="2"/>
    <s v="DE"/>
    <s v="EUR"/>
    <n v="1434047084"/>
    <d v="2015-06-11T13:24:44"/>
    <n v="1431455084"/>
    <x v="3849"/>
    <x v="5"/>
    <x v="0"/>
    <b v="1"/>
    <n v="28"/>
    <b v="0"/>
    <s v="theater/plays"/>
    <n v="7.043333333333333"/>
    <n v="75.464285714285708"/>
    <x v="1"/>
    <s v="plays"/>
  </r>
  <r>
    <x v="2"/>
    <s v="US"/>
    <s v="USD"/>
    <n v="1420081143"/>
    <d v="2014-12-31T21:59:03"/>
    <n v="1417489143"/>
    <x v="3850"/>
    <x v="11"/>
    <x v="3"/>
    <b v="1"/>
    <n v="4"/>
    <b v="0"/>
    <s v="theater/plays"/>
    <n v="3.8"/>
    <n v="9.5"/>
    <x v="1"/>
    <s v="plays"/>
  </r>
  <r>
    <x v="2"/>
    <s v="GB"/>
    <s v="GBP"/>
    <n v="1437129179"/>
    <d v="2015-07-17T05:32:59"/>
    <n v="1434537179"/>
    <x v="3851"/>
    <x v="0"/>
    <x v="0"/>
    <b v="1"/>
    <n v="24"/>
    <b v="0"/>
    <s v="theater/plays"/>
    <n v="34.08"/>
    <n v="35.5"/>
    <x v="1"/>
    <s v="plays"/>
  </r>
  <r>
    <x v="2"/>
    <s v="US"/>
    <s v="USD"/>
    <n v="1427427276"/>
    <d v="2015-03-26T22:34:36"/>
    <n v="1425270876"/>
    <x v="3852"/>
    <x v="7"/>
    <x v="0"/>
    <b v="0"/>
    <n v="2"/>
    <b v="0"/>
    <s v="theater/plays"/>
    <n v="0.2"/>
    <n v="10"/>
    <x v="1"/>
    <s v="plays"/>
  </r>
  <r>
    <x v="2"/>
    <s v="US"/>
    <s v="USD"/>
    <n v="1409602178"/>
    <d v="2014-09-01T15:09:38"/>
    <n v="1406578178"/>
    <x v="3853"/>
    <x v="3"/>
    <x v="3"/>
    <b v="0"/>
    <n v="2"/>
    <b v="0"/>
    <s v="theater/plays"/>
    <n v="2.5999999999999999E-2"/>
    <n v="13"/>
    <x v="1"/>
    <s v="plays"/>
  </r>
  <r>
    <x v="2"/>
    <s v="US"/>
    <s v="USD"/>
    <n v="1431206058"/>
    <d v="2015-05-09T16:14:18"/>
    <n v="1428614058"/>
    <x v="3854"/>
    <x v="6"/>
    <x v="0"/>
    <b v="0"/>
    <n v="20"/>
    <b v="0"/>
    <s v="theater/plays"/>
    <n v="16.254545454545454"/>
    <n v="89.4"/>
    <x v="1"/>
    <s v="plays"/>
  </r>
  <r>
    <x v="2"/>
    <s v="US"/>
    <s v="USD"/>
    <n v="1427408271"/>
    <d v="2015-03-26T17:17:51"/>
    <n v="1424819871"/>
    <x v="3855"/>
    <x v="2"/>
    <x v="0"/>
    <b v="0"/>
    <n v="1"/>
    <b v="0"/>
    <s v="theater/plays"/>
    <n v="2.5"/>
    <n v="25"/>
    <x v="1"/>
    <s v="plays"/>
  </r>
  <r>
    <x v="2"/>
    <s v="US"/>
    <s v="USD"/>
    <n v="1425833403"/>
    <d v="2015-03-08T11:50:03"/>
    <n v="1423245003"/>
    <x v="3856"/>
    <x v="2"/>
    <x v="0"/>
    <b v="0"/>
    <n v="1"/>
    <b v="0"/>
    <s v="theater/plays"/>
    <n v="0.02"/>
    <n v="1"/>
    <x v="1"/>
    <s v="plays"/>
  </r>
  <r>
    <x v="2"/>
    <s v="US"/>
    <s v="USD"/>
    <n v="1406913120"/>
    <d v="2014-08-01T12:12:00"/>
    <n v="1404927690"/>
    <x v="3857"/>
    <x v="3"/>
    <x v="3"/>
    <b v="0"/>
    <n v="4"/>
    <b v="0"/>
    <s v="theater/plays"/>
    <n v="5.2"/>
    <n v="65"/>
    <x v="1"/>
    <s v="plays"/>
  </r>
  <r>
    <x v="2"/>
    <s v="GB"/>
    <s v="GBP"/>
    <n v="1432328400"/>
    <d v="2015-05-22T16:00:00"/>
    <n v="1430734844"/>
    <x v="3858"/>
    <x v="5"/>
    <x v="0"/>
    <b v="0"/>
    <n v="1"/>
    <b v="0"/>
    <s v="theater/plays"/>
    <n v="2"/>
    <n v="10"/>
    <x v="1"/>
    <s v="plays"/>
  </r>
  <r>
    <x v="2"/>
    <s v="US"/>
    <s v="USD"/>
    <n v="1403730000"/>
    <d v="2014-06-25T16:00:00"/>
    <n v="1401485207"/>
    <x v="3859"/>
    <x v="5"/>
    <x v="3"/>
    <b v="0"/>
    <n v="1"/>
    <b v="0"/>
    <s v="theater/plays"/>
    <n v="0.04"/>
    <n v="1"/>
    <x v="1"/>
    <s v="plays"/>
  </r>
  <r>
    <x v="2"/>
    <s v="US"/>
    <s v="USD"/>
    <n v="1407858710"/>
    <d v="2014-08-12T10:51:50"/>
    <n v="1405266710"/>
    <x v="3860"/>
    <x v="3"/>
    <x v="3"/>
    <b v="0"/>
    <n v="13"/>
    <b v="0"/>
    <s v="theater/plays"/>
    <n v="17.666666666666668"/>
    <n v="81.538461538461533"/>
    <x v="1"/>
    <s v="plays"/>
  </r>
  <r>
    <x v="2"/>
    <s v="US"/>
    <s v="USD"/>
    <n v="1415828820"/>
    <d v="2014-11-12T16:47:00"/>
    <n v="1412258977"/>
    <x v="3861"/>
    <x v="9"/>
    <x v="3"/>
    <b v="0"/>
    <n v="1"/>
    <b v="0"/>
    <s v="theater/plays"/>
    <n v="5"/>
    <n v="100"/>
    <x v="1"/>
    <s v="plays"/>
  </r>
  <r>
    <x v="2"/>
    <s v="US"/>
    <s v="USD"/>
    <n v="1473699540"/>
    <d v="2016-09-12T11:59:00"/>
    <n v="1472451356"/>
    <x v="3862"/>
    <x v="10"/>
    <x v="2"/>
    <b v="0"/>
    <n v="1"/>
    <b v="0"/>
    <s v="theater/plays"/>
    <n v="1.3333333333333334E-2"/>
    <n v="1"/>
    <x v="1"/>
    <s v="plays"/>
  </r>
  <r>
    <x v="2"/>
    <s v="US"/>
    <s v="USD"/>
    <n v="1446739905"/>
    <d v="2015-11-05T11:11:45"/>
    <n v="1441552305"/>
    <x v="3863"/>
    <x v="8"/>
    <x v="0"/>
    <b v="0"/>
    <n v="0"/>
    <b v="0"/>
    <s v="theater/plays"/>
    <n v="0"/>
    <n v="0"/>
    <x v="1"/>
    <s v="plays"/>
  </r>
  <r>
    <x v="2"/>
    <s v="US"/>
    <s v="USD"/>
    <n v="1447799054"/>
    <d v="2015-11-17T17:24:14"/>
    <n v="1445203454"/>
    <x v="3864"/>
    <x v="9"/>
    <x v="0"/>
    <b v="0"/>
    <n v="3"/>
    <b v="0"/>
    <s v="theater/plays"/>
    <n v="1.2"/>
    <n v="20"/>
    <x v="1"/>
    <s v="plays"/>
  </r>
  <r>
    <x v="2"/>
    <s v="CA"/>
    <s v="CAD"/>
    <n v="1409376600"/>
    <d v="2014-08-30T00:30:00"/>
    <n v="1405957098"/>
    <x v="3865"/>
    <x v="3"/>
    <x v="3"/>
    <b v="0"/>
    <n v="14"/>
    <b v="0"/>
    <s v="theater/plays"/>
    <n v="26.937422295897225"/>
    <n v="46.428571428571431"/>
    <x v="1"/>
    <s v="plays"/>
  </r>
  <r>
    <x v="2"/>
    <s v="US"/>
    <s v="USD"/>
    <n v="1458703740"/>
    <d v="2016-03-22T22:29:00"/>
    <n v="1454453021"/>
    <x v="3866"/>
    <x v="2"/>
    <x v="2"/>
    <b v="0"/>
    <n v="2"/>
    <b v="0"/>
    <s v="theater/plays"/>
    <n v="0.54999999999999993"/>
    <n v="5.5"/>
    <x v="1"/>
    <s v="plays"/>
  </r>
  <r>
    <x v="2"/>
    <s v="US"/>
    <s v="USD"/>
    <n v="1466278339"/>
    <d v="2016-06-18T14:32:19"/>
    <n v="1463686339"/>
    <x v="3867"/>
    <x v="5"/>
    <x v="2"/>
    <b v="0"/>
    <n v="5"/>
    <b v="0"/>
    <s v="theater/plays"/>
    <n v="12.55"/>
    <n v="50.2"/>
    <x v="1"/>
    <s v="plays"/>
  </r>
  <r>
    <x v="1"/>
    <s v="GB"/>
    <s v="GBP"/>
    <n v="1410191405"/>
    <d v="2014-09-08T10:50:05"/>
    <n v="1408031405"/>
    <x v="3868"/>
    <x v="10"/>
    <x v="3"/>
    <b v="0"/>
    <n v="1"/>
    <b v="0"/>
    <s v="theater/musical"/>
    <n v="0.2"/>
    <n v="10"/>
    <x v="1"/>
    <s v="musical"/>
  </r>
  <r>
    <x v="1"/>
    <s v="US"/>
    <s v="USD"/>
    <n v="1426302660"/>
    <d v="2015-03-13T22:11:00"/>
    <n v="1423761792"/>
    <x v="3869"/>
    <x v="2"/>
    <x v="0"/>
    <b v="0"/>
    <n v="15"/>
    <b v="0"/>
    <s v="theater/musical"/>
    <n v="3.4474868431088401"/>
    <n v="30.133333333333333"/>
    <x v="1"/>
    <s v="musical"/>
  </r>
  <r>
    <x v="1"/>
    <s v="US"/>
    <s v="USD"/>
    <n v="1404360478"/>
    <d v="2014-07-02T23:07:58"/>
    <n v="1401768478"/>
    <x v="3870"/>
    <x v="0"/>
    <x v="3"/>
    <b v="0"/>
    <n v="10"/>
    <b v="0"/>
    <s v="theater/musical"/>
    <n v="15"/>
    <n v="150"/>
    <x v="1"/>
    <s v="musical"/>
  </r>
  <r>
    <x v="1"/>
    <s v="US"/>
    <s v="USD"/>
    <n v="1490809450"/>
    <d v="2017-03-29T12:44:10"/>
    <n v="1485629050"/>
    <x v="3871"/>
    <x v="1"/>
    <x v="1"/>
    <b v="0"/>
    <n v="3"/>
    <b v="0"/>
    <s v="theater/musical"/>
    <n v="2.666666666666667"/>
    <n v="13.333333333333334"/>
    <x v="1"/>
    <s v="musical"/>
  </r>
  <r>
    <x v="1"/>
    <s v="US"/>
    <s v="USD"/>
    <n v="1439522996"/>
    <d v="2015-08-13T22:29:56"/>
    <n v="1435202996"/>
    <x v="3872"/>
    <x v="0"/>
    <x v="0"/>
    <b v="0"/>
    <n v="0"/>
    <b v="0"/>
    <s v="theater/musical"/>
    <n v="0"/>
    <n v="0"/>
    <x v="1"/>
    <s v="musical"/>
  </r>
  <r>
    <x v="1"/>
    <s v="US"/>
    <s v="USD"/>
    <n v="1444322535"/>
    <d v="2015-10-08T11:42:15"/>
    <n v="1441730535"/>
    <x v="3873"/>
    <x v="8"/>
    <x v="0"/>
    <b v="0"/>
    <n v="0"/>
    <b v="0"/>
    <s v="theater/musical"/>
    <n v="0"/>
    <n v="0"/>
    <x v="1"/>
    <s v="musical"/>
  </r>
  <r>
    <x v="1"/>
    <s v="NZ"/>
    <s v="NZD"/>
    <n v="1422061200"/>
    <d v="2015-01-23T20:00:00"/>
    <n v="1420244622"/>
    <x v="3874"/>
    <x v="1"/>
    <x v="0"/>
    <b v="0"/>
    <n v="0"/>
    <b v="0"/>
    <s v="theater/musical"/>
    <n v="0"/>
    <n v="0"/>
    <x v="1"/>
    <s v="musical"/>
  </r>
  <r>
    <x v="1"/>
    <s v="DK"/>
    <s v="DKK"/>
    <n v="1472896800"/>
    <d v="2016-09-03T05:00:00"/>
    <n v="1472804365"/>
    <x v="3875"/>
    <x v="8"/>
    <x v="2"/>
    <b v="0"/>
    <n v="0"/>
    <b v="0"/>
    <s v="theater/musical"/>
    <n v="0"/>
    <n v="0"/>
    <x v="1"/>
    <s v="musical"/>
  </r>
  <r>
    <x v="1"/>
    <s v="GB"/>
    <s v="GBP"/>
    <n v="1454425128"/>
    <d v="2016-02-02T09:58:48"/>
    <n v="1451833128"/>
    <x v="3876"/>
    <x v="1"/>
    <x v="2"/>
    <b v="0"/>
    <n v="46"/>
    <b v="0"/>
    <s v="theater/musical"/>
    <n v="52.794871794871788"/>
    <n v="44.760869565217391"/>
    <x v="1"/>
    <s v="musical"/>
  </r>
  <r>
    <x v="1"/>
    <s v="US"/>
    <s v="USD"/>
    <n v="1481213752"/>
    <d v="2016-12-08T11:15:52"/>
    <n v="1478621752"/>
    <x v="3877"/>
    <x v="4"/>
    <x v="2"/>
    <b v="0"/>
    <n v="14"/>
    <b v="0"/>
    <s v="theater/musical"/>
    <n v="4.9639999999999995"/>
    <n v="88.642857142857139"/>
    <x v="1"/>
    <s v="musical"/>
  </r>
  <r>
    <x v="1"/>
    <s v="US"/>
    <s v="USD"/>
    <n v="1435636740"/>
    <d v="2015-06-29T22:59:00"/>
    <n v="1433014746"/>
    <x v="3878"/>
    <x v="5"/>
    <x v="0"/>
    <b v="0"/>
    <n v="1"/>
    <b v="0"/>
    <s v="theater/musical"/>
    <n v="5.5555555555555552E-2"/>
    <n v="10"/>
    <x v="1"/>
    <s v="musical"/>
  </r>
  <r>
    <x v="1"/>
    <s v="GB"/>
    <s v="GBP"/>
    <n v="1422218396"/>
    <d v="2015-01-25T15:39:56"/>
    <n v="1419626396"/>
    <x v="3879"/>
    <x v="11"/>
    <x v="3"/>
    <b v="0"/>
    <n v="0"/>
    <b v="0"/>
    <s v="theater/musical"/>
    <n v="0"/>
    <n v="0"/>
    <x v="1"/>
    <s v="musical"/>
  </r>
  <r>
    <x v="1"/>
    <s v="GB"/>
    <s v="GBP"/>
    <n v="1406761200"/>
    <d v="2014-07-30T18:00:00"/>
    <n v="1403724820"/>
    <x v="3880"/>
    <x v="0"/>
    <x v="3"/>
    <b v="0"/>
    <n v="17"/>
    <b v="0"/>
    <s v="theater/musical"/>
    <n v="13.066666666666665"/>
    <n v="57.647058823529413"/>
    <x v="1"/>
    <s v="musical"/>
  </r>
  <r>
    <x v="1"/>
    <s v="US"/>
    <s v="USD"/>
    <n v="1487550399"/>
    <d v="2017-02-19T19:26:39"/>
    <n v="1484958399"/>
    <x v="3881"/>
    <x v="1"/>
    <x v="1"/>
    <b v="0"/>
    <n v="1"/>
    <b v="0"/>
    <s v="theater/musical"/>
    <n v="5"/>
    <n v="25"/>
    <x v="1"/>
    <s v="musical"/>
  </r>
  <r>
    <x v="1"/>
    <s v="AU"/>
    <s v="AUD"/>
    <n v="1454281380"/>
    <d v="2016-01-31T18:03:00"/>
    <n v="1451950570"/>
    <x v="3882"/>
    <x v="1"/>
    <x v="2"/>
    <b v="0"/>
    <n v="0"/>
    <b v="0"/>
    <s v="theater/musical"/>
    <n v="0"/>
    <n v="0"/>
    <x v="1"/>
    <s v="musical"/>
  </r>
  <r>
    <x v="1"/>
    <s v="GB"/>
    <s v="GBP"/>
    <n v="1409668069"/>
    <d v="2014-09-02T09:27:49"/>
    <n v="1407076069"/>
    <x v="3883"/>
    <x v="10"/>
    <x v="3"/>
    <b v="0"/>
    <n v="0"/>
    <b v="0"/>
    <s v="theater/musical"/>
    <n v="0"/>
    <n v="0"/>
    <x v="1"/>
    <s v="musical"/>
  </r>
  <r>
    <x v="1"/>
    <s v="US"/>
    <s v="USD"/>
    <n v="1427479192"/>
    <d v="2015-03-27T12:59:52"/>
    <n v="1425322792"/>
    <x v="3884"/>
    <x v="7"/>
    <x v="0"/>
    <b v="0"/>
    <n v="0"/>
    <b v="0"/>
    <s v="theater/musical"/>
    <n v="0"/>
    <n v="0"/>
    <x v="1"/>
    <s v="musical"/>
  </r>
  <r>
    <x v="1"/>
    <s v="US"/>
    <s v="USD"/>
    <n v="1462834191"/>
    <d v="2016-05-09T17:49:51"/>
    <n v="1460242191"/>
    <x v="3885"/>
    <x v="6"/>
    <x v="2"/>
    <b v="0"/>
    <n v="0"/>
    <b v="0"/>
    <s v="theater/musical"/>
    <n v="0"/>
    <n v="0"/>
    <x v="1"/>
    <s v="musical"/>
  </r>
  <r>
    <x v="1"/>
    <s v="AU"/>
    <s v="AUD"/>
    <n v="1418275702"/>
    <d v="2014-12-11T00:28:22"/>
    <n v="1415683702"/>
    <x v="3886"/>
    <x v="4"/>
    <x v="3"/>
    <b v="0"/>
    <n v="0"/>
    <b v="0"/>
    <s v="theater/musical"/>
    <n v="0"/>
    <n v="0"/>
    <x v="1"/>
    <s v="musical"/>
  </r>
  <r>
    <x v="1"/>
    <s v="US"/>
    <s v="USD"/>
    <n v="1430517600"/>
    <d v="2015-05-01T17:00:00"/>
    <n v="1426538129"/>
    <x v="3887"/>
    <x v="7"/>
    <x v="0"/>
    <b v="0"/>
    <n v="2"/>
    <b v="0"/>
    <s v="theater/musical"/>
    <n v="1.7500000000000002"/>
    <n v="17.5"/>
    <x v="1"/>
    <s v="musical"/>
  </r>
  <r>
    <x v="2"/>
    <s v="GB"/>
    <s v="GBP"/>
    <n v="1488114358"/>
    <d v="2017-02-26T08:05:58"/>
    <n v="1485522358"/>
    <x v="3888"/>
    <x v="1"/>
    <x v="1"/>
    <b v="0"/>
    <n v="14"/>
    <b v="0"/>
    <s v="theater/plays"/>
    <n v="27.1"/>
    <n v="38.714285714285715"/>
    <x v="1"/>
    <s v="plays"/>
  </r>
  <r>
    <x v="2"/>
    <s v="US"/>
    <s v="USD"/>
    <n v="1420413960"/>
    <d v="2015-01-04T18:26:00"/>
    <n v="1417651630"/>
    <x v="3889"/>
    <x v="11"/>
    <x v="3"/>
    <b v="0"/>
    <n v="9"/>
    <b v="0"/>
    <s v="theater/plays"/>
    <n v="1.4749999999999999"/>
    <n v="13.111111111111111"/>
    <x v="1"/>
    <s v="plays"/>
  </r>
  <r>
    <x v="2"/>
    <s v="US"/>
    <s v="USD"/>
    <n v="1439662344"/>
    <d v="2015-08-15T13:12:24"/>
    <n v="1434478344"/>
    <x v="3890"/>
    <x v="0"/>
    <x v="0"/>
    <b v="0"/>
    <n v="8"/>
    <b v="0"/>
    <s v="theater/plays"/>
    <n v="16.826666666666668"/>
    <n v="315.5"/>
    <x v="1"/>
    <s v="plays"/>
  </r>
  <r>
    <x v="2"/>
    <s v="US"/>
    <s v="USD"/>
    <n v="1427086740"/>
    <d v="2015-03-22T23:59:00"/>
    <n v="1424488244"/>
    <x v="3891"/>
    <x v="2"/>
    <x v="0"/>
    <b v="0"/>
    <n v="7"/>
    <b v="0"/>
    <s v="theater/plays"/>
    <n v="32.5"/>
    <n v="37.142857142857146"/>
    <x v="1"/>
    <s v="plays"/>
  </r>
  <r>
    <x v="2"/>
    <s v="US"/>
    <s v="USD"/>
    <n v="1408863600"/>
    <d v="2014-08-24T02:00:00"/>
    <n v="1408203557"/>
    <x v="3892"/>
    <x v="10"/>
    <x v="3"/>
    <b v="0"/>
    <n v="0"/>
    <b v="0"/>
    <s v="theater/plays"/>
    <n v="0"/>
    <n v="0"/>
    <x v="1"/>
    <s v="plays"/>
  </r>
  <r>
    <x v="2"/>
    <s v="US"/>
    <s v="USD"/>
    <n v="1404194400"/>
    <d v="2014-07-01T01:00:00"/>
    <n v="1400600840"/>
    <x v="3893"/>
    <x v="5"/>
    <x v="3"/>
    <b v="0"/>
    <n v="84"/>
    <b v="0"/>
    <s v="theater/plays"/>
    <n v="21.55"/>
    <n v="128.27380952380952"/>
    <x v="1"/>
    <s v="plays"/>
  </r>
  <r>
    <x v="2"/>
    <s v="US"/>
    <s v="USD"/>
    <n v="1481000340"/>
    <d v="2016-12-05T23:59:00"/>
    <n v="1478386812"/>
    <x v="3894"/>
    <x v="4"/>
    <x v="2"/>
    <b v="0"/>
    <n v="11"/>
    <b v="0"/>
    <s v="theater/plays"/>
    <n v="3.4666666666666663"/>
    <n v="47.272727272727273"/>
    <x v="1"/>
    <s v="plays"/>
  </r>
  <r>
    <x v="2"/>
    <s v="US"/>
    <s v="USD"/>
    <n v="1425103218"/>
    <d v="2015-02-28T01:00:18"/>
    <n v="1422424818"/>
    <x v="3895"/>
    <x v="1"/>
    <x v="0"/>
    <b v="0"/>
    <n v="1"/>
    <b v="0"/>
    <s v="theater/plays"/>
    <n v="5"/>
    <n v="50"/>
    <x v="1"/>
    <s v="plays"/>
  </r>
  <r>
    <x v="2"/>
    <s v="US"/>
    <s v="USD"/>
    <n v="1402979778"/>
    <d v="2014-06-16T23:36:18"/>
    <n v="1401770178"/>
    <x v="3896"/>
    <x v="0"/>
    <x v="3"/>
    <b v="0"/>
    <n v="4"/>
    <b v="0"/>
    <s v="theater/plays"/>
    <n v="10.625"/>
    <n v="42.5"/>
    <x v="1"/>
    <s v="plays"/>
  </r>
  <r>
    <x v="2"/>
    <s v="NZ"/>
    <s v="NZD"/>
    <n v="1420750683"/>
    <d v="2015-01-08T15:58:03"/>
    <n v="1418158683"/>
    <x v="3897"/>
    <x v="11"/>
    <x v="3"/>
    <b v="0"/>
    <n v="10"/>
    <b v="0"/>
    <s v="theater/plays"/>
    <n v="17.599999999999998"/>
    <n v="44"/>
    <x v="1"/>
    <s v="plays"/>
  </r>
  <r>
    <x v="2"/>
    <s v="GB"/>
    <s v="GBP"/>
    <n v="1439827200"/>
    <d v="2015-08-17T11:00:00"/>
    <n v="1436355270"/>
    <x v="3898"/>
    <x v="3"/>
    <x v="0"/>
    <b v="0"/>
    <n v="16"/>
    <b v="0"/>
    <s v="theater/plays"/>
    <n v="32.56"/>
    <n v="50.875"/>
    <x v="1"/>
    <s v="plays"/>
  </r>
  <r>
    <x v="2"/>
    <s v="US"/>
    <s v="USD"/>
    <n v="1407868561"/>
    <d v="2014-08-12T13:36:01"/>
    <n v="1406140561"/>
    <x v="3899"/>
    <x v="3"/>
    <x v="3"/>
    <b v="0"/>
    <n v="2"/>
    <b v="0"/>
    <s v="theater/plays"/>
    <n v="1.25"/>
    <n v="62.5"/>
    <x v="1"/>
    <s v="plays"/>
  </r>
  <r>
    <x v="2"/>
    <s v="US"/>
    <s v="USD"/>
    <n v="1433988791"/>
    <d v="2015-06-10T21:13:11"/>
    <n v="1431396791"/>
    <x v="3900"/>
    <x v="5"/>
    <x v="0"/>
    <b v="0"/>
    <n v="5"/>
    <b v="0"/>
    <s v="theater/plays"/>
    <n v="5.4"/>
    <n v="27"/>
    <x v="1"/>
    <s v="plays"/>
  </r>
  <r>
    <x v="2"/>
    <s v="US"/>
    <s v="USD"/>
    <n v="1450554599"/>
    <d v="2015-12-19T14:49:59"/>
    <n v="1447098599"/>
    <x v="3901"/>
    <x v="4"/>
    <x v="0"/>
    <b v="0"/>
    <n v="1"/>
    <b v="0"/>
    <s v="theater/plays"/>
    <n v="0.83333333333333337"/>
    <n v="25"/>
    <x v="1"/>
    <s v="plays"/>
  </r>
  <r>
    <x v="2"/>
    <s v="GB"/>
    <s v="GBP"/>
    <n v="1479125642"/>
    <d v="2016-11-14T07:14:02"/>
    <n v="1476962042"/>
    <x v="3902"/>
    <x v="9"/>
    <x v="2"/>
    <b v="0"/>
    <n v="31"/>
    <b v="0"/>
    <s v="theater/plays"/>
    <n v="48.833333333333336"/>
    <n v="47.258064516129032"/>
    <x v="1"/>
    <s v="plays"/>
  </r>
  <r>
    <x v="2"/>
    <s v="US"/>
    <s v="USD"/>
    <n v="1439581080"/>
    <d v="2015-08-14T14:38:00"/>
    <n v="1435709765"/>
    <x v="3903"/>
    <x v="0"/>
    <x v="0"/>
    <b v="0"/>
    <n v="0"/>
    <b v="0"/>
    <s v="theater/plays"/>
    <n v="0"/>
    <n v="0"/>
    <x v="1"/>
    <s v="plays"/>
  </r>
  <r>
    <x v="2"/>
    <s v="US"/>
    <s v="USD"/>
    <n v="1429074240"/>
    <d v="2015-04-15T00:04:00"/>
    <n v="1427866200"/>
    <x v="3904"/>
    <x v="6"/>
    <x v="0"/>
    <b v="0"/>
    <n v="2"/>
    <b v="0"/>
    <s v="theater/plays"/>
    <n v="0.03"/>
    <n v="1.5"/>
    <x v="1"/>
    <s v="plays"/>
  </r>
  <r>
    <x v="2"/>
    <s v="GB"/>
    <s v="GBP"/>
    <n v="1434063600"/>
    <d v="2015-06-11T18:00:00"/>
    <n v="1430405903"/>
    <x v="3905"/>
    <x v="6"/>
    <x v="0"/>
    <b v="0"/>
    <n v="7"/>
    <b v="0"/>
    <s v="theater/plays"/>
    <n v="11.533333333333333"/>
    <n v="24.714285714285715"/>
    <x v="1"/>
    <s v="plays"/>
  </r>
  <r>
    <x v="2"/>
    <s v="GB"/>
    <s v="GBP"/>
    <n v="1435325100"/>
    <d v="2015-06-26T08:25:00"/>
    <n v="1432072893"/>
    <x v="3906"/>
    <x v="5"/>
    <x v="0"/>
    <b v="0"/>
    <n v="16"/>
    <b v="0"/>
    <s v="theater/plays"/>
    <n v="67.333333333333329"/>
    <n v="63.125"/>
    <x v="1"/>
    <s v="plays"/>
  </r>
  <r>
    <x v="2"/>
    <s v="US"/>
    <s v="USD"/>
    <n v="1414354080"/>
    <d v="2014-10-26T15:08:00"/>
    <n v="1411587606"/>
    <x v="3907"/>
    <x v="8"/>
    <x v="3"/>
    <b v="0"/>
    <n v="4"/>
    <b v="0"/>
    <s v="theater/plays"/>
    <n v="15.299999999999999"/>
    <n v="38.25"/>
    <x v="1"/>
    <s v="plays"/>
  </r>
  <r>
    <x v="2"/>
    <s v="US"/>
    <s v="USD"/>
    <n v="1406603696"/>
    <d v="2014-07-28T22:14:56"/>
    <n v="1405307696"/>
    <x v="3908"/>
    <x v="3"/>
    <x v="3"/>
    <b v="0"/>
    <n v="4"/>
    <b v="0"/>
    <s v="theater/plays"/>
    <n v="8.6666666666666679"/>
    <n v="16.25"/>
    <x v="1"/>
    <s v="plays"/>
  </r>
  <r>
    <x v="2"/>
    <s v="US"/>
    <s v="USD"/>
    <n v="1410424642"/>
    <d v="2014-09-11T03:37:22"/>
    <n v="1407832642"/>
    <x v="3909"/>
    <x v="10"/>
    <x v="3"/>
    <b v="0"/>
    <n v="4"/>
    <b v="0"/>
    <s v="theater/plays"/>
    <n v="0.22499999999999998"/>
    <n v="33.75"/>
    <x v="1"/>
    <s v="plays"/>
  </r>
  <r>
    <x v="2"/>
    <s v="US"/>
    <s v="USD"/>
    <n v="1441649397"/>
    <d v="2015-09-07T13:09:57"/>
    <n v="1439057397"/>
    <x v="3910"/>
    <x v="10"/>
    <x v="0"/>
    <b v="0"/>
    <n v="3"/>
    <b v="0"/>
    <s v="theater/plays"/>
    <n v="3.0833333333333335"/>
    <n v="61.666666666666664"/>
    <x v="1"/>
    <s v="plays"/>
  </r>
  <r>
    <x v="2"/>
    <s v="US"/>
    <s v="USD"/>
    <n v="1417033777"/>
    <d v="2014-11-26T15:29:37"/>
    <n v="1414438177"/>
    <x v="3911"/>
    <x v="9"/>
    <x v="3"/>
    <b v="0"/>
    <n v="36"/>
    <b v="0"/>
    <s v="theater/plays"/>
    <n v="37.412500000000001"/>
    <n v="83.138888888888886"/>
    <x v="1"/>
    <s v="plays"/>
  </r>
  <r>
    <x v="2"/>
    <s v="US"/>
    <s v="USD"/>
    <n v="1429936500"/>
    <d v="2015-04-24T23:35:00"/>
    <n v="1424759330"/>
    <x v="3912"/>
    <x v="2"/>
    <x v="0"/>
    <b v="0"/>
    <n v="1"/>
    <b v="0"/>
    <s v="theater/plays"/>
    <n v="6.6666666666666671E-3"/>
    <n v="1"/>
    <x v="1"/>
    <s v="plays"/>
  </r>
  <r>
    <x v="2"/>
    <s v="US"/>
    <s v="USD"/>
    <n v="1448863449"/>
    <d v="2015-11-30T01:04:09"/>
    <n v="1446267849"/>
    <x v="3913"/>
    <x v="9"/>
    <x v="0"/>
    <b v="0"/>
    <n v="7"/>
    <b v="0"/>
    <s v="theater/plays"/>
    <n v="10"/>
    <n v="142.85714285714286"/>
    <x v="1"/>
    <s v="plays"/>
  </r>
  <r>
    <x v="2"/>
    <s v="GB"/>
    <s v="GBP"/>
    <n v="1431298740"/>
    <d v="2015-05-10T17:59:00"/>
    <n v="1429558756"/>
    <x v="3914"/>
    <x v="6"/>
    <x v="0"/>
    <b v="0"/>
    <n v="27"/>
    <b v="0"/>
    <s v="theater/plays"/>
    <n v="36.36"/>
    <n v="33.666666666666664"/>
    <x v="1"/>
    <s v="plays"/>
  </r>
  <r>
    <x v="2"/>
    <s v="GB"/>
    <s v="GBP"/>
    <n v="1464824309"/>
    <d v="2016-06-01T18:38:29"/>
    <n v="1462232309"/>
    <x v="3915"/>
    <x v="5"/>
    <x v="2"/>
    <b v="0"/>
    <n v="1"/>
    <b v="0"/>
    <s v="theater/plays"/>
    <n v="0.33333333333333337"/>
    <n v="5"/>
    <x v="1"/>
    <s v="plays"/>
  </r>
  <r>
    <x v="2"/>
    <s v="DK"/>
    <s v="DKK"/>
    <n v="1464952752"/>
    <d v="2016-06-03T06:19:12"/>
    <n v="1462360752"/>
    <x v="3916"/>
    <x v="5"/>
    <x v="2"/>
    <b v="0"/>
    <n v="0"/>
    <b v="0"/>
    <s v="theater/plays"/>
    <n v="0"/>
    <n v="0"/>
    <x v="1"/>
    <s v="plays"/>
  </r>
  <r>
    <x v="2"/>
    <s v="GB"/>
    <s v="GBP"/>
    <n v="1410439161"/>
    <d v="2014-09-11T07:39:21"/>
    <n v="1407847161"/>
    <x v="3917"/>
    <x v="10"/>
    <x v="3"/>
    <b v="0"/>
    <n v="1"/>
    <b v="0"/>
    <s v="theater/plays"/>
    <n v="0.2857142857142857"/>
    <n v="10"/>
    <x v="1"/>
    <s v="plays"/>
  </r>
  <r>
    <x v="2"/>
    <s v="GB"/>
    <s v="GBP"/>
    <n v="1407168000"/>
    <d v="2014-08-04T11:00:00"/>
    <n v="1406131023"/>
    <x v="3918"/>
    <x v="3"/>
    <x v="3"/>
    <b v="0"/>
    <n v="3"/>
    <b v="0"/>
    <s v="theater/plays"/>
    <n v="0.2"/>
    <n v="40"/>
    <x v="1"/>
    <s v="plays"/>
  </r>
  <r>
    <x v="2"/>
    <s v="GB"/>
    <s v="GBP"/>
    <n v="1453075200"/>
    <d v="2016-01-17T19:00:00"/>
    <n v="1450628773"/>
    <x v="3919"/>
    <x v="11"/>
    <x v="0"/>
    <b v="0"/>
    <n v="3"/>
    <b v="0"/>
    <s v="theater/plays"/>
    <n v="1.7999999999999998"/>
    <n v="30"/>
    <x v="1"/>
    <s v="plays"/>
  </r>
  <r>
    <x v="2"/>
    <s v="GB"/>
    <s v="GBP"/>
    <n v="1479032260"/>
    <d v="2016-11-13T05:17:40"/>
    <n v="1476436660"/>
    <x v="3920"/>
    <x v="9"/>
    <x v="2"/>
    <b v="0"/>
    <n v="3"/>
    <b v="0"/>
    <s v="theater/plays"/>
    <n v="5.4"/>
    <n v="45"/>
    <x v="1"/>
    <s v="plays"/>
  </r>
  <r>
    <x v="2"/>
    <s v="GB"/>
    <s v="GBP"/>
    <n v="1414346400"/>
    <d v="2014-10-26T13:00:00"/>
    <n v="1413291655"/>
    <x v="3921"/>
    <x v="9"/>
    <x v="3"/>
    <b v="0"/>
    <n v="0"/>
    <b v="0"/>
    <s v="theater/plays"/>
    <n v="0"/>
    <n v="0"/>
    <x v="1"/>
    <s v="plays"/>
  </r>
  <r>
    <x v="2"/>
    <s v="US"/>
    <s v="USD"/>
    <n v="1425337200"/>
    <d v="2015-03-02T18:00:00"/>
    <n v="1421432810"/>
    <x v="3922"/>
    <x v="1"/>
    <x v="0"/>
    <b v="0"/>
    <n v="6"/>
    <b v="0"/>
    <s v="theater/plays"/>
    <n v="8.1333333333333329"/>
    <n v="10.166666666666666"/>
    <x v="1"/>
    <s v="plays"/>
  </r>
  <r>
    <x v="2"/>
    <s v="GB"/>
    <s v="GBP"/>
    <n v="1428622271"/>
    <d v="2015-04-09T18:31:11"/>
    <n v="1426203071"/>
    <x v="3923"/>
    <x v="7"/>
    <x v="0"/>
    <b v="0"/>
    <n v="17"/>
    <b v="0"/>
    <s v="theater/plays"/>
    <n v="12.034782608695652"/>
    <n v="81.411764705882348"/>
    <x v="1"/>
    <s v="plays"/>
  </r>
  <r>
    <x v="2"/>
    <s v="US"/>
    <s v="USD"/>
    <n v="1403823722"/>
    <d v="2014-06-26T18:02:02"/>
    <n v="1401231722"/>
    <x v="3924"/>
    <x v="5"/>
    <x v="3"/>
    <b v="0"/>
    <n v="40"/>
    <b v="0"/>
    <s v="theater/plays"/>
    <n v="15.266666666666667"/>
    <n v="57.25"/>
    <x v="1"/>
    <s v="plays"/>
  </r>
  <r>
    <x v="2"/>
    <s v="US"/>
    <s v="USD"/>
    <n v="1406753639"/>
    <d v="2014-07-30T15:53:59"/>
    <n v="1404161639"/>
    <x v="3925"/>
    <x v="0"/>
    <x v="3"/>
    <b v="0"/>
    <n v="3"/>
    <b v="0"/>
    <s v="theater/plays"/>
    <n v="10"/>
    <n v="5"/>
    <x v="1"/>
    <s v="plays"/>
  </r>
  <r>
    <x v="2"/>
    <s v="AU"/>
    <s v="AUD"/>
    <n v="1419645748"/>
    <d v="2014-12-26T21:02:28"/>
    <n v="1417053748"/>
    <x v="3926"/>
    <x v="4"/>
    <x v="3"/>
    <b v="0"/>
    <n v="1"/>
    <b v="0"/>
    <s v="theater/plays"/>
    <n v="0.3"/>
    <n v="15"/>
    <x v="1"/>
    <s v="plays"/>
  </r>
  <r>
    <x v="2"/>
    <s v="GB"/>
    <s v="GBP"/>
    <n v="1407565504"/>
    <d v="2014-08-09T01:25:04"/>
    <n v="1404973504"/>
    <x v="3927"/>
    <x v="3"/>
    <x v="3"/>
    <b v="0"/>
    <n v="2"/>
    <b v="0"/>
    <s v="theater/plays"/>
    <n v="1"/>
    <n v="12.5"/>
    <x v="1"/>
    <s v="plays"/>
  </r>
  <r>
    <x v="2"/>
    <s v="US"/>
    <s v="USD"/>
    <n v="1444971540"/>
    <d v="2015-10-15T23:59:00"/>
    <n v="1442593427"/>
    <x v="3928"/>
    <x v="8"/>
    <x v="0"/>
    <b v="0"/>
    <n v="7"/>
    <b v="0"/>
    <s v="theater/plays"/>
    <n v="13.020000000000001"/>
    <n v="93"/>
    <x v="1"/>
    <s v="plays"/>
  </r>
  <r>
    <x v="2"/>
    <s v="US"/>
    <s v="USD"/>
    <n v="1474228265"/>
    <d v="2016-09-18T14:51:05"/>
    <n v="1471636265"/>
    <x v="3929"/>
    <x v="10"/>
    <x v="2"/>
    <b v="0"/>
    <n v="14"/>
    <b v="0"/>
    <s v="theater/plays"/>
    <n v="2.2650000000000001"/>
    <n v="32.357142857142854"/>
    <x v="1"/>
    <s v="plays"/>
  </r>
  <r>
    <x v="2"/>
    <s v="AU"/>
    <s v="AUD"/>
    <n v="1459490400"/>
    <d v="2016-04-01T01:00:00"/>
    <n v="1457078868"/>
    <x v="3930"/>
    <x v="7"/>
    <x v="2"/>
    <b v="0"/>
    <n v="0"/>
    <b v="0"/>
    <s v="theater/plays"/>
    <n v="0"/>
    <n v="0"/>
    <x v="1"/>
    <s v="plays"/>
  </r>
  <r>
    <x v="2"/>
    <s v="US"/>
    <s v="USD"/>
    <n v="1441510707"/>
    <d v="2015-09-05T22:38:27"/>
    <n v="1439350707"/>
    <x v="3931"/>
    <x v="10"/>
    <x v="0"/>
    <b v="0"/>
    <n v="0"/>
    <b v="0"/>
    <s v="theater/plays"/>
    <n v="0"/>
    <n v="0"/>
    <x v="1"/>
    <s v="plays"/>
  </r>
  <r>
    <x v="2"/>
    <s v="US"/>
    <s v="USD"/>
    <n v="1458097364"/>
    <d v="2016-03-15T22:02:44"/>
    <n v="1455508964"/>
    <x v="3932"/>
    <x v="2"/>
    <x v="2"/>
    <b v="0"/>
    <n v="1"/>
    <b v="0"/>
    <s v="theater/plays"/>
    <n v="8.3333333333333332E-3"/>
    <n v="1"/>
    <x v="1"/>
    <s v="plays"/>
  </r>
  <r>
    <x v="2"/>
    <s v="US"/>
    <s v="USD"/>
    <n v="1468716180"/>
    <d v="2016-07-16T19:43:00"/>
    <n v="1466205262"/>
    <x v="3933"/>
    <x v="0"/>
    <x v="2"/>
    <b v="0"/>
    <n v="12"/>
    <b v="0"/>
    <s v="theater/plays"/>
    <n v="15.742857142857142"/>
    <n v="91.833333333333329"/>
    <x v="1"/>
    <s v="plays"/>
  </r>
  <r>
    <x v="2"/>
    <s v="US"/>
    <s v="USD"/>
    <n v="1443704400"/>
    <d v="2015-10-01T08:00:00"/>
    <n v="1439827639"/>
    <x v="3934"/>
    <x v="10"/>
    <x v="0"/>
    <b v="0"/>
    <n v="12"/>
    <b v="0"/>
    <s v="theater/plays"/>
    <n v="11"/>
    <n v="45.833333333333336"/>
    <x v="1"/>
    <s v="plays"/>
  </r>
  <r>
    <x v="2"/>
    <s v="GB"/>
    <s v="GBP"/>
    <n v="1443973546"/>
    <d v="2015-10-04T10:45:46"/>
    <n v="1438789546"/>
    <x v="3935"/>
    <x v="10"/>
    <x v="0"/>
    <b v="0"/>
    <n v="23"/>
    <b v="0"/>
    <s v="theater/plays"/>
    <n v="43.833333333333336"/>
    <n v="57.173913043478258"/>
    <x v="1"/>
    <s v="plays"/>
  </r>
  <r>
    <x v="2"/>
    <s v="US"/>
    <s v="USD"/>
    <n v="1480576720"/>
    <d v="2016-12-01T02:18:40"/>
    <n v="1477981120"/>
    <x v="3936"/>
    <x v="4"/>
    <x v="2"/>
    <b v="0"/>
    <n v="0"/>
    <b v="0"/>
    <s v="theater/plays"/>
    <n v="0"/>
    <n v="0"/>
    <x v="1"/>
    <s v="plays"/>
  </r>
  <r>
    <x v="2"/>
    <s v="US"/>
    <s v="USD"/>
    <n v="1468249760"/>
    <d v="2016-07-11T10:09:20"/>
    <n v="1465830560"/>
    <x v="3937"/>
    <x v="0"/>
    <x v="2"/>
    <b v="0"/>
    <n v="10"/>
    <b v="0"/>
    <s v="theater/plays"/>
    <n v="86.135181975736558"/>
    <n v="248.5"/>
    <x v="1"/>
    <s v="plays"/>
  </r>
  <r>
    <x v="2"/>
    <s v="US"/>
    <s v="USD"/>
    <n v="1435441454"/>
    <d v="2015-06-27T16:44:14"/>
    <n v="1432763054"/>
    <x v="3938"/>
    <x v="5"/>
    <x v="0"/>
    <b v="0"/>
    <n v="5"/>
    <b v="0"/>
    <s v="theater/plays"/>
    <n v="12.196620583717358"/>
    <n v="79.400000000000006"/>
    <x v="1"/>
    <s v="plays"/>
  </r>
  <r>
    <x v="2"/>
    <s v="AU"/>
    <s v="AUD"/>
    <n v="1412656200"/>
    <d v="2014-10-06T23:30:00"/>
    <n v="1412328979"/>
    <x v="3939"/>
    <x v="9"/>
    <x v="3"/>
    <b v="0"/>
    <n v="1"/>
    <b v="0"/>
    <s v="theater/plays"/>
    <n v="0.1"/>
    <n v="5"/>
    <x v="1"/>
    <s v="plays"/>
  </r>
  <r>
    <x v="2"/>
    <s v="US"/>
    <s v="USD"/>
    <n v="1420199351"/>
    <d v="2015-01-02T06:49:11"/>
    <n v="1416311351"/>
    <x v="3940"/>
    <x v="4"/>
    <x v="3"/>
    <b v="0"/>
    <n v="2"/>
    <b v="0"/>
    <s v="theater/plays"/>
    <n v="0.22"/>
    <n v="5.5"/>
    <x v="1"/>
    <s v="plays"/>
  </r>
  <r>
    <x v="2"/>
    <s v="US"/>
    <s v="USD"/>
    <n v="1416877200"/>
    <d v="2014-11-24T20:00:00"/>
    <n v="1414505137"/>
    <x v="3941"/>
    <x v="9"/>
    <x v="3"/>
    <b v="0"/>
    <n v="2"/>
    <b v="0"/>
    <s v="theater/plays"/>
    <n v="0.90909090909090906"/>
    <n v="25"/>
    <x v="1"/>
    <s v="plays"/>
  </r>
  <r>
    <x v="2"/>
    <s v="US"/>
    <s v="USD"/>
    <n v="1434490914"/>
    <d v="2015-06-16T16:41:54"/>
    <n v="1429306914"/>
    <x v="3942"/>
    <x v="6"/>
    <x v="0"/>
    <b v="0"/>
    <n v="0"/>
    <b v="0"/>
    <s v="theater/plays"/>
    <n v="0"/>
    <n v="0"/>
    <x v="1"/>
    <s v="plays"/>
  </r>
  <r>
    <x v="2"/>
    <s v="US"/>
    <s v="USD"/>
    <n v="1446483000"/>
    <d v="2015-11-02T11:50:00"/>
    <n v="1443811268"/>
    <x v="3943"/>
    <x v="9"/>
    <x v="0"/>
    <b v="0"/>
    <n v="13"/>
    <b v="0"/>
    <s v="theater/plays"/>
    <n v="35.64"/>
    <n v="137.07692307692307"/>
    <x v="1"/>
    <s v="plays"/>
  </r>
  <r>
    <x v="2"/>
    <s v="US"/>
    <s v="USD"/>
    <n v="1440690875"/>
    <d v="2015-08-27T10:54:35"/>
    <n v="1438098875"/>
    <x v="3944"/>
    <x v="3"/>
    <x v="0"/>
    <b v="0"/>
    <n v="0"/>
    <b v="0"/>
    <s v="theater/plays"/>
    <n v="0"/>
    <n v="0"/>
    <x v="1"/>
    <s v="plays"/>
  </r>
  <r>
    <x v="2"/>
    <s v="US"/>
    <s v="USD"/>
    <n v="1431717268"/>
    <d v="2015-05-15T14:14:28"/>
    <n v="1429125268"/>
    <x v="3945"/>
    <x v="6"/>
    <x v="0"/>
    <b v="0"/>
    <n v="1"/>
    <b v="0"/>
    <s v="theater/plays"/>
    <n v="0.25"/>
    <n v="5"/>
    <x v="1"/>
    <s v="plays"/>
  </r>
  <r>
    <x v="2"/>
    <s v="US"/>
    <s v="USD"/>
    <n v="1425110400"/>
    <d v="2015-02-28T03:00:00"/>
    <n v="1422388822"/>
    <x v="3946"/>
    <x v="1"/>
    <x v="0"/>
    <b v="0"/>
    <n v="5"/>
    <b v="0"/>
    <s v="theater/plays"/>
    <n v="3.25"/>
    <n v="39"/>
    <x v="1"/>
    <s v="plays"/>
  </r>
  <r>
    <x v="2"/>
    <s v="US"/>
    <s v="USD"/>
    <n v="1475378744"/>
    <d v="2016-10-01T22:25:44"/>
    <n v="1472786744"/>
    <x v="3947"/>
    <x v="8"/>
    <x v="2"/>
    <b v="0"/>
    <n v="2"/>
    <b v="0"/>
    <s v="theater/plays"/>
    <n v="3.3666666666666663"/>
    <n v="50.5"/>
    <x v="1"/>
    <s v="plays"/>
  </r>
  <r>
    <x v="2"/>
    <s v="AU"/>
    <s v="AUD"/>
    <n v="1410076123"/>
    <d v="2014-09-07T02:48:43"/>
    <n v="1404892123"/>
    <x v="3948"/>
    <x v="3"/>
    <x v="3"/>
    <b v="0"/>
    <n v="0"/>
    <b v="0"/>
    <s v="theater/plays"/>
    <n v="0"/>
    <n v="0"/>
    <x v="1"/>
    <s v="plays"/>
  </r>
  <r>
    <x v="2"/>
    <s v="AU"/>
    <s v="AUD"/>
    <n v="1423623221"/>
    <d v="2015-02-10T21:53:41"/>
    <n v="1421031221"/>
    <x v="3949"/>
    <x v="1"/>
    <x v="0"/>
    <b v="0"/>
    <n v="32"/>
    <b v="0"/>
    <s v="theater/plays"/>
    <n v="15.770000000000001"/>
    <n v="49.28125"/>
    <x v="1"/>
    <s v="plays"/>
  </r>
  <r>
    <x v="2"/>
    <s v="US"/>
    <s v="USD"/>
    <n v="1460140500"/>
    <d v="2016-04-08T13:35:00"/>
    <n v="1457628680"/>
    <x v="3950"/>
    <x v="7"/>
    <x v="2"/>
    <b v="0"/>
    <n v="1"/>
    <b v="0"/>
    <s v="theater/plays"/>
    <n v="0.625"/>
    <n v="25"/>
    <x v="1"/>
    <s v="plays"/>
  </r>
  <r>
    <x v="2"/>
    <s v="IE"/>
    <s v="EUR"/>
    <n v="1462301342"/>
    <d v="2016-05-03T13:49:02"/>
    <n v="1457120942"/>
    <x v="3951"/>
    <x v="7"/>
    <x v="2"/>
    <b v="0"/>
    <n v="1"/>
    <b v="0"/>
    <s v="theater/plays"/>
    <n v="5.0000000000000001E-4"/>
    <n v="1"/>
    <x v="1"/>
    <s v="plays"/>
  </r>
  <r>
    <x v="2"/>
    <s v="US"/>
    <s v="USD"/>
    <n v="1445885890"/>
    <d v="2015-10-26T13:58:10"/>
    <n v="1440701890"/>
    <x v="3952"/>
    <x v="10"/>
    <x v="0"/>
    <b v="0"/>
    <n v="1"/>
    <b v="0"/>
    <s v="theater/plays"/>
    <n v="9.6153846153846159E-2"/>
    <n v="25"/>
    <x v="1"/>
    <s v="plays"/>
  </r>
  <r>
    <x v="2"/>
    <s v="US"/>
    <s v="USD"/>
    <n v="1469834940"/>
    <d v="2016-07-29T18:29:00"/>
    <n v="1467162586"/>
    <x v="3953"/>
    <x v="0"/>
    <x v="2"/>
    <b v="0"/>
    <n v="0"/>
    <b v="0"/>
    <s v="theater/plays"/>
    <n v="0"/>
    <n v="0"/>
    <x v="1"/>
    <s v="plays"/>
  </r>
  <r>
    <x v="2"/>
    <s v="CA"/>
    <s v="CAD"/>
    <n v="1405352264"/>
    <d v="2014-07-14T10:37:44"/>
    <n v="1400168264"/>
    <x v="3954"/>
    <x v="5"/>
    <x v="3"/>
    <b v="0"/>
    <n v="0"/>
    <b v="0"/>
    <s v="theater/plays"/>
    <n v="0"/>
    <n v="0"/>
    <x v="1"/>
    <s v="plays"/>
  </r>
  <r>
    <x v="2"/>
    <s v="US"/>
    <s v="USD"/>
    <n v="1448745741"/>
    <d v="2015-11-28T16:22:21"/>
    <n v="1446150141"/>
    <x v="3955"/>
    <x v="9"/>
    <x v="0"/>
    <b v="0"/>
    <n v="8"/>
    <b v="0"/>
    <s v="theater/plays"/>
    <n v="24.285714285714285"/>
    <n v="53.125"/>
    <x v="1"/>
    <s v="plays"/>
  </r>
  <r>
    <x v="2"/>
    <s v="US"/>
    <s v="USD"/>
    <n v="1461543600"/>
    <d v="2016-04-24T19:20:00"/>
    <n v="1459203727"/>
    <x v="3956"/>
    <x v="7"/>
    <x v="2"/>
    <b v="0"/>
    <n v="0"/>
    <b v="0"/>
    <s v="theater/plays"/>
    <n v="0"/>
    <n v="0"/>
    <x v="1"/>
    <s v="plays"/>
  </r>
  <r>
    <x v="2"/>
    <s v="US"/>
    <s v="USD"/>
    <n v="1468020354"/>
    <d v="2016-07-08T18:25:54"/>
    <n v="1464045954"/>
    <x v="3957"/>
    <x v="5"/>
    <x v="2"/>
    <b v="0"/>
    <n v="1"/>
    <b v="0"/>
    <s v="theater/plays"/>
    <n v="2.5000000000000001E-2"/>
    <n v="7"/>
    <x v="1"/>
    <s v="plays"/>
  </r>
  <r>
    <x v="2"/>
    <s v="US"/>
    <s v="USD"/>
    <n v="1406988000"/>
    <d v="2014-08-02T09:00:00"/>
    <n v="1403822912"/>
    <x v="3958"/>
    <x v="0"/>
    <x v="3"/>
    <b v="0"/>
    <n v="16"/>
    <b v="0"/>
    <s v="theater/plays"/>
    <n v="32.049999999999997"/>
    <n v="40.0625"/>
    <x v="1"/>
    <s v="plays"/>
  </r>
  <r>
    <x v="2"/>
    <s v="US"/>
    <s v="USD"/>
    <n v="1411930556"/>
    <d v="2014-09-28T13:55:56"/>
    <n v="1409338556"/>
    <x v="3959"/>
    <x v="10"/>
    <x v="3"/>
    <b v="0"/>
    <n v="12"/>
    <b v="0"/>
    <s v="theater/plays"/>
    <n v="24.333333333333336"/>
    <n v="24.333333333333332"/>
    <x v="1"/>
    <s v="plays"/>
  </r>
  <r>
    <x v="2"/>
    <s v="US"/>
    <s v="USD"/>
    <n v="1451852256"/>
    <d v="2016-01-03T15:17:36"/>
    <n v="1449260256"/>
    <x v="3960"/>
    <x v="11"/>
    <x v="0"/>
    <b v="0"/>
    <n v="4"/>
    <b v="0"/>
    <s v="theater/plays"/>
    <n v="1.5"/>
    <n v="11.25"/>
    <x v="1"/>
    <s v="plays"/>
  </r>
  <r>
    <x v="2"/>
    <s v="GB"/>
    <s v="GBP"/>
    <n v="1399584210"/>
    <d v="2014-05-08T16:23:30"/>
    <n v="1397683410"/>
    <x v="3961"/>
    <x v="6"/>
    <x v="3"/>
    <b v="0"/>
    <n v="2"/>
    <b v="0"/>
    <s v="theater/plays"/>
    <n v="0.42"/>
    <n v="10.5"/>
    <x v="1"/>
    <s v="plays"/>
  </r>
  <r>
    <x v="2"/>
    <s v="GB"/>
    <s v="GBP"/>
    <n v="1448722494"/>
    <d v="2015-11-28T09:54:54"/>
    <n v="1446562494"/>
    <x v="3962"/>
    <x v="4"/>
    <x v="0"/>
    <b v="0"/>
    <n v="3"/>
    <b v="0"/>
    <s v="theater/plays"/>
    <n v="3.214285714285714"/>
    <n v="15"/>
    <x v="1"/>
    <s v="plays"/>
  </r>
  <r>
    <x v="2"/>
    <s v="CA"/>
    <s v="CAD"/>
    <n v="1447821717"/>
    <d v="2015-11-17T23:41:57"/>
    <n v="1445226117"/>
    <x v="3963"/>
    <x v="9"/>
    <x v="0"/>
    <b v="0"/>
    <n v="0"/>
    <b v="0"/>
    <s v="theater/plays"/>
    <n v="0"/>
    <n v="0"/>
    <x v="1"/>
    <s v="plays"/>
  </r>
  <r>
    <x v="2"/>
    <s v="US"/>
    <s v="USD"/>
    <n v="1429460386"/>
    <d v="2015-04-19T11:19:46"/>
    <n v="1424279986"/>
    <x v="3964"/>
    <x v="2"/>
    <x v="0"/>
    <b v="0"/>
    <n v="3"/>
    <b v="0"/>
    <s v="theater/plays"/>
    <n v="6.3"/>
    <n v="42"/>
    <x v="1"/>
    <s v="plays"/>
  </r>
  <r>
    <x v="2"/>
    <s v="US"/>
    <s v="USD"/>
    <n v="1460608780"/>
    <d v="2016-04-13T23:39:40"/>
    <n v="1455428380"/>
    <x v="3965"/>
    <x v="2"/>
    <x v="2"/>
    <b v="0"/>
    <n v="4"/>
    <b v="0"/>
    <s v="theater/plays"/>
    <n v="14.249999999999998"/>
    <n v="71.25"/>
    <x v="1"/>
    <s v="plays"/>
  </r>
  <r>
    <x v="2"/>
    <s v="US"/>
    <s v="USD"/>
    <n v="1406170740"/>
    <d v="2014-07-23T21:59:00"/>
    <n v="1402506278"/>
    <x v="3966"/>
    <x v="0"/>
    <x v="3"/>
    <b v="0"/>
    <n v="2"/>
    <b v="0"/>
    <s v="theater/plays"/>
    <n v="0.6"/>
    <n v="22.5"/>
    <x v="1"/>
    <s v="plays"/>
  </r>
  <r>
    <x v="2"/>
    <s v="US"/>
    <s v="USD"/>
    <n v="1488783507"/>
    <d v="2017-03-06T01:58:27"/>
    <n v="1486191507"/>
    <x v="3967"/>
    <x v="2"/>
    <x v="1"/>
    <b v="0"/>
    <n v="10"/>
    <b v="0"/>
    <s v="theater/plays"/>
    <n v="24.117647058823529"/>
    <n v="41"/>
    <x v="1"/>
    <s v="plays"/>
  </r>
  <r>
    <x v="2"/>
    <s v="US"/>
    <s v="USD"/>
    <n v="1463945673"/>
    <d v="2016-05-22T14:34:33"/>
    <n v="1458761673"/>
    <x v="3968"/>
    <x v="7"/>
    <x v="2"/>
    <b v="0"/>
    <n v="11"/>
    <b v="0"/>
    <s v="theater/plays"/>
    <n v="10.54"/>
    <n v="47.909090909090907"/>
    <x v="1"/>
    <s v="plays"/>
  </r>
  <r>
    <x v="2"/>
    <s v="US"/>
    <s v="USD"/>
    <n v="1472442900"/>
    <d v="2016-08-28T22:55:00"/>
    <n v="1471638646"/>
    <x v="3969"/>
    <x v="10"/>
    <x v="2"/>
    <b v="0"/>
    <n v="6"/>
    <b v="0"/>
    <s v="theater/plays"/>
    <n v="7.4690265486725664"/>
    <n v="35.166666666666664"/>
    <x v="1"/>
    <s v="plays"/>
  </r>
  <r>
    <x v="2"/>
    <s v="US"/>
    <s v="USD"/>
    <n v="1460925811"/>
    <d v="2016-04-17T15:43:31"/>
    <n v="1458333811"/>
    <x v="3970"/>
    <x v="7"/>
    <x v="2"/>
    <b v="0"/>
    <n v="2"/>
    <b v="0"/>
    <s v="theater/plays"/>
    <n v="7.3333333333333334E-2"/>
    <n v="5.5"/>
    <x v="1"/>
    <s v="plays"/>
  </r>
  <r>
    <x v="2"/>
    <s v="US"/>
    <s v="USD"/>
    <n v="1405947126"/>
    <d v="2014-07-21T07:52:06"/>
    <n v="1403355126"/>
    <x v="3971"/>
    <x v="0"/>
    <x v="3"/>
    <b v="0"/>
    <n v="6"/>
    <b v="0"/>
    <s v="theater/plays"/>
    <n v="0.97142857142857131"/>
    <n v="22.666666666666668"/>
    <x v="1"/>
    <s v="plays"/>
  </r>
  <r>
    <x v="2"/>
    <s v="US"/>
    <s v="USD"/>
    <n v="1423186634"/>
    <d v="2015-02-05T20:37:14"/>
    <n v="1418002634"/>
    <x v="3972"/>
    <x v="11"/>
    <x v="3"/>
    <b v="0"/>
    <n v="8"/>
    <b v="0"/>
    <s v="theater/plays"/>
    <n v="21.099999999999998"/>
    <n v="26.375"/>
    <x v="1"/>
    <s v="plays"/>
  </r>
  <r>
    <x v="2"/>
    <s v="US"/>
    <s v="USD"/>
    <n v="1462766400"/>
    <d v="2016-05-08T23:00:00"/>
    <n v="1460219110"/>
    <x v="3973"/>
    <x v="6"/>
    <x v="2"/>
    <b v="0"/>
    <n v="37"/>
    <b v="0"/>
    <s v="theater/plays"/>
    <n v="78.100000000000009"/>
    <n v="105.54054054054055"/>
    <x v="1"/>
    <s v="plays"/>
  </r>
  <r>
    <x v="2"/>
    <s v="GB"/>
    <s v="GBP"/>
    <n v="1464872848"/>
    <d v="2016-06-02T08:07:28"/>
    <n v="1462280848"/>
    <x v="3974"/>
    <x v="5"/>
    <x v="2"/>
    <b v="0"/>
    <n v="11"/>
    <b v="0"/>
    <s v="theater/plays"/>
    <n v="32"/>
    <n v="29.09090909090909"/>
    <x v="1"/>
    <s v="plays"/>
  </r>
  <r>
    <x v="2"/>
    <s v="US"/>
    <s v="USD"/>
    <n v="1468442898"/>
    <d v="2016-07-13T15:48:18"/>
    <n v="1465850898"/>
    <x v="3975"/>
    <x v="0"/>
    <x v="2"/>
    <b v="0"/>
    <n v="0"/>
    <b v="0"/>
    <s v="theater/plays"/>
    <n v="0"/>
    <n v="0"/>
    <x v="1"/>
    <s v="plays"/>
  </r>
  <r>
    <x v="2"/>
    <s v="US"/>
    <s v="USD"/>
    <n v="1406876400"/>
    <d v="2014-08-01T02:00:00"/>
    <n v="1405024561"/>
    <x v="3976"/>
    <x v="3"/>
    <x v="3"/>
    <b v="0"/>
    <n v="10"/>
    <b v="0"/>
    <s v="theater/plays"/>
    <n v="47.692307692307693"/>
    <n v="62"/>
    <x v="1"/>
    <s v="plays"/>
  </r>
  <r>
    <x v="2"/>
    <s v="US"/>
    <s v="USD"/>
    <n v="1469213732"/>
    <d v="2016-07-22T13:55:32"/>
    <n v="1466621732"/>
    <x v="3977"/>
    <x v="0"/>
    <x v="2"/>
    <b v="0"/>
    <n v="6"/>
    <b v="0"/>
    <s v="theater/plays"/>
    <n v="1.4500000000000002"/>
    <n v="217.5"/>
    <x v="1"/>
    <s v="plays"/>
  </r>
  <r>
    <x v="2"/>
    <s v="US"/>
    <s v="USD"/>
    <n v="1422717953"/>
    <d v="2015-01-31T10:25:53"/>
    <n v="1417533953"/>
    <x v="3978"/>
    <x v="11"/>
    <x v="3"/>
    <b v="0"/>
    <n v="8"/>
    <b v="0"/>
    <s v="theater/plays"/>
    <n v="10.7"/>
    <n v="26.75"/>
    <x v="1"/>
    <s v="plays"/>
  </r>
  <r>
    <x v="2"/>
    <s v="GB"/>
    <s v="GBP"/>
    <n v="1427659200"/>
    <d v="2015-03-29T15:00:00"/>
    <n v="1425678057"/>
    <x v="3979"/>
    <x v="7"/>
    <x v="0"/>
    <b v="0"/>
    <n v="6"/>
    <b v="0"/>
    <s v="theater/plays"/>
    <n v="1.8333333333333333"/>
    <n v="18.333333333333332"/>
    <x v="1"/>
    <s v="plays"/>
  </r>
  <r>
    <x v="2"/>
    <s v="US"/>
    <s v="USD"/>
    <n v="1404570147"/>
    <d v="2014-07-05T09:22:27"/>
    <n v="1401978147"/>
    <x v="3980"/>
    <x v="0"/>
    <x v="3"/>
    <b v="0"/>
    <n v="7"/>
    <b v="0"/>
    <s v="theater/plays"/>
    <n v="18"/>
    <n v="64.285714285714292"/>
    <x v="1"/>
    <s v="plays"/>
  </r>
  <r>
    <x v="2"/>
    <s v="US"/>
    <s v="USD"/>
    <n v="1468729149"/>
    <d v="2016-07-16T23:19:09"/>
    <n v="1463545149"/>
    <x v="3981"/>
    <x v="5"/>
    <x v="2"/>
    <b v="0"/>
    <n v="7"/>
    <b v="0"/>
    <s v="theater/plays"/>
    <n v="4.083333333333333"/>
    <n v="175"/>
    <x v="1"/>
    <s v="plays"/>
  </r>
  <r>
    <x v="2"/>
    <s v="GB"/>
    <s v="GBP"/>
    <n v="1436297180"/>
    <d v="2015-07-07T14:26:20"/>
    <n v="1431113180"/>
    <x v="3982"/>
    <x v="5"/>
    <x v="0"/>
    <b v="0"/>
    <n v="5"/>
    <b v="0"/>
    <s v="theater/plays"/>
    <n v="20"/>
    <n v="34"/>
    <x v="1"/>
    <s v="plays"/>
  </r>
  <r>
    <x v="2"/>
    <s v="US"/>
    <s v="USD"/>
    <n v="1400569140"/>
    <d v="2014-05-20T01:59:00"/>
    <n v="1397854356"/>
    <x v="3983"/>
    <x v="6"/>
    <x v="3"/>
    <b v="0"/>
    <n v="46"/>
    <b v="0"/>
    <s v="theater/plays"/>
    <n v="34.802513464991023"/>
    <n v="84.282608695652172"/>
    <x v="1"/>
    <s v="plays"/>
  </r>
  <r>
    <x v="2"/>
    <s v="GB"/>
    <s v="GBP"/>
    <n v="1415404800"/>
    <d v="2014-11-07T19:00:00"/>
    <n v="1412809644"/>
    <x v="3984"/>
    <x v="9"/>
    <x v="3"/>
    <b v="0"/>
    <n v="10"/>
    <b v="0"/>
    <s v="theater/plays"/>
    <n v="6.3333333333333339"/>
    <n v="9.5"/>
    <x v="1"/>
    <s v="plays"/>
  </r>
  <r>
    <x v="2"/>
    <s v="US"/>
    <s v="USD"/>
    <n v="1456002300"/>
    <d v="2016-02-20T16:05:00"/>
    <n v="1454173120"/>
    <x v="3985"/>
    <x v="1"/>
    <x v="2"/>
    <b v="0"/>
    <n v="19"/>
    <b v="0"/>
    <s v="theater/plays"/>
    <n v="32.049999999999997"/>
    <n v="33.736842105263158"/>
    <x v="1"/>
    <s v="plays"/>
  </r>
  <r>
    <x v="2"/>
    <s v="GB"/>
    <s v="GBP"/>
    <n v="1462539840"/>
    <d v="2016-05-06T08:04:00"/>
    <n v="1460034594"/>
    <x v="3986"/>
    <x v="6"/>
    <x v="2"/>
    <b v="0"/>
    <n v="13"/>
    <b v="0"/>
    <s v="theater/plays"/>
    <n v="9.76"/>
    <n v="37.53846153846154"/>
    <x v="1"/>
    <s v="plays"/>
  </r>
  <r>
    <x v="2"/>
    <s v="GB"/>
    <s v="GBP"/>
    <n v="1400278290"/>
    <d v="2014-05-16T17:11:30"/>
    <n v="1399414290"/>
    <x v="3987"/>
    <x v="5"/>
    <x v="3"/>
    <b v="0"/>
    <n v="13"/>
    <b v="0"/>
    <s v="theater/plays"/>
    <n v="37.75"/>
    <n v="11.615384615384615"/>
    <x v="1"/>
    <s v="plays"/>
  </r>
  <r>
    <x v="2"/>
    <s v="US"/>
    <s v="USD"/>
    <n v="1440813413"/>
    <d v="2015-08-28T20:56:53"/>
    <n v="1439517413"/>
    <x v="3988"/>
    <x v="10"/>
    <x v="0"/>
    <b v="0"/>
    <n v="4"/>
    <b v="0"/>
    <s v="theater/plays"/>
    <n v="2.1333333333333333"/>
    <n v="8"/>
    <x v="1"/>
    <s v="plays"/>
  </r>
  <r>
    <x v="2"/>
    <s v="US"/>
    <s v="USD"/>
    <n v="1447009181"/>
    <d v="2015-11-08T13:59:41"/>
    <n v="1444413581"/>
    <x v="3989"/>
    <x v="9"/>
    <x v="0"/>
    <b v="0"/>
    <n v="0"/>
    <b v="0"/>
    <s v="theater/plays"/>
    <n v="0"/>
    <n v="0"/>
    <x v="1"/>
    <s v="plays"/>
  </r>
  <r>
    <x v="2"/>
    <s v="GB"/>
    <s v="GBP"/>
    <n v="1456934893"/>
    <d v="2016-03-02T11:08:13"/>
    <n v="1454342893"/>
    <x v="3990"/>
    <x v="2"/>
    <x v="2"/>
    <b v="0"/>
    <n v="3"/>
    <b v="0"/>
    <s v="theater/plays"/>
    <n v="4.1818181818181817"/>
    <n v="23"/>
    <x v="1"/>
    <s v="plays"/>
  </r>
  <r>
    <x v="2"/>
    <s v="US"/>
    <s v="USD"/>
    <n v="1433086082"/>
    <d v="2015-05-31T10:28:02"/>
    <n v="1430494082"/>
    <x v="3991"/>
    <x v="5"/>
    <x v="0"/>
    <b v="0"/>
    <n v="1"/>
    <b v="0"/>
    <s v="theater/plays"/>
    <n v="20"/>
    <n v="100"/>
    <x v="1"/>
    <s v="plays"/>
  </r>
  <r>
    <x v="2"/>
    <s v="US"/>
    <s v="USD"/>
    <n v="1449876859"/>
    <d v="2015-12-11T18:34:19"/>
    <n v="1444689259"/>
    <x v="3992"/>
    <x v="9"/>
    <x v="0"/>
    <b v="0"/>
    <n v="9"/>
    <b v="0"/>
    <s v="theater/plays"/>
    <n v="5.41"/>
    <n v="60.111111111111114"/>
    <x v="1"/>
    <s v="plays"/>
  </r>
  <r>
    <x v="2"/>
    <s v="US"/>
    <s v="USD"/>
    <n v="1431549912"/>
    <d v="2015-05-13T15:45:12"/>
    <n v="1428957912"/>
    <x v="3993"/>
    <x v="6"/>
    <x v="0"/>
    <b v="0"/>
    <n v="1"/>
    <b v="0"/>
    <s v="theater/plays"/>
    <n v="6.0000000000000001E-3"/>
    <n v="3"/>
    <x v="1"/>
    <s v="plays"/>
  </r>
  <r>
    <x v="2"/>
    <s v="US"/>
    <s v="USD"/>
    <n v="1405761690"/>
    <d v="2014-07-19T04:21:30"/>
    <n v="1403169690"/>
    <x v="3994"/>
    <x v="0"/>
    <x v="3"/>
    <b v="0"/>
    <n v="1"/>
    <b v="0"/>
    <s v="theater/plays"/>
    <n v="0.25"/>
    <n v="5"/>
    <x v="1"/>
    <s v="plays"/>
  </r>
  <r>
    <x v="2"/>
    <s v="GB"/>
    <s v="GBP"/>
    <n v="1423913220"/>
    <d v="2015-02-14T06:27:00"/>
    <n v="1421339077"/>
    <x v="3995"/>
    <x v="1"/>
    <x v="0"/>
    <b v="0"/>
    <n v="4"/>
    <b v="0"/>
    <s v="theater/plays"/>
    <n v="35"/>
    <n v="17.5"/>
    <x v="1"/>
    <s v="plays"/>
  </r>
  <r>
    <x v="2"/>
    <s v="US"/>
    <s v="USD"/>
    <n v="1416499440"/>
    <d v="2014-11-20T11:04:00"/>
    <n v="1415341464"/>
    <x v="3996"/>
    <x v="4"/>
    <x v="3"/>
    <b v="0"/>
    <n v="17"/>
    <b v="0"/>
    <s v="theater/plays"/>
    <n v="16.566666666666666"/>
    <n v="29.235294117647058"/>
    <x v="1"/>
    <s v="plays"/>
  </r>
  <r>
    <x v="2"/>
    <s v="GB"/>
    <s v="GBP"/>
    <n v="1428222221"/>
    <d v="2015-04-05T03:23:41"/>
    <n v="1425633821"/>
    <x v="3997"/>
    <x v="7"/>
    <x v="0"/>
    <b v="0"/>
    <n v="0"/>
    <b v="0"/>
    <s v="theater/plays"/>
    <n v="0"/>
    <n v="0"/>
    <x v="1"/>
    <s v="plays"/>
  </r>
  <r>
    <x v="2"/>
    <s v="US"/>
    <s v="USD"/>
    <n v="1427580426"/>
    <d v="2015-03-28T17:07:06"/>
    <n v="1424992026"/>
    <x v="3998"/>
    <x v="2"/>
    <x v="0"/>
    <b v="0"/>
    <n v="12"/>
    <b v="0"/>
    <s v="theater/plays"/>
    <n v="57.199999999999996"/>
    <n v="59.583333333333336"/>
    <x v="1"/>
    <s v="plays"/>
  </r>
  <r>
    <x v="2"/>
    <s v="US"/>
    <s v="USD"/>
    <n v="1409514709"/>
    <d v="2014-08-31T14:51:49"/>
    <n v="1406058798"/>
    <x v="3999"/>
    <x v="3"/>
    <x v="3"/>
    <b v="0"/>
    <n v="14"/>
    <b v="0"/>
    <s v="theater/plays"/>
    <n v="16.514285714285716"/>
    <n v="82.571428571428569"/>
    <x v="1"/>
    <s v="plays"/>
  </r>
  <r>
    <x v="2"/>
    <s v="US"/>
    <s v="USD"/>
    <n v="1462631358"/>
    <d v="2016-05-07T09:29:18"/>
    <n v="1457450958"/>
    <x v="4000"/>
    <x v="7"/>
    <x v="2"/>
    <b v="0"/>
    <n v="1"/>
    <b v="0"/>
    <s v="theater/plays"/>
    <n v="0.125"/>
    <n v="10"/>
    <x v="1"/>
    <s v="plays"/>
  </r>
  <r>
    <x v="2"/>
    <s v="GB"/>
    <s v="GBP"/>
    <n v="1488394800"/>
    <d v="2017-03-01T14:00:00"/>
    <n v="1486681708"/>
    <x v="4001"/>
    <x v="2"/>
    <x v="1"/>
    <b v="0"/>
    <n v="14"/>
    <b v="0"/>
    <s v="theater/plays"/>
    <n v="37.75"/>
    <n v="32.357142857142854"/>
    <x v="1"/>
    <s v="plays"/>
  </r>
  <r>
    <x v="2"/>
    <s v="US"/>
    <s v="USD"/>
    <n v="1411779761"/>
    <d v="2014-09-26T20:02:41"/>
    <n v="1409187761"/>
    <x v="4002"/>
    <x v="10"/>
    <x v="3"/>
    <b v="0"/>
    <n v="4"/>
    <b v="0"/>
    <s v="theater/plays"/>
    <n v="1.8399999999999999"/>
    <n v="5.75"/>
    <x v="1"/>
    <s v="plays"/>
  </r>
  <r>
    <x v="2"/>
    <s v="US"/>
    <s v="USD"/>
    <n v="1424009147"/>
    <d v="2015-02-15T09:05:47"/>
    <n v="1421417147"/>
    <x v="4003"/>
    <x v="1"/>
    <x v="0"/>
    <b v="0"/>
    <n v="2"/>
    <b v="0"/>
    <s v="theater/plays"/>
    <n v="10.050000000000001"/>
    <n v="100.5"/>
    <x v="1"/>
    <s v="plays"/>
  </r>
  <r>
    <x v="2"/>
    <s v="US"/>
    <s v="USD"/>
    <n v="1412740457"/>
    <d v="2014-10-07T22:54:17"/>
    <n v="1410148457"/>
    <x v="4004"/>
    <x v="8"/>
    <x v="3"/>
    <b v="0"/>
    <n v="1"/>
    <b v="0"/>
    <s v="theater/plays"/>
    <n v="0.2"/>
    <n v="1"/>
    <x v="1"/>
    <s v="plays"/>
  </r>
  <r>
    <x v="2"/>
    <s v="US"/>
    <s v="USD"/>
    <n v="1413832985"/>
    <d v="2014-10-20T14:23:05"/>
    <n v="1408648985"/>
    <x v="4005"/>
    <x v="10"/>
    <x v="3"/>
    <b v="0"/>
    <n v="2"/>
    <b v="0"/>
    <s v="theater/plays"/>
    <n v="1.3333333333333335"/>
    <n v="20"/>
    <x v="1"/>
    <s v="plays"/>
  </r>
  <r>
    <x v="2"/>
    <s v="US"/>
    <s v="USD"/>
    <n v="1455647587"/>
    <d v="2016-02-16T13:33:07"/>
    <n v="1453487587"/>
    <x v="4006"/>
    <x v="1"/>
    <x v="2"/>
    <b v="0"/>
    <n v="1"/>
    <b v="0"/>
    <s v="theater/plays"/>
    <n v="6.6666666666666671E-3"/>
    <n v="2"/>
    <x v="1"/>
    <s v="plays"/>
  </r>
  <r>
    <x v="2"/>
    <s v="US"/>
    <s v="USD"/>
    <n v="1409070480"/>
    <d v="2014-08-26T11:28:00"/>
    <n v="1406572381"/>
    <x v="4007"/>
    <x v="3"/>
    <x v="3"/>
    <b v="0"/>
    <n v="1"/>
    <b v="0"/>
    <s v="theater/plays"/>
    <n v="0.25"/>
    <n v="5"/>
    <x v="1"/>
    <s v="plays"/>
  </r>
  <r>
    <x v="2"/>
    <s v="GB"/>
    <s v="GBP"/>
    <n v="1437606507"/>
    <d v="2015-07-22T18:08:27"/>
    <n v="1435014507"/>
    <x v="4008"/>
    <x v="0"/>
    <x v="0"/>
    <b v="0"/>
    <n v="4"/>
    <b v="0"/>
    <s v="theater/plays"/>
    <n v="6"/>
    <n v="15"/>
    <x v="1"/>
    <s v="plays"/>
  </r>
  <r>
    <x v="2"/>
    <s v="GB"/>
    <s v="GBP"/>
    <n v="1410281360"/>
    <d v="2014-09-09T11:49:20"/>
    <n v="1406825360"/>
    <x v="4009"/>
    <x v="3"/>
    <x v="3"/>
    <b v="0"/>
    <n v="3"/>
    <b v="0"/>
    <s v="theater/plays"/>
    <n v="3.8860103626943006"/>
    <n v="25"/>
    <x v="1"/>
    <s v="plays"/>
  </r>
  <r>
    <x v="2"/>
    <s v="US"/>
    <s v="USD"/>
    <n v="1414348166"/>
    <d v="2014-10-26T13:29:26"/>
    <n v="1412879366"/>
    <x v="4010"/>
    <x v="9"/>
    <x v="3"/>
    <b v="0"/>
    <n v="38"/>
    <b v="0"/>
    <s v="theater/plays"/>
    <n v="24.194444444444443"/>
    <n v="45.842105263157897"/>
    <x v="1"/>
    <s v="plays"/>
  </r>
  <r>
    <x v="2"/>
    <s v="GB"/>
    <s v="GBP"/>
    <n v="1422450278"/>
    <d v="2015-01-28T08:04:38"/>
    <n v="1419858278"/>
    <x v="4011"/>
    <x v="11"/>
    <x v="3"/>
    <b v="0"/>
    <n v="4"/>
    <b v="0"/>
    <s v="theater/plays"/>
    <n v="7.6"/>
    <n v="4.75"/>
    <x v="1"/>
    <s v="plays"/>
  </r>
  <r>
    <x v="2"/>
    <s v="GB"/>
    <s v="GBP"/>
    <n v="1430571849"/>
    <d v="2015-05-02T08:04:09"/>
    <n v="1427979849"/>
    <x v="4012"/>
    <x v="6"/>
    <x v="0"/>
    <b v="0"/>
    <n v="0"/>
    <b v="0"/>
    <s v="theater/plays"/>
    <n v="0"/>
    <n v="0"/>
    <x v="1"/>
    <s v="plays"/>
  </r>
  <r>
    <x v="2"/>
    <s v="US"/>
    <s v="USD"/>
    <n v="1424070823"/>
    <d v="2015-02-16T02:13:43"/>
    <n v="1421478823"/>
    <x v="4013"/>
    <x v="1"/>
    <x v="0"/>
    <b v="0"/>
    <n v="2"/>
    <b v="0"/>
    <s v="theater/plays"/>
    <n v="1.3"/>
    <n v="13"/>
    <x v="1"/>
    <s v="plays"/>
  </r>
  <r>
    <x v="2"/>
    <s v="US"/>
    <s v="USD"/>
    <n v="1457157269"/>
    <d v="2016-03-05T00:54:29"/>
    <n v="1455861269"/>
    <x v="4014"/>
    <x v="2"/>
    <x v="2"/>
    <b v="0"/>
    <n v="0"/>
    <b v="0"/>
    <s v="theater/plays"/>
    <n v="0"/>
    <n v="0"/>
    <x v="1"/>
    <s v="plays"/>
  </r>
  <r>
    <x v="2"/>
    <s v="US"/>
    <s v="USD"/>
    <n v="1437331463"/>
    <d v="2015-07-19T13:44:23"/>
    <n v="1434739463"/>
    <x v="4015"/>
    <x v="0"/>
    <x v="0"/>
    <b v="0"/>
    <n v="1"/>
    <b v="0"/>
    <s v="theater/plays"/>
    <n v="1.4285714285714287E-2"/>
    <n v="1"/>
    <x v="1"/>
    <s v="plays"/>
  </r>
  <r>
    <x v="2"/>
    <s v="GB"/>
    <s v="GBP"/>
    <n v="1410987400"/>
    <d v="2014-09-17T15:56:40"/>
    <n v="1408395400"/>
    <x v="4016"/>
    <x v="10"/>
    <x v="3"/>
    <b v="0"/>
    <n v="7"/>
    <b v="0"/>
    <s v="theater/plays"/>
    <n v="14.000000000000002"/>
    <n v="10"/>
    <x v="1"/>
    <s v="plays"/>
  </r>
  <r>
    <x v="2"/>
    <s v="US"/>
    <s v="USD"/>
    <n v="1409846874"/>
    <d v="2014-09-04T11:07:54"/>
    <n v="1407254874"/>
    <x v="4017"/>
    <x v="10"/>
    <x v="3"/>
    <b v="0"/>
    <n v="2"/>
    <b v="0"/>
    <s v="theater/plays"/>
    <n v="1.05"/>
    <n v="52.5"/>
    <x v="1"/>
    <s v="plays"/>
  </r>
  <r>
    <x v="2"/>
    <s v="GB"/>
    <s v="GBP"/>
    <n v="1475877108"/>
    <d v="2016-10-07T16:51:48"/>
    <n v="1473285108"/>
    <x v="4018"/>
    <x v="8"/>
    <x v="2"/>
    <b v="0"/>
    <n v="4"/>
    <b v="0"/>
    <s v="theater/plays"/>
    <n v="8.6666666666666679"/>
    <n v="32.5"/>
    <x v="1"/>
    <s v="plays"/>
  </r>
  <r>
    <x v="2"/>
    <s v="US"/>
    <s v="USD"/>
    <n v="1460737680"/>
    <d v="2016-04-15T11:28:00"/>
    <n v="1455725596"/>
    <x v="4019"/>
    <x v="2"/>
    <x v="2"/>
    <b v="0"/>
    <n v="4"/>
    <b v="0"/>
    <s v="theater/plays"/>
    <n v="0.82857142857142851"/>
    <n v="7.25"/>
    <x v="1"/>
    <s v="plays"/>
  </r>
  <r>
    <x v="2"/>
    <s v="US"/>
    <s v="USD"/>
    <n v="1427168099"/>
    <d v="2015-03-23T22:34:59"/>
    <n v="1424579699"/>
    <x v="4020"/>
    <x v="2"/>
    <x v="0"/>
    <b v="0"/>
    <n v="3"/>
    <b v="0"/>
    <s v="theater/plays"/>
    <n v="16.666666666666664"/>
    <n v="33.333333333333336"/>
    <x v="1"/>
    <s v="plays"/>
  </r>
  <r>
    <x v="2"/>
    <s v="US"/>
    <s v="USD"/>
    <n v="1414360358"/>
    <d v="2014-10-26T16:52:38"/>
    <n v="1409176358"/>
    <x v="4021"/>
    <x v="10"/>
    <x v="3"/>
    <b v="0"/>
    <n v="2"/>
    <b v="0"/>
    <s v="theater/plays"/>
    <n v="0.83333333333333337"/>
    <n v="62.5"/>
    <x v="1"/>
    <s v="plays"/>
  </r>
  <r>
    <x v="2"/>
    <s v="US"/>
    <s v="USD"/>
    <n v="1422759240"/>
    <d v="2015-01-31T21:54:00"/>
    <n v="1418824867"/>
    <x v="4022"/>
    <x v="11"/>
    <x v="3"/>
    <b v="0"/>
    <n v="197"/>
    <b v="0"/>
    <s v="theater/plays"/>
    <n v="69.561111111111103"/>
    <n v="63.558375634517766"/>
    <x v="1"/>
    <s v="plays"/>
  </r>
  <r>
    <x v="2"/>
    <s v="US"/>
    <s v="USD"/>
    <n v="1458860363"/>
    <d v="2016-03-24T17:59:23"/>
    <n v="1454975963"/>
    <x v="4023"/>
    <x v="2"/>
    <x v="2"/>
    <b v="0"/>
    <n v="0"/>
    <b v="0"/>
    <s v="theater/plays"/>
    <n v="0"/>
    <n v="0"/>
    <x v="1"/>
    <s v="plays"/>
  </r>
  <r>
    <x v="2"/>
    <s v="US"/>
    <s v="USD"/>
    <n v="1441037097"/>
    <d v="2015-08-31T11:04:57"/>
    <n v="1438445097"/>
    <x v="4024"/>
    <x v="10"/>
    <x v="0"/>
    <b v="0"/>
    <n v="1"/>
    <b v="0"/>
    <s v="theater/plays"/>
    <n v="1.25"/>
    <n v="10"/>
    <x v="1"/>
    <s v="plays"/>
  </r>
  <r>
    <x v="2"/>
    <s v="FR"/>
    <s v="EUR"/>
    <n v="1437889336"/>
    <d v="2015-07-26T00:42:16"/>
    <n v="1432705336"/>
    <x v="4025"/>
    <x v="5"/>
    <x v="0"/>
    <b v="0"/>
    <n v="4"/>
    <b v="0"/>
    <s v="theater/plays"/>
    <n v="5"/>
    <n v="62.5"/>
    <x v="1"/>
    <s v="plays"/>
  </r>
  <r>
    <x v="2"/>
    <s v="US"/>
    <s v="USD"/>
    <n v="1449247439"/>
    <d v="2015-12-04T11:43:59"/>
    <n v="1444059839"/>
    <x v="4026"/>
    <x v="9"/>
    <x v="0"/>
    <b v="0"/>
    <n v="0"/>
    <b v="0"/>
    <s v="theater/plays"/>
    <n v="0"/>
    <n v="0"/>
    <x v="1"/>
    <s v="plays"/>
  </r>
  <r>
    <x v="2"/>
    <s v="US"/>
    <s v="USD"/>
    <n v="1487811600"/>
    <d v="2017-02-22T20:00:00"/>
    <n v="1486077481"/>
    <x v="4027"/>
    <x v="2"/>
    <x v="1"/>
    <b v="0"/>
    <n v="7"/>
    <b v="0"/>
    <s v="theater/plays"/>
    <n v="7.166666666666667"/>
    <n v="30.714285714285715"/>
    <x v="1"/>
    <s v="plays"/>
  </r>
  <r>
    <x v="2"/>
    <s v="US"/>
    <s v="USD"/>
    <n v="1402007500"/>
    <d v="2014-06-05T17:31:40"/>
    <n v="1399415500"/>
    <x v="4028"/>
    <x v="5"/>
    <x v="3"/>
    <b v="0"/>
    <n v="11"/>
    <b v="0"/>
    <s v="theater/plays"/>
    <n v="28.050000000000004"/>
    <n v="51"/>
    <x v="1"/>
    <s v="plays"/>
  </r>
  <r>
    <x v="2"/>
    <s v="US"/>
    <s v="USD"/>
    <n v="1450053370"/>
    <d v="2015-12-13T19:36:10"/>
    <n v="1447461370"/>
    <x v="4029"/>
    <x v="4"/>
    <x v="0"/>
    <b v="0"/>
    <n v="0"/>
    <b v="0"/>
    <s v="theater/plays"/>
    <n v="0"/>
    <n v="0"/>
    <x v="1"/>
    <s v="plays"/>
  </r>
  <r>
    <x v="2"/>
    <s v="US"/>
    <s v="USD"/>
    <n v="1454525340"/>
    <d v="2016-02-03T13:49:00"/>
    <n v="1452008599"/>
    <x v="4030"/>
    <x v="1"/>
    <x v="2"/>
    <b v="0"/>
    <n v="6"/>
    <b v="0"/>
    <s v="theater/plays"/>
    <n v="16"/>
    <n v="66.666666666666671"/>
    <x v="1"/>
    <s v="plays"/>
  </r>
  <r>
    <x v="2"/>
    <s v="US"/>
    <s v="USD"/>
    <n v="1418914964"/>
    <d v="2014-12-18T10:02:44"/>
    <n v="1414591364"/>
    <x v="4031"/>
    <x v="9"/>
    <x v="3"/>
    <b v="0"/>
    <n v="0"/>
    <b v="0"/>
    <s v="theater/plays"/>
    <n v="0"/>
    <n v="0"/>
    <x v="1"/>
    <s v="plays"/>
  </r>
  <r>
    <x v="2"/>
    <s v="US"/>
    <s v="USD"/>
    <n v="1450211116"/>
    <d v="2015-12-15T15:25:16"/>
    <n v="1445023516"/>
    <x v="4032"/>
    <x v="9"/>
    <x v="0"/>
    <b v="0"/>
    <n v="7"/>
    <b v="0"/>
    <s v="theater/plays"/>
    <n v="6.8287037037037033"/>
    <n v="59"/>
    <x v="1"/>
    <s v="plays"/>
  </r>
  <r>
    <x v="2"/>
    <s v="GB"/>
    <s v="GBP"/>
    <n v="1475398800"/>
    <d v="2016-10-02T04:00:00"/>
    <n v="1472711224"/>
    <x v="4033"/>
    <x v="8"/>
    <x v="2"/>
    <b v="0"/>
    <n v="94"/>
    <b v="0"/>
    <s v="theater/plays"/>
    <n v="25.698702928870294"/>
    <n v="65.340319148936175"/>
    <x v="1"/>
    <s v="plays"/>
  </r>
  <r>
    <x v="2"/>
    <s v="US"/>
    <s v="USD"/>
    <n v="1428097450"/>
    <d v="2015-04-03T16:44:10"/>
    <n v="1425509050"/>
    <x v="4034"/>
    <x v="7"/>
    <x v="0"/>
    <b v="0"/>
    <n v="2"/>
    <b v="0"/>
    <s v="theater/plays"/>
    <n v="1.4814814814814816"/>
    <n v="100"/>
    <x v="1"/>
    <s v="plays"/>
  </r>
  <r>
    <x v="2"/>
    <s v="US"/>
    <s v="USD"/>
    <n v="1413925887"/>
    <d v="2014-10-21T16:11:27"/>
    <n v="1411333887"/>
    <x v="4035"/>
    <x v="8"/>
    <x v="3"/>
    <b v="0"/>
    <n v="25"/>
    <b v="0"/>
    <s v="theater/plays"/>
    <n v="36.85"/>
    <n v="147.4"/>
    <x v="1"/>
    <s v="plays"/>
  </r>
  <r>
    <x v="2"/>
    <s v="US"/>
    <s v="USD"/>
    <n v="1404253800"/>
    <d v="2014-07-01T17:30:00"/>
    <n v="1402784964"/>
    <x v="4036"/>
    <x v="0"/>
    <x v="3"/>
    <b v="0"/>
    <n v="17"/>
    <b v="0"/>
    <s v="theater/plays"/>
    <n v="47.05"/>
    <n v="166.05882352941177"/>
    <x v="1"/>
    <s v="plays"/>
  </r>
  <r>
    <x v="2"/>
    <s v="US"/>
    <s v="USD"/>
    <n v="1464099900"/>
    <d v="2016-05-24T09:25:00"/>
    <n v="1462585315"/>
    <x v="4037"/>
    <x v="5"/>
    <x v="2"/>
    <b v="0"/>
    <n v="2"/>
    <b v="0"/>
    <s v="theater/plays"/>
    <n v="11.428571428571429"/>
    <n v="40"/>
    <x v="1"/>
    <s v="plays"/>
  </r>
  <r>
    <x v="2"/>
    <s v="US"/>
    <s v="USD"/>
    <n v="1413573010"/>
    <d v="2014-10-17T14:10:10"/>
    <n v="1408389010"/>
    <x v="4038"/>
    <x v="10"/>
    <x v="3"/>
    <b v="0"/>
    <n v="4"/>
    <b v="0"/>
    <s v="theater/plays"/>
    <n v="12.04"/>
    <n v="75.25"/>
    <x v="1"/>
    <s v="plays"/>
  </r>
  <r>
    <x v="2"/>
    <s v="US"/>
    <s v="USD"/>
    <n v="1448949540"/>
    <d v="2015-12-01T00:59:00"/>
    <n v="1446048367"/>
    <x v="4039"/>
    <x v="9"/>
    <x v="0"/>
    <b v="0"/>
    <n v="5"/>
    <b v="0"/>
    <s v="theater/plays"/>
    <n v="60"/>
    <n v="60"/>
    <x v="1"/>
    <s v="plays"/>
  </r>
  <r>
    <x v="2"/>
    <s v="US"/>
    <s v="USD"/>
    <n v="1437188400"/>
    <d v="2015-07-17T22:00:00"/>
    <n v="1432100004"/>
    <x v="4040"/>
    <x v="5"/>
    <x v="0"/>
    <b v="0"/>
    <n v="2"/>
    <b v="0"/>
    <s v="theater/plays"/>
    <n v="31.25"/>
    <n v="1250"/>
    <x v="1"/>
    <s v="plays"/>
  </r>
  <r>
    <x v="2"/>
    <s v="GB"/>
    <s v="GBP"/>
    <n v="1473160954"/>
    <d v="2016-09-06T06:22:34"/>
    <n v="1467976954"/>
    <x v="4041"/>
    <x v="3"/>
    <x v="2"/>
    <b v="0"/>
    <n v="2"/>
    <b v="0"/>
    <s v="theater/plays"/>
    <n v="0.42"/>
    <n v="10.5"/>
    <x v="1"/>
    <s v="plays"/>
  </r>
  <r>
    <x v="2"/>
    <s v="US"/>
    <s v="USD"/>
    <n v="1421781360"/>
    <d v="2015-01-20T14:16:00"/>
    <n v="1419213664"/>
    <x v="4042"/>
    <x v="11"/>
    <x v="3"/>
    <b v="0"/>
    <n v="3"/>
    <b v="0"/>
    <s v="theater/plays"/>
    <n v="0.21"/>
    <n v="7"/>
    <x v="1"/>
    <s v="plays"/>
  </r>
  <r>
    <x v="2"/>
    <s v="CA"/>
    <s v="CAD"/>
    <n v="1416524325"/>
    <d v="2014-11-20T17:58:45"/>
    <n v="1415228325"/>
    <x v="4043"/>
    <x v="4"/>
    <x v="3"/>
    <b v="0"/>
    <n v="0"/>
    <b v="0"/>
    <s v="theater/plays"/>
    <n v="0"/>
    <n v="0"/>
    <x v="1"/>
    <s v="plays"/>
  </r>
  <r>
    <x v="2"/>
    <s v="US"/>
    <s v="USD"/>
    <n v="1428642000"/>
    <d v="2015-04-10T00:00:00"/>
    <n v="1426050982"/>
    <x v="4044"/>
    <x v="7"/>
    <x v="0"/>
    <b v="0"/>
    <n v="4"/>
    <b v="0"/>
    <s v="theater/plays"/>
    <n v="37.5"/>
    <n v="56.25"/>
    <x v="1"/>
    <s v="plays"/>
  </r>
  <r>
    <x v="2"/>
    <s v="AU"/>
    <s v="AUD"/>
    <n v="1408596589"/>
    <d v="2014-08-20T23:49:49"/>
    <n v="1406004589"/>
    <x v="4045"/>
    <x v="3"/>
    <x v="3"/>
    <b v="0"/>
    <n v="1"/>
    <b v="0"/>
    <s v="theater/plays"/>
    <n v="0.02"/>
    <n v="1"/>
    <x v="1"/>
    <s v="plays"/>
  </r>
  <r>
    <x v="2"/>
    <s v="US"/>
    <s v="USD"/>
    <n v="1413992210"/>
    <d v="2014-10-22T10:36:50"/>
    <n v="1411400210"/>
    <x v="4046"/>
    <x v="8"/>
    <x v="3"/>
    <b v="0"/>
    <n v="12"/>
    <b v="0"/>
    <s v="theater/plays"/>
    <n v="8.2142857142857135"/>
    <n v="38.333333333333336"/>
    <x v="1"/>
    <s v="plays"/>
  </r>
  <r>
    <x v="2"/>
    <s v="US"/>
    <s v="USD"/>
    <n v="1420938000"/>
    <d v="2015-01-10T20:00:00"/>
    <n v="1418862743"/>
    <x v="4047"/>
    <x v="11"/>
    <x v="3"/>
    <b v="0"/>
    <n v="4"/>
    <b v="0"/>
    <s v="theater/plays"/>
    <n v="2.1999999999999997"/>
    <n v="27.5"/>
    <x v="1"/>
    <s v="plays"/>
  </r>
  <r>
    <x v="2"/>
    <s v="GB"/>
    <s v="GBP"/>
    <n v="1460373187"/>
    <d v="2016-04-11T06:13:07"/>
    <n v="1457352787"/>
    <x v="4048"/>
    <x v="7"/>
    <x v="2"/>
    <b v="0"/>
    <n v="91"/>
    <b v="0"/>
    <s v="theater/plays"/>
    <n v="17.652941176470588"/>
    <n v="32.978021978021978"/>
    <x v="1"/>
    <s v="plays"/>
  </r>
  <r>
    <x v="2"/>
    <s v="US"/>
    <s v="USD"/>
    <n v="1436914815"/>
    <d v="2015-07-14T18:00:15"/>
    <n v="1434322815"/>
    <x v="4049"/>
    <x v="0"/>
    <x v="0"/>
    <b v="0"/>
    <n v="1"/>
    <b v="0"/>
    <s v="theater/plays"/>
    <n v="0.08"/>
    <n v="16"/>
    <x v="1"/>
    <s v="plays"/>
  </r>
  <r>
    <x v="2"/>
    <s v="US"/>
    <s v="USD"/>
    <n v="1414077391"/>
    <d v="2014-10-23T10:16:31"/>
    <n v="1411485391"/>
    <x v="4050"/>
    <x v="8"/>
    <x v="3"/>
    <b v="0"/>
    <n v="1"/>
    <b v="0"/>
    <s v="theater/plays"/>
    <n v="6.6666666666666666E-2"/>
    <n v="1"/>
    <x v="1"/>
    <s v="plays"/>
  </r>
  <r>
    <x v="2"/>
    <s v="US"/>
    <s v="USD"/>
    <n v="1399618380"/>
    <d v="2014-05-09T01:53:00"/>
    <n v="1399058797"/>
    <x v="4051"/>
    <x v="5"/>
    <x v="3"/>
    <b v="0"/>
    <n v="0"/>
    <b v="0"/>
    <s v="theater/plays"/>
    <n v="0"/>
    <n v="0"/>
    <x v="1"/>
    <s v="plays"/>
  </r>
  <r>
    <x v="2"/>
    <s v="US"/>
    <s v="USD"/>
    <n v="1413234316"/>
    <d v="2014-10-13T16:05:16"/>
    <n v="1408050316"/>
    <x v="4052"/>
    <x v="10"/>
    <x v="3"/>
    <b v="0"/>
    <n v="13"/>
    <b v="0"/>
    <s v="theater/plays"/>
    <n v="37.533333333333339"/>
    <n v="86.615384615384613"/>
    <x v="1"/>
    <s v="plays"/>
  </r>
  <r>
    <x v="2"/>
    <s v="GB"/>
    <s v="GBP"/>
    <n v="1416081600"/>
    <d v="2014-11-15T15:00:00"/>
    <n v="1413477228"/>
    <x v="4053"/>
    <x v="9"/>
    <x v="3"/>
    <b v="0"/>
    <n v="2"/>
    <b v="0"/>
    <s v="theater/plays"/>
    <n v="22"/>
    <n v="55"/>
    <x v="1"/>
    <s v="plays"/>
  </r>
  <r>
    <x v="2"/>
    <s v="US"/>
    <s v="USD"/>
    <n v="1475294400"/>
    <d v="2016-09-30T23:00:00"/>
    <n v="1472674285"/>
    <x v="4054"/>
    <x v="10"/>
    <x v="2"/>
    <b v="0"/>
    <n v="0"/>
    <b v="0"/>
    <s v="theater/plays"/>
    <n v="0"/>
    <n v="0"/>
    <x v="1"/>
    <s v="plays"/>
  </r>
  <r>
    <x v="2"/>
    <s v="GB"/>
    <s v="GBP"/>
    <n v="1403192031"/>
    <d v="2014-06-19T10:33:51"/>
    <n v="1400600031"/>
    <x v="4055"/>
    <x v="5"/>
    <x v="3"/>
    <b v="0"/>
    <n v="21"/>
    <b v="0"/>
    <s v="theater/plays"/>
    <n v="17.62"/>
    <n v="41.952380952380949"/>
    <x v="1"/>
    <s v="plays"/>
  </r>
  <r>
    <x v="2"/>
    <s v="US"/>
    <s v="USD"/>
    <n v="1467575940"/>
    <d v="2016-07-03T14:59:00"/>
    <n v="1465856639"/>
    <x v="4056"/>
    <x v="0"/>
    <x v="2"/>
    <b v="0"/>
    <n v="9"/>
    <b v="0"/>
    <s v="theater/plays"/>
    <n v="53"/>
    <n v="88.333333333333329"/>
    <x v="1"/>
    <s v="plays"/>
  </r>
  <r>
    <x v="2"/>
    <s v="GB"/>
    <s v="GBP"/>
    <n v="1448492400"/>
    <d v="2015-11-25T18:00:00"/>
    <n v="1446506080"/>
    <x v="4057"/>
    <x v="4"/>
    <x v="0"/>
    <b v="0"/>
    <n v="6"/>
    <b v="0"/>
    <s v="theater/plays"/>
    <n v="22.142857142857142"/>
    <n v="129.16666666666666"/>
    <x v="1"/>
    <s v="plays"/>
  </r>
  <r>
    <x v="2"/>
    <s v="US"/>
    <s v="USD"/>
    <n v="1459483140"/>
    <d v="2016-03-31T22:59:00"/>
    <n v="1458178044"/>
    <x v="4058"/>
    <x v="7"/>
    <x v="2"/>
    <b v="0"/>
    <n v="4"/>
    <b v="0"/>
    <s v="theater/plays"/>
    <n v="2.5333333333333332"/>
    <n v="23.75"/>
    <x v="1"/>
    <s v="plays"/>
  </r>
  <r>
    <x v="2"/>
    <s v="CA"/>
    <s v="CAD"/>
    <n v="1410836400"/>
    <d v="2014-09-15T22:00:00"/>
    <n v="1408116152"/>
    <x v="4059"/>
    <x v="10"/>
    <x v="3"/>
    <b v="0"/>
    <n v="7"/>
    <b v="0"/>
    <s v="theater/plays"/>
    <n v="2.5"/>
    <n v="35.714285714285715"/>
    <x v="1"/>
    <s v="plays"/>
  </r>
  <r>
    <x v="2"/>
    <s v="CA"/>
    <s v="CAD"/>
    <n v="1403539200"/>
    <d v="2014-06-23T11:00:00"/>
    <n v="1400604056"/>
    <x v="4060"/>
    <x v="5"/>
    <x v="3"/>
    <b v="0"/>
    <n v="5"/>
    <b v="0"/>
    <s v="theater/plays"/>
    <n v="2.85"/>
    <n v="57"/>
    <x v="1"/>
    <s v="plays"/>
  </r>
  <r>
    <x v="2"/>
    <s v="US"/>
    <s v="USD"/>
    <n v="1461205423"/>
    <d v="2016-04-20T21:23:43"/>
    <n v="1456025023"/>
    <x v="4061"/>
    <x v="2"/>
    <x v="2"/>
    <b v="0"/>
    <n v="0"/>
    <b v="0"/>
    <s v="theater/plays"/>
    <n v="0"/>
    <n v="0"/>
    <x v="1"/>
    <s v="plays"/>
  </r>
  <r>
    <x v="2"/>
    <s v="US"/>
    <s v="USD"/>
    <n v="1467481468"/>
    <d v="2016-07-02T12:44:28"/>
    <n v="1464889468"/>
    <x v="4062"/>
    <x v="0"/>
    <x v="2"/>
    <b v="0"/>
    <n v="3"/>
    <b v="0"/>
    <s v="theater/plays"/>
    <n v="2.4500000000000002"/>
    <n v="163.33333333333334"/>
    <x v="1"/>
    <s v="plays"/>
  </r>
  <r>
    <x v="2"/>
    <s v="GB"/>
    <s v="GBP"/>
    <n v="1403886084"/>
    <d v="2014-06-27T11:21:24"/>
    <n v="1401294084"/>
    <x v="4063"/>
    <x v="5"/>
    <x v="3"/>
    <b v="0"/>
    <n v="9"/>
    <b v="0"/>
    <s v="theater/plays"/>
    <n v="1.4210526315789473"/>
    <n v="15"/>
    <x v="1"/>
    <s v="plays"/>
  </r>
  <r>
    <x v="2"/>
    <s v="AU"/>
    <s v="AUD"/>
    <n v="1430316426"/>
    <d v="2015-04-29T09:07:06"/>
    <n v="1427724426"/>
    <x v="4064"/>
    <x v="7"/>
    <x v="0"/>
    <b v="0"/>
    <n v="6"/>
    <b v="0"/>
    <s v="theater/plays"/>
    <n v="19.25"/>
    <n v="64.166666666666671"/>
    <x v="1"/>
    <s v="plays"/>
  </r>
  <r>
    <x v="2"/>
    <s v="US"/>
    <s v="USD"/>
    <n v="1407883811"/>
    <d v="2014-08-12T17:50:11"/>
    <n v="1405291811"/>
    <x v="4065"/>
    <x v="3"/>
    <x v="3"/>
    <b v="0"/>
    <n v="4"/>
    <b v="0"/>
    <s v="theater/plays"/>
    <n v="0.67500000000000004"/>
    <n v="6.75"/>
    <x v="1"/>
    <s v="plays"/>
  </r>
  <r>
    <x v="2"/>
    <s v="US"/>
    <s v="USD"/>
    <n v="1463619388"/>
    <d v="2016-05-18T19:56:28"/>
    <n v="1461027388"/>
    <x v="4066"/>
    <x v="6"/>
    <x v="2"/>
    <b v="0"/>
    <n v="1"/>
    <b v="0"/>
    <s v="theater/plays"/>
    <n v="0.16666666666666669"/>
    <n v="25"/>
    <x v="1"/>
    <s v="plays"/>
  </r>
  <r>
    <x v="2"/>
    <s v="US"/>
    <s v="USD"/>
    <n v="1443408550"/>
    <d v="2015-09-27T21:49:10"/>
    <n v="1439952550"/>
    <x v="4067"/>
    <x v="10"/>
    <x v="0"/>
    <b v="0"/>
    <n v="17"/>
    <b v="0"/>
    <s v="theater/plays"/>
    <n v="60.9"/>
    <n v="179.11764705882354"/>
    <x v="1"/>
    <s v="plays"/>
  </r>
  <r>
    <x v="2"/>
    <s v="US"/>
    <s v="USD"/>
    <n v="1484348700"/>
    <d v="2017-01-13T18:05:00"/>
    <n v="1481756855"/>
    <x v="4068"/>
    <x v="11"/>
    <x v="2"/>
    <b v="0"/>
    <n v="1"/>
    <b v="0"/>
    <s v="theater/plays"/>
    <n v="1"/>
    <n v="34.950000000000003"/>
    <x v="1"/>
    <s v="plays"/>
  </r>
  <r>
    <x v="2"/>
    <s v="GB"/>
    <s v="GBP"/>
    <n v="1425124800"/>
    <d v="2015-02-28T07:00:00"/>
    <n v="1421596356"/>
    <x v="4069"/>
    <x v="1"/>
    <x v="0"/>
    <b v="0"/>
    <n v="13"/>
    <b v="0"/>
    <s v="theater/plays"/>
    <n v="34.4"/>
    <n v="33.07692307692308"/>
    <x v="1"/>
    <s v="plays"/>
  </r>
  <r>
    <x v="2"/>
    <s v="US"/>
    <s v="USD"/>
    <n v="1425178800"/>
    <d v="2015-02-28T22:00:00"/>
    <n v="1422374420"/>
    <x v="4070"/>
    <x v="1"/>
    <x v="0"/>
    <b v="0"/>
    <n v="6"/>
    <b v="0"/>
    <s v="theater/plays"/>
    <n v="16.5"/>
    <n v="27.5"/>
    <x v="1"/>
    <s v="plays"/>
  </r>
  <r>
    <x v="2"/>
    <s v="MX"/>
    <s v="MXN"/>
    <n v="1482779931"/>
    <d v="2016-12-26T14:18:51"/>
    <n v="1480187931"/>
    <x v="4071"/>
    <x v="4"/>
    <x v="2"/>
    <b v="0"/>
    <n v="0"/>
    <b v="0"/>
    <s v="theater/plays"/>
    <n v="0"/>
    <n v="0"/>
    <x v="1"/>
    <s v="plays"/>
  </r>
  <r>
    <x v="2"/>
    <s v="GB"/>
    <s v="GBP"/>
    <n v="1408646111"/>
    <d v="2014-08-21T13:35:11"/>
    <n v="1403462111"/>
    <x v="4072"/>
    <x v="0"/>
    <x v="3"/>
    <b v="0"/>
    <n v="2"/>
    <b v="0"/>
    <s v="theater/plays"/>
    <n v="0.4"/>
    <n v="2"/>
    <x v="1"/>
    <s v="plays"/>
  </r>
  <r>
    <x v="2"/>
    <s v="US"/>
    <s v="USD"/>
    <n v="1431144000"/>
    <d v="2015-05-08T23:00:00"/>
    <n v="1426407426"/>
    <x v="4073"/>
    <x v="7"/>
    <x v="0"/>
    <b v="0"/>
    <n v="2"/>
    <b v="0"/>
    <s v="theater/plays"/>
    <n v="1.0571428571428572"/>
    <n v="18.5"/>
    <x v="1"/>
    <s v="plays"/>
  </r>
  <r>
    <x v="2"/>
    <s v="GB"/>
    <s v="GBP"/>
    <n v="1446732975"/>
    <d v="2015-11-05T09:16:15"/>
    <n v="1444137375"/>
    <x v="4074"/>
    <x v="9"/>
    <x v="0"/>
    <b v="0"/>
    <n v="21"/>
    <b v="0"/>
    <s v="theater/plays"/>
    <n v="26.727272727272727"/>
    <n v="35"/>
    <x v="1"/>
    <s v="plays"/>
  </r>
  <r>
    <x v="2"/>
    <s v="GB"/>
    <s v="GBP"/>
    <n v="1404149280"/>
    <d v="2014-06-30T12:28:00"/>
    <n v="1400547969"/>
    <x v="4075"/>
    <x v="5"/>
    <x v="3"/>
    <b v="0"/>
    <n v="13"/>
    <b v="0"/>
    <s v="theater/plays"/>
    <n v="28.799999999999997"/>
    <n v="44.307692307692307"/>
    <x v="1"/>
    <s v="plays"/>
  </r>
  <r>
    <x v="2"/>
    <s v="US"/>
    <s v="USD"/>
    <n v="1413921060"/>
    <d v="2014-10-21T14:51:00"/>
    <n v="1411499149"/>
    <x v="4076"/>
    <x v="8"/>
    <x v="3"/>
    <b v="0"/>
    <n v="0"/>
    <b v="0"/>
    <s v="theater/plays"/>
    <n v="0"/>
    <n v="0"/>
    <x v="1"/>
    <s v="plays"/>
  </r>
  <r>
    <x v="2"/>
    <s v="US"/>
    <s v="USD"/>
    <n v="1482339794"/>
    <d v="2016-12-21T12:03:14"/>
    <n v="1479747794"/>
    <x v="4077"/>
    <x v="4"/>
    <x v="2"/>
    <b v="0"/>
    <n v="6"/>
    <b v="0"/>
    <s v="theater/plays"/>
    <n v="8.9"/>
    <n v="222.5"/>
    <x v="1"/>
    <s v="plays"/>
  </r>
  <r>
    <x v="2"/>
    <s v="GB"/>
    <s v="GBP"/>
    <n v="1485543242"/>
    <d v="2017-01-27T13:54:02"/>
    <n v="1482951242"/>
    <x v="4078"/>
    <x v="11"/>
    <x v="2"/>
    <b v="0"/>
    <n v="0"/>
    <b v="0"/>
    <s v="theater/plays"/>
    <n v="0"/>
    <n v="0"/>
    <x v="1"/>
    <s v="plays"/>
  </r>
  <r>
    <x v="2"/>
    <s v="US"/>
    <s v="USD"/>
    <n v="1466375521"/>
    <d v="2016-06-19T17:32:01"/>
    <n v="1463783521"/>
    <x v="4079"/>
    <x v="5"/>
    <x v="2"/>
    <b v="0"/>
    <n v="1"/>
    <b v="0"/>
    <s v="theater/plays"/>
    <n v="0.16666666666666669"/>
    <n v="5"/>
    <x v="1"/>
    <s v="plays"/>
  </r>
  <r>
    <x v="2"/>
    <s v="US"/>
    <s v="USD"/>
    <n v="1465930440"/>
    <d v="2016-06-14T13:54:00"/>
    <n v="1463849116"/>
    <x v="4080"/>
    <x v="5"/>
    <x v="2"/>
    <b v="0"/>
    <n v="0"/>
    <b v="0"/>
    <s v="theater/plays"/>
    <n v="0"/>
    <n v="0"/>
    <x v="1"/>
    <s v="plays"/>
  </r>
  <r>
    <x v="2"/>
    <s v="US"/>
    <s v="USD"/>
    <n v="1425819425"/>
    <d v="2015-03-08T07:57:05"/>
    <n v="1423231025"/>
    <x v="4081"/>
    <x v="2"/>
    <x v="0"/>
    <b v="0"/>
    <n v="12"/>
    <b v="0"/>
    <s v="theater/plays"/>
    <n v="15.737410071942445"/>
    <n v="29.166666666666668"/>
    <x v="1"/>
    <s v="plays"/>
  </r>
  <r>
    <x v="2"/>
    <s v="US"/>
    <s v="USD"/>
    <n v="1447542000"/>
    <d v="2015-11-14T18:00:00"/>
    <n v="1446179553"/>
    <x v="4082"/>
    <x v="9"/>
    <x v="0"/>
    <b v="0"/>
    <n v="2"/>
    <b v="0"/>
    <s v="theater/plays"/>
    <n v="2"/>
    <n v="1.5"/>
    <x v="1"/>
    <s v="plays"/>
  </r>
  <r>
    <x v="2"/>
    <s v="US"/>
    <s v="USD"/>
    <n v="1452795416"/>
    <d v="2016-01-14T13:16:56"/>
    <n v="1450203416"/>
    <x v="4083"/>
    <x v="11"/>
    <x v="0"/>
    <b v="0"/>
    <n v="6"/>
    <b v="0"/>
    <s v="theater/plays"/>
    <n v="21.685714285714287"/>
    <n v="126.5"/>
    <x v="1"/>
    <s v="plays"/>
  </r>
  <r>
    <x v="2"/>
    <s v="IT"/>
    <s v="EUR"/>
    <n v="1476008906"/>
    <d v="2016-10-09T05:28:26"/>
    <n v="1473416906"/>
    <x v="4084"/>
    <x v="8"/>
    <x v="2"/>
    <b v="0"/>
    <n v="1"/>
    <b v="0"/>
    <s v="theater/plays"/>
    <n v="0.33333333333333337"/>
    <n v="10"/>
    <x v="1"/>
    <s v="plays"/>
  </r>
  <r>
    <x v="2"/>
    <s v="US"/>
    <s v="USD"/>
    <n v="1427169540"/>
    <d v="2015-03-23T22:59:00"/>
    <n v="1424701775"/>
    <x v="4085"/>
    <x v="2"/>
    <x v="0"/>
    <b v="0"/>
    <n v="1"/>
    <b v="0"/>
    <s v="theater/plays"/>
    <n v="0.2857142857142857"/>
    <n v="10"/>
    <x v="1"/>
    <s v="plays"/>
  </r>
  <r>
    <x v="2"/>
    <s v="US"/>
    <s v="USD"/>
    <n v="1448078400"/>
    <d v="2015-11-20T23:00:00"/>
    <n v="1445985299"/>
    <x v="4086"/>
    <x v="9"/>
    <x v="0"/>
    <b v="0"/>
    <n v="5"/>
    <b v="0"/>
    <s v="theater/plays"/>
    <n v="4.7"/>
    <n v="9.4"/>
    <x v="1"/>
    <s v="plays"/>
  </r>
  <r>
    <x v="2"/>
    <s v="US"/>
    <s v="USD"/>
    <n v="1468777786"/>
    <d v="2016-07-17T12:49:46"/>
    <n v="1466185786"/>
    <x v="4087"/>
    <x v="0"/>
    <x v="2"/>
    <b v="0"/>
    <n v="0"/>
    <b v="0"/>
    <s v="theater/plays"/>
    <n v="0"/>
    <n v="0"/>
    <x v="1"/>
    <s v="plays"/>
  </r>
  <r>
    <x v="2"/>
    <s v="GB"/>
    <s v="GBP"/>
    <n v="1421403960"/>
    <d v="2015-01-16T05:26:00"/>
    <n v="1418827324"/>
    <x v="4088"/>
    <x v="11"/>
    <x v="3"/>
    <b v="0"/>
    <n v="3"/>
    <b v="0"/>
    <s v="theater/plays"/>
    <n v="10.8"/>
    <n v="72"/>
    <x v="1"/>
    <s v="plays"/>
  </r>
  <r>
    <x v="2"/>
    <s v="US"/>
    <s v="USD"/>
    <n v="1433093700"/>
    <d v="2015-05-31T12:35:00"/>
    <n v="1430242488"/>
    <x v="4089"/>
    <x v="6"/>
    <x v="0"/>
    <b v="0"/>
    <n v="8"/>
    <b v="0"/>
    <s v="theater/plays"/>
    <n v="4.8"/>
    <n v="30"/>
    <x v="1"/>
    <s v="plays"/>
  </r>
  <r>
    <x v="2"/>
    <s v="US"/>
    <s v="USD"/>
    <n v="1438959600"/>
    <d v="2015-08-07T10:00:00"/>
    <n v="1437754137"/>
    <x v="4090"/>
    <x v="3"/>
    <x v="0"/>
    <b v="0"/>
    <n v="3"/>
    <b v="0"/>
    <s v="theater/plays"/>
    <n v="3.2"/>
    <n v="10.666666666666666"/>
    <x v="1"/>
    <s v="plays"/>
  </r>
  <r>
    <x v="2"/>
    <s v="US"/>
    <s v="USD"/>
    <n v="1421410151"/>
    <d v="2015-01-16T07:09:11"/>
    <n v="1418818151"/>
    <x v="4091"/>
    <x v="11"/>
    <x v="3"/>
    <b v="0"/>
    <n v="8"/>
    <b v="0"/>
    <s v="theater/plays"/>
    <n v="12.75"/>
    <n v="25.5"/>
    <x v="1"/>
    <s v="plays"/>
  </r>
  <r>
    <x v="2"/>
    <s v="US"/>
    <s v="USD"/>
    <n v="1428205247"/>
    <d v="2015-04-04T22:40:47"/>
    <n v="1423024847"/>
    <x v="4092"/>
    <x v="2"/>
    <x v="0"/>
    <b v="0"/>
    <n v="1"/>
    <b v="0"/>
    <s v="theater/plays"/>
    <n v="1.8181818181818181E-2"/>
    <n v="20"/>
    <x v="1"/>
    <s v="plays"/>
  </r>
  <r>
    <x v="2"/>
    <s v="GB"/>
    <s v="GBP"/>
    <n v="1440272093"/>
    <d v="2015-08-22T14:34:53"/>
    <n v="1435088093"/>
    <x v="4093"/>
    <x v="0"/>
    <x v="0"/>
    <b v="0"/>
    <n v="4"/>
    <b v="0"/>
    <s v="theater/plays"/>
    <n v="2.4"/>
    <n v="15"/>
    <x v="1"/>
    <s v="plays"/>
  </r>
  <r>
    <x v="2"/>
    <s v="US"/>
    <s v="USD"/>
    <n v="1413953940"/>
    <d v="2014-10-21T23:59:00"/>
    <n v="1410141900"/>
    <x v="4094"/>
    <x v="8"/>
    <x v="3"/>
    <b v="0"/>
    <n v="8"/>
    <b v="0"/>
    <s v="theater/plays"/>
    <n v="36.5"/>
    <n v="91.25"/>
    <x v="1"/>
    <s v="plays"/>
  </r>
  <r>
    <x v="2"/>
    <s v="MX"/>
    <s v="MXN"/>
    <n v="1482108350"/>
    <d v="2016-12-18T19:45:50"/>
    <n v="1479516350"/>
    <x v="4095"/>
    <x v="4"/>
    <x v="2"/>
    <b v="0"/>
    <n v="1"/>
    <b v="0"/>
    <s v="theater/plays"/>
    <n v="2.666666666666667"/>
    <n v="800"/>
    <x v="1"/>
    <s v="plays"/>
  </r>
  <r>
    <x v="2"/>
    <s v="GB"/>
    <s v="GBP"/>
    <n v="1488271860"/>
    <d v="2017-02-28T03:51:00"/>
    <n v="1484484219"/>
    <x v="4096"/>
    <x v="1"/>
    <x v="1"/>
    <b v="0"/>
    <n v="5"/>
    <b v="0"/>
    <s v="theater/plays"/>
    <n v="11.428571428571429"/>
    <n v="80"/>
    <x v="1"/>
    <s v="plays"/>
  </r>
  <r>
    <x v="2"/>
    <s v="GB"/>
    <s v="GBP"/>
    <n v="1454284500"/>
    <d v="2016-01-31T18:55:00"/>
    <n v="1449431237"/>
    <x v="4097"/>
    <x v="11"/>
    <x v="0"/>
    <b v="0"/>
    <n v="0"/>
    <b v="0"/>
    <s v="theater/plays"/>
    <n v="0"/>
    <n v="0"/>
    <x v="1"/>
    <s v="plays"/>
  </r>
  <r>
    <x v="2"/>
    <s v="US"/>
    <s v="USD"/>
    <n v="1465060797"/>
    <d v="2016-06-04T12:19:57"/>
    <n v="1462468797"/>
    <x v="4098"/>
    <x v="5"/>
    <x v="2"/>
    <b v="0"/>
    <n v="0"/>
    <b v="0"/>
    <s v="theater/plays"/>
    <n v="0"/>
    <n v="0"/>
    <x v="1"/>
    <s v="plays"/>
  </r>
  <r>
    <x v="2"/>
    <s v="US"/>
    <s v="USD"/>
    <n v="1472847873"/>
    <d v="2016-09-02T15:24:33"/>
    <n v="1468959873"/>
    <x v="4099"/>
    <x v="3"/>
    <x v="2"/>
    <b v="0"/>
    <n v="1"/>
    <b v="0"/>
    <s v="theater/plays"/>
    <n v="1.1111111111111112"/>
    <n v="50"/>
    <x v="1"/>
    <s v="plays"/>
  </r>
  <r>
    <x v="2"/>
    <s v="US"/>
    <s v="USD"/>
    <n v="1414205990"/>
    <d v="2014-10-24T21:59:50"/>
    <n v="1413341990"/>
    <x v="4100"/>
    <x v="9"/>
    <x v="3"/>
    <b v="0"/>
    <n v="0"/>
    <b v="0"/>
    <s v="theater/plays"/>
    <n v="0"/>
    <n v="0"/>
    <x v="1"/>
    <s v="plays"/>
  </r>
  <r>
    <x v="2"/>
    <s v="US"/>
    <s v="USD"/>
    <n v="1485380482"/>
    <d v="2017-01-25T16:41:22"/>
    <n v="1482788482"/>
    <x v="4101"/>
    <x v="11"/>
    <x v="2"/>
    <b v="0"/>
    <n v="0"/>
    <b v="0"/>
    <s v="theater/plays"/>
    <n v="0"/>
    <n v="0"/>
    <x v="1"/>
    <s v="plays"/>
  </r>
  <r>
    <x v="2"/>
    <s v="US"/>
    <s v="USD"/>
    <n v="1463343673"/>
    <d v="2016-05-15T15:21:13"/>
    <n v="1460751673"/>
    <x v="4102"/>
    <x v="6"/>
    <x v="2"/>
    <b v="0"/>
    <n v="6"/>
    <b v="0"/>
    <s v="theater/plays"/>
    <n v="27.400000000000002"/>
    <n v="22.833333333333332"/>
    <x v="1"/>
    <s v="plays"/>
  </r>
  <r>
    <x v="2"/>
    <s v="US"/>
    <s v="USD"/>
    <n v="1440613920"/>
    <d v="2015-08-26T13:32:00"/>
    <n v="1435953566"/>
    <x v="4103"/>
    <x v="3"/>
    <x v="0"/>
    <b v="0"/>
    <n v="6"/>
    <b v="0"/>
    <s v="theater/plays"/>
    <n v="10"/>
    <n v="16.666666666666668"/>
    <x v="1"/>
    <s v="plays"/>
  </r>
  <r>
    <x v="2"/>
    <s v="AU"/>
    <s v="AUD"/>
    <n v="1477550434"/>
    <d v="2016-10-27T01:40:34"/>
    <n v="1474958434"/>
    <x v="4104"/>
    <x v="8"/>
    <x v="2"/>
    <b v="0"/>
    <n v="14"/>
    <b v="0"/>
    <s v="theater/plays"/>
    <n v="21.366666666666667"/>
    <n v="45.785714285714285"/>
    <x v="1"/>
    <s v="plays"/>
  </r>
  <r>
    <x v="2"/>
    <s v="MX"/>
    <s v="MXN"/>
    <n v="1482711309"/>
    <d v="2016-12-25T19:15:09"/>
    <n v="1479860109"/>
    <x v="4105"/>
    <x v="4"/>
    <x v="2"/>
    <b v="0"/>
    <n v="6"/>
    <b v="0"/>
    <s v="theater/plays"/>
    <n v="6.9696969696969706"/>
    <n v="383.33333333333331"/>
    <x v="1"/>
    <s v="plays"/>
  </r>
  <r>
    <x v="2"/>
    <s v="US"/>
    <s v="USD"/>
    <n v="1427936400"/>
    <d v="2015-04-01T20:00:00"/>
    <n v="1424221866"/>
    <x v="4106"/>
    <x v="2"/>
    <x v="0"/>
    <b v="0"/>
    <n v="33"/>
    <b v="0"/>
    <s v="theater/plays"/>
    <n v="70.599999999999994"/>
    <n v="106.96969696969697"/>
    <x v="1"/>
    <s v="plays"/>
  </r>
  <r>
    <x v="2"/>
    <s v="US"/>
    <s v="USD"/>
    <n v="1411596001"/>
    <d v="2014-09-24T17:00:01"/>
    <n v="1409608801"/>
    <x v="4107"/>
    <x v="8"/>
    <x v="3"/>
    <b v="0"/>
    <n v="4"/>
    <b v="0"/>
    <s v="theater/plays"/>
    <n v="2.0500000000000003"/>
    <n v="10.25"/>
    <x v="1"/>
    <s v="plays"/>
  </r>
  <r>
    <x v="2"/>
    <s v="US"/>
    <s v="USD"/>
    <n v="1488517200"/>
    <d v="2017-03-03T00:00:00"/>
    <n v="1485909937"/>
    <x v="4108"/>
    <x v="1"/>
    <x v="1"/>
    <b v="0"/>
    <n v="1"/>
    <b v="0"/>
    <s v="theater/plays"/>
    <n v="1.9666666666666666"/>
    <n v="59"/>
    <x v="1"/>
    <s v="plays"/>
  </r>
  <r>
    <x v="2"/>
    <s v="GB"/>
    <s v="GBP"/>
    <n v="1448805404"/>
    <d v="2015-11-29T08:56:44"/>
    <n v="1446209804"/>
    <x v="4109"/>
    <x v="9"/>
    <x v="0"/>
    <b v="0"/>
    <n v="0"/>
    <b v="0"/>
    <s v="theater/plays"/>
    <n v="0"/>
    <n v="0"/>
    <x v="1"/>
    <s v="plays"/>
  </r>
  <r>
    <x v="2"/>
    <s v="GB"/>
    <s v="GBP"/>
    <n v="1469113351"/>
    <d v="2016-07-21T10:02:31"/>
    <n v="1463929351"/>
    <x v="4110"/>
    <x v="5"/>
    <x v="2"/>
    <b v="0"/>
    <n v="6"/>
    <b v="0"/>
    <s v="theater/plays"/>
    <n v="28.666666666666668"/>
    <n v="14.333333333333334"/>
    <x v="1"/>
    <s v="plays"/>
  </r>
  <r>
    <x v="2"/>
    <s v="US"/>
    <s v="USD"/>
    <n v="1424747740"/>
    <d v="2015-02-23T22:15:40"/>
    <n v="1422155740"/>
    <x v="4111"/>
    <x v="1"/>
    <x v="0"/>
    <b v="0"/>
    <n v="6"/>
    <b v="0"/>
    <s v="theater/plays"/>
    <n v="3.1333333333333333"/>
    <n v="15.666666666666666"/>
    <x v="1"/>
    <s v="plays"/>
  </r>
  <r>
    <x v="2"/>
    <s v="IE"/>
    <s v="EUR"/>
    <n v="1456617600"/>
    <d v="2016-02-27T19:00:00"/>
    <n v="1454280186"/>
    <x v="4112"/>
    <x v="1"/>
    <x v="2"/>
    <b v="0"/>
    <n v="1"/>
    <b v="0"/>
    <s v="theater/plays"/>
    <n v="0.04"/>
    <n v="1"/>
    <x v="1"/>
    <s v="plays"/>
  </r>
  <r>
    <x v="2"/>
    <s v="US"/>
    <s v="USD"/>
    <n v="1452234840"/>
    <d v="2016-01-08T01:34:00"/>
    <n v="1450619123"/>
    <x v="4113"/>
    <x v="11"/>
    <x v="0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5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5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0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E18" firstHeaderRow="1" firstDataRow="2" firstDataCol="1" rowPageCount="2" colPageCount="1"/>
  <pivotFields count="19"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15" hier="-1"/>
    <pageField fld="18" hier="-1"/>
  </pageFields>
  <dataFields count="1">
    <dataField name="Count of outcome" fld="0" subtotal="count" baseField="6" baseItem="1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0070C0"/>
      </a:accent2>
      <a:accent3>
        <a:srgbClr val="FFC00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sqref="A1:F10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9" width="15.26953125" bestFit="1" customWidth="1"/>
    <col min="10" max="10" width="10.7265625" bestFit="1" customWidth="1"/>
  </cols>
  <sheetData>
    <row r="1" spans="1:6" x14ac:dyDescent="0.35">
      <c r="A1" s="6" t="s">
        <v>8223</v>
      </c>
      <c r="B1" t="s">
        <v>8309</v>
      </c>
    </row>
    <row r="3" spans="1:6" x14ac:dyDescent="0.35">
      <c r="A3" s="6" t="s">
        <v>8323</v>
      </c>
      <c r="B3" s="6" t="s">
        <v>8308</v>
      </c>
    </row>
    <row r="4" spans="1:6" x14ac:dyDescent="0.35">
      <c r="A4" s="6" t="s">
        <v>8306</v>
      </c>
      <c r="B4" t="s">
        <v>8219</v>
      </c>
      <c r="C4" t="s">
        <v>8221</v>
      </c>
      <c r="D4" t="s">
        <v>8220</v>
      </c>
      <c r="E4" t="s">
        <v>8222</v>
      </c>
      <c r="F4" t="s">
        <v>8307</v>
      </c>
    </row>
    <row r="5" spans="1:6" x14ac:dyDescent="0.35">
      <c r="A5" s="7" t="s">
        <v>8314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35">
      <c r="A6" s="7" t="s">
        <v>8315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35">
      <c r="A7" s="7" t="s">
        <v>8316</v>
      </c>
      <c r="B7" s="5">
        <v>80</v>
      </c>
      <c r="C7" s="5">
        <v>140</v>
      </c>
      <c r="D7" s="5"/>
      <c r="E7" s="5"/>
      <c r="F7" s="5">
        <v>220</v>
      </c>
    </row>
    <row r="8" spans="1:6" x14ac:dyDescent="0.35">
      <c r="A8" s="7" t="s">
        <v>8317</v>
      </c>
      <c r="B8" s="5"/>
      <c r="C8" s="5"/>
      <c r="D8" s="5">
        <v>24</v>
      </c>
      <c r="E8" s="5"/>
      <c r="F8" s="5">
        <v>24</v>
      </c>
    </row>
    <row r="9" spans="1:6" x14ac:dyDescent="0.35">
      <c r="A9" s="7" t="s">
        <v>8318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35">
      <c r="A10" s="7" t="s">
        <v>8319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35">
      <c r="A11" s="7" t="s">
        <v>8320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35">
      <c r="A12" s="7" t="s">
        <v>8321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35">
      <c r="A13" s="7" t="s">
        <v>8322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35">
      <c r="A14" s="7" t="s">
        <v>8307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3" workbookViewId="0">
      <selection sqref="A1:F46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41" width="15.7265625" bestFit="1" customWidth="1"/>
    <col min="42" max="42" width="10.7265625" bestFit="1" customWidth="1"/>
  </cols>
  <sheetData>
    <row r="1" spans="1:6" x14ac:dyDescent="0.35">
      <c r="A1" s="6" t="s">
        <v>8223</v>
      </c>
      <c r="B1" t="s">
        <v>8309</v>
      </c>
    </row>
    <row r="2" spans="1:6" x14ac:dyDescent="0.35">
      <c r="A2" s="6" t="s">
        <v>8365</v>
      </c>
      <c r="B2" t="s">
        <v>8309</v>
      </c>
    </row>
    <row r="4" spans="1:6" x14ac:dyDescent="0.35">
      <c r="A4" s="6" t="s">
        <v>8323</v>
      </c>
      <c r="B4" s="6" t="s">
        <v>8308</v>
      </c>
    </row>
    <row r="5" spans="1:6" x14ac:dyDescent="0.35">
      <c r="A5" s="6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6" x14ac:dyDescent="0.35">
      <c r="A6" s="7" t="s">
        <v>8324</v>
      </c>
      <c r="B6" s="5"/>
      <c r="C6" s="5">
        <v>100</v>
      </c>
      <c r="D6" s="5"/>
      <c r="E6" s="5"/>
      <c r="F6" s="5">
        <v>100</v>
      </c>
    </row>
    <row r="7" spans="1:6" x14ac:dyDescent="0.35">
      <c r="A7" s="7" t="s">
        <v>8325</v>
      </c>
      <c r="B7" s="5"/>
      <c r="C7" s="5"/>
      <c r="D7" s="5">
        <v>20</v>
      </c>
      <c r="E7" s="5"/>
      <c r="F7" s="5">
        <v>20</v>
      </c>
    </row>
    <row r="8" spans="1:6" x14ac:dyDescent="0.35">
      <c r="A8" s="7" t="s">
        <v>8326</v>
      </c>
      <c r="B8" s="5"/>
      <c r="C8" s="5"/>
      <c r="D8" s="5">
        <v>24</v>
      </c>
      <c r="E8" s="5"/>
      <c r="F8" s="5">
        <v>24</v>
      </c>
    </row>
    <row r="9" spans="1:6" x14ac:dyDescent="0.35">
      <c r="A9" s="7" t="s">
        <v>8327</v>
      </c>
      <c r="B9" s="5"/>
      <c r="C9" s="5">
        <v>40</v>
      </c>
      <c r="D9" s="5"/>
      <c r="E9" s="5"/>
      <c r="F9" s="5">
        <v>40</v>
      </c>
    </row>
    <row r="10" spans="1:6" x14ac:dyDescent="0.35">
      <c r="A10" s="7" t="s">
        <v>8328</v>
      </c>
      <c r="B10" s="5">
        <v>40</v>
      </c>
      <c r="C10" s="5"/>
      <c r="D10" s="5"/>
      <c r="E10" s="5"/>
      <c r="F10" s="5">
        <v>40</v>
      </c>
    </row>
    <row r="11" spans="1:6" x14ac:dyDescent="0.35">
      <c r="A11" s="7" t="s">
        <v>8329</v>
      </c>
      <c r="B11" s="5">
        <v>180</v>
      </c>
      <c r="C11" s="5"/>
      <c r="D11" s="5"/>
      <c r="E11" s="5"/>
      <c r="F11" s="5">
        <v>180</v>
      </c>
    </row>
    <row r="12" spans="1:6" x14ac:dyDescent="0.35">
      <c r="A12" s="7" t="s">
        <v>8330</v>
      </c>
      <c r="B12" s="5"/>
      <c r="C12" s="5">
        <v>80</v>
      </c>
      <c r="D12" s="5"/>
      <c r="E12" s="5"/>
      <c r="F12" s="5">
        <v>80</v>
      </c>
    </row>
    <row r="13" spans="1:6" x14ac:dyDescent="0.35">
      <c r="A13" s="7" t="s">
        <v>8331</v>
      </c>
      <c r="B13" s="5">
        <v>40</v>
      </c>
      <c r="C13" s="5"/>
      <c r="D13" s="5"/>
      <c r="E13" s="5"/>
      <c r="F13" s="5">
        <v>40</v>
      </c>
    </row>
    <row r="14" spans="1:6" x14ac:dyDescent="0.35">
      <c r="A14" s="7" t="s">
        <v>8332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35">
      <c r="A15" s="7" t="s">
        <v>8333</v>
      </c>
      <c r="B15" s="5"/>
      <c r="C15" s="5">
        <v>40</v>
      </c>
      <c r="D15" s="5"/>
      <c r="E15" s="5"/>
      <c r="F15" s="5">
        <v>40</v>
      </c>
    </row>
    <row r="16" spans="1:6" x14ac:dyDescent="0.35">
      <c r="A16" s="7" t="s">
        <v>8334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35">
      <c r="A17" s="7" t="s">
        <v>8335</v>
      </c>
      <c r="B17" s="5"/>
      <c r="C17" s="5">
        <v>20</v>
      </c>
      <c r="D17" s="5"/>
      <c r="E17" s="5"/>
      <c r="F17" s="5">
        <v>20</v>
      </c>
    </row>
    <row r="18" spans="1:6" x14ac:dyDescent="0.35">
      <c r="A18" s="7" t="s">
        <v>8336</v>
      </c>
      <c r="B18" s="5">
        <v>140</v>
      </c>
      <c r="C18" s="5"/>
      <c r="D18" s="5"/>
      <c r="E18" s="5"/>
      <c r="F18" s="5">
        <v>140</v>
      </c>
    </row>
    <row r="19" spans="1:6" x14ac:dyDescent="0.35">
      <c r="A19" s="7" t="s">
        <v>8337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35">
      <c r="A20" s="7" t="s">
        <v>8338</v>
      </c>
      <c r="B20" s="5"/>
      <c r="C20" s="5">
        <v>60</v>
      </c>
      <c r="D20" s="5"/>
      <c r="E20" s="5"/>
      <c r="F20" s="5">
        <v>60</v>
      </c>
    </row>
    <row r="21" spans="1:6" x14ac:dyDescent="0.35">
      <c r="A21" s="7" t="s">
        <v>8339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35">
      <c r="A22" s="7" t="s">
        <v>8340</v>
      </c>
      <c r="B22" s="5">
        <v>20</v>
      </c>
      <c r="C22" s="5"/>
      <c r="D22" s="5"/>
      <c r="E22" s="5"/>
      <c r="F22" s="5">
        <v>20</v>
      </c>
    </row>
    <row r="23" spans="1:6" x14ac:dyDescent="0.35">
      <c r="A23" s="7" t="s">
        <v>8341</v>
      </c>
      <c r="B23" s="5"/>
      <c r="C23" s="5">
        <v>40</v>
      </c>
      <c r="D23" s="5"/>
      <c r="E23" s="5"/>
      <c r="F23" s="5">
        <v>40</v>
      </c>
    </row>
    <row r="24" spans="1:6" x14ac:dyDescent="0.35">
      <c r="A24" s="7" t="s">
        <v>8342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35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5">
      <c r="A26" s="7" t="s">
        <v>8344</v>
      </c>
      <c r="B26" s="5">
        <v>60</v>
      </c>
      <c r="C26" s="5"/>
      <c r="D26" s="5"/>
      <c r="E26" s="5"/>
      <c r="F26" s="5">
        <v>60</v>
      </c>
    </row>
    <row r="27" spans="1:6" x14ac:dyDescent="0.35">
      <c r="A27" s="7" t="s">
        <v>8345</v>
      </c>
      <c r="B27" s="5"/>
      <c r="C27" s="5">
        <v>20</v>
      </c>
      <c r="D27" s="5"/>
      <c r="E27" s="5"/>
      <c r="F27" s="5">
        <v>20</v>
      </c>
    </row>
    <row r="28" spans="1:6" x14ac:dyDescent="0.35">
      <c r="A28" s="7" t="s">
        <v>8346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35">
      <c r="A29" s="7" t="s">
        <v>8347</v>
      </c>
      <c r="B29" s="5"/>
      <c r="C29" s="5">
        <v>20</v>
      </c>
      <c r="D29" s="5"/>
      <c r="E29" s="5"/>
      <c r="F29" s="5">
        <v>20</v>
      </c>
    </row>
    <row r="30" spans="1:6" x14ac:dyDescent="0.35">
      <c r="A30" s="7" t="s">
        <v>8348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35">
      <c r="A31" s="7" t="s">
        <v>8349</v>
      </c>
      <c r="B31" s="5">
        <v>40</v>
      </c>
      <c r="C31" s="5"/>
      <c r="D31" s="5"/>
      <c r="E31" s="5"/>
      <c r="F31" s="5">
        <v>40</v>
      </c>
    </row>
    <row r="32" spans="1:6" x14ac:dyDescent="0.35">
      <c r="A32" s="7" t="s">
        <v>8350</v>
      </c>
      <c r="B32" s="5">
        <v>20</v>
      </c>
      <c r="C32" s="5"/>
      <c r="D32" s="5"/>
      <c r="E32" s="5"/>
      <c r="F32" s="5">
        <v>20</v>
      </c>
    </row>
    <row r="33" spans="1:6" x14ac:dyDescent="0.35">
      <c r="A33" s="7" t="s">
        <v>8351</v>
      </c>
      <c r="B33" s="5"/>
      <c r="C33" s="5">
        <v>20</v>
      </c>
      <c r="D33" s="5"/>
      <c r="E33" s="5"/>
      <c r="F33" s="5">
        <v>20</v>
      </c>
    </row>
    <row r="34" spans="1:6" x14ac:dyDescent="0.35">
      <c r="A34" s="7" t="s">
        <v>8352</v>
      </c>
      <c r="B34" s="5">
        <v>260</v>
      </c>
      <c r="C34" s="5"/>
      <c r="D34" s="5"/>
      <c r="E34" s="5"/>
      <c r="F34" s="5">
        <v>260</v>
      </c>
    </row>
    <row r="35" spans="1:6" x14ac:dyDescent="0.35">
      <c r="A35" s="7" t="s">
        <v>8353</v>
      </c>
      <c r="B35" s="5"/>
      <c r="C35" s="5"/>
      <c r="D35" s="5">
        <v>40</v>
      </c>
      <c r="E35" s="5"/>
      <c r="F35" s="5">
        <v>40</v>
      </c>
    </row>
    <row r="36" spans="1:6" x14ac:dyDescent="0.35">
      <c r="A36" s="7" t="s">
        <v>8354</v>
      </c>
      <c r="B36" s="5">
        <v>60</v>
      </c>
      <c r="C36" s="5"/>
      <c r="D36" s="5"/>
      <c r="E36" s="5"/>
      <c r="F36" s="5">
        <v>60</v>
      </c>
    </row>
    <row r="37" spans="1:6" x14ac:dyDescent="0.35">
      <c r="A37" s="7" t="s">
        <v>8355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35">
      <c r="A38" s="7" t="s">
        <v>8356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35">
      <c r="A39" s="7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35">
      <c r="A40" s="7" t="s">
        <v>8358</v>
      </c>
      <c r="B40" s="5">
        <v>80</v>
      </c>
      <c r="C40" s="5"/>
      <c r="D40" s="5"/>
      <c r="E40" s="5"/>
      <c r="F40" s="5">
        <v>80</v>
      </c>
    </row>
    <row r="41" spans="1:6" x14ac:dyDescent="0.35">
      <c r="A41" s="7" t="s">
        <v>8359</v>
      </c>
      <c r="B41" s="5">
        <v>60</v>
      </c>
      <c r="C41" s="5"/>
      <c r="D41" s="5"/>
      <c r="E41" s="5"/>
      <c r="F41" s="5">
        <v>60</v>
      </c>
    </row>
    <row r="42" spans="1:6" x14ac:dyDescent="0.35">
      <c r="A42" s="7" t="s">
        <v>8360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35">
      <c r="A43" s="7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35">
      <c r="A44" s="7" t="s">
        <v>8362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35">
      <c r="A45" s="7" t="s">
        <v>8363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35">
      <c r="A46" s="7" t="s">
        <v>8364</v>
      </c>
      <c r="B46" s="5"/>
      <c r="C46" s="5"/>
      <c r="D46" s="5">
        <v>20</v>
      </c>
      <c r="E46" s="5"/>
      <c r="F46" s="5">
        <v>20</v>
      </c>
    </row>
    <row r="47" spans="1:6" x14ac:dyDescent="0.35">
      <c r="A47" s="7" t="s">
        <v>8307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13" sqref="A13:E1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6" t="s">
        <v>8383</v>
      </c>
      <c r="B1" t="s">
        <v>8309</v>
      </c>
    </row>
    <row r="2" spans="1:5" x14ac:dyDescent="0.35">
      <c r="A2" s="6" t="s">
        <v>8382</v>
      </c>
      <c r="B2" t="s">
        <v>8309</v>
      </c>
    </row>
    <row r="4" spans="1:5" x14ac:dyDescent="0.35">
      <c r="A4" s="6" t="s">
        <v>8384</v>
      </c>
      <c r="B4" s="6" t="s">
        <v>8308</v>
      </c>
    </row>
    <row r="5" spans="1:5" x14ac:dyDescent="0.35">
      <c r="A5" s="6" t="s">
        <v>8306</v>
      </c>
      <c r="B5" t="s">
        <v>8219</v>
      </c>
      <c r="C5" t="s">
        <v>8221</v>
      </c>
      <c r="D5" t="s">
        <v>8220</v>
      </c>
      <c r="E5" t="s">
        <v>8307</v>
      </c>
    </row>
    <row r="6" spans="1:5" x14ac:dyDescent="0.35">
      <c r="A6" s="18" t="s">
        <v>8374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35">
      <c r="A7" s="18" t="s">
        <v>8375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35">
      <c r="A8" s="18" t="s">
        <v>8376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35">
      <c r="A9" s="18" t="s">
        <v>8381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35">
      <c r="A10" s="18" t="s">
        <v>8370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35">
      <c r="A11" s="18" t="s">
        <v>8377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35">
      <c r="A12" s="18" t="s">
        <v>8378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35">
      <c r="A13" s="18" t="s">
        <v>8371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35">
      <c r="A14" s="18" t="s">
        <v>8372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35">
      <c r="A15" s="18" t="s">
        <v>8379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35">
      <c r="A16" s="18" t="s">
        <v>8373</v>
      </c>
      <c r="B16" s="5">
        <v>180</v>
      </c>
      <c r="C16" s="5">
        <v>113</v>
      </c>
      <c r="D16" s="5">
        <v>37</v>
      </c>
      <c r="E16" s="5">
        <v>330</v>
      </c>
    </row>
    <row r="17" spans="1:5" x14ac:dyDescent="0.35">
      <c r="A17" s="18" t="s">
        <v>8380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35">
      <c r="A18" s="18" t="s">
        <v>8307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A4108" zoomScaleNormal="100" workbookViewId="0"/>
  </sheetViews>
  <sheetFormatPr defaultRowHeight="14.5" x14ac:dyDescent="0.35"/>
  <cols>
    <col min="1" max="1" width="8.81640625" bestFit="1" customWidth="1"/>
    <col min="2" max="2" width="53.36328125" style="3" customWidth="1"/>
    <col min="3" max="3" width="40.26953125" style="3" customWidth="1"/>
    <col min="4" max="4" width="9.816406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6.90625" style="8" customWidth="1"/>
    <col min="11" max="11" width="17.81640625" customWidth="1"/>
    <col min="12" max="12" width="26.90625" style="13" customWidth="1"/>
    <col min="13" max="13" width="14.36328125" style="15" customWidth="1"/>
    <col min="14" max="14" width="13.7265625" style="15" customWidth="1"/>
    <col min="15" max="15" width="15.453125" customWidth="1"/>
    <col min="16" max="16" width="24.54296875" customWidth="1"/>
    <col min="17" max="17" width="28.1796875" customWidth="1"/>
    <col min="18" max="18" width="24.54296875" customWidth="1"/>
    <col min="19" max="19" width="12" style="10" customWidth="1"/>
    <col min="20" max="20" width="14.26953125" style="12" customWidth="1"/>
    <col min="21" max="21" width="17.90625" customWidth="1"/>
    <col min="22" max="22" width="17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7" t="s">
        <v>8367</v>
      </c>
      <c r="K1" s="1" t="s">
        <v>8260</v>
      </c>
      <c r="L1" s="16" t="s">
        <v>8366</v>
      </c>
      <c r="M1" s="14" t="s">
        <v>8369</v>
      </c>
      <c r="N1" s="14" t="s">
        <v>8368</v>
      </c>
      <c r="O1" s="1" t="s">
        <v>8261</v>
      </c>
      <c r="P1" s="1" t="s">
        <v>8262</v>
      </c>
      <c r="Q1" s="1" t="s">
        <v>8263</v>
      </c>
      <c r="R1" s="1" t="s">
        <v>8264</v>
      </c>
      <c r="S1" s="9" t="s">
        <v>8310</v>
      </c>
      <c r="T1" s="11" t="s">
        <v>8311</v>
      </c>
      <c r="U1" s="1" t="s">
        <v>8312</v>
      </c>
      <c r="V1" s="1" t="s">
        <v>8313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(I2/86400)+25569+(-5/24)</f>
        <v>42207.916666666664</v>
      </c>
      <c r="K2">
        <v>1434931811</v>
      </c>
      <c r="L2" s="13">
        <f>(K2/86400)+25569+(-5/24)</f>
        <v>42176.798738425925</v>
      </c>
      <c r="M2" s="15" t="str">
        <f>TEXT(L2, "mmm")</f>
        <v>Jun</v>
      </c>
      <c r="N2" s="15" t="str">
        <f>TEXT(L2, "yyyy")</f>
        <v>2015</v>
      </c>
      <c r="O2" t="b">
        <v>0</v>
      </c>
      <c r="P2">
        <v>182</v>
      </c>
      <c r="Q2" t="b">
        <v>1</v>
      </c>
      <c r="R2" t="s">
        <v>8265</v>
      </c>
      <c r="S2" s="10">
        <f>(E2/D2)*100</f>
        <v>136.85882352941178</v>
      </c>
      <c r="T2" s="12">
        <f>IF(P2&gt;0,E2/P2,0)</f>
        <v>63.917582417582416</v>
      </c>
      <c r="U2" t="str">
        <f>LEFT(R2,FIND("/",R2,1)-1)</f>
        <v>film &amp; video</v>
      </c>
      <c r="V2" t="str">
        <f>RIGHT(R2,(LEN(R2)-LEN(U2)-1))</f>
        <v>television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>(I3/86400)+25569+(-5/24)</f>
        <v>42796.392164351848</v>
      </c>
      <c r="K3">
        <v>1485872683</v>
      </c>
      <c r="L3" s="13">
        <f>(K3/86400)+25569+(-5/24)</f>
        <v>42766.392164351848</v>
      </c>
      <c r="M3" s="15" t="str">
        <f>TEXT(L3, "mmm")</f>
        <v>Jan</v>
      </c>
      <c r="N3" s="15" t="str">
        <f>TEXT(L3, "yyyy")</f>
        <v>2017</v>
      </c>
      <c r="O3" t="b">
        <v>0</v>
      </c>
      <c r="P3">
        <v>79</v>
      </c>
      <c r="Q3" t="b">
        <v>1</v>
      </c>
      <c r="R3" t="s">
        <v>8265</v>
      </c>
      <c r="S3" s="10">
        <f>(E3/D3)*100</f>
        <v>142.60827250608273</v>
      </c>
      <c r="T3" s="12">
        <f>IF(P3&gt;0,E3/P3,0)</f>
        <v>185.48101265822785</v>
      </c>
      <c r="U3" t="str">
        <f>LEFT(R3,FIND("/",R3,1)-1)</f>
        <v>film &amp; video</v>
      </c>
      <c r="V3" t="str">
        <f>RIGHT(R3,(LEN(R3)-LEN(U3)-1))</f>
        <v>television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>(I4/86400)+25569+(-5/24)</f>
        <v>42415.494016203702</v>
      </c>
      <c r="K4">
        <v>1454691083</v>
      </c>
      <c r="L4" s="13">
        <f>(K4/86400)+25569+(-5/24)</f>
        <v>42405.494016203702</v>
      </c>
      <c r="M4" s="15" t="str">
        <f>TEXT(L4, "mmm")</f>
        <v>Feb</v>
      </c>
      <c r="N4" s="15" t="str">
        <f>TEXT(L4, "yyyy")</f>
        <v>2016</v>
      </c>
      <c r="O4" t="b">
        <v>0</v>
      </c>
      <c r="P4">
        <v>35</v>
      </c>
      <c r="Q4" t="b">
        <v>1</v>
      </c>
      <c r="R4" t="s">
        <v>8265</v>
      </c>
      <c r="S4" s="10">
        <f>(E4/D4)*100</f>
        <v>105</v>
      </c>
      <c r="T4" s="12">
        <f>IF(P4&gt;0,E4/P4,0)</f>
        <v>15</v>
      </c>
      <c r="U4" t="str">
        <f>LEFT(R4,FIND("/",R4,1)-1)</f>
        <v>film &amp; video</v>
      </c>
      <c r="V4" t="str">
        <f>RIGHT(R4,(LEN(R4)-LEN(U4)-1))</f>
        <v>television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>(I5/86400)+25569+(-5/24)</f>
        <v>41858.306793981479</v>
      </c>
      <c r="K5">
        <v>1404822107</v>
      </c>
      <c r="L5" s="13">
        <f>(K5/86400)+25569+(-5/24)</f>
        <v>41828.306793981479</v>
      </c>
      <c r="M5" s="15" t="str">
        <f>TEXT(L5, "mmm")</f>
        <v>Jul</v>
      </c>
      <c r="N5" s="15" t="str">
        <f>TEXT(L5, "yyyy")</f>
        <v>2014</v>
      </c>
      <c r="O5" t="b">
        <v>0</v>
      </c>
      <c r="P5">
        <v>150</v>
      </c>
      <c r="Q5" t="b">
        <v>1</v>
      </c>
      <c r="R5" t="s">
        <v>8265</v>
      </c>
      <c r="S5" s="10">
        <f>(E5/D5)*100</f>
        <v>103.89999999999999</v>
      </c>
      <c r="T5" s="12">
        <f>IF(P5&gt;0,E5/P5,0)</f>
        <v>69.266666666666666</v>
      </c>
      <c r="U5" t="str">
        <f>LEFT(R5,FIND("/",R5,1)-1)</f>
        <v>film &amp; video</v>
      </c>
      <c r="V5" t="str">
        <f>RIGHT(R5,(LEN(R5)-LEN(U5)-1))</f>
        <v>television</v>
      </c>
    </row>
    <row r="6" spans="1:22" ht="37.5" customHeight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>(I6/86400)+25569+(-5/24)</f>
        <v>42357.625914351847</v>
      </c>
      <c r="K6">
        <v>1447963279</v>
      </c>
      <c r="L6" s="13">
        <f>(K6/86400)+25569+(-5/24)</f>
        <v>42327.625914351847</v>
      </c>
      <c r="M6" s="15" t="str">
        <f>TEXT(L6, "mmm")</f>
        <v>Nov</v>
      </c>
      <c r="N6" s="15" t="str">
        <f>TEXT(L6, "yyyy")</f>
        <v>2015</v>
      </c>
      <c r="O6" t="b">
        <v>0</v>
      </c>
      <c r="P6">
        <v>284</v>
      </c>
      <c r="Q6" t="b">
        <v>1</v>
      </c>
      <c r="R6" t="s">
        <v>8265</v>
      </c>
      <c r="S6" s="10">
        <f>(E6/D6)*100</f>
        <v>122.99154545454545</v>
      </c>
      <c r="T6" s="12">
        <f>IF(P6&gt;0,E6/P6,0)</f>
        <v>190.55028169014085</v>
      </c>
      <c r="U6" t="str">
        <f>LEFT(R6,FIND("/",R6,1)-1)</f>
        <v>film &amp; video</v>
      </c>
      <c r="V6" t="str">
        <f>RIGHT(R6,(LEN(R6)-LEN(U6)-1))</f>
        <v>television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>(I7/86400)+25569+(-5/24)</f>
        <v>42580.024305555555</v>
      </c>
      <c r="K7">
        <v>1468362207</v>
      </c>
      <c r="L7" s="13">
        <f>(K7/86400)+25569+(-5/24)</f>
        <v>42563.724618055552</v>
      </c>
      <c r="M7" s="15" t="str">
        <f>TEXT(L7, "mmm")</f>
        <v>Jul</v>
      </c>
      <c r="N7" s="15" t="str">
        <f>TEXT(L7, "yyyy")</f>
        <v>2016</v>
      </c>
      <c r="O7" t="b">
        <v>0</v>
      </c>
      <c r="P7">
        <v>47</v>
      </c>
      <c r="Q7" t="b">
        <v>1</v>
      </c>
      <c r="R7" t="s">
        <v>8265</v>
      </c>
      <c r="S7" s="10">
        <f>(E7/D7)*100</f>
        <v>109.77744436109028</v>
      </c>
      <c r="T7" s="12">
        <f>IF(P7&gt;0,E7/P7,0)</f>
        <v>93.40425531914893</v>
      </c>
      <c r="U7" t="str">
        <f>LEFT(R7,FIND("/",R7,1)-1)</f>
        <v>film &amp; video</v>
      </c>
      <c r="V7" t="str">
        <f>RIGHT(R7,(LEN(R7)-LEN(U7)-1))</f>
        <v>television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>(I8/86400)+25569+(-5/24)</f>
        <v>41803.864004629628</v>
      </c>
      <c r="K8">
        <v>1401846250</v>
      </c>
      <c r="L8" s="13">
        <f>(K8/86400)+25569+(-5/24)</f>
        <v>41793.864004629628</v>
      </c>
      <c r="M8" s="15" t="str">
        <f>TEXT(L8, "mmm")</f>
        <v>Jun</v>
      </c>
      <c r="N8" s="15" t="str">
        <f>TEXT(L8, "yyyy")</f>
        <v>2014</v>
      </c>
      <c r="O8" t="b">
        <v>0</v>
      </c>
      <c r="P8">
        <v>58</v>
      </c>
      <c r="Q8" t="b">
        <v>1</v>
      </c>
      <c r="R8" t="s">
        <v>8265</v>
      </c>
      <c r="S8" s="10">
        <f>(E8/D8)*100</f>
        <v>106.4875</v>
      </c>
      <c r="T8" s="12">
        <f>IF(P8&gt;0,E8/P8,0)</f>
        <v>146.87931034482759</v>
      </c>
      <c r="U8" t="str">
        <f>LEFT(R8,FIND("/",R8,1)-1)</f>
        <v>film &amp; video</v>
      </c>
      <c r="V8" t="str">
        <f>RIGHT(R8,(LEN(R8)-LEN(U8)-1))</f>
        <v>television</v>
      </c>
    </row>
    <row r="9" spans="1:22" ht="36.5" customHeight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>(I9/86400)+25569+(-5/24)</f>
        <v>42555.838738425919</v>
      </c>
      <c r="K9">
        <v>1464224867</v>
      </c>
      <c r="L9" s="13">
        <f>(K9/86400)+25569+(-5/24)</f>
        <v>42515.838738425919</v>
      </c>
      <c r="M9" s="15" t="str">
        <f>TEXT(L9, "mmm")</f>
        <v>May</v>
      </c>
      <c r="N9" s="15" t="str">
        <f>TEXT(L9, "yyyy")</f>
        <v>2016</v>
      </c>
      <c r="O9" t="b">
        <v>0</v>
      </c>
      <c r="P9">
        <v>57</v>
      </c>
      <c r="Q9" t="b">
        <v>1</v>
      </c>
      <c r="R9" t="s">
        <v>8265</v>
      </c>
      <c r="S9" s="10">
        <f>(E9/D9)*100</f>
        <v>101.22222222222221</v>
      </c>
      <c r="T9" s="12">
        <f>IF(P9&gt;0,E9/P9,0)</f>
        <v>159.82456140350877</v>
      </c>
      <c r="U9" t="str">
        <f>LEFT(R9,FIND("/",R9,1)-1)</f>
        <v>film &amp; video</v>
      </c>
      <c r="V9" t="str">
        <f>RIGHT(R9,(LEN(R9)-LEN(U9)-1))</f>
        <v>television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>(I10/86400)+25569+(-5/24)</f>
        <v>42475.666666666664</v>
      </c>
      <c r="K10">
        <v>1460155212</v>
      </c>
      <c r="L10" s="13">
        <f>(K10/86400)+25569+(-5/24)</f>
        <v>42468.736249999994</v>
      </c>
      <c r="M10" s="15" t="str">
        <f>TEXT(L10, "mmm")</f>
        <v>Apr</v>
      </c>
      <c r="N10" s="15" t="str">
        <f>TEXT(L10, "yyyy")</f>
        <v>2016</v>
      </c>
      <c r="O10" t="b">
        <v>0</v>
      </c>
      <c r="P10">
        <v>12</v>
      </c>
      <c r="Q10" t="b">
        <v>1</v>
      </c>
      <c r="R10" t="s">
        <v>8265</v>
      </c>
      <c r="S10" s="10">
        <f>(E10/D10)*100</f>
        <v>100.04342857142856</v>
      </c>
      <c r="T10" s="12">
        <f>IF(P10&gt;0,E10/P10,0)</f>
        <v>291.79333333333335</v>
      </c>
      <c r="U10" t="str">
        <f>LEFT(R10,FIND("/",R10,1)-1)</f>
        <v>film &amp; video</v>
      </c>
      <c r="V10" t="str">
        <f>RIGHT(R10,(LEN(R10)-LEN(U10)-1))</f>
        <v>television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>(I11/86400)+25569+(-5/24)</f>
        <v>42476.895185185182</v>
      </c>
      <c r="K11">
        <v>1458268144</v>
      </c>
      <c r="L11" s="13">
        <f>(K11/86400)+25569+(-5/24)</f>
        <v>42446.895185185182</v>
      </c>
      <c r="M11" s="15" t="str">
        <f>TEXT(L11, "mmm")</f>
        <v>Mar</v>
      </c>
      <c r="N11" s="15" t="str">
        <f>TEXT(L11, "yyyy")</f>
        <v>2016</v>
      </c>
      <c r="O11" t="b">
        <v>0</v>
      </c>
      <c r="P11">
        <v>20</v>
      </c>
      <c r="Q11" t="b">
        <v>1</v>
      </c>
      <c r="R11" t="s">
        <v>8265</v>
      </c>
      <c r="S11" s="10">
        <f>(E11/D11)*100</f>
        <v>125.998</v>
      </c>
      <c r="T11" s="12">
        <f>IF(P11&gt;0,E11/P11,0)</f>
        <v>31.499500000000001</v>
      </c>
      <c r="U11" t="str">
        <f>LEFT(R11,FIND("/",R11,1)-1)</f>
        <v>film &amp; video</v>
      </c>
      <c r="V11" t="str">
        <f>RIGHT(R11,(LEN(R11)-LEN(U11)-1))</f>
        <v>television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>(I12/86400)+25569+(-5/24)</f>
        <v>41814.859710648147</v>
      </c>
      <c r="K12">
        <v>1400636279</v>
      </c>
      <c r="L12" s="13">
        <f>(K12/86400)+25569+(-5/24)</f>
        <v>41779.859710648147</v>
      </c>
      <c r="M12" s="15" t="str">
        <f>TEXT(L12, "mmm")</f>
        <v>May</v>
      </c>
      <c r="N12" s="15" t="str">
        <f>TEXT(L12, "yyyy")</f>
        <v>2014</v>
      </c>
      <c r="O12" t="b">
        <v>0</v>
      </c>
      <c r="P12">
        <v>19</v>
      </c>
      <c r="Q12" t="b">
        <v>1</v>
      </c>
      <c r="R12" t="s">
        <v>8265</v>
      </c>
      <c r="S12" s="10">
        <f>(E12/D12)*100</f>
        <v>100.49999999999999</v>
      </c>
      <c r="T12" s="12">
        <f>IF(P12&gt;0,E12/P12,0)</f>
        <v>158.68421052631578</v>
      </c>
      <c r="U12" t="str">
        <f>LEFT(R12,FIND("/",R12,1)-1)</f>
        <v>film &amp; video</v>
      </c>
      <c r="V12" t="str">
        <f>RIGHT(R12,(LEN(R12)-LEN(U12)-1))</f>
        <v>television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>(I13/86400)+25569+(-5/24)</f>
        <v>42603.916666666664</v>
      </c>
      <c r="K13">
        <v>1469126462</v>
      </c>
      <c r="L13" s="13">
        <f>(K13/86400)+25569+(-5/24)</f>
        <v>42572.570162037031</v>
      </c>
      <c r="M13" s="15" t="str">
        <f>TEXT(L13, "mmm")</f>
        <v>Jul</v>
      </c>
      <c r="N13" s="15" t="str">
        <f>TEXT(L13, "yyyy")</f>
        <v>2016</v>
      </c>
      <c r="O13" t="b">
        <v>0</v>
      </c>
      <c r="P13">
        <v>75</v>
      </c>
      <c r="Q13" t="b">
        <v>1</v>
      </c>
      <c r="R13" t="s">
        <v>8265</v>
      </c>
      <c r="S13" s="10">
        <f>(E13/D13)*100</f>
        <v>120.5</v>
      </c>
      <c r="T13" s="12">
        <f>IF(P13&gt;0,E13/P13,0)</f>
        <v>80.333333333333329</v>
      </c>
      <c r="U13" t="str">
        <f>LEFT(R13,FIND("/",R13,1)-1)</f>
        <v>film &amp; video</v>
      </c>
      <c r="V13" t="str">
        <f>RIGHT(R13,(LEN(R13)-LEN(U13)-1))</f>
        <v>television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>(I14/86400)+25569+(-5/24)</f>
        <v>41835.916666666664</v>
      </c>
      <c r="K14">
        <v>1401642425</v>
      </c>
      <c r="L14" s="13">
        <f>(K14/86400)+25569+(-5/24)</f>
        <v>41791.504918981482</v>
      </c>
      <c r="M14" s="15" t="str">
        <f>TEXT(L14, "mmm")</f>
        <v>Jun</v>
      </c>
      <c r="N14" s="15" t="str">
        <f>TEXT(L14, "yyyy")</f>
        <v>2014</v>
      </c>
      <c r="O14" t="b">
        <v>0</v>
      </c>
      <c r="P14">
        <v>827</v>
      </c>
      <c r="Q14" t="b">
        <v>1</v>
      </c>
      <c r="R14" t="s">
        <v>8265</v>
      </c>
      <c r="S14" s="10">
        <f>(E14/D14)*100</f>
        <v>165.29333333333335</v>
      </c>
      <c r="T14" s="12">
        <f>IF(P14&gt;0,E14/P14,0)</f>
        <v>59.961305925030231</v>
      </c>
      <c r="U14" t="str">
        <f>LEFT(R14,FIND("/",R14,1)-1)</f>
        <v>film &amp; video</v>
      </c>
      <c r="V14" t="str">
        <f>RIGHT(R14,(LEN(R14)-LEN(U14)-1))</f>
        <v>television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>(I15/86400)+25569+(-5/24)</f>
        <v>42544.643749999996</v>
      </c>
      <c r="K15">
        <v>1463588109</v>
      </c>
      <c r="L15" s="13">
        <f>(K15/86400)+25569+(-5/24)</f>
        <v>42508.468854166662</v>
      </c>
      <c r="M15" s="15" t="str">
        <f>TEXT(L15, "mmm")</f>
        <v>May</v>
      </c>
      <c r="N15" s="15" t="str">
        <f>TEXT(L15, "yyyy")</f>
        <v>2016</v>
      </c>
      <c r="O15" t="b">
        <v>0</v>
      </c>
      <c r="P15">
        <v>51</v>
      </c>
      <c r="Q15" t="b">
        <v>1</v>
      </c>
      <c r="R15" t="s">
        <v>8265</v>
      </c>
      <c r="S15" s="10">
        <f>(E15/D15)*100</f>
        <v>159.97142857142856</v>
      </c>
      <c r="T15" s="12">
        <f>IF(P15&gt;0,E15/P15,0)</f>
        <v>109.78431372549019</v>
      </c>
      <c r="U15" t="str">
        <f>LEFT(R15,FIND("/",R15,1)-1)</f>
        <v>film &amp; video</v>
      </c>
      <c r="V15" t="str">
        <f>RIGHT(R15,(LEN(R15)-LEN(U15)-1))</f>
        <v>television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>(I16/86400)+25569+(-5/24)</f>
        <v>41833.374305555553</v>
      </c>
      <c r="K16">
        <v>1403051888</v>
      </c>
      <c r="L16" s="13">
        <f>(K16/86400)+25569+(-5/24)</f>
        <v>41807.818148148144</v>
      </c>
      <c r="M16" s="15" t="str">
        <f>TEXT(L16, "mmm")</f>
        <v>Jun</v>
      </c>
      <c r="N16" s="15" t="str">
        <f>TEXT(L16, "yyyy")</f>
        <v>2014</v>
      </c>
      <c r="O16" t="b">
        <v>0</v>
      </c>
      <c r="P16">
        <v>41</v>
      </c>
      <c r="Q16" t="b">
        <v>1</v>
      </c>
      <c r="R16" t="s">
        <v>8265</v>
      </c>
      <c r="S16" s="10">
        <f>(E16/D16)*100</f>
        <v>100.93333333333334</v>
      </c>
      <c r="T16" s="12">
        <f>IF(P16&gt;0,E16/P16,0)</f>
        <v>147.70731707317074</v>
      </c>
      <c r="U16" t="str">
        <f>LEFT(R16,FIND("/",R16,1)-1)</f>
        <v>film &amp; video</v>
      </c>
      <c r="V16" t="str">
        <f>RIGHT(R16,(LEN(R16)-LEN(U16)-1))</f>
        <v>television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>(I17/86400)+25569+(-5/24)</f>
        <v>42274.634722222218</v>
      </c>
      <c r="K17">
        <v>1441790658</v>
      </c>
      <c r="L17" s="13">
        <f>(K17/86400)+25569+(-5/24)</f>
        <v>42256.183541666665</v>
      </c>
      <c r="M17" s="15" t="str">
        <f>TEXT(L17, "mmm")</f>
        <v>Sep</v>
      </c>
      <c r="N17" s="15" t="str">
        <f>TEXT(L17, "yyyy")</f>
        <v>2015</v>
      </c>
      <c r="O17" t="b">
        <v>0</v>
      </c>
      <c r="P17">
        <v>98</v>
      </c>
      <c r="Q17" t="b">
        <v>1</v>
      </c>
      <c r="R17" t="s">
        <v>8265</v>
      </c>
      <c r="S17" s="10">
        <f>(E17/D17)*100</f>
        <v>106.60000000000001</v>
      </c>
      <c r="T17" s="12">
        <f>IF(P17&gt;0,E17/P17,0)</f>
        <v>21.755102040816325</v>
      </c>
      <c r="U17" t="str">
        <f>LEFT(R17,FIND("/",R17,1)-1)</f>
        <v>film &amp; video</v>
      </c>
      <c r="V17" t="str">
        <f>RIGHT(R17,(LEN(R17)-LEN(U17)-1))</f>
        <v>television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>(I18/86400)+25569+(-5/24)</f>
        <v>41806.020833333328</v>
      </c>
      <c r="K18">
        <v>1398971211</v>
      </c>
      <c r="L18" s="13">
        <f>(K18/86400)+25569+(-5/24)</f>
        <v>41760.588090277779</v>
      </c>
      <c r="M18" s="15" t="str">
        <f>TEXT(L18, "mmm")</f>
        <v>May</v>
      </c>
      <c r="N18" s="15" t="str">
        <f>TEXT(L18, "yyyy")</f>
        <v>2014</v>
      </c>
      <c r="O18" t="b">
        <v>0</v>
      </c>
      <c r="P18">
        <v>70</v>
      </c>
      <c r="Q18" t="b">
        <v>1</v>
      </c>
      <c r="R18" t="s">
        <v>8265</v>
      </c>
      <c r="S18" s="10">
        <f>(E18/D18)*100</f>
        <v>100.24166666666667</v>
      </c>
      <c r="T18" s="12">
        <f>IF(P18&gt;0,E18/P18,0)</f>
        <v>171.84285714285716</v>
      </c>
      <c r="U18" t="str">
        <f>LEFT(R18,FIND("/",R18,1)-1)</f>
        <v>film &amp; video</v>
      </c>
      <c r="V18" t="str">
        <f>RIGHT(R18,(LEN(R18)-LEN(U18)-1))</f>
        <v>television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>(I19/86400)+25569+(-5/24)</f>
        <v>41947.565069444441</v>
      </c>
      <c r="K19">
        <v>1412530422</v>
      </c>
      <c r="L19" s="13">
        <f>(K19/86400)+25569+(-5/24)</f>
        <v>41917.523402777777</v>
      </c>
      <c r="M19" s="15" t="str">
        <f>TEXT(L19, "mmm")</f>
        <v>Oct</v>
      </c>
      <c r="N19" s="15" t="str">
        <f>TEXT(L19, "yyyy")</f>
        <v>2014</v>
      </c>
      <c r="O19" t="b">
        <v>0</v>
      </c>
      <c r="P19">
        <v>36</v>
      </c>
      <c r="Q19" t="b">
        <v>1</v>
      </c>
      <c r="R19" t="s">
        <v>8265</v>
      </c>
      <c r="S19" s="10">
        <f>(E19/D19)*100</f>
        <v>100.66666666666666</v>
      </c>
      <c r="T19" s="12">
        <f>IF(P19&gt;0,E19/P19,0)</f>
        <v>41.944444444444443</v>
      </c>
      <c r="U19" t="str">
        <f>LEFT(R19,FIND("/",R19,1)-1)</f>
        <v>film &amp; video</v>
      </c>
      <c r="V19" t="str">
        <f>RIGHT(R19,(LEN(R19)-LEN(U19)-1))</f>
        <v>television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>(I20/86400)+25569+(-5/24)</f>
        <v>41899.333981481475</v>
      </c>
      <c r="K20">
        <v>1408366856</v>
      </c>
      <c r="L20" s="13">
        <f>(K20/86400)+25569+(-5/24)</f>
        <v>41869.333981481475</v>
      </c>
      <c r="M20" s="15" t="str">
        <f>TEXT(L20, "mmm")</f>
        <v>Aug</v>
      </c>
      <c r="N20" s="15" t="str">
        <f>TEXT(L20, "yyyy")</f>
        <v>2014</v>
      </c>
      <c r="O20" t="b">
        <v>0</v>
      </c>
      <c r="P20">
        <v>342</v>
      </c>
      <c r="Q20" t="b">
        <v>1</v>
      </c>
      <c r="R20" t="s">
        <v>8265</v>
      </c>
      <c r="S20" s="10">
        <f>(E20/D20)*100</f>
        <v>106.32110000000002</v>
      </c>
      <c r="T20" s="12">
        <f>IF(P20&gt;0,E20/P20,0)</f>
        <v>93.264122807017543</v>
      </c>
      <c r="U20" t="str">
        <f>LEFT(R20,FIND("/",R20,1)-1)</f>
        <v>film &amp; video</v>
      </c>
      <c r="V20" t="str">
        <f>RIGHT(R20,(LEN(R20)-LEN(U20)-1))</f>
        <v>television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>(I21/86400)+25569+(-5/24)</f>
        <v>42205.608032407406</v>
      </c>
      <c r="K21">
        <v>1434828934</v>
      </c>
      <c r="L21" s="13">
        <f>(K21/86400)+25569+(-5/24)</f>
        <v>42175.608032407406</v>
      </c>
      <c r="M21" s="15" t="str">
        <f>TEXT(L21, "mmm")</f>
        <v>Jun</v>
      </c>
      <c r="N21" s="15" t="str">
        <f>TEXT(L21, "yyyy")</f>
        <v>2015</v>
      </c>
      <c r="O21" t="b">
        <v>0</v>
      </c>
      <c r="P21">
        <v>22</v>
      </c>
      <c r="Q21" t="b">
        <v>1</v>
      </c>
      <c r="R21" t="s">
        <v>8265</v>
      </c>
      <c r="S21" s="10">
        <f>(E21/D21)*100</f>
        <v>145.29411764705881</v>
      </c>
      <c r="T21" s="12">
        <f>IF(P21&gt;0,E21/P21,0)</f>
        <v>56.136363636363633</v>
      </c>
      <c r="U21" t="str">
        <f>LEFT(R21,FIND("/",R21,1)-1)</f>
        <v>film &amp; video</v>
      </c>
      <c r="V21" t="str">
        <f>RIGHT(R21,(LEN(R21)-LEN(U21)-1))</f>
        <v>television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>(I22/86400)+25569+(-5/24)</f>
        <v>42260.549907407403</v>
      </c>
      <c r="K22">
        <v>1436983912</v>
      </c>
      <c r="L22" s="13">
        <f>(K22/86400)+25569+(-5/24)</f>
        <v>42200.549907407403</v>
      </c>
      <c r="M22" s="15" t="str">
        <f>TEXT(L22, "mmm")</f>
        <v>Jul</v>
      </c>
      <c r="N22" s="15" t="str">
        <f>TEXT(L22, "yyyy")</f>
        <v>2015</v>
      </c>
      <c r="O22" t="b">
        <v>0</v>
      </c>
      <c r="P22">
        <v>25</v>
      </c>
      <c r="Q22" t="b">
        <v>1</v>
      </c>
      <c r="R22" t="s">
        <v>8265</v>
      </c>
      <c r="S22" s="10">
        <f>(E22/D22)*100</f>
        <v>100.2</v>
      </c>
      <c r="T22" s="12">
        <f>IF(P22&gt;0,E22/P22,0)</f>
        <v>80.16</v>
      </c>
      <c r="U22" t="str">
        <f>LEFT(R22,FIND("/",R22,1)-1)</f>
        <v>film &amp; video</v>
      </c>
      <c r="V22" t="str">
        <f>RIGHT(R22,(LEN(R22)-LEN(U22)-1))</f>
        <v>television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>(I23/86400)+25569+(-5/24)</f>
        <v>41908.418854166666</v>
      </c>
      <c r="K23">
        <v>1409151789</v>
      </c>
      <c r="L23" s="13">
        <f>(K23/86400)+25569+(-5/24)</f>
        <v>41878.418854166666</v>
      </c>
      <c r="M23" s="15" t="str">
        <f>TEXT(L23, "mmm")</f>
        <v>Aug</v>
      </c>
      <c r="N23" s="15" t="str">
        <f>TEXT(L23, "yyyy")</f>
        <v>2014</v>
      </c>
      <c r="O23" t="b">
        <v>0</v>
      </c>
      <c r="P23">
        <v>101</v>
      </c>
      <c r="Q23" t="b">
        <v>1</v>
      </c>
      <c r="R23" t="s">
        <v>8265</v>
      </c>
      <c r="S23" s="10">
        <f>(E23/D23)*100</f>
        <v>109.13513513513513</v>
      </c>
      <c r="T23" s="12">
        <f>IF(P23&gt;0,E23/P23,0)</f>
        <v>199.9009900990099</v>
      </c>
      <c r="U23" t="str">
        <f>LEFT(R23,FIND("/",R23,1)-1)</f>
        <v>film &amp; video</v>
      </c>
      <c r="V23" t="str">
        <f>RIGHT(R23,(LEN(R23)-LEN(U23)-1))</f>
        <v>television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>(I24/86400)+25569+(-5/24)</f>
        <v>42005.124305555553</v>
      </c>
      <c r="K24">
        <v>1418766740</v>
      </c>
      <c r="L24" s="13">
        <f>(K24/86400)+25569+(-5/24)</f>
        <v>41989.703009259254</v>
      </c>
      <c r="M24" s="15" t="str">
        <f>TEXT(L24, "mmm")</f>
        <v>Dec</v>
      </c>
      <c r="N24" s="15" t="str">
        <f>TEXT(L24, "yyyy")</f>
        <v>2014</v>
      </c>
      <c r="O24" t="b">
        <v>0</v>
      </c>
      <c r="P24">
        <v>8</v>
      </c>
      <c r="Q24" t="b">
        <v>1</v>
      </c>
      <c r="R24" t="s">
        <v>8265</v>
      </c>
      <c r="S24" s="10">
        <f>(E24/D24)*100</f>
        <v>117.14285714285715</v>
      </c>
      <c r="T24" s="12">
        <f>IF(P24&gt;0,E24/P24,0)</f>
        <v>51.25</v>
      </c>
      <c r="U24" t="str">
        <f>LEFT(R24,FIND("/",R24,1)-1)</f>
        <v>film &amp; video</v>
      </c>
      <c r="V24" t="str">
        <f>RIGHT(R24,(LEN(R24)-LEN(U24)-1))</f>
        <v>television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>(I25/86400)+25569+(-5/24)</f>
        <v>42124.430555555555</v>
      </c>
      <c r="K25">
        <v>1428086501</v>
      </c>
      <c r="L25" s="13">
        <f>(K25/86400)+25569+(-5/24)</f>
        <v>42097.570613425924</v>
      </c>
      <c r="M25" s="15" t="str">
        <f>TEXT(L25, "mmm")</f>
        <v>Apr</v>
      </c>
      <c r="N25" s="15" t="str">
        <f>TEXT(L25, "yyyy")</f>
        <v>2015</v>
      </c>
      <c r="O25" t="b">
        <v>0</v>
      </c>
      <c r="P25">
        <v>23</v>
      </c>
      <c r="Q25" t="b">
        <v>1</v>
      </c>
      <c r="R25" t="s">
        <v>8265</v>
      </c>
      <c r="S25" s="10">
        <f>(E25/D25)*100</f>
        <v>118.5</v>
      </c>
      <c r="T25" s="12">
        <f>IF(P25&gt;0,E25/P25,0)</f>
        <v>103.04347826086956</v>
      </c>
      <c r="U25" t="str">
        <f>LEFT(R25,FIND("/",R25,1)-1)</f>
        <v>film &amp; video</v>
      </c>
      <c r="V25" t="str">
        <f>RIGHT(R25,(LEN(R25)-LEN(U25)-1))</f>
        <v>television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>(I26/86400)+25569+(-5/24)</f>
        <v>42262.610416666663</v>
      </c>
      <c r="K26">
        <v>1439494863</v>
      </c>
      <c r="L26" s="13">
        <f>(K26/86400)+25569+(-5/24)</f>
        <v>42229.611840277772</v>
      </c>
      <c r="M26" s="15" t="str">
        <f>TEXT(L26, "mmm")</f>
        <v>Aug</v>
      </c>
      <c r="N26" s="15" t="str">
        <f>TEXT(L26, "yyyy")</f>
        <v>2015</v>
      </c>
      <c r="O26" t="b">
        <v>0</v>
      </c>
      <c r="P26">
        <v>574</v>
      </c>
      <c r="Q26" t="b">
        <v>1</v>
      </c>
      <c r="R26" t="s">
        <v>8265</v>
      </c>
      <c r="S26" s="10">
        <f>(E26/D26)*100</f>
        <v>108.80768571428572</v>
      </c>
      <c r="T26" s="12">
        <f>IF(P26&gt;0,E26/P26,0)</f>
        <v>66.346149825783982</v>
      </c>
      <c r="U26" t="str">
        <f>LEFT(R26,FIND("/",R26,1)-1)</f>
        <v>film &amp; video</v>
      </c>
      <c r="V26" t="str">
        <f>RIGHT(R26,(LEN(R26)-LEN(U26)-1))</f>
        <v>television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>(I27/86400)+25569+(-5/24)</f>
        <v>42377.816678240742</v>
      </c>
      <c r="K27">
        <v>1447115761</v>
      </c>
      <c r="L27" s="13">
        <f>(K27/86400)+25569+(-5/24)</f>
        <v>42317.816678240742</v>
      </c>
      <c r="M27" s="15" t="str">
        <f>TEXT(L27, "mmm")</f>
        <v>Nov</v>
      </c>
      <c r="N27" s="15" t="str">
        <f>TEXT(L27, "yyyy")</f>
        <v>2015</v>
      </c>
      <c r="O27" t="b">
        <v>0</v>
      </c>
      <c r="P27">
        <v>14</v>
      </c>
      <c r="Q27" t="b">
        <v>1</v>
      </c>
      <c r="R27" t="s">
        <v>8265</v>
      </c>
      <c r="S27" s="10">
        <f>(E27/D27)*100</f>
        <v>133.33333333333331</v>
      </c>
      <c r="T27" s="12">
        <f>IF(P27&gt;0,E27/P27,0)</f>
        <v>57.142857142857146</v>
      </c>
      <c r="U27" t="str">
        <f>LEFT(R27,FIND("/",R27,1)-1)</f>
        <v>film &amp; video</v>
      </c>
      <c r="V27" t="str">
        <f>RIGHT(R27,(LEN(R27)-LEN(U27)-1))</f>
        <v>television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>(I28/86400)+25569+(-5/24)</f>
        <v>41868.307222222218</v>
      </c>
      <c r="K28">
        <v>1404822144</v>
      </c>
      <c r="L28" s="13">
        <f>(K28/86400)+25569+(-5/24)</f>
        <v>41828.307222222218</v>
      </c>
      <c r="M28" s="15" t="str">
        <f>TEXT(L28, "mmm")</f>
        <v>Jul</v>
      </c>
      <c r="N28" s="15" t="str">
        <f>TEXT(L28, "yyyy")</f>
        <v>2014</v>
      </c>
      <c r="O28" t="b">
        <v>0</v>
      </c>
      <c r="P28">
        <v>19</v>
      </c>
      <c r="Q28" t="b">
        <v>1</v>
      </c>
      <c r="R28" t="s">
        <v>8265</v>
      </c>
      <c r="S28" s="10">
        <f>(E28/D28)*100</f>
        <v>155.20000000000002</v>
      </c>
      <c r="T28" s="12">
        <f>IF(P28&gt;0,E28/P28,0)</f>
        <v>102.10526315789474</v>
      </c>
      <c r="U28" t="str">
        <f>LEFT(R28,FIND("/",R28,1)-1)</f>
        <v>film &amp; video</v>
      </c>
      <c r="V28" t="str">
        <f>RIGHT(R28,(LEN(R28)-LEN(U28)-1))</f>
        <v>television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>(I29/86400)+25569+(-5/24)</f>
        <v>41958.998067129629</v>
      </c>
      <c r="K29">
        <v>1413518233</v>
      </c>
      <c r="L29" s="13">
        <f>(K29/86400)+25569+(-5/24)</f>
        <v>41928.956400462957</v>
      </c>
      <c r="M29" s="15" t="str">
        <f>TEXT(L29, "mmm")</f>
        <v>Oct</v>
      </c>
      <c r="N29" s="15" t="str">
        <f>TEXT(L29, "yyyy")</f>
        <v>2014</v>
      </c>
      <c r="O29" t="b">
        <v>0</v>
      </c>
      <c r="P29">
        <v>150</v>
      </c>
      <c r="Q29" t="b">
        <v>1</v>
      </c>
      <c r="R29" t="s">
        <v>8265</v>
      </c>
      <c r="S29" s="10">
        <f>(E29/D29)*100</f>
        <v>111.72500000000001</v>
      </c>
      <c r="T29" s="12">
        <f>IF(P29&gt;0,E29/P29,0)</f>
        <v>148.96666666666667</v>
      </c>
      <c r="U29" t="str">
        <f>LEFT(R29,FIND("/",R29,1)-1)</f>
        <v>film &amp; video</v>
      </c>
      <c r="V29" t="str">
        <f>RIGHT(R29,(LEN(R29)-LEN(U29)-1))</f>
        <v>television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>(I30/86400)+25569+(-5/24)</f>
        <v>42354.755601851844</v>
      </c>
      <c r="K30">
        <v>1447715284</v>
      </c>
      <c r="L30" s="13">
        <f>(K30/86400)+25569+(-5/24)</f>
        <v>42324.755601851844</v>
      </c>
      <c r="M30" s="15" t="str">
        <f>TEXT(L30, "mmm")</f>
        <v>Nov</v>
      </c>
      <c r="N30" s="15" t="str">
        <f>TEXT(L30, "yyyy")</f>
        <v>2015</v>
      </c>
      <c r="O30" t="b">
        <v>0</v>
      </c>
      <c r="P30">
        <v>71</v>
      </c>
      <c r="Q30" t="b">
        <v>1</v>
      </c>
      <c r="R30" t="s">
        <v>8265</v>
      </c>
      <c r="S30" s="10">
        <f>(E30/D30)*100</f>
        <v>100.35000000000001</v>
      </c>
      <c r="T30" s="12">
        <f>IF(P30&gt;0,E30/P30,0)</f>
        <v>169.6056338028169</v>
      </c>
      <c r="U30" t="str">
        <f>LEFT(R30,FIND("/",R30,1)-1)</f>
        <v>film &amp; video</v>
      </c>
      <c r="V30" t="str">
        <f>RIGHT(R30,(LEN(R30)-LEN(U30)-1))</f>
        <v>television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>(I31/86400)+25569+(-5/24)</f>
        <v>41842.464907407404</v>
      </c>
      <c r="K31">
        <v>1403453368</v>
      </c>
      <c r="L31" s="13">
        <f>(K31/86400)+25569+(-5/24)</f>
        <v>41812.464907407404</v>
      </c>
      <c r="M31" s="15" t="str">
        <f>TEXT(L31, "mmm")</f>
        <v>Jun</v>
      </c>
      <c r="N31" s="15" t="str">
        <f>TEXT(L31, "yyyy")</f>
        <v>2014</v>
      </c>
      <c r="O31" t="b">
        <v>0</v>
      </c>
      <c r="P31">
        <v>117</v>
      </c>
      <c r="Q31" t="b">
        <v>1</v>
      </c>
      <c r="R31" t="s">
        <v>8265</v>
      </c>
      <c r="S31" s="10">
        <f>(E31/D31)*100</f>
        <v>123.33333333333334</v>
      </c>
      <c r="T31" s="12">
        <f>IF(P31&gt;0,E31/P31,0)</f>
        <v>31.623931623931625</v>
      </c>
      <c r="U31" t="str">
        <f>LEFT(R31,FIND("/",R31,1)-1)</f>
        <v>film &amp; video</v>
      </c>
      <c r="V31" t="str">
        <f>RIGHT(R31,(LEN(R31)-LEN(U31)-1))</f>
        <v>television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>(I32/86400)+25569+(-5/24)</f>
        <v>41872.084664351853</v>
      </c>
      <c r="K32">
        <v>1406012515</v>
      </c>
      <c r="L32" s="13">
        <f>(K32/86400)+25569+(-5/24)</f>
        <v>41842.084664351853</v>
      </c>
      <c r="M32" s="15" t="str">
        <f>TEXT(L32, "mmm")</f>
        <v>Jul</v>
      </c>
      <c r="N32" s="15" t="str">
        <f>TEXT(L32, "yyyy")</f>
        <v>2014</v>
      </c>
      <c r="O32" t="b">
        <v>0</v>
      </c>
      <c r="P32">
        <v>53</v>
      </c>
      <c r="Q32" t="b">
        <v>1</v>
      </c>
      <c r="R32" t="s">
        <v>8265</v>
      </c>
      <c r="S32" s="10">
        <f>(E32/D32)*100</f>
        <v>101.29975</v>
      </c>
      <c r="T32" s="12">
        <f>IF(P32&gt;0,E32/P32,0)</f>
        <v>76.45264150943396</v>
      </c>
      <c r="U32" t="str">
        <f>LEFT(R32,FIND("/",R32,1)-1)</f>
        <v>film &amp; video</v>
      </c>
      <c r="V32" t="str">
        <f>RIGHT(R32,(LEN(R32)-LEN(U32)-1))</f>
        <v>television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>(I33/86400)+25569+(-5/24)</f>
        <v>42394.583726851844</v>
      </c>
      <c r="K33">
        <v>1452193234</v>
      </c>
      <c r="L33" s="13">
        <f>(K33/86400)+25569+(-5/24)</f>
        <v>42376.583726851844</v>
      </c>
      <c r="M33" s="15" t="str">
        <f>TEXT(L33, "mmm")</f>
        <v>Jan</v>
      </c>
      <c r="N33" s="15" t="str">
        <f>TEXT(L33, "yyyy")</f>
        <v>2016</v>
      </c>
      <c r="O33" t="b">
        <v>0</v>
      </c>
      <c r="P33">
        <v>1</v>
      </c>
      <c r="Q33" t="b">
        <v>1</v>
      </c>
      <c r="R33" t="s">
        <v>8265</v>
      </c>
      <c r="S33" s="10">
        <f>(E33/D33)*100</f>
        <v>100</v>
      </c>
      <c r="T33" s="12">
        <f>IF(P33&gt;0,E33/P33,0)</f>
        <v>13</v>
      </c>
      <c r="U33" t="str">
        <f>LEFT(R33,FIND("/",R33,1)-1)</f>
        <v>film &amp; video</v>
      </c>
      <c r="V33" t="str">
        <f>RIGHT(R33,(LEN(R33)-LEN(U33)-1))</f>
        <v>television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>(I34/86400)+25569+(-5/24)</f>
        <v>42502.957638888889</v>
      </c>
      <c r="K34">
        <v>1459523017</v>
      </c>
      <c r="L34" s="13">
        <f>(K34/86400)+25569+(-5/24)</f>
        <v>42461.419178240736</v>
      </c>
      <c r="M34" s="15" t="str">
        <f>TEXT(L34, "mmm")</f>
        <v>Apr</v>
      </c>
      <c r="N34" s="15" t="str">
        <f>TEXT(L34, "yyyy")</f>
        <v>2016</v>
      </c>
      <c r="O34" t="b">
        <v>0</v>
      </c>
      <c r="P34">
        <v>89</v>
      </c>
      <c r="Q34" t="b">
        <v>1</v>
      </c>
      <c r="R34" t="s">
        <v>8265</v>
      </c>
      <c r="S34" s="10">
        <f>(E34/D34)*100</f>
        <v>100.24604569420035</v>
      </c>
      <c r="T34" s="12">
        <f>IF(P34&gt;0,E34/P34,0)</f>
        <v>320.44943820224717</v>
      </c>
      <c r="U34" t="str">
        <f>LEFT(R34,FIND("/",R34,1)-1)</f>
        <v>film &amp; video</v>
      </c>
      <c r="V34" t="str">
        <f>RIGHT(R34,(LEN(R34)-LEN(U34)-1))</f>
        <v>television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>(I35/86400)+25569+(-5/24)</f>
        <v>42316.494224537033</v>
      </c>
      <c r="K35">
        <v>1444405901</v>
      </c>
      <c r="L35" s="13">
        <f>(K35/86400)+25569+(-5/24)</f>
        <v>42286.452557870369</v>
      </c>
      <c r="M35" s="15" t="str">
        <f>TEXT(L35, "mmm")</f>
        <v>Oct</v>
      </c>
      <c r="N35" s="15" t="str">
        <f>TEXT(L35, "yyyy")</f>
        <v>2015</v>
      </c>
      <c r="O35" t="b">
        <v>0</v>
      </c>
      <c r="P35">
        <v>64</v>
      </c>
      <c r="Q35" t="b">
        <v>1</v>
      </c>
      <c r="R35" t="s">
        <v>8265</v>
      </c>
      <c r="S35" s="10">
        <f>(E35/D35)*100</f>
        <v>102.0952380952381</v>
      </c>
      <c r="T35" s="12">
        <f>IF(P35&gt;0,E35/P35,0)</f>
        <v>83.75</v>
      </c>
      <c r="U35" t="str">
        <f>LEFT(R35,FIND("/",R35,1)-1)</f>
        <v>film &amp; video</v>
      </c>
      <c r="V35" t="str">
        <f>RIGHT(R35,(LEN(R35)-LEN(U35)-1))</f>
        <v>television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>(I36/86400)+25569+(-5/24)</f>
        <v>41856.113437499997</v>
      </c>
      <c r="K36">
        <v>1405928601</v>
      </c>
      <c r="L36" s="13">
        <f>(K36/86400)+25569+(-5/24)</f>
        <v>41841.113437499997</v>
      </c>
      <c r="M36" s="15" t="str">
        <f>TEXT(L36, "mmm")</f>
        <v>Jul</v>
      </c>
      <c r="N36" s="15" t="str">
        <f>TEXT(L36, "yyyy")</f>
        <v>2014</v>
      </c>
      <c r="O36" t="b">
        <v>0</v>
      </c>
      <c r="P36">
        <v>68</v>
      </c>
      <c r="Q36" t="b">
        <v>1</v>
      </c>
      <c r="R36" t="s">
        <v>8265</v>
      </c>
      <c r="S36" s="10">
        <f>(E36/D36)*100</f>
        <v>130.46153846153845</v>
      </c>
      <c r="T36" s="12">
        <f>IF(P36&gt;0,E36/P36,0)</f>
        <v>49.882352941176471</v>
      </c>
      <c r="U36" t="str">
        <f>LEFT(R36,FIND("/",R36,1)-1)</f>
        <v>film &amp; video</v>
      </c>
      <c r="V36" t="str">
        <f>RIGHT(R36,(LEN(R36)-LEN(U36)-1))</f>
        <v>television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>(I37/86400)+25569+(-5/24)</f>
        <v>42121.791666666664</v>
      </c>
      <c r="K37">
        <v>1428130814</v>
      </c>
      <c r="L37" s="13">
        <f>(K37/86400)+25569+(-5/24)</f>
        <v>42098.083495370367</v>
      </c>
      <c r="M37" s="15" t="str">
        <f>TEXT(L37, "mmm")</f>
        <v>Apr</v>
      </c>
      <c r="N37" s="15" t="str">
        <f>TEXT(L37, "yyyy")</f>
        <v>2015</v>
      </c>
      <c r="O37" t="b">
        <v>0</v>
      </c>
      <c r="P37">
        <v>28</v>
      </c>
      <c r="Q37" t="b">
        <v>1</v>
      </c>
      <c r="R37" t="s">
        <v>8265</v>
      </c>
      <c r="S37" s="10">
        <f>(E37/D37)*100</f>
        <v>166.5</v>
      </c>
      <c r="T37" s="12">
        <f>IF(P37&gt;0,E37/P37,0)</f>
        <v>59.464285714285715</v>
      </c>
      <c r="U37" t="str">
        <f>LEFT(R37,FIND("/",R37,1)-1)</f>
        <v>film &amp; video</v>
      </c>
      <c r="V37" t="str">
        <f>RIGHT(R37,(LEN(R37)-LEN(U37)-1))</f>
        <v>television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>(I38/86400)+25569+(-5/24)</f>
        <v>42098.05700231481</v>
      </c>
      <c r="K38">
        <v>1425540125</v>
      </c>
      <c r="L38" s="13">
        <f>(K38/86400)+25569+(-5/24)</f>
        <v>42068.098668981482</v>
      </c>
      <c r="M38" s="15" t="str">
        <f>TEXT(L38, "mmm")</f>
        <v>Mar</v>
      </c>
      <c r="N38" s="15" t="str">
        <f>TEXT(L38, "yyyy")</f>
        <v>2015</v>
      </c>
      <c r="O38" t="b">
        <v>0</v>
      </c>
      <c r="P38">
        <v>44</v>
      </c>
      <c r="Q38" t="b">
        <v>1</v>
      </c>
      <c r="R38" t="s">
        <v>8265</v>
      </c>
      <c r="S38" s="10">
        <f>(E38/D38)*100</f>
        <v>142.15</v>
      </c>
      <c r="T38" s="12">
        <f>IF(P38&gt;0,E38/P38,0)</f>
        <v>193.84090909090909</v>
      </c>
      <c r="U38" t="str">
        <f>LEFT(R38,FIND("/",R38,1)-1)</f>
        <v>film &amp; video</v>
      </c>
      <c r="V38" t="str">
        <f>RIGHT(R38,(LEN(R38)-LEN(U38)-1))</f>
        <v>television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>(I39/86400)+25569+(-5/24)</f>
        <v>42062.484710648147</v>
      </c>
      <c r="K39">
        <v>1422463079</v>
      </c>
      <c r="L39" s="13">
        <f>(K39/86400)+25569+(-5/24)</f>
        <v>42032.484710648147</v>
      </c>
      <c r="M39" s="15" t="str">
        <f>TEXT(L39, "mmm")</f>
        <v>Jan</v>
      </c>
      <c r="N39" s="15" t="str">
        <f>TEXT(L39, "yyyy")</f>
        <v>2015</v>
      </c>
      <c r="O39" t="b">
        <v>0</v>
      </c>
      <c r="P39">
        <v>253</v>
      </c>
      <c r="Q39" t="b">
        <v>1</v>
      </c>
      <c r="R39" t="s">
        <v>8265</v>
      </c>
      <c r="S39" s="10">
        <f>(E39/D39)*100</f>
        <v>183.44090909090909</v>
      </c>
      <c r="T39" s="12">
        <f>IF(P39&gt;0,E39/P39,0)</f>
        <v>159.51383399209487</v>
      </c>
      <c r="U39" t="str">
        <f>LEFT(R39,FIND("/",R39,1)-1)</f>
        <v>film &amp; video</v>
      </c>
      <c r="V39" t="str">
        <f>RIGHT(R39,(LEN(R39)-LEN(U39)-1))</f>
        <v>television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>(I40/86400)+25569+(-5/24)</f>
        <v>41404.84888888889</v>
      </c>
      <c r="K40">
        <v>1365643344</v>
      </c>
      <c r="L40" s="13">
        <f>(K40/86400)+25569+(-5/24)</f>
        <v>41374.84888888889</v>
      </c>
      <c r="M40" s="15" t="str">
        <f>TEXT(L40, "mmm")</f>
        <v>Apr</v>
      </c>
      <c r="N40" s="15" t="str">
        <f>TEXT(L40, "yyyy")</f>
        <v>2013</v>
      </c>
      <c r="O40" t="b">
        <v>0</v>
      </c>
      <c r="P40">
        <v>66</v>
      </c>
      <c r="Q40" t="b">
        <v>1</v>
      </c>
      <c r="R40" t="s">
        <v>8265</v>
      </c>
      <c r="S40" s="10">
        <f>(E40/D40)*100</f>
        <v>110.04</v>
      </c>
      <c r="T40" s="12">
        <f>IF(P40&gt;0,E40/P40,0)</f>
        <v>41.68181818181818</v>
      </c>
      <c r="U40" t="str">
        <f>LEFT(R40,FIND("/",R40,1)-1)</f>
        <v>film &amp; video</v>
      </c>
      <c r="V40" t="str">
        <f>RIGHT(R40,(LEN(R40)-LEN(U40)-1))</f>
        <v>television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>(I41/86400)+25569+(-5/24)</f>
        <v>41784.749305555553</v>
      </c>
      <c r="K41">
        <v>1398388068</v>
      </c>
      <c r="L41" s="13">
        <f>(K41/86400)+25569+(-5/24)</f>
        <v>41753.838749999995</v>
      </c>
      <c r="M41" s="15" t="str">
        <f>TEXT(L41, "mmm")</f>
        <v>Apr</v>
      </c>
      <c r="N41" s="15" t="str">
        <f>TEXT(L41, "yyyy")</f>
        <v>2014</v>
      </c>
      <c r="O41" t="b">
        <v>0</v>
      </c>
      <c r="P41">
        <v>217</v>
      </c>
      <c r="Q41" t="b">
        <v>1</v>
      </c>
      <c r="R41" t="s">
        <v>8265</v>
      </c>
      <c r="S41" s="10">
        <f>(E41/D41)*100</f>
        <v>130.98000000000002</v>
      </c>
      <c r="T41" s="12">
        <f>IF(P41&gt;0,E41/P41,0)</f>
        <v>150.89861751152074</v>
      </c>
      <c r="U41" t="str">
        <f>LEFT(R41,FIND("/",R41,1)-1)</f>
        <v>film &amp; video</v>
      </c>
      <c r="V41" t="str">
        <f>RIGHT(R41,(LEN(R41)-LEN(U41)-1))</f>
        <v>television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>(I42/86400)+25569+(-5/24)</f>
        <v>41808.958333333328</v>
      </c>
      <c r="K42">
        <v>1401426488</v>
      </c>
      <c r="L42" s="13">
        <f>(K42/86400)+25569+(-5/24)</f>
        <v>41789.005648148144</v>
      </c>
      <c r="M42" s="15" t="str">
        <f>TEXT(L42, "mmm")</f>
        <v>May</v>
      </c>
      <c r="N42" s="15" t="str">
        <f>TEXT(L42, "yyyy")</f>
        <v>2014</v>
      </c>
      <c r="O42" t="b">
        <v>0</v>
      </c>
      <c r="P42">
        <v>16</v>
      </c>
      <c r="Q42" t="b">
        <v>1</v>
      </c>
      <c r="R42" t="s">
        <v>8265</v>
      </c>
      <c r="S42" s="10">
        <f>(E42/D42)*100</f>
        <v>101.35000000000001</v>
      </c>
      <c r="T42" s="12">
        <f>IF(P42&gt;0,E42/P42,0)</f>
        <v>126.6875</v>
      </c>
      <c r="U42" t="str">
        <f>LEFT(R42,FIND("/",R42,1)-1)</f>
        <v>film &amp; video</v>
      </c>
      <c r="V42" t="str">
        <f>RIGHT(R42,(LEN(R42)-LEN(U42)-1))</f>
        <v>television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>(I43/86400)+25569+(-5/24)</f>
        <v>41917.360578703701</v>
      </c>
      <c r="K43">
        <v>1409924354</v>
      </c>
      <c r="L43" s="13">
        <f>(K43/86400)+25569+(-5/24)</f>
        <v>41887.360578703701</v>
      </c>
      <c r="M43" s="15" t="str">
        <f>TEXT(L43, "mmm")</f>
        <v>Sep</v>
      </c>
      <c r="N43" s="15" t="str">
        <f>TEXT(L43, "yyyy")</f>
        <v>2014</v>
      </c>
      <c r="O43" t="b">
        <v>0</v>
      </c>
      <c r="P43">
        <v>19</v>
      </c>
      <c r="Q43" t="b">
        <v>1</v>
      </c>
      <c r="R43" t="s">
        <v>8265</v>
      </c>
      <c r="S43" s="10">
        <f>(E43/D43)*100</f>
        <v>100</v>
      </c>
      <c r="T43" s="12">
        <f>IF(P43&gt;0,E43/P43,0)</f>
        <v>105.26315789473684</v>
      </c>
      <c r="U43" t="str">
        <f>LEFT(R43,FIND("/",R43,1)-1)</f>
        <v>film &amp; video</v>
      </c>
      <c r="V43" t="str">
        <f>RIGHT(R43,(LEN(R43)-LEN(U43)-1))</f>
        <v>television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>(I44/86400)+25569+(-5/24)</f>
        <v>42001.430856481478</v>
      </c>
      <c r="K44">
        <v>1417188026</v>
      </c>
      <c r="L44" s="13">
        <f>(K44/86400)+25569+(-5/24)</f>
        <v>41971.430856481478</v>
      </c>
      <c r="M44" s="15" t="str">
        <f>TEXT(L44, "mmm")</f>
        <v>Nov</v>
      </c>
      <c r="N44" s="15" t="str">
        <f>TEXT(L44, "yyyy")</f>
        <v>2014</v>
      </c>
      <c r="O44" t="b">
        <v>0</v>
      </c>
      <c r="P44">
        <v>169</v>
      </c>
      <c r="Q44" t="b">
        <v>1</v>
      </c>
      <c r="R44" t="s">
        <v>8265</v>
      </c>
      <c r="S44" s="10">
        <f>(E44/D44)*100</f>
        <v>141.85714285714286</v>
      </c>
      <c r="T44" s="12">
        <f>IF(P44&gt;0,E44/P44,0)</f>
        <v>117.51479289940828</v>
      </c>
      <c r="U44" t="str">
        <f>LEFT(R44,FIND("/",R44,1)-1)</f>
        <v>film &amp; video</v>
      </c>
      <c r="V44" t="str">
        <f>RIGHT(R44,(LEN(R44)-LEN(U44)-1))</f>
        <v>television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>(I45/86400)+25569+(-5/24)</f>
        <v>41832.791666666664</v>
      </c>
      <c r="K45">
        <v>1402599486</v>
      </c>
      <c r="L45" s="13">
        <f>(K45/86400)+25569+(-5/24)</f>
        <v>41802.582013888888</v>
      </c>
      <c r="M45" s="15" t="str">
        <f>TEXT(L45, "mmm")</f>
        <v>Jun</v>
      </c>
      <c r="N45" s="15" t="str">
        <f>TEXT(L45, "yyyy")</f>
        <v>2014</v>
      </c>
      <c r="O45" t="b">
        <v>0</v>
      </c>
      <c r="P45">
        <v>263</v>
      </c>
      <c r="Q45" t="b">
        <v>1</v>
      </c>
      <c r="R45" t="s">
        <v>8265</v>
      </c>
      <c r="S45" s="10">
        <f>(E45/D45)*100</f>
        <v>308.65999999999997</v>
      </c>
      <c r="T45" s="12">
        <f>IF(P45&gt;0,E45/P45,0)</f>
        <v>117.36121673003802</v>
      </c>
      <c r="U45" t="str">
        <f>LEFT(R45,FIND("/",R45,1)-1)</f>
        <v>film &amp; video</v>
      </c>
      <c r="V45" t="str">
        <f>RIGHT(R45,(LEN(R45)-LEN(U45)-1))</f>
        <v>television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>(I46/86400)+25569+(-5/24)</f>
        <v>41918.890474537031</v>
      </c>
      <c r="K46">
        <v>1408760537</v>
      </c>
      <c r="L46" s="13">
        <f>(K46/86400)+25569+(-5/24)</f>
        <v>41873.890474537031</v>
      </c>
      <c r="M46" s="15" t="str">
        <f>TEXT(L46, "mmm")</f>
        <v>Aug</v>
      </c>
      <c r="N46" s="15" t="str">
        <f>TEXT(L46, "yyyy")</f>
        <v>2014</v>
      </c>
      <c r="O46" t="b">
        <v>0</v>
      </c>
      <c r="P46">
        <v>15</v>
      </c>
      <c r="Q46" t="b">
        <v>1</v>
      </c>
      <c r="R46" t="s">
        <v>8265</v>
      </c>
      <c r="S46" s="10">
        <f>(E46/D46)*100</f>
        <v>100</v>
      </c>
      <c r="T46" s="12">
        <f>IF(P46&gt;0,E46/P46,0)</f>
        <v>133.33333333333334</v>
      </c>
      <c r="U46" t="str">
        <f>LEFT(R46,FIND("/",R46,1)-1)</f>
        <v>film &amp; video</v>
      </c>
      <c r="V46" t="str">
        <f>RIGHT(R46,(LEN(R46)-LEN(U46)-1))</f>
        <v>television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>(I47/86400)+25569+(-5/24)</f>
        <v>42487.415590277778</v>
      </c>
      <c r="K47">
        <v>1459177107</v>
      </c>
      <c r="L47" s="13">
        <f>(K47/86400)+25569+(-5/24)</f>
        <v>42457.415590277778</v>
      </c>
      <c r="M47" s="15" t="str">
        <f>TEXT(L47, "mmm")</f>
        <v>Mar</v>
      </c>
      <c r="N47" s="15" t="str">
        <f>TEXT(L47, "yyyy")</f>
        <v>2016</v>
      </c>
      <c r="O47" t="b">
        <v>0</v>
      </c>
      <c r="P47">
        <v>61</v>
      </c>
      <c r="Q47" t="b">
        <v>1</v>
      </c>
      <c r="R47" t="s">
        <v>8265</v>
      </c>
      <c r="S47" s="10">
        <f>(E47/D47)*100</f>
        <v>120</v>
      </c>
      <c r="T47" s="12">
        <f>IF(P47&gt;0,E47/P47,0)</f>
        <v>98.360655737704917</v>
      </c>
      <c r="U47" t="str">
        <f>LEFT(R47,FIND("/",R47,1)-1)</f>
        <v>film &amp; video</v>
      </c>
      <c r="V47" t="str">
        <f>RIGHT(R47,(LEN(R47)-LEN(U47)-1))</f>
        <v>television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>(I48/86400)+25569+(-5/24)</f>
        <v>42353.756643518514</v>
      </c>
      <c r="K48">
        <v>1447628974</v>
      </c>
      <c r="L48" s="13">
        <f>(K48/86400)+25569+(-5/24)</f>
        <v>42323.756643518514</v>
      </c>
      <c r="M48" s="15" t="str">
        <f>TEXT(L48, "mmm")</f>
        <v>Nov</v>
      </c>
      <c r="N48" s="15" t="str">
        <f>TEXT(L48, "yyyy")</f>
        <v>2015</v>
      </c>
      <c r="O48" t="b">
        <v>0</v>
      </c>
      <c r="P48">
        <v>45</v>
      </c>
      <c r="Q48" t="b">
        <v>1</v>
      </c>
      <c r="R48" t="s">
        <v>8265</v>
      </c>
      <c r="S48" s="10">
        <f>(E48/D48)*100</f>
        <v>104.16666666666667</v>
      </c>
      <c r="T48" s="12">
        <f>IF(P48&gt;0,E48/P48,0)</f>
        <v>194.44444444444446</v>
      </c>
      <c r="U48" t="str">
        <f>LEFT(R48,FIND("/",R48,1)-1)</f>
        <v>film &amp; video</v>
      </c>
      <c r="V48" t="str">
        <f>RIGHT(R48,(LEN(R48)-LEN(U48)-1))</f>
        <v>television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>(I49/86400)+25569+(-5/24)</f>
        <v>41992.652858796289</v>
      </c>
      <c r="K49">
        <v>1413834007</v>
      </c>
      <c r="L49" s="13">
        <f>(K49/86400)+25569+(-5/24)</f>
        <v>41932.611192129625</v>
      </c>
      <c r="M49" s="15" t="str">
        <f>TEXT(L49, "mmm")</f>
        <v>Oct</v>
      </c>
      <c r="N49" s="15" t="str">
        <f>TEXT(L49, "yyyy")</f>
        <v>2014</v>
      </c>
      <c r="O49" t="b">
        <v>0</v>
      </c>
      <c r="P49">
        <v>70</v>
      </c>
      <c r="Q49" t="b">
        <v>1</v>
      </c>
      <c r="R49" t="s">
        <v>8265</v>
      </c>
      <c r="S49" s="10">
        <f>(E49/D49)*100</f>
        <v>107.61100000000002</v>
      </c>
      <c r="T49" s="12">
        <f>IF(P49&gt;0,E49/P49,0)</f>
        <v>76.865000000000009</v>
      </c>
      <c r="U49" t="str">
        <f>LEFT(R49,FIND("/",R49,1)-1)</f>
        <v>film &amp; video</v>
      </c>
      <c r="V49" t="str">
        <f>RIGHT(R49,(LEN(R49)-LEN(U49)-1))</f>
        <v>television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>(I50/86400)+25569+(-5/24)</f>
        <v>42064.291666666664</v>
      </c>
      <c r="K50">
        <v>1422534260</v>
      </c>
      <c r="L50" s="13">
        <f>(K50/86400)+25569+(-5/24)</f>
        <v>42033.308564814812</v>
      </c>
      <c r="M50" s="15" t="str">
        <f>TEXT(L50, "mmm")</f>
        <v>Jan</v>
      </c>
      <c r="N50" s="15" t="str">
        <f>TEXT(L50, "yyyy")</f>
        <v>2015</v>
      </c>
      <c r="O50" t="b">
        <v>0</v>
      </c>
      <c r="P50">
        <v>38</v>
      </c>
      <c r="Q50" t="b">
        <v>1</v>
      </c>
      <c r="R50" t="s">
        <v>8265</v>
      </c>
      <c r="S50" s="10">
        <f>(E50/D50)*100</f>
        <v>107.94999999999999</v>
      </c>
      <c r="T50" s="12">
        <f>IF(P50&gt;0,E50/P50,0)</f>
        <v>56.815789473684212</v>
      </c>
      <c r="U50" t="str">
        <f>LEFT(R50,FIND("/",R50,1)-1)</f>
        <v>film &amp; video</v>
      </c>
      <c r="V50" t="str">
        <f>RIGHT(R50,(LEN(R50)-LEN(U50)-1))</f>
        <v>television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>(I51/86400)+25569+(-5/24)</f>
        <v>42300.968113425923</v>
      </c>
      <c r="K51">
        <v>1443068045</v>
      </c>
      <c r="L51" s="13">
        <f>(K51/86400)+25569+(-5/24)</f>
        <v>42270.968113425923</v>
      </c>
      <c r="M51" s="15" t="str">
        <f>TEXT(L51, "mmm")</f>
        <v>Sep</v>
      </c>
      <c r="N51" s="15" t="str">
        <f>TEXT(L51, "yyyy")</f>
        <v>2015</v>
      </c>
      <c r="O51" t="b">
        <v>0</v>
      </c>
      <c r="P51">
        <v>87</v>
      </c>
      <c r="Q51" t="b">
        <v>1</v>
      </c>
      <c r="R51" t="s">
        <v>8265</v>
      </c>
      <c r="S51" s="10">
        <f>(E51/D51)*100</f>
        <v>100</v>
      </c>
      <c r="T51" s="12">
        <f>IF(P51&gt;0,E51/P51,0)</f>
        <v>137.93103448275863</v>
      </c>
      <c r="U51" t="str">
        <f>LEFT(R51,FIND("/",R51,1)-1)</f>
        <v>film &amp; video</v>
      </c>
      <c r="V51" t="str">
        <f>RIGHT(R51,(LEN(R51)-LEN(U51)-1))</f>
        <v>television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>(I52/86400)+25569+(-5/24)</f>
        <v>42034.499999999993</v>
      </c>
      <c r="K52">
        <v>1419271458</v>
      </c>
      <c r="L52" s="13">
        <f>(K52/86400)+25569+(-5/24)</f>
        <v>41995.544652777775</v>
      </c>
      <c r="M52" s="15" t="str">
        <f>TEXT(L52, "mmm")</f>
        <v>Dec</v>
      </c>
      <c r="N52" s="15" t="str">
        <f>TEXT(L52, "yyyy")</f>
        <v>2014</v>
      </c>
      <c r="O52" t="b">
        <v>0</v>
      </c>
      <c r="P52">
        <v>22</v>
      </c>
      <c r="Q52" t="b">
        <v>1</v>
      </c>
      <c r="R52" t="s">
        <v>8265</v>
      </c>
      <c r="S52" s="10">
        <f>(E52/D52)*100</f>
        <v>100</v>
      </c>
      <c r="T52" s="12">
        <f>IF(P52&gt;0,E52/P52,0)</f>
        <v>27.272727272727273</v>
      </c>
      <c r="U52" t="str">
        <f>LEFT(R52,FIND("/",R52,1)-1)</f>
        <v>film &amp; video</v>
      </c>
      <c r="V52" t="str">
        <f>RIGHT(R52,(LEN(R52)-LEN(U52)-1))</f>
        <v>television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>(I53/86400)+25569+(-5/24)</f>
        <v>42226.72033564814</v>
      </c>
      <c r="K53">
        <v>1436653037</v>
      </c>
      <c r="L53" s="13">
        <f>(K53/86400)+25569+(-5/24)</f>
        <v>42196.72033564814</v>
      </c>
      <c r="M53" s="15" t="str">
        <f>TEXT(L53, "mmm")</f>
        <v>Jul</v>
      </c>
      <c r="N53" s="15" t="str">
        <f>TEXT(L53, "yyyy")</f>
        <v>2015</v>
      </c>
      <c r="O53" t="b">
        <v>0</v>
      </c>
      <c r="P53">
        <v>119</v>
      </c>
      <c r="Q53" t="b">
        <v>1</v>
      </c>
      <c r="R53" t="s">
        <v>8265</v>
      </c>
      <c r="S53" s="10">
        <f>(E53/D53)*100</f>
        <v>128.0181818181818</v>
      </c>
      <c r="T53" s="12">
        <f>IF(P53&gt;0,E53/P53,0)</f>
        <v>118.33613445378151</v>
      </c>
      <c r="U53" t="str">
        <f>LEFT(R53,FIND("/",R53,1)-1)</f>
        <v>film &amp; video</v>
      </c>
      <c r="V53" t="str">
        <f>RIGHT(R53,(LEN(R53)-LEN(U53)-1))</f>
        <v>television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>(I54/86400)+25569+(-5/24)</f>
        <v>41837.493587962963</v>
      </c>
      <c r="K54">
        <v>1403023846</v>
      </c>
      <c r="L54" s="13">
        <f>(K54/86400)+25569+(-5/24)</f>
        <v>41807.493587962963</v>
      </c>
      <c r="M54" s="15" t="str">
        <f>TEXT(L54, "mmm")</f>
        <v>Jun</v>
      </c>
      <c r="N54" s="15" t="str">
        <f>TEXT(L54, "yyyy")</f>
        <v>2014</v>
      </c>
      <c r="O54" t="b">
        <v>0</v>
      </c>
      <c r="P54">
        <v>52</v>
      </c>
      <c r="Q54" t="b">
        <v>1</v>
      </c>
      <c r="R54" t="s">
        <v>8265</v>
      </c>
      <c r="S54" s="10">
        <f>(E54/D54)*100</f>
        <v>116.21</v>
      </c>
      <c r="T54" s="12">
        <f>IF(P54&gt;0,E54/P54,0)</f>
        <v>223.48076923076923</v>
      </c>
      <c r="U54" t="str">
        <f>LEFT(R54,FIND("/",R54,1)-1)</f>
        <v>film &amp; video</v>
      </c>
      <c r="V54" t="str">
        <f>RIGHT(R54,(LEN(R54)-LEN(U54)-1))</f>
        <v>television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>(I55/86400)+25569+(-5/24)</f>
        <v>41733.708333333328</v>
      </c>
      <c r="K55">
        <v>1395407445</v>
      </c>
      <c r="L55" s="13">
        <f>(K55/86400)+25569+(-5/24)</f>
        <v>41719.340798611105</v>
      </c>
      <c r="M55" s="15" t="str">
        <f>TEXT(L55, "mmm")</f>
        <v>Mar</v>
      </c>
      <c r="N55" s="15" t="str">
        <f>TEXT(L55, "yyyy")</f>
        <v>2014</v>
      </c>
      <c r="O55" t="b">
        <v>0</v>
      </c>
      <c r="P55">
        <v>117</v>
      </c>
      <c r="Q55" t="b">
        <v>1</v>
      </c>
      <c r="R55" t="s">
        <v>8265</v>
      </c>
      <c r="S55" s="10">
        <f>(E55/D55)*100</f>
        <v>109.63333333333334</v>
      </c>
      <c r="T55" s="12">
        <f>IF(P55&gt;0,E55/P55,0)</f>
        <v>28.111111111111111</v>
      </c>
      <c r="U55" t="str">
        <f>LEFT(R55,FIND("/",R55,1)-1)</f>
        <v>film &amp; video</v>
      </c>
      <c r="V55" t="str">
        <f>RIGHT(R55,(LEN(R55)-LEN(U55)-1))</f>
        <v>television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>(I56/86400)+25569+(-5/24)</f>
        <v>42363.504872685182</v>
      </c>
      <c r="K56">
        <v>1448471221</v>
      </c>
      <c r="L56" s="13">
        <f>(K56/86400)+25569+(-5/24)</f>
        <v>42333.504872685182</v>
      </c>
      <c r="M56" s="15" t="str">
        <f>TEXT(L56, "mmm")</f>
        <v>Nov</v>
      </c>
      <c r="N56" s="15" t="str">
        <f>TEXT(L56, "yyyy")</f>
        <v>2015</v>
      </c>
      <c r="O56" t="b">
        <v>0</v>
      </c>
      <c r="P56">
        <v>52</v>
      </c>
      <c r="Q56" t="b">
        <v>1</v>
      </c>
      <c r="R56" t="s">
        <v>8265</v>
      </c>
      <c r="S56" s="10">
        <f>(E56/D56)*100</f>
        <v>101</v>
      </c>
      <c r="T56" s="12">
        <f>IF(P56&gt;0,E56/P56,0)</f>
        <v>194.23076923076923</v>
      </c>
      <c r="U56" t="str">
        <f>LEFT(R56,FIND("/",R56,1)-1)</f>
        <v>film &amp; video</v>
      </c>
      <c r="V56" t="str">
        <f>RIGHT(R56,(LEN(R56)-LEN(U56)-1))</f>
        <v>television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>(I57/86400)+25569+(-5/24)</f>
        <v>42517.760601851849</v>
      </c>
      <c r="K57">
        <v>1462576516</v>
      </c>
      <c r="L57" s="13">
        <f>(K57/86400)+25569+(-5/24)</f>
        <v>42496.760601851849</v>
      </c>
      <c r="M57" s="15" t="str">
        <f>TEXT(L57, "mmm")</f>
        <v>May</v>
      </c>
      <c r="N57" s="15" t="str">
        <f>TEXT(L57, "yyyy")</f>
        <v>2016</v>
      </c>
      <c r="O57" t="b">
        <v>0</v>
      </c>
      <c r="P57">
        <v>86</v>
      </c>
      <c r="Q57" t="b">
        <v>1</v>
      </c>
      <c r="R57" t="s">
        <v>8265</v>
      </c>
      <c r="S57" s="10">
        <f>(E57/D57)*100</f>
        <v>128.95348837209301</v>
      </c>
      <c r="T57" s="12">
        <f>IF(P57&gt;0,E57/P57,0)</f>
        <v>128.95348837209303</v>
      </c>
      <c r="U57" t="str">
        <f>LEFT(R57,FIND("/",R57,1)-1)</f>
        <v>film &amp; video</v>
      </c>
      <c r="V57" t="str">
        <f>RIGHT(R57,(LEN(R57)-LEN(U57)-1))</f>
        <v>television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>(I58/86400)+25569+(-5/24)</f>
        <v>42163.458333333336</v>
      </c>
      <c r="K58">
        <v>1432559424</v>
      </c>
      <c r="L58" s="13">
        <f>(K58/86400)+25569+(-5/24)</f>
        <v>42149.340555555558</v>
      </c>
      <c r="M58" s="15" t="str">
        <f>TEXT(L58, "mmm")</f>
        <v>May</v>
      </c>
      <c r="N58" s="15" t="str">
        <f>TEXT(L58, "yyyy")</f>
        <v>2015</v>
      </c>
      <c r="O58" t="b">
        <v>0</v>
      </c>
      <c r="P58">
        <v>174</v>
      </c>
      <c r="Q58" t="b">
        <v>1</v>
      </c>
      <c r="R58" t="s">
        <v>8265</v>
      </c>
      <c r="S58" s="10">
        <f>(E58/D58)*100</f>
        <v>107.26249999999999</v>
      </c>
      <c r="T58" s="12">
        <f>IF(P58&gt;0,E58/P58,0)</f>
        <v>49.316091954022987</v>
      </c>
      <c r="U58" t="str">
        <f>LEFT(R58,FIND("/",R58,1)-1)</f>
        <v>film &amp; video</v>
      </c>
      <c r="V58" t="str">
        <f>RIGHT(R58,(LEN(R58)-LEN(U58)-1))</f>
        <v>television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>(I59/86400)+25569+(-5/24)</f>
        <v>42119.624560185184</v>
      </c>
      <c r="K59">
        <v>1427399962</v>
      </c>
      <c r="L59" s="13">
        <f>(K59/86400)+25569+(-5/24)</f>
        <v>42089.624560185184</v>
      </c>
      <c r="M59" s="15" t="str">
        <f>TEXT(L59, "mmm")</f>
        <v>Mar</v>
      </c>
      <c r="N59" s="15" t="str">
        <f>TEXT(L59, "yyyy")</f>
        <v>2015</v>
      </c>
      <c r="O59" t="b">
        <v>0</v>
      </c>
      <c r="P59">
        <v>69</v>
      </c>
      <c r="Q59" t="b">
        <v>1</v>
      </c>
      <c r="R59" t="s">
        <v>8265</v>
      </c>
      <c r="S59" s="10">
        <f>(E59/D59)*100</f>
        <v>101.89999999999999</v>
      </c>
      <c r="T59" s="12">
        <f>IF(P59&gt;0,E59/P59,0)</f>
        <v>221.52173913043478</v>
      </c>
      <c r="U59" t="str">
        <f>LEFT(R59,FIND("/",R59,1)-1)</f>
        <v>film &amp; video</v>
      </c>
      <c r="V59" t="str">
        <f>RIGHT(R59,(LEN(R59)-LEN(U59)-1))</f>
        <v>television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>(I60/86400)+25569+(-5/24)</f>
        <v>41962.578379629624</v>
      </c>
      <c r="K60">
        <v>1413827572</v>
      </c>
      <c r="L60" s="13">
        <f>(K60/86400)+25569+(-5/24)</f>
        <v>41932.536712962959</v>
      </c>
      <c r="M60" s="15" t="str">
        <f>TEXT(L60, "mmm")</f>
        <v>Oct</v>
      </c>
      <c r="N60" s="15" t="str">
        <f>TEXT(L60, "yyyy")</f>
        <v>2014</v>
      </c>
      <c r="O60" t="b">
        <v>0</v>
      </c>
      <c r="P60">
        <v>75</v>
      </c>
      <c r="Q60" t="b">
        <v>1</v>
      </c>
      <c r="R60" t="s">
        <v>8265</v>
      </c>
      <c r="S60" s="10">
        <f>(E60/D60)*100</f>
        <v>102.91</v>
      </c>
      <c r="T60" s="12">
        <f>IF(P60&gt;0,E60/P60,0)</f>
        <v>137.21333333333334</v>
      </c>
      <c r="U60" t="str">
        <f>LEFT(R60,FIND("/",R60,1)-1)</f>
        <v>film &amp; video</v>
      </c>
      <c r="V60" t="str">
        <f>RIGHT(R60,(LEN(R60)-LEN(U60)-1))</f>
        <v>television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>(I61/86400)+25569+(-5/24)</f>
        <v>42261.666666666664</v>
      </c>
      <c r="K61">
        <v>1439530776</v>
      </c>
      <c r="L61" s="13">
        <f>(K61/86400)+25569+(-5/24)</f>
        <v>42230.027499999997</v>
      </c>
      <c r="M61" s="15" t="str">
        <f>TEXT(L61, "mmm")</f>
        <v>Aug</v>
      </c>
      <c r="N61" s="15" t="str">
        <f>TEXT(L61, "yyyy")</f>
        <v>2015</v>
      </c>
      <c r="O61" t="b">
        <v>0</v>
      </c>
      <c r="P61">
        <v>33</v>
      </c>
      <c r="Q61" t="b">
        <v>1</v>
      </c>
      <c r="R61" t="s">
        <v>8265</v>
      </c>
      <c r="S61" s="10">
        <f>(E61/D61)*100</f>
        <v>100.12570000000001</v>
      </c>
      <c r="T61" s="12">
        <f>IF(P61&gt;0,E61/P61,0)</f>
        <v>606.82242424242418</v>
      </c>
      <c r="U61" t="str">
        <f>LEFT(R61,FIND("/",R61,1)-1)</f>
        <v>film &amp; video</v>
      </c>
      <c r="V61" t="str">
        <f>RIGHT(R61,(LEN(R61)-LEN(U61)-1))</f>
        <v>television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>(I62/86400)+25569+(-5/24)</f>
        <v>41720.791666666664</v>
      </c>
      <c r="K62">
        <v>1393882717</v>
      </c>
      <c r="L62" s="13">
        <f>(K62/86400)+25569+(-5/24)</f>
        <v>41701.693483796298</v>
      </c>
      <c r="M62" s="15" t="str">
        <f>TEXT(L62, "mmm")</f>
        <v>Mar</v>
      </c>
      <c r="N62" s="15" t="str">
        <f>TEXT(L62, "yyyy")</f>
        <v>2014</v>
      </c>
      <c r="O62" t="b">
        <v>0</v>
      </c>
      <c r="P62">
        <v>108</v>
      </c>
      <c r="Q62" t="b">
        <v>1</v>
      </c>
      <c r="R62" t="s">
        <v>8266</v>
      </c>
      <c r="S62" s="10">
        <f>(E62/D62)*100</f>
        <v>103.29622222222221</v>
      </c>
      <c r="T62" s="12">
        <f>IF(P62&gt;0,E62/P62,0)</f>
        <v>43.040092592592593</v>
      </c>
      <c r="U62" t="str">
        <f>LEFT(R62,FIND("/",R62,1)-1)</f>
        <v>film &amp; video</v>
      </c>
      <c r="V62" t="str">
        <f>RIGHT(R62,(LEN(R62)-LEN(U62)-1))</f>
        <v>shorts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>(I63/86400)+25569+(-5/24)</f>
        <v>41431.605983796289</v>
      </c>
      <c r="K63">
        <v>1368646357</v>
      </c>
      <c r="L63" s="13">
        <f>(K63/86400)+25569+(-5/24)</f>
        <v>41409.605983796289</v>
      </c>
      <c r="M63" s="15" t="str">
        <f>TEXT(L63, "mmm")</f>
        <v>May</v>
      </c>
      <c r="N63" s="15" t="str">
        <f>TEXT(L63, "yyyy")</f>
        <v>2013</v>
      </c>
      <c r="O63" t="b">
        <v>0</v>
      </c>
      <c r="P63">
        <v>23</v>
      </c>
      <c r="Q63" t="b">
        <v>1</v>
      </c>
      <c r="R63" t="s">
        <v>8266</v>
      </c>
      <c r="S63" s="10">
        <f>(E63/D63)*100</f>
        <v>148.30000000000001</v>
      </c>
      <c r="T63" s="12">
        <f>IF(P63&gt;0,E63/P63,0)</f>
        <v>322.39130434782606</v>
      </c>
      <c r="U63" t="str">
        <f>LEFT(R63,FIND("/",R63,1)-1)</f>
        <v>film &amp; video</v>
      </c>
      <c r="V63" t="str">
        <f>RIGHT(R63,(LEN(R63)-LEN(U63)-1))</f>
        <v>shorts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>(I64/86400)+25569+(-5/24)</f>
        <v>41336.591180555552</v>
      </c>
      <c r="K64">
        <v>1360177878</v>
      </c>
      <c r="L64" s="13">
        <f>(K64/86400)+25569+(-5/24)</f>
        <v>41311.591180555552</v>
      </c>
      <c r="M64" s="15" t="str">
        <f>TEXT(L64, "mmm")</f>
        <v>Feb</v>
      </c>
      <c r="N64" s="15" t="str">
        <f>TEXT(L64, "yyyy")</f>
        <v>2013</v>
      </c>
      <c r="O64" t="b">
        <v>0</v>
      </c>
      <c r="P64">
        <v>48</v>
      </c>
      <c r="Q64" t="b">
        <v>1</v>
      </c>
      <c r="R64" t="s">
        <v>8266</v>
      </c>
      <c r="S64" s="10">
        <f>(E64/D64)*100</f>
        <v>154.73333333333332</v>
      </c>
      <c r="T64" s="12">
        <f>IF(P64&gt;0,E64/P64,0)</f>
        <v>96.708333333333329</v>
      </c>
      <c r="U64" t="str">
        <f>LEFT(R64,FIND("/",R64,1)-1)</f>
        <v>film &amp; video</v>
      </c>
      <c r="V64" t="str">
        <f>RIGHT(R64,(LEN(R64)-LEN(U64)-1))</f>
        <v>shorts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>(I65/86400)+25569+(-5/24)</f>
        <v>41635.999305555553</v>
      </c>
      <c r="K65">
        <v>1386194013</v>
      </c>
      <c r="L65" s="13">
        <f>(K65/86400)+25569+(-5/24)</f>
        <v>41612.703854166662</v>
      </c>
      <c r="M65" s="15" t="str">
        <f>TEXT(L65, "mmm")</f>
        <v>Dec</v>
      </c>
      <c r="N65" s="15" t="str">
        <f>TEXT(L65, "yyyy")</f>
        <v>2013</v>
      </c>
      <c r="O65" t="b">
        <v>0</v>
      </c>
      <c r="P65">
        <v>64</v>
      </c>
      <c r="Q65" t="b">
        <v>1</v>
      </c>
      <c r="R65" t="s">
        <v>8266</v>
      </c>
      <c r="S65" s="10">
        <f>(E65/D65)*100</f>
        <v>113.51849999999999</v>
      </c>
      <c r="T65" s="12">
        <f>IF(P65&gt;0,E65/P65,0)</f>
        <v>35.474531249999998</v>
      </c>
      <c r="U65" t="str">
        <f>LEFT(R65,FIND("/",R65,1)-1)</f>
        <v>film &amp; video</v>
      </c>
      <c r="V65" t="str">
        <f>RIGHT(R65,(LEN(R65)-LEN(U65)-1))</f>
        <v>shorts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>(I66/86400)+25569+(-5/24)</f>
        <v>41462.809965277775</v>
      </c>
      <c r="K66">
        <v>1370651181</v>
      </c>
      <c r="L66" s="13">
        <f>(K66/86400)+25569+(-5/24)</f>
        <v>41432.809965277775</v>
      </c>
      <c r="M66" s="15" t="str">
        <f>TEXT(L66, "mmm")</f>
        <v>Jun</v>
      </c>
      <c r="N66" s="15" t="str">
        <f>TEXT(L66, "yyyy")</f>
        <v>2013</v>
      </c>
      <c r="O66" t="b">
        <v>0</v>
      </c>
      <c r="P66">
        <v>24</v>
      </c>
      <c r="Q66" t="b">
        <v>1</v>
      </c>
      <c r="R66" t="s">
        <v>8266</v>
      </c>
      <c r="S66" s="10">
        <f>(E66/D66)*100</f>
        <v>173.33333333333334</v>
      </c>
      <c r="T66" s="12">
        <f>IF(P66&gt;0,E66/P66,0)</f>
        <v>86.666666666666671</v>
      </c>
      <c r="U66" t="str">
        <f>LEFT(R66,FIND("/",R66,1)-1)</f>
        <v>film &amp; video</v>
      </c>
      <c r="V66" t="str">
        <f>RIGHT(R66,(LEN(R66)-LEN(U66)-1))</f>
        <v>shorts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>(I67/86400)+25569+(-5/24)</f>
        <v>41862.040972222218</v>
      </c>
      <c r="K67">
        <v>1405453354</v>
      </c>
      <c r="L67" s="13">
        <f>(K67/86400)+25569+(-5/24)</f>
        <v>41835.612893518519</v>
      </c>
      <c r="M67" s="15" t="str">
        <f>TEXT(L67, "mmm")</f>
        <v>Jul</v>
      </c>
      <c r="N67" s="15" t="str">
        <f>TEXT(L67, "yyyy")</f>
        <v>2014</v>
      </c>
      <c r="O67" t="b">
        <v>0</v>
      </c>
      <c r="P67">
        <v>57</v>
      </c>
      <c r="Q67" t="b">
        <v>1</v>
      </c>
      <c r="R67" t="s">
        <v>8266</v>
      </c>
      <c r="S67" s="10">
        <f>(E67/D67)*100</f>
        <v>107.52857142857141</v>
      </c>
      <c r="T67" s="12">
        <f>IF(P67&gt;0,E67/P67,0)</f>
        <v>132.05263157894737</v>
      </c>
      <c r="U67" t="str">
        <f>LEFT(R67,FIND("/",R67,1)-1)</f>
        <v>film &amp; video</v>
      </c>
      <c r="V67" t="str">
        <f>RIGHT(R67,(LEN(R67)-LEN(U67)-1))</f>
        <v>shorts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>(I68/86400)+25569+(-5/24)</f>
        <v>42569.641435185178</v>
      </c>
      <c r="K68">
        <v>1466281420</v>
      </c>
      <c r="L68" s="13">
        <f>(K68/86400)+25569+(-5/24)</f>
        <v>42539.641435185178</v>
      </c>
      <c r="M68" s="15" t="str">
        <f>TEXT(L68, "mmm")</f>
        <v>Jun</v>
      </c>
      <c r="N68" s="15" t="str">
        <f>TEXT(L68, "yyyy")</f>
        <v>2016</v>
      </c>
      <c r="O68" t="b">
        <v>0</v>
      </c>
      <c r="P68">
        <v>26</v>
      </c>
      <c r="Q68" t="b">
        <v>1</v>
      </c>
      <c r="R68" t="s">
        <v>8266</v>
      </c>
      <c r="S68" s="10">
        <f>(E68/D68)*100</f>
        <v>118.6</v>
      </c>
      <c r="T68" s="12">
        <f>IF(P68&gt;0,E68/P68,0)</f>
        <v>91.230769230769226</v>
      </c>
      <c r="U68" t="str">
        <f>LEFT(R68,FIND("/",R68,1)-1)</f>
        <v>film &amp; video</v>
      </c>
      <c r="V68" t="str">
        <f>RIGHT(R68,(LEN(R68)-LEN(U68)-1))</f>
        <v>shorts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>(I69/86400)+25569+(-5/24)</f>
        <v>41105.375046296293</v>
      </c>
      <c r="K69">
        <v>1339768804</v>
      </c>
      <c r="L69" s="13">
        <f>(K69/86400)+25569+(-5/24)</f>
        <v>41075.375046296293</v>
      </c>
      <c r="M69" s="15" t="str">
        <f>TEXT(L69, "mmm")</f>
        <v>Jun</v>
      </c>
      <c r="N69" s="15" t="str">
        <f>TEXT(L69, "yyyy")</f>
        <v>2012</v>
      </c>
      <c r="O69" t="b">
        <v>0</v>
      </c>
      <c r="P69">
        <v>20</v>
      </c>
      <c r="Q69" t="b">
        <v>1</v>
      </c>
      <c r="R69" t="s">
        <v>8266</v>
      </c>
      <c r="S69" s="10">
        <f>(E69/D69)*100</f>
        <v>116.25000000000001</v>
      </c>
      <c r="T69" s="12">
        <f>IF(P69&gt;0,E69/P69,0)</f>
        <v>116.25</v>
      </c>
      <c r="U69" t="str">
        <f>LEFT(R69,FIND("/",R69,1)-1)</f>
        <v>film &amp; video</v>
      </c>
      <c r="V69" t="str">
        <f>RIGHT(R69,(LEN(R69)-LEN(U69)-1))</f>
        <v>shorts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>(I70/86400)+25569+(-5/24)</f>
        <v>41693.36100694444</v>
      </c>
      <c r="K70">
        <v>1390570791</v>
      </c>
      <c r="L70" s="13">
        <f>(K70/86400)+25569+(-5/24)</f>
        <v>41663.36100694444</v>
      </c>
      <c r="M70" s="15" t="str">
        <f>TEXT(L70, "mmm")</f>
        <v>Jan</v>
      </c>
      <c r="N70" s="15" t="str">
        <f>TEXT(L70, "yyyy")</f>
        <v>2014</v>
      </c>
      <c r="O70" t="b">
        <v>0</v>
      </c>
      <c r="P70">
        <v>36</v>
      </c>
      <c r="Q70" t="b">
        <v>1</v>
      </c>
      <c r="R70" t="s">
        <v>8266</v>
      </c>
      <c r="S70" s="10">
        <f>(E70/D70)*100</f>
        <v>127.16666666666667</v>
      </c>
      <c r="T70" s="12">
        <f>IF(P70&gt;0,E70/P70,0)</f>
        <v>21.194444444444443</v>
      </c>
      <c r="U70" t="str">
        <f>LEFT(R70,FIND("/",R70,1)-1)</f>
        <v>film &amp; video</v>
      </c>
      <c r="V70" t="str">
        <f>RIGHT(R70,(LEN(R70)-LEN(U70)-1))</f>
        <v>shorts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>(I71/86400)+25569+(-5/24)</f>
        <v>40818.082638888889</v>
      </c>
      <c r="K71">
        <v>1314765025</v>
      </c>
      <c r="L71" s="13">
        <f>(K71/86400)+25569+(-5/24)</f>
        <v>40785.979456018518</v>
      </c>
      <c r="M71" s="15" t="str">
        <f>TEXT(L71, "mmm")</f>
        <v>Aug</v>
      </c>
      <c r="N71" s="15" t="str">
        <f>TEXT(L71, "yyyy")</f>
        <v>2011</v>
      </c>
      <c r="O71" t="b">
        <v>0</v>
      </c>
      <c r="P71">
        <v>178</v>
      </c>
      <c r="Q71" t="b">
        <v>1</v>
      </c>
      <c r="R71" t="s">
        <v>8266</v>
      </c>
      <c r="S71" s="10">
        <f>(E71/D71)*100</f>
        <v>110.9423</v>
      </c>
      <c r="T71" s="12">
        <f>IF(P71&gt;0,E71/P71,0)</f>
        <v>62.327134831460668</v>
      </c>
      <c r="U71" t="str">
        <f>LEFT(R71,FIND("/",R71,1)-1)</f>
        <v>film &amp; video</v>
      </c>
      <c r="V71" t="str">
        <f>RIGHT(R71,(LEN(R71)-LEN(U71)-1))</f>
        <v>shorts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>(I72/86400)+25569+(-5/24)</f>
        <v>40790.688020833331</v>
      </c>
      <c r="K72">
        <v>1309987845</v>
      </c>
      <c r="L72" s="13">
        <f>(K72/86400)+25569+(-5/24)</f>
        <v>40730.688020833331</v>
      </c>
      <c r="M72" s="15" t="str">
        <f>TEXT(L72, "mmm")</f>
        <v>Jul</v>
      </c>
      <c r="N72" s="15" t="str">
        <f>TEXT(L72, "yyyy")</f>
        <v>2011</v>
      </c>
      <c r="O72" t="b">
        <v>0</v>
      </c>
      <c r="P72">
        <v>17</v>
      </c>
      <c r="Q72" t="b">
        <v>1</v>
      </c>
      <c r="R72" t="s">
        <v>8266</v>
      </c>
      <c r="S72" s="10">
        <f>(E72/D72)*100</f>
        <v>127.2</v>
      </c>
      <c r="T72" s="12">
        <f>IF(P72&gt;0,E72/P72,0)</f>
        <v>37.411764705882355</v>
      </c>
      <c r="U72" t="str">
        <f>LEFT(R72,FIND("/",R72,1)-1)</f>
        <v>film &amp; video</v>
      </c>
      <c r="V72" t="str">
        <f>RIGHT(R72,(LEN(R72)-LEN(U72)-1))</f>
        <v>shorts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>(I73/86400)+25569+(-5/24)</f>
        <v>41057.063159722216</v>
      </c>
      <c r="K73">
        <v>1333002657</v>
      </c>
      <c r="L73" s="13">
        <f>(K73/86400)+25569+(-5/24)</f>
        <v>40997.063159722216</v>
      </c>
      <c r="M73" s="15" t="str">
        <f>TEXT(L73, "mmm")</f>
        <v>Mar</v>
      </c>
      <c r="N73" s="15" t="str">
        <f>TEXT(L73, "yyyy")</f>
        <v>2012</v>
      </c>
      <c r="O73" t="b">
        <v>0</v>
      </c>
      <c r="P73">
        <v>32</v>
      </c>
      <c r="Q73" t="b">
        <v>1</v>
      </c>
      <c r="R73" t="s">
        <v>8266</v>
      </c>
      <c r="S73" s="10">
        <f>(E73/D73)*100</f>
        <v>123.94444444444443</v>
      </c>
      <c r="T73" s="12">
        <f>IF(P73&gt;0,E73/P73,0)</f>
        <v>69.71875</v>
      </c>
      <c r="U73" t="str">
        <f>LEFT(R73,FIND("/",R73,1)-1)</f>
        <v>film &amp; video</v>
      </c>
      <c r="V73" t="str">
        <f>RIGHT(R73,(LEN(R73)-LEN(U73)-1))</f>
        <v>shorts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>(I74/86400)+25569+(-5/24)</f>
        <v>41227.791666666664</v>
      </c>
      <c r="K74">
        <v>1351210481</v>
      </c>
      <c r="L74" s="13">
        <f>(K74/86400)+25569+(-5/24)</f>
        <v>41207.801863425928</v>
      </c>
      <c r="M74" s="15" t="str">
        <f>TEXT(L74, "mmm")</f>
        <v>Oct</v>
      </c>
      <c r="N74" s="15" t="str">
        <f>TEXT(L74, "yyyy")</f>
        <v>2012</v>
      </c>
      <c r="O74" t="b">
        <v>0</v>
      </c>
      <c r="P74">
        <v>41</v>
      </c>
      <c r="Q74" t="b">
        <v>1</v>
      </c>
      <c r="R74" t="s">
        <v>8266</v>
      </c>
      <c r="S74" s="10">
        <f>(E74/D74)*100</f>
        <v>108.40909090909091</v>
      </c>
      <c r="T74" s="12">
        <f>IF(P74&gt;0,E74/P74,0)</f>
        <v>58.170731707317074</v>
      </c>
      <c r="U74" t="str">
        <f>LEFT(R74,FIND("/",R74,1)-1)</f>
        <v>film &amp; video</v>
      </c>
      <c r="V74" t="str">
        <f>RIGHT(R74,(LEN(R74)-LEN(U74)-1))</f>
        <v>shorts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>(I75/86400)+25569+(-5/24)</f>
        <v>40665.957638888889</v>
      </c>
      <c r="K75">
        <v>1297620584</v>
      </c>
      <c r="L75" s="13">
        <f>(K75/86400)+25569+(-5/24)</f>
        <v>40587.548425925925</v>
      </c>
      <c r="M75" s="15" t="str">
        <f>TEXT(L75, "mmm")</f>
        <v>Feb</v>
      </c>
      <c r="N75" s="15" t="str">
        <f>TEXT(L75, "yyyy")</f>
        <v>2011</v>
      </c>
      <c r="O75" t="b">
        <v>0</v>
      </c>
      <c r="P75">
        <v>18</v>
      </c>
      <c r="Q75" t="b">
        <v>1</v>
      </c>
      <c r="R75" t="s">
        <v>8266</v>
      </c>
      <c r="S75" s="10">
        <f>(E75/D75)*100</f>
        <v>100</v>
      </c>
      <c r="T75" s="12">
        <f>IF(P75&gt;0,E75/P75,0)</f>
        <v>50</v>
      </c>
      <c r="U75" t="str">
        <f>LEFT(R75,FIND("/",R75,1)-1)</f>
        <v>film &amp; video</v>
      </c>
      <c r="V75" t="str">
        <f>RIGHT(R75,(LEN(R75)-LEN(U75)-1))</f>
        <v>shorts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>(I76/86400)+25569+(-5/24)</f>
        <v>42390.278877314813</v>
      </c>
      <c r="K76">
        <v>1450784495</v>
      </c>
      <c r="L76" s="13">
        <f>(K76/86400)+25569+(-5/24)</f>
        <v>42360.278877314813</v>
      </c>
      <c r="M76" s="15" t="str">
        <f>TEXT(L76, "mmm")</f>
        <v>Dec</v>
      </c>
      <c r="N76" s="15" t="str">
        <f>TEXT(L76, "yyyy")</f>
        <v>2015</v>
      </c>
      <c r="O76" t="b">
        <v>0</v>
      </c>
      <c r="P76">
        <v>29</v>
      </c>
      <c r="Q76" t="b">
        <v>1</v>
      </c>
      <c r="R76" t="s">
        <v>8266</v>
      </c>
      <c r="S76" s="10">
        <f>(E76/D76)*100</f>
        <v>112.93199999999999</v>
      </c>
      <c r="T76" s="12">
        <f>IF(P76&gt;0,E76/P76,0)</f>
        <v>19.471034482758618</v>
      </c>
      <c r="U76" t="str">
        <f>LEFT(R76,FIND("/",R76,1)-1)</f>
        <v>film &amp; video</v>
      </c>
      <c r="V76" t="str">
        <f>RIGHT(R76,(LEN(R76)-LEN(U76)-1))</f>
        <v>shorts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>(I77/86400)+25569+(-5/24)</f>
        <v>41387.000833333332</v>
      </c>
      <c r="K77">
        <v>1364101272</v>
      </c>
      <c r="L77" s="13">
        <f>(K77/86400)+25569+(-5/24)</f>
        <v>41357.000833333332</v>
      </c>
      <c r="M77" s="15" t="str">
        <f>TEXT(L77, "mmm")</f>
        <v>Mar</v>
      </c>
      <c r="N77" s="15" t="str">
        <f>TEXT(L77, "yyyy")</f>
        <v>2013</v>
      </c>
      <c r="O77" t="b">
        <v>0</v>
      </c>
      <c r="P77">
        <v>47</v>
      </c>
      <c r="Q77" t="b">
        <v>1</v>
      </c>
      <c r="R77" t="s">
        <v>8266</v>
      </c>
      <c r="S77" s="10">
        <f>(E77/D77)*100</f>
        <v>115.42857142857143</v>
      </c>
      <c r="T77" s="12">
        <f>IF(P77&gt;0,E77/P77,0)</f>
        <v>85.957446808510639</v>
      </c>
      <c r="U77" t="str">
        <f>LEFT(R77,FIND("/",R77,1)-1)</f>
        <v>film &amp; video</v>
      </c>
      <c r="V77" t="str">
        <f>RIGHT(R77,(LEN(R77)-LEN(U77)-1))</f>
        <v>shorts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>(I78/86400)+25569+(-5/24)</f>
        <v>40904.524976851848</v>
      </c>
      <c r="K78">
        <v>1319819758</v>
      </c>
      <c r="L78" s="13">
        <f>(K78/86400)+25569+(-5/24)</f>
        <v>40844.483310185184</v>
      </c>
      <c r="M78" s="15" t="str">
        <f>TEXT(L78, "mmm")</f>
        <v>Oct</v>
      </c>
      <c r="N78" s="15" t="str">
        <f>TEXT(L78, "yyyy")</f>
        <v>2011</v>
      </c>
      <c r="O78" t="b">
        <v>0</v>
      </c>
      <c r="P78">
        <v>15</v>
      </c>
      <c r="Q78" t="b">
        <v>1</v>
      </c>
      <c r="R78" t="s">
        <v>8266</v>
      </c>
      <c r="S78" s="10">
        <f>(E78/D78)*100</f>
        <v>153.33333333333334</v>
      </c>
      <c r="T78" s="12">
        <f>IF(P78&gt;0,E78/P78,0)</f>
        <v>30.666666666666668</v>
      </c>
      <c r="U78" t="str">
        <f>LEFT(R78,FIND("/",R78,1)-1)</f>
        <v>film &amp; video</v>
      </c>
      <c r="V78" t="str">
        <f>RIGHT(R78,(LEN(R78)-LEN(U78)-1))</f>
        <v>shorts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>(I79/86400)+25569+(-5/24)</f>
        <v>41049.915972222218</v>
      </c>
      <c r="K79">
        <v>1332991717</v>
      </c>
      <c r="L79" s="13">
        <f>(K79/86400)+25569+(-5/24)</f>
        <v>40996.936539351846</v>
      </c>
      <c r="M79" s="15" t="str">
        <f>TEXT(L79, "mmm")</f>
        <v>Mar</v>
      </c>
      <c r="N79" s="15" t="str">
        <f>TEXT(L79, "yyyy")</f>
        <v>2012</v>
      </c>
      <c r="O79" t="b">
        <v>0</v>
      </c>
      <c r="P79">
        <v>26</v>
      </c>
      <c r="Q79" t="b">
        <v>1</v>
      </c>
      <c r="R79" t="s">
        <v>8266</v>
      </c>
      <c r="S79" s="10">
        <f>(E79/D79)*100</f>
        <v>392.5</v>
      </c>
      <c r="T79" s="12">
        <f>IF(P79&gt;0,E79/P79,0)</f>
        <v>60.384615384615387</v>
      </c>
      <c r="U79" t="str">
        <f>LEFT(R79,FIND("/",R79,1)-1)</f>
        <v>film &amp; video</v>
      </c>
      <c r="V79" t="str">
        <f>RIGHT(R79,(LEN(R79)-LEN(U79)-1))</f>
        <v>shorts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>(I80/86400)+25569+(-5/24)</f>
        <v>42614.522233796299</v>
      </c>
      <c r="K80">
        <v>1471887121</v>
      </c>
      <c r="L80" s="13">
        <f>(K80/86400)+25569+(-5/24)</f>
        <v>42604.522233796299</v>
      </c>
      <c r="M80" s="15" t="str">
        <f>TEXT(L80, "mmm")</f>
        <v>Aug</v>
      </c>
      <c r="N80" s="15" t="str">
        <f>TEXT(L80, "yyyy")</f>
        <v>2016</v>
      </c>
      <c r="O80" t="b">
        <v>0</v>
      </c>
      <c r="P80">
        <v>35</v>
      </c>
      <c r="Q80" t="b">
        <v>1</v>
      </c>
      <c r="R80" t="s">
        <v>8266</v>
      </c>
      <c r="S80" s="10">
        <f>(E80/D80)*100</f>
        <v>2702</v>
      </c>
      <c r="T80" s="12">
        <f>IF(P80&gt;0,E80/P80,0)</f>
        <v>38.6</v>
      </c>
      <c r="U80" t="str">
        <f>LEFT(R80,FIND("/",R80,1)-1)</f>
        <v>film &amp; video</v>
      </c>
      <c r="V80" t="str">
        <f>RIGHT(R80,(LEN(R80)-LEN(U80)-1))</f>
        <v>shorts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>(I81/86400)+25569+(-5/24)</f>
        <v>41754.568206018514</v>
      </c>
      <c r="K81">
        <v>1395859093</v>
      </c>
      <c r="L81" s="13">
        <f>(K81/86400)+25569+(-5/24)</f>
        <v>41724.568206018514</v>
      </c>
      <c r="M81" s="15" t="str">
        <f>TEXT(L81, "mmm")</f>
        <v>Mar</v>
      </c>
      <c r="N81" s="15" t="str">
        <f>TEXT(L81, "yyyy")</f>
        <v>2014</v>
      </c>
      <c r="O81" t="b">
        <v>0</v>
      </c>
      <c r="P81">
        <v>41</v>
      </c>
      <c r="Q81" t="b">
        <v>1</v>
      </c>
      <c r="R81" t="s">
        <v>8266</v>
      </c>
      <c r="S81" s="10">
        <f>(E81/D81)*100</f>
        <v>127</v>
      </c>
      <c r="T81" s="12">
        <f>IF(P81&gt;0,E81/P81,0)</f>
        <v>40.268292682926827</v>
      </c>
      <c r="U81" t="str">
        <f>LEFT(R81,FIND("/",R81,1)-1)</f>
        <v>film &amp; video</v>
      </c>
      <c r="V81" t="str">
        <f>RIGHT(R81,(LEN(R81)-LEN(U81)-1))</f>
        <v>shorts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>(I82/86400)+25569+(-5/24)</f>
        <v>41617.875648148147</v>
      </c>
      <c r="K82">
        <v>1383616856</v>
      </c>
      <c r="L82" s="13">
        <f>(K82/86400)+25569+(-5/24)</f>
        <v>41582.875648148147</v>
      </c>
      <c r="M82" s="15" t="str">
        <f>TEXT(L82, "mmm")</f>
        <v>Nov</v>
      </c>
      <c r="N82" s="15" t="str">
        <f>TEXT(L82, "yyyy")</f>
        <v>2013</v>
      </c>
      <c r="O82" t="b">
        <v>0</v>
      </c>
      <c r="P82">
        <v>47</v>
      </c>
      <c r="Q82" t="b">
        <v>1</v>
      </c>
      <c r="R82" t="s">
        <v>8266</v>
      </c>
      <c r="S82" s="10">
        <f>(E82/D82)*100</f>
        <v>107.25</v>
      </c>
      <c r="T82" s="12">
        <f>IF(P82&gt;0,E82/P82,0)</f>
        <v>273.82978723404256</v>
      </c>
      <c r="U82" t="str">
        <f>LEFT(R82,FIND("/",R82,1)-1)</f>
        <v>film &amp; video</v>
      </c>
      <c r="V82" t="str">
        <f>RIGHT(R82,(LEN(R82)-LEN(U82)-1))</f>
        <v>shorts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>(I83/86400)+25569+(-5/24)</f>
        <v>41103.918055555558</v>
      </c>
      <c r="K83">
        <v>1341892127</v>
      </c>
      <c r="L83" s="13">
        <f>(K83/86400)+25569+(-5/24)</f>
        <v>41099.950543981475</v>
      </c>
      <c r="M83" s="15" t="str">
        <f>TEXT(L83, "mmm")</f>
        <v>Jul</v>
      </c>
      <c r="N83" s="15" t="str">
        <f>TEXT(L83, "yyyy")</f>
        <v>2012</v>
      </c>
      <c r="O83" t="b">
        <v>0</v>
      </c>
      <c r="P83">
        <v>28</v>
      </c>
      <c r="Q83" t="b">
        <v>1</v>
      </c>
      <c r="R83" t="s">
        <v>8266</v>
      </c>
      <c r="S83" s="10">
        <f>(E83/D83)*100</f>
        <v>198</v>
      </c>
      <c r="T83" s="12">
        <f>IF(P83&gt;0,E83/P83,0)</f>
        <v>53.035714285714285</v>
      </c>
      <c r="U83" t="str">
        <f>LEFT(R83,FIND("/",R83,1)-1)</f>
        <v>film &amp; video</v>
      </c>
      <c r="V83" t="str">
        <f>RIGHT(R83,(LEN(R83)-LEN(U83)-1))</f>
        <v>shorts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>(I84/86400)+25569+(-5/24)</f>
        <v>40825.611817129626</v>
      </c>
      <c r="K84">
        <v>1315597261</v>
      </c>
      <c r="L84" s="13">
        <f>(K84/86400)+25569+(-5/24)</f>
        <v>40795.611817129626</v>
      </c>
      <c r="M84" s="15" t="str">
        <f>TEXT(L84, "mmm")</f>
        <v>Sep</v>
      </c>
      <c r="N84" s="15" t="str">
        <f>TEXT(L84, "yyyy")</f>
        <v>2011</v>
      </c>
      <c r="O84" t="b">
        <v>0</v>
      </c>
      <c r="P84">
        <v>100</v>
      </c>
      <c r="Q84" t="b">
        <v>1</v>
      </c>
      <c r="R84" t="s">
        <v>8266</v>
      </c>
      <c r="S84" s="10">
        <f>(E84/D84)*100</f>
        <v>100.01249999999999</v>
      </c>
      <c r="T84" s="12">
        <f>IF(P84&gt;0,E84/P84,0)</f>
        <v>40.005000000000003</v>
      </c>
      <c r="U84" t="str">
        <f>LEFT(R84,FIND("/",R84,1)-1)</f>
        <v>film &amp; video</v>
      </c>
      <c r="V84" t="str">
        <f>RIGHT(R84,(LEN(R84)-LEN(U84)-1))</f>
        <v>shorts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>(I85/86400)+25569+(-5/24)</f>
        <v>42057.270833333336</v>
      </c>
      <c r="K85">
        <v>1423320389</v>
      </c>
      <c r="L85" s="13">
        <f>(K85/86400)+25569+(-5/24)</f>
        <v>42042.407280092586</v>
      </c>
      <c r="M85" s="15" t="str">
        <f>TEXT(L85, "mmm")</f>
        <v>Feb</v>
      </c>
      <c r="N85" s="15" t="str">
        <f>TEXT(L85, "yyyy")</f>
        <v>2015</v>
      </c>
      <c r="O85" t="b">
        <v>0</v>
      </c>
      <c r="P85">
        <v>13</v>
      </c>
      <c r="Q85" t="b">
        <v>1</v>
      </c>
      <c r="R85" t="s">
        <v>8266</v>
      </c>
      <c r="S85" s="10">
        <f>(E85/D85)*100</f>
        <v>102.49999999999999</v>
      </c>
      <c r="T85" s="12">
        <f>IF(P85&gt;0,E85/P85,0)</f>
        <v>15.76923076923077</v>
      </c>
      <c r="U85" t="str">
        <f>LEFT(R85,FIND("/",R85,1)-1)</f>
        <v>film &amp; video</v>
      </c>
      <c r="V85" t="str">
        <f>RIGHT(R85,(LEN(R85)-LEN(U85)-1))</f>
        <v>shorts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>(I86/86400)+25569+(-5/24)</f>
        <v>40678.54960648148</v>
      </c>
      <c r="K86">
        <v>1302891086</v>
      </c>
      <c r="L86" s="13">
        <f>(K86/86400)+25569+(-5/24)</f>
        <v>40648.54960648148</v>
      </c>
      <c r="M86" s="15" t="str">
        <f>TEXT(L86, "mmm")</f>
        <v>Apr</v>
      </c>
      <c r="N86" s="15" t="str">
        <f>TEXT(L86, "yyyy")</f>
        <v>2011</v>
      </c>
      <c r="O86" t="b">
        <v>0</v>
      </c>
      <c r="P86">
        <v>7</v>
      </c>
      <c r="Q86" t="b">
        <v>1</v>
      </c>
      <c r="R86" t="s">
        <v>8266</v>
      </c>
      <c r="S86" s="10">
        <f>(E86/D86)*100</f>
        <v>100</v>
      </c>
      <c r="T86" s="12">
        <f>IF(P86&gt;0,E86/P86,0)</f>
        <v>71.428571428571431</v>
      </c>
      <c r="U86" t="str">
        <f>LEFT(R86,FIND("/",R86,1)-1)</f>
        <v>film &amp; video</v>
      </c>
      <c r="V86" t="str">
        <f>RIGHT(R86,(LEN(R86)-LEN(U86)-1))</f>
        <v>shorts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>(I87/86400)+25569+(-5/24)</f>
        <v>40808.917094907403</v>
      </c>
      <c r="K87">
        <v>1314154837</v>
      </c>
      <c r="L87" s="13">
        <f>(K87/86400)+25569+(-5/24)</f>
        <v>40778.917094907403</v>
      </c>
      <c r="M87" s="15" t="str">
        <f>TEXT(L87, "mmm")</f>
        <v>Aug</v>
      </c>
      <c r="N87" s="15" t="str">
        <f>TEXT(L87, "yyyy")</f>
        <v>2011</v>
      </c>
      <c r="O87" t="b">
        <v>0</v>
      </c>
      <c r="P87">
        <v>21</v>
      </c>
      <c r="Q87" t="b">
        <v>1</v>
      </c>
      <c r="R87" t="s">
        <v>8266</v>
      </c>
      <c r="S87" s="10">
        <f>(E87/D87)*100</f>
        <v>125.49999999999999</v>
      </c>
      <c r="T87" s="12">
        <f>IF(P87&gt;0,E87/P87,0)</f>
        <v>71.714285714285708</v>
      </c>
      <c r="U87" t="str">
        <f>LEFT(R87,FIND("/",R87,1)-1)</f>
        <v>film &amp; video</v>
      </c>
      <c r="V87" t="str">
        <f>RIGHT(R87,(LEN(R87)-LEN(U87)-1))</f>
        <v>shorts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>(I88/86400)+25569+(-5/24)</f>
        <v>42365.389409722215</v>
      </c>
      <c r="K88">
        <v>1444828845</v>
      </c>
      <c r="L88" s="13">
        <f>(K88/86400)+25569+(-5/24)</f>
        <v>42291.347743055558</v>
      </c>
      <c r="M88" s="15" t="str">
        <f>TEXT(L88, "mmm")</f>
        <v>Oct</v>
      </c>
      <c r="N88" s="15" t="str">
        <f>TEXT(L88, "yyyy")</f>
        <v>2015</v>
      </c>
      <c r="O88" t="b">
        <v>0</v>
      </c>
      <c r="P88">
        <v>17</v>
      </c>
      <c r="Q88" t="b">
        <v>1</v>
      </c>
      <c r="R88" t="s">
        <v>8266</v>
      </c>
      <c r="S88" s="10">
        <f>(E88/D88)*100</f>
        <v>106.46666666666667</v>
      </c>
      <c r="T88" s="12">
        <f>IF(P88&gt;0,E88/P88,0)</f>
        <v>375.76470588235293</v>
      </c>
      <c r="U88" t="str">
        <f>LEFT(R88,FIND("/",R88,1)-1)</f>
        <v>film &amp; video</v>
      </c>
      <c r="V88" t="str">
        <f>RIGHT(R88,(LEN(R88)-LEN(U88)-1))</f>
        <v>shorts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>(I89/86400)+25569+(-5/24)</f>
        <v>40331.861805555549</v>
      </c>
      <c r="K89">
        <v>1274705803</v>
      </c>
      <c r="L89" s="13">
        <f>(K89/86400)+25569+(-5/24)</f>
        <v>40322.331053240741</v>
      </c>
      <c r="M89" s="15" t="str">
        <f>TEXT(L89, "mmm")</f>
        <v>May</v>
      </c>
      <c r="N89" s="15" t="str">
        <f>TEXT(L89, "yyyy")</f>
        <v>2010</v>
      </c>
      <c r="O89" t="b">
        <v>0</v>
      </c>
      <c r="P89">
        <v>25</v>
      </c>
      <c r="Q89" t="b">
        <v>1</v>
      </c>
      <c r="R89" t="s">
        <v>8266</v>
      </c>
      <c r="S89" s="10">
        <f>(E89/D89)*100</f>
        <v>104.60000000000001</v>
      </c>
      <c r="T89" s="12">
        <f>IF(P89&gt;0,E89/P89,0)</f>
        <v>104.6</v>
      </c>
      <c r="U89" t="str">
        <f>LEFT(R89,FIND("/",R89,1)-1)</f>
        <v>film &amp; video</v>
      </c>
      <c r="V89" t="str">
        <f>RIGHT(R89,(LEN(R89)-LEN(U89)-1))</f>
        <v>shorts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>(I90/86400)+25569+(-5/24)</f>
        <v>41812.450590277775</v>
      </c>
      <c r="K90">
        <v>1401205731</v>
      </c>
      <c r="L90" s="13">
        <f>(K90/86400)+25569+(-5/24)</f>
        <v>41786.450590277775</v>
      </c>
      <c r="M90" s="15" t="str">
        <f>TEXT(L90, "mmm")</f>
        <v>May</v>
      </c>
      <c r="N90" s="15" t="str">
        <f>TEXT(L90, "yyyy")</f>
        <v>2014</v>
      </c>
      <c r="O90" t="b">
        <v>0</v>
      </c>
      <c r="P90">
        <v>60</v>
      </c>
      <c r="Q90" t="b">
        <v>1</v>
      </c>
      <c r="R90" t="s">
        <v>8266</v>
      </c>
      <c r="S90" s="10">
        <f>(E90/D90)*100</f>
        <v>102.85714285714285</v>
      </c>
      <c r="T90" s="12">
        <f>IF(P90&gt;0,E90/P90,0)</f>
        <v>60</v>
      </c>
      <c r="U90" t="str">
        <f>LEFT(R90,FIND("/",R90,1)-1)</f>
        <v>film &amp; video</v>
      </c>
      <c r="V90" t="str">
        <f>RIGHT(R90,(LEN(R90)-LEN(U90)-1))</f>
        <v>shorts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>(I91/86400)+25569+(-5/24)</f>
        <v>41427.543888888882</v>
      </c>
      <c r="K91">
        <v>1368036192</v>
      </c>
      <c r="L91" s="13">
        <f>(K91/86400)+25569+(-5/24)</f>
        <v>41402.543888888882</v>
      </c>
      <c r="M91" s="15" t="str">
        <f>TEXT(L91, "mmm")</f>
        <v>May</v>
      </c>
      <c r="N91" s="15" t="str">
        <f>TEXT(L91, "yyyy")</f>
        <v>2013</v>
      </c>
      <c r="O91" t="b">
        <v>0</v>
      </c>
      <c r="P91">
        <v>56</v>
      </c>
      <c r="Q91" t="b">
        <v>1</v>
      </c>
      <c r="R91" t="s">
        <v>8266</v>
      </c>
      <c r="S91" s="10">
        <f>(E91/D91)*100</f>
        <v>115.06666666666668</v>
      </c>
      <c r="T91" s="12">
        <f>IF(P91&gt;0,E91/P91,0)</f>
        <v>123.28571428571429</v>
      </c>
      <c r="U91" t="str">
        <f>LEFT(R91,FIND("/",R91,1)-1)</f>
        <v>film &amp; video</v>
      </c>
      <c r="V91" t="str">
        <f>RIGHT(R91,(LEN(R91)-LEN(U91)-1))</f>
        <v>shorts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>(I92/86400)+25569+(-5/24)</f>
        <v>40736.089108796295</v>
      </c>
      <c r="K92">
        <v>1307862499</v>
      </c>
      <c r="L92" s="13">
        <f>(K92/86400)+25569+(-5/24)</f>
        <v>40706.089108796295</v>
      </c>
      <c r="M92" s="15" t="str">
        <f>TEXT(L92, "mmm")</f>
        <v>Jun</v>
      </c>
      <c r="N92" s="15" t="str">
        <f>TEXT(L92, "yyyy")</f>
        <v>2011</v>
      </c>
      <c r="O92" t="b">
        <v>0</v>
      </c>
      <c r="P92">
        <v>16</v>
      </c>
      <c r="Q92" t="b">
        <v>1</v>
      </c>
      <c r="R92" t="s">
        <v>8266</v>
      </c>
      <c r="S92" s="10">
        <f>(E92/D92)*100</f>
        <v>100.4</v>
      </c>
      <c r="T92" s="12">
        <f>IF(P92&gt;0,E92/P92,0)</f>
        <v>31.375</v>
      </c>
      <c r="U92" t="str">
        <f>LEFT(R92,FIND("/",R92,1)-1)</f>
        <v>film &amp; video</v>
      </c>
      <c r="V92" t="str">
        <f>RIGHT(R92,(LEN(R92)-LEN(U92)-1))</f>
        <v>shorts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>(I93/86400)+25569+(-5/24)</f>
        <v>40680.194027777776</v>
      </c>
      <c r="K93">
        <v>1300354764</v>
      </c>
      <c r="L93" s="13">
        <f>(K93/86400)+25569+(-5/24)</f>
        <v>40619.194027777776</v>
      </c>
      <c r="M93" s="15" t="str">
        <f>TEXT(L93, "mmm")</f>
        <v>Mar</v>
      </c>
      <c r="N93" s="15" t="str">
        <f>TEXT(L93, "yyyy")</f>
        <v>2011</v>
      </c>
      <c r="O93" t="b">
        <v>0</v>
      </c>
      <c r="P93">
        <v>46</v>
      </c>
      <c r="Q93" t="b">
        <v>1</v>
      </c>
      <c r="R93" t="s">
        <v>8266</v>
      </c>
      <c r="S93" s="10">
        <f>(E93/D93)*100</f>
        <v>120</v>
      </c>
      <c r="T93" s="12">
        <f>IF(P93&gt;0,E93/P93,0)</f>
        <v>78.260869565217391</v>
      </c>
      <c r="U93" t="str">
        <f>LEFT(R93,FIND("/",R93,1)-1)</f>
        <v>film &amp; video</v>
      </c>
      <c r="V93" t="str">
        <f>RIGHT(R93,(LEN(R93)-LEN(U93)-1))</f>
        <v>shorts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>(I94/86400)+25569+(-5/24)</f>
        <v>42767.124999999993</v>
      </c>
      <c r="K94">
        <v>1481949983</v>
      </c>
      <c r="L94" s="13">
        <f>(K94/86400)+25569+(-5/24)</f>
        <v>42720.990543981483</v>
      </c>
      <c r="M94" s="15" t="str">
        <f>TEXT(L94, "mmm")</f>
        <v>Dec</v>
      </c>
      <c r="N94" s="15" t="str">
        <f>TEXT(L94, "yyyy")</f>
        <v>2016</v>
      </c>
      <c r="O94" t="b">
        <v>0</v>
      </c>
      <c r="P94">
        <v>43</v>
      </c>
      <c r="Q94" t="b">
        <v>1</v>
      </c>
      <c r="R94" t="s">
        <v>8266</v>
      </c>
      <c r="S94" s="10">
        <f>(E94/D94)*100</f>
        <v>105.2</v>
      </c>
      <c r="T94" s="12">
        <f>IF(P94&gt;0,E94/P94,0)</f>
        <v>122.32558139534883</v>
      </c>
      <c r="U94" t="str">
        <f>LEFT(R94,FIND("/",R94,1)-1)</f>
        <v>film &amp; video</v>
      </c>
      <c r="V94" t="str">
        <f>RIGHT(R94,(LEN(R94)-LEN(U94)-1))</f>
        <v>shorts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>(I95/86400)+25569+(-5/24)</f>
        <v>41093.666666666664</v>
      </c>
      <c r="K95">
        <v>1338928537</v>
      </c>
      <c r="L95" s="13">
        <f>(K95/86400)+25569+(-5/24)</f>
        <v>41065.649733796294</v>
      </c>
      <c r="M95" s="15" t="str">
        <f>TEXT(L95, "mmm")</f>
        <v>Jun</v>
      </c>
      <c r="N95" s="15" t="str">
        <f>TEXT(L95, "yyyy")</f>
        <v>2012</v>
      </c>
      <c r="O95" t="b">
        <v>0</v>
      </c>
      <c r="P95">
        <v>15</v>
      </c>
      <c r="Q95" t="b">
        <v>1</v>
      </c>
      <c r="R95" t="s">
        <v>8266</v>
      </c>
      <c r="S95" s="10">
        <f>(E95/D95)*100</f>
        <v>110.60000000000001</v>
      </c>
      <c r="T95" s="12">
        <f>IF(P95&gt;0,E95/P95,0)</f>
        <v>73.733333333333334</v>
      </c>
      <c r="U95" t="str">
        <f>LEFT(R95,FIND("/",R95,1)-1)</f>
        <v>film &amp; video</v>
      </c>
      <c r="V95" t="str">
        <f>RIGHT(R95,(LEN(R95)-LEN(U95)-1))</f>
        <v>shorts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>(I96/86400)+25569+(-5/24)</f>
        <v>41736.509513888886</v>
      </c>
      <c r="K96">
        <v>1395162822</v>
      </c>
      <c r="L96" s="13">
        <f>(K96/86400)+25569+(-5/24)</f>
        <v>41716.509513888886</v>
      </c>
      <c r="M96" s="15" t="str">
        <f>TEXT(L96, "mmm")</f>
        <v>Mar</v>
      </c>
      <c r="N96" s="15" t="str">
        <f>TEXT(L96, "yyyy")</f>
        <v>2014</v>
      </c>
      <c r="O96" t="b">
        <v>0</v>
      </c>
      <c r="P96">
        <v>12</v>
      </c>
      <c r="Q96" t="b">
        <v>1</v>
      </c>
      <c r="R96" t="s">
        <v>8266</v>
      </c>
      <c r="S96" s="10">
        <f>(E96/D96)*100</f>
        <v>104</v>
      </c>
      <c r="T96" s="12">
        <f>IF(P96&gt;0,E96/P96,0)</f>
        <v>21.666666666666668</v>
      </c>
      <c r="U96" t="str">
        <f>LEFT(R96,FIND("/",R96,1)-1)</f>
        <v>film &amp; video</v>
      </c>
      <c r="V96" t="str">
        <f>RIGHT(R96,(LEN(R96)-LEN(U96)-1))</f>
        <v>shorts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>(I97/86400)+25569+(-5/24)</f>
        <v>40964.796770833331</v>
      </c>
      <c r="K97">
        <v>1327622841</v>
      </c>
      <c r="L97" s="13">
        <f>(K97/86400)+25569+(-5/24)</f>
        <v>40934.796770833331</v>
      </c>
      <c r="M97" s="15" t="str">
        <f>TEXT(L97, "mmm")</f>
        <v>Jan</v>
      </c>
      <c r="N97" s="15" t="str">
        <f>TEXT(L97, "yyyy")</f>
        <v>2012</v>
      </c>
      <c r="O97" t="b">
        <v>0</v>
      </c>
      <c r="P97">
        <v>21</v>
      </c>
      <c r="Q97" t="b">
        <v>1</v>
      </c>
      <c r="R97" t="s">
        <v>8266</v>
      </c>
      <c r="S97" s="10">
        <f>(E97/D97)*100</f>
        <v>131.42857142857142</v>
      </c>
      <c r="T97" s="12">
        <f>IF(P97&gt;0,E97/P97,0)</f>
        <v>21.904761904761905</v>
      </c>
      <c r="U97" t="str">
        <f>LEFT(R97,FIND("/",R97,1)-1)</f>
        <v>film &amp; video</v>
      </c>
      <c r="V97" t="str">
        <f>RIGHT(R97,(LEN(R97)-LEN(U97)-1))</f>
        <v>shorts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>(I98/86400)+25569+(-5/24)</f>
        <v>40390.916666666664</v>
      </c>
      <c r="K98">
        <v>1274889241</v>
      </c>
      <c r="L98" s="13">
        <f>(K98/86400)+25569+(-5/24)</f>
        <v>40324.45417824074</v>
      </c>
      <c r="M98" s="15" t="str">
        <f>TEXT(L98, "mmm")</f>
        <v>May</v>
      </c>
      <c r="N98" s="15" t="str">
        <f>TEXT(L98, "yyyy")</f>
        <v>2010</v>
      </c>
      <c r="O98" t="b">
        <v>0</v>
      </c>
      <c r="P98">
        <v>34</v>
      </c>
      <c r="Q98" t="b">
        <v>1</v>
      </c>
      <c r="R98" t="s">
        <v>8266</v>
      </c>
      <c r="S98" s="10">
        <f>(E98/D98)*100</f>
        <v>114.66666666666667</v>
      </c>
      <c r="T98" s="12">
        <f>IF(P98&gt;0,E98/P98,0)</f>
        <v>50.588235294117645</v>
      </c>
      <c r="U98" t="str">
        <f>LEFT(R98,FIND("/",R98,1)-1)</f>
        <v>film &amp; video</v>
      </c>
      <c r="V98" t="str">
        <f>RIGHT(R98,(LEN(R98)-LEN(U98)-1))</f>
        <v>shorts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>(I99/86400)+25569+(-5/24)</f>
        <v>40735.926874999997</v>
      </c>
      <c r="K99">
        <v>1307848482</v>
      </c>
      <c r="L99" s="13">
        <f>(K99/86400)+25569+(-5/24)</f>
        <v>40705.926874999997</v>
      </c>
      <c r="M99" s="15" t="str">
        <f>TEXT(L99, "mmm")</f>
        <v>Jun</v>
      </c>
      <c r="N99" s="15" t="str">
        <f>TEXT(L99, "yyyy")</f>
        <v>2011</v>
      </c>
      <c r="O99" t="b">
        <v>0</v>
      </c>
      <c r="P99">
        <v>8</v>
      </c>
      <c r="Q99" t="b">
        <v>1</v>
      </c>
      <c r="R99" t="s">
        <v>8266</v>
      </c>
      <c r="S99" s="10">
        <f>(E99/D99)*100</f>
        <v>106.25</v>
      </c>
      <c r="T99" s="12">
        <f>IF(P99&gt;0,E99/P99,0)</f>
        <v>53.125</v>
      </c>
      <c r="U99" t="str">
        <f>LEFT(R99,FIND("/",R99,1)-1)</f>
        <v>film &amp; video</v>
      </c>
      <c r="V99" t="str">
        <f>RIGHT(R99,(LEN(R99)-LEN(U99)-1))</f>
        <v>shorts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>(I100/86400)+25569+(-5/24)</f>
        <v>41250.770833333328</v>
      </c>
      <c r="K100">
        <v>1351796674</v>
      </c>
      <c r="L100" s="13">
        <f>(K100/86400)+25569+(-5/24)</f>
        <v>41214.586504629631</v>
      </c>
      <c r="M100" s="15" t="str">
        <f>TEXT(L100, "mmm")</f>
        <v>Nov</v>
      </c>
      <c r="N100" s="15" t="str">
        <f>TEXT(L100, "yyyy")</f>
        <v>2012</v>
      </c>
      <c r="O100" t="b">
        <v>0</v>
      </c>
      <c r="P100">
        <v>60</v>
      </c>
      <c r="Q100" t="b">
        <v>1</v>
      </c>
      <c r="R100" t="s">
        <v>8266</v>
      </c>
      <c r="S100" s="10">
        <f>(E100/D100)*100</f>
        <v>106.25</v>
      </c>
      <c r="T100" s="12">
        <f>IF(P100&gt;0,E100/P100,0)</f>
        <v>56.666666666666664</v>
      </c>
      <c r="U100" t="str">
        <f>LEFT(R100,FIND("/",R100,1)-1)</f>
        <v>film &amp; video</v>
      </c>
      <c r="V100" t="str">
        <f>RIGHT(R100,(LEN(R100)-LEN(U100)-1))</f>
        <v>shorts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>(I101/86400)+25569+(-5/24)</f>
        <v>41661.694432870368</v>
      </c>
      <c r="K101">
        <v>1387834799</v>
      </c>
      <c r="L101" s="13">
        <f>(K101/86400)+25569+(-5/24)</f>
        <v>41631.694432870368</v>
      </c>
      <c r="M101" s="15" t="str">
        <f>TEXT(L101, "mmm")</f>
        <v>Dec</v>
      </c>
      <c r="N101" s="15" t="str">
        <f>TEXT(L101, "yyyy")</f>
        <v>2013</v>
      </c>
      <c r="O101" t="b">
        <v>0</v>
      </c>
      <c r="P101">
        <v>39</v>
      </c>
      <c r="Q101" t="b">
        <v>1</v>
      </c>
      <c r="R101" t="s">
        <v>8266</v>
      </c>
      <c r="S101" s="10">
        <f>(E101/D101)*100</f>
        <v>106.01933333333334</v>
      </c>
      <c r="T101" s="12">
        <f>IF(P101&gt;0,E101/P101,0)</f>
        <v>40.776666666666664</v>
      </c>
      <c r="U101" t="str">
        <f>LEFT(R101,FIND("/",R101,1)-1)</f>
        <v>film &amp; video</v>
      </c>
      <c r="V101" t="str">
        <f>RIGHT(R101,(LEN(R101)-LEN(U101)-1))</f>
        <v>shorts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>(I102/86400)+25569+(-5/24)</f>
        <v>41217.586643518516</v>
      </c>
      <c r="K102">
        <v>1350324286</v>
      </c>
      <c r="L102" s="13">
        <f>(K102/86400)+25569+(-5/24)</f>
        <v>41197.544976851852</v>
      </c>
      <c r="M102" s="15" t="str">
        <f>TEXT(L102, "mmm")</f>
        <v>Oct</v>
      </c>
      <c r="N102" s="15" t="str">
        <f>TEXT(L102, "yyyy")</f>
        <v>2012</v>
      </c>
      <c r="O102" t="b">
        <v>0</v>
      </c>
      <c r="P102">
        <v>26</v>
      </c>
      <c r="Q102" t="b">
        <v>1</v>
      </c>
      <c r="R102" t="s">
        <v>8266</v>
      </c>
      <c r="S102" s="10">
        <f>(E102/D102)*100</f>
        <v>100</v>
      </c>
      <c r="T102" s="12">
        <f>IF(P102&gt;0,E102/P102,0)</f>
        <v>192.30769230769232</v>
      </c>
      <c r="U102" t="str">
        <f>LEFT(R102,FIND("/",R102,1)-1)</f>
        <v>film &amp; video</v>
      </c>
      <c r="V102" t="str">
        <f>RIGHT(R102,(LEN(R102)-LEN(U102)-1))</f>
        <v>shorts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>(I103/86400)+25569+(-5/24)</f>
        <v>41298.568402777775</v>
      </c>
      <c r="K103">
        <v>1356979110</v>
      </c>
      <c r="L103" s="13">
        <f>(K103/86400)+25569+(-5/24)</f>
        <v>41274.568402777775</v>
      </c>
      <c r="M103" s="15" t="str">
        <f>TEXT(L103, "mmm")</f>
        <v>Dec</v>
      </c>
      <c r="N103" s="15" t="str">
        <f>TEXT(L103, "yyyy")</f>
        <v>2012</v>
      </c>
      <c r="O103" t="b">
        <v>0</v>
      </c>
      <c r="P103">
        <v>35</v>
      </c>
      <c r="Q103" t="b">
        <v>1</v>
      </c>
      <c r="R103" t="s">
        <v>8266</v>
      </c>
      <c r="S103" s="10">
        <f>(E103/D103)*100</f>
        <v>100</v>
      </c>
      <c r="T103" s="12">
        <f>IF(P103&gt;0,E103/P103,0)</f>
        <v>100</v>
      </c>
      <c r="U103" t="str">
        <f>LEFT(R103,FIND("/",R103,1)-1)</f>
        <v>film &amp; video</v>
      </c>
      <c r="V103" t="str">
        <f>RIGHT(R103,(LEN(R103)-LEN(U103)-1))</f>
        <v>shorts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>(I104/86400)+25569+(-5/24)</f>
        <v>40534.922835648147</v>
      </c>
      <c r="K104">
        <v>1290481733</v>
      </c>
      <c r="L104" s="13">
        <f>(K104/86400)+25569+(-5/24)</f>
        <v>40504.922835648147</v>
      </c>
      <c r="M104" s="15" t="str">
        <f>TEXT(L104, "mmm")</f>
        <v>Nov</v>
      </c>
      <c r="N104" s="15" t="str">
        <f>TEXT(L104, "yyyy")</f>
        <v>2010</v>
      </c>
      <c r="O104" t="b">
        <v>0</v>
      </c>
      <c r="P104">
        <v>65</v>
      </c>
      <c r="Q104" t="b">
        <v>1</v>
      </c>
      <c r="R104" t="s">
        <v>8266</v>
      </c>
      <c r="S104" s="10">
        <f>(E104/D104)*100</f>
        <v>127.75000000000001</v>
      </c>
      <c r="T104" s="12">
        <f>IF(P104&gt;0,E104/P104,0)</f>
        <v>117.92307692307692</v>
      </c>
      <c r="U104" t="str">
        <f>LEFT(R104,FIND("/",R104,1)-1)</f>
        <v>film &amp; video</v>
      </c>
      <c r="V104" t="str">
        <f>RIGHT(R104,(LEN(R104)-LEN(U104)-1))</f>
        <v>shorts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>(I105/86400)+25569+(-5/24)</f>
        <v>41705.597569444442</v>
      </c>
      <c r="K105">
        <v>1392232830</v>
      </c>
      <c r="L105" s="13">
        <f>(K105/86400)+25569+(-5/24)</f>
        <v>41682.597569444442</v>
      </c>
      <c r="M105" s="15" t="str">
        <f>TEXT(L105, "mmm")</f>
        <v>Feb</v>
      </c>
      <c r="N105" s="15" t="str">
        <f>TEXT(L105, "yyyy")</f>
        <v>2014</v>
      </c>
      <c r="O105" t="b">
        <v>0</v>
      </c>
      <c r="P105">
        <v>49</v>
      </c>
      <c r="Q105" t="b">
        <v>1</v>
      </c>
      <c r="R105" t="s">
        <v>8266</v>
      </c>
      <c r="S105" s="10">
        <f>(E105/D105)*100</f>
        <v>105.15384615384616</v>
      </c>
      <c r="T105" s="12">
        <f>IF(P105&gt;0,E105/P105,0)</f>
        <v>27.897959183673468</v>
      </c>
      <c r="U105" t="str">
        <f>LEFT(R105,FIND("/",R105,1)-1)</f>
        <v>film &amp; video</v>
      </c>
      <c r="V105" t="str">
        <f>RIGHT(R105,(LEN(R105)-LEN(U105)-1))</f>
        <v>shorts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>(I106/86400)+25569+(-5/24)</f>
        <v>40635.833333333328</v>
      </c>
      <c r="K106">
        <v>1299775266</v>
      </c>
      <c r="L106" s="13">
        <f>(K106/86400)+25569+(-5/24)</f>
        <v>40612.486874999995</v>
      </c>
      <c r="M106" s="15" t="str">
        <f>TEXT(L106, "mmm")</f>
        <v>Mar</v>
      </c>
      <c r="N106" s="15" t="str">
        <f>TEXT(L106, "yyyy")</f>
        <v>2011</v>
      </c>
      <c r="O106" t="b">
        <v>0</v>
      </c>
      <c r="P106">
        <v>10</v>
      </c>
      <c r="Q106" t="b">
        <v>1</v>
      </c>
      <c r="R106" t="s">
        <v>8266</v>
      </c>
      <c r="S106" s="10">
        <f>(E106/D106)*100</f>
        <v>120</v>
      </c>
      <c r="T106" s="12">
        <f>IF(P106&gt;0,E106/P106,0)</f>
        <v>60</v>
      </c>
      <c r="U106" t="str">
        <f>LEFT(R106,FIND("/",R106,1)-1)</f>
        <v>film &amp; video</v>
      </c>
      <c r="V106" t="str">
        <f>RIGHT(R106,(LEN(R106)-LEN(U106)-1))</f>
        <v>shorts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>(I107/86400)+25569+(-5/24)</f>
        <v>42503.791666666664</v>
      </c>
      <c r="K107">
        <v>1461605020</v>
      </c>
      <c r="L107" s="13">
        <f>(K107/86400)+25569+(-5/24)</f>
        <v>42485.516435185178</v>
      </c>
      <c r="M107" s="15" t="str">
        <f>TEXT(L107, "mmm")</f>
        <v>Apr</v>
      </c>
      <c r="N107" s="15" t="str">
        <f>TEXT(L107, "yyyy")</f>
        <v>2016</v>
      </c>
      <c r="O107" t="b">
        <v>0</v>
      </c>
      <c r="P107">
        <v>60</v>
      </c>
      <c r="Q107" t="b">
        <v>1</v>
      </c>
      <c r="R107" t="s">
        <v>8266</v>
      </c>
      <c r="S107" s="10">
        <f>(E107/D107)*100</f>
        <v>107.40909090909089</v>
      </c>
      <c r="T107" s="12">
        <f>IF(P107&gt;0,E107/P107,0)</f>
        <v>39.383333333333333</v>
      </c>
      <c r="U107" t="str">
        <f>LEFT(R107,FIND("/",R107,1)-1)</f>
        <v>film &amp; video</v>
      </c>
      <c r="V107" t="str">
        <f>RIGHT(R107,(LEN(R107)-LEN(U107)-1))</f>
        <v>shorts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>(I108/86400)+25569+(-5/24)</f>
        <v>41001.568298611106</v>
      </c>
      <c r="K108">
        <v>1332182301</v>
      </c>
      <c r="L108" s="13">
        <f>(K108/86400)+25569+(-5/24)</f>
        <v>40987.568298611106</v>
      </c>
      <c r="M108" s="15" t="str">
        <f>TEXT(L108, "mmm")</f>
        <v>Mar</v>
      </c>
      <c r="N108" s="15" t="str">
        <f>TEXT(L108, "yyyy")</f>
        <v>2012</v>
      </c>
      <c r="O108" t="b">
        <v>0</v>
      </c>
      <c r="P108">
        <v>27</v>
      </c>
      <c r="Q108" t="b">
        <v>1</v>
      </c>
      <c r="R108" t="s">
        <v>8266</v>
      </c>
      <c r="S108" s="10">
        <f>(E108/D108)*100</f>
        <v>100.49999999999999</v>
      </c>
      <c r="T108" s="12">
        <f>IF(P108&gt;0,E108/P108,0)</f>
        <v>186.11111111111111</v>
      </c>
      <c r="U108" t="str">
        <f>LEFT(R108,FIND("/",R108,1)-1)</f>
        <v>film &amp; video</v>
      </c>
      <c r="V108" t="str">
        <f>RIGHT(R108,(LEN(R108)-LEN(U108)-1))</f>
        <v>shorts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>(I109/86400)+25569+(-5/24)</f>
        <v>40657.774155092593</v>
      </c>
      <c r="K109">
        <v>1301787287</v>
      </c>
      <c r="L109" s="13">
        <f>(K109/86400)+25569+(-5/24)</f>
        <v>40635.774155092593</v>
      </c>
      <c r="M109" s="15" t="str">
        <f>TEXT(L109, "mmm")</f>
        <v>Apr</v>
      </c>
      <c r="N109" s="15" t="str">
        <f>TEXT(L109, "yyyy")</f>
        <v>2011</v>
      </c>
      <c r="O109" t="b">
        <v>0</v>
      </c>
      <c r="P109">
        <v>69</v>
      </c>
      <c r="Q109" t="b">
        <v>1</v>
      </c>
      <c r="R109" t="s">
        <v>8266</v>
      </c>
      <c r="S109" s="10">
        <f>(E109/D109)*100</f>
        <v>102.46666666666667</v>
      </c>
      <c r="T109" s="12">
        <f>IF(P109&gt;0,E109/P109,0)</f>
        <v>111.37681159420291</v>
      </c>
      <c r="U109" t="str">
        <f>LEFT(R109,FIND("/",R109,1)-1)</f>
        <v>film &amp; video</v>
      </c>
      <c r="V109" t="str">
        <f>RIGHT(R109,(LEN(R109)-LEN(U109)-1))</f>
        <v>shorts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>(I110/86400)+25569+(-5/24)</f>
        <v>41425.404745370368</v>
      </c>
      <c r="K110">
        <v>1364827370</v>
      </c>
      <c r="L110" s="13">
        <f>(K110/86400)+25569+(-5/24)</f>
        <v>41365.404745370368</v>
      </c>
      <c r="M110" s="15" t="str">
        <f>TEXT(L110, "mmm")</f>
        <v>Apr</v>
      </c>
      <c r="N110" s="15" t="str">
        <f>TEXT(L110, "yyyy")</f>
        <v>2013</v>
      </c>
      <c r="O110" t="b">
        <v>0</v>
      </c>
      <c r="P110">
        <v>47</v>
      </c>
      <c r="Q110" t="b">
        <v>1</v>
      </c>
      <c r="R110" t="s">
        <v>8266</v>
      </c>
      <c r="S110" s="10">
        <f>(E110/D110)*100</f>
        <v>246.66666666666669</v>
      </c>
      <c r="T110" s="12">
        <f>IF(P110&gt;0,E110/P110,0)</f>
        <v>78.723404255319153</v>
      </c>
      <c r="U110" t="str">
        <f>LEFT(R110,FIND("/",R110,1)-1)</f>
        <v>film &amp; video</v>
      </c>
      <c r="V110" t="str">
        <f>RIGHT(R110,(LEN(R110)-LEN(U110)-1))</f>
        <v>shorts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>(I111/86400)+25569+(-5/24)</f>
        <v>40599.817476851851</v>
      </c>
      <c r="K111">
        <v>1296088630</v>
      </c>
      <c r="L111" s="13">
        <f>(K111/86400)+25569+(-5/24)</f>
        <v>40569.817476851851</v>
      </c>
      <c r="M111" s="15" t="str">
        <f>TEXT(L111, "mmm")</f>
        <v>Jan</v>
      </c>
      <c r="N111" s="15" t="str">
        <f>TEXT(L111, "yyyy")</f>
        <v>2011</v>
      </c>
      <c r="O111" t="b">
        <v>0</v>
      </c>
      <c r="P111">
        <v>47</v>
      </c>
      <c r="Q111" t="b">
        <v>1</v>
      </c>
      <c r="R111" t="s">
        <v>8266</v>
      </c>
      <c r="S111" s="10">
        <f>(E111/D111)*100</f>
        <v>219.49999999999997</v>
      </c>
      <c r="T111" s="12">
        <f>IF(P111&gt;0,E111/P111,0)</f>
        <v>46.702127659574465</v>
      </c>
      <c r="U111" t="str">
        <f>LEFT(R111,FIND("/",R111,1)-1)</f>
        <v>film &amp; video</v>
      </c>
      <c r="V111" t="str">
        <f>RIGHT(R111,(LEN(R111)-LEN(U111)-1))</f>
        <v>shorts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>(I112/86400)+25569+(-5/24)</f>
        <v>41592.040972222218</v>
      </c>
      <c r="K112">
        <v>1381445253</v>
      </c>
      <c r="L112" s="13">
        <f>(K112/86400)+25569+(-5/24)</f>
        <v>41557.741354166668</v>
      </c>
      <c r="M112" s="15" t="str">
        <f>TEXT(L112, "mmm")</f>
        <v>Oct</v>
      </c>
      <c r="N112" s="15" t="str">
        <f>TEXT(L112, "yyyy")</f>
        <v>2013</v>
      </c>
      <c r="O112" t="b">
        <v>0</v>
      </c>
      <c r="P112">
        <v>26</v>
      </c>
      <c r="Q112" t="b">
        <v>1</v>
      </c>
      <c r="R112" t="s">
        <v>8266</v>
      </c>
      <c r="S112" s="10">
        <f>(E112/D112)*100</f>
        <v>130.76923076923077</v>
      </c>
      <c r="T112" s="12">
        <f>IF(P112&gt;0,E112/P112,0)</f>
        <v>65.384615384615387</v>
      </c>
      <c r="U112" t="str">
        <f>LEFT(R112,FIND("/",R112,1)-1)</f>
        <v>film &amp; video</v>
      </c>
      <c r="V112" t="str">
        <f>RIGHT(R112,(LEN(R112)-LEN(U112)-1))</f>
        <v>shorts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>(I113/86400)+25569+(-5/24)</f>
        <v>42155.124849537031</v>
      </c>
      <c r="K113">
        <v>1430467187</v>
      </c>
      <c r="L113" s="13">
        <f>(K113/86400)+25569+(-5/24)</f>
        <v>42125.124849537031</v>
      </c>
      <c r="M113" s="15" t="str">
        <f>TEXT(L113, "mmm")</f>
        <v>May</v>
      </c>
      <c r="N113" s="15" t="str">
        <f>TEXT(L113, "yyyy")</f>
        <v>2015</v>
      </c>
      <c r="O113" t="b">
        <v>0</v>
      </c>
      <c r="P113">
        <v>53</v>
      </c>
      <c r="Q113" t="b">
        <v>1</v>
      </c>
      <c r="R113" t="s">
        <v>8266</v>
      </c>
      <c r="S113" s="10">
        <f>(E113/D113)*100</f>
        <v>154.57142857142858</v>
      </c>
      <c r="T113" s="12">
        <f>IF(P113&gt;0,E113/P113,0)</f>
        <v>102.0754716981132</v>
      </c>
      <c r="U113" t="str">
        <f>LEFT(R113,FIND("/",R113,1)-1)</f>
        <v>film &amp; video</v>
      </c>
      <c r="V113" t="str">
        <f>RIGHT(R113,(LEN(R113)-LEN(U113)-1))</f>
        <v>shorts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>(I114/86400)+25569+(-5/24)</f>
        <v>41741.875</v>
      </c>
      <c r="K114">
        <v>1395277318</v>
      </c>
      <c r="L114" s="13">
        <f>(K114/86400)+25569+(-5/24)</f>
        <v>41717.834699074076</v>
      </c>
      <c r="M114" s="15" t="str">
        <f>TEXT(L114, "mmm")</f>
        <v>Mar</v>
      </c>
      <c r="N114" s="15" t="str">
        <f>TEXT(L114, "yyyy")</f>
        <v>2014</v>
      </c>
      <c r="O114" t="b">
        <v>0</v>
      </c>
      <c r="P114">
        <v>81</v>
      </c>
      <c r="Q114" t="b">
        <v>1</v>
      </c>
      <c r="R114" t="s">
        <v>8266</v>
      </c>
      <c r="S114" s="10">
        <f>(E114/D114)*100</f>
        <v>104</v>
      </c>
      <c r="T114" s="12">
        <f>IF(P114&gt;0,E114/P114,0)</f>
        <v>64.197530864197532</v>
      </c>
      <c r="U114" t="str">
        <f>LEFT(R114,FIND("/",R114,1)-1)</f>
        <v>film &amp; video</v>
      </c>
      <c r="V114" t="str">
        <f>RIGHT(R114,(LEN(R114)-LEN(U114)-1))</f>
        <v>shorts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>(I115/86400)+25569+(-5/24)</f>
        <v>40761.416666666664</v>
      </c>
      <c r="K115">
        <v>1311963128</v>
      </c>
      <c r="L115" s="13">
        <f>(K115/86400)+25569+(-5/24)</f>
        <v>40753.550092592588</v>
      </c>
      <c r="M115" s="15" t="str">
        <f>TEXT(L115, "mmm")</f>
        <v>Jul</v>
      </c>
      <c r="N115" s="15" t="str">
        <f>TEXT(L115, "yyyy")</f>
        <v>2011</v>
      </c>
      <c r="O115" t="b">
        <v>0</v>
      </c>
      <c r="P115">
        <v>78</v>
      </c>
      <c r="Q115" t="b">
        <v>1</v>
      </c>
      <c r="R115" t="s">
        <v>8266</v>
      </c>
      <c r="S115" s="10">
        <f>(E115/D115)*100</f>
        <v>141</v>
      </c>
      <c r="T115" s="12">
        <f>IF(P115&gt;0,E115/P115,0)</f>
        <v>90.384615384615387</v>
      </c>
      <c r="U115" t="str">
        <f>LEFT(R115,FIND("/",R115,1)-1)</f>
        <v>film &amp; video</v>
      </c>
      <c r="V115" t="str">
        <f>RIGHT(R115,(LEN(R115)-LEN(U115)-1))</f>
        <v>shorts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>(I116/86400)+25569+(-5/24)</f>
        <v>40921.065833333334</v>
      </c>
      <c r="K116">
        <v>1321252488</v>
      </c>
      <c r="L116" s="13">
        <f>(K116/86400)+25569+(-5/24)</f>
        <v>40861.065833333334</v>
      </c>
      <c r="M116" s="15" t="str">
        <f>TEXT(L116, "mmm")</f>
        <v>Nov</v>
      </c>
      <c r="N116" s="15" t="str">
        <f>TEXT(L116, "yyyy")</f>
        <v>2011</v>
      </c>
      <c r="O116" t="b">
        <v>0</v>
      </c>
      <c r="P116">
        <v>35</v>
      </c>
      <c r="Q116" t="b">
        <v>1</v>
      </c>
      <c r="R116" t="s">
        <v>8266</v>
      </c>
      <c r="S116" s="10">
        <f>(E116/D116)*100</f>
        <v>103.33333333333334</v>
      </c>
      <c r="T116" s="12">
        <f>IF(P116&gt;0,E116/P116,0)</f>
        <v>88.571428571428569</v>
      </c>
      <c r="U116" t="str">
        <f>LEFT(R116,FIND("/",R116,1)-1)</f>
        <v>film &amp; video</v>
      </c>
      <c r="V116" t="str">
        <f>RIGHT(R116,(LEN(R116)-LEN(U116)-1))</f>
        <v>shorts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>(I117/86400)+25569+(-5/24)</f>
        <v>40943.530601851853</v>
      </c>
      <c r="K117">
        <v>1326217444</v>
      </c>
      <c r="L117" s="13">
        <f>(K117/86400)+25569+(-5/24)</f>
        <v>40918.530601851853</v>
      </c>
      <c r="M117" s="15" t="str">
        <f>TEXT(L117, "mmm")</f>
        <v>Jan</v>
      </c>
      <c r="N117" s="15" t="str">
        <f>TEXT(L117, "yyyy")</f>
        <v>2012</v>
      </c>
      <c r="O117" t="b">
        <v>0</v>
      </c>
      <c r="P117">
        <v>22</v>
      </c>
      <c r="Q117" t="b">
        <v>1</v>
      </c>
      <c r="R117" t="s">
        <v>8266</v>
      </c>
      <c r="S117" s="10">
        <f>(E117/D117)*100</f>
        <v>140.44444444444443</v>
      </c>
      <c r="T117" s="12">
        <f>IF(P117&gt;0,E117/P117,0)</f>
        <v>28.727272727272727</v>
      </c>
      <c r="U117" t="str">
        <f>LEFT(R117,FIND("/",R117,1)-1)</f>
        <v>film &amp; video</v>
      </c>
      <c r="V117" t="str">
        <f>RIGHT(R117,(LEN(R117)-LEN(U117)-1))</f>
        <v>shorts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>(I118/86400)+25569+(-5/24)</f>
        <v>40641.247164351851</v>
      </c>
      <c r="K118">
        <v>1298289355</v>
      </c>
      <c r="L118" s="13">
        <f>(K118/86400)+25569+(-5/24)</f>
        <v>40595.288831018515</v>
      </c>
      <c r="M118" s="15" t="str">
        <f>TEXT(L118, "mmm")</f>
        <v>Feb</v>
      </c>
      <c r="N118" s="15" t="str">
        <f>TEXT(L118, "yyyy")</f>
        <v>2011</v>
      </c>
      <c r="O118" t="b">
        <v>0</v>
      </c>
      <c r="P118">
        <v>57</v>
      </c>
      <c r="Q118" t="b">
        <v>1</v>
      </c>
      <c r="R118" t="s">
        <v>8266</v>
      </c>
      <c r="S118" s="10">
        <f>(E118/D118)*100</f>
        <v>113.65714285714286</v>
      </c>
      <c r="T118" s="12">
        <f>IF(P118&gt;0,E118/P118,0)</f>
        <v>69.78947368421052</v>
      </c>
      <c r="U118" t="str">
        <f>LEFT(R118,FIND("/",R118,1)-1)</f>
        <v>film &amp; video</v>
      </c>
      <c r="V118" t="str">
        <f>RIGHT(R118,(LEN(R118)-LEN(U118)-1))</f>
        <v>shorts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>(I119/86400)+25569+(-5/24)</f>
        <v>40338.583333333328</v>
      </c>
      <c r="K119">
        <v>1268337744</v>
      </c>
      <c r="L119" s="13">
        <f>(K119/86400)+25569+(-5/24)</f>
        <v>40248.626666666663</v>
      </c>
      <c r="M119" s="15" t="str">
        <f>TEXT(L119, "mmm")</f>
        <v>Mar</v>
      </c>
      <c r="N119" s="15" t="str">
        <f>TEXT(L119, "yyyy")</f>
        <v>2010</v>
      </c>
      <c r="O119" t="b">
        <v>0</v>
      </c>
      <c r="P119">
        <v>27</v>
      </c>
      <c r="Q119" t="b">
        <v>1</v>
      </c>
      <c r="R119" t="s">
        <v>8266</v>
      </c>
      <c r="S119" s="10">
        <f>(E119/D119)*100</f>
        <v>100.49377777777779</v>
      </c>
      <c r="T119" s="12">
        <f>IF(P119&gt;0,E119/P119,0)</f>
        <v>167.48962962962963</v>
      </c>
      <c r="U119" t="str">
        <f>LEFT(R119,FIND("/",R119,1)-1)</f>
        <v>film &amp; video</v>
      </c>
      <c r="V119" t="str">
        <f>RIGHT(R119,(LEN(R119)-LEN(U119)-1))</f>
        <v>shorts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>(I120/86400)+25569+(-5/24)</f>
        <v>40752.845324074071</v>
      </c>
      <c r="K120">
        <v>1309310236</v>
      </c>
      <c r="L120" s="13">
        <f>(K120/86400)+25569+(-5/24)</f>
        <v>40722.845324074071</v>
      </c>
      <c r="M120" s="15" t="str">
        <f>TEXT(L120, "mmm")</f>
        <v>Jun</v>
      </c>
      <c r="N120" s="15" t="str">
        <f>TEXT(L120, "yyyy")</f>
        <v>2011</v>
      </c>
      <c r="O120" t="b">
        <v>0</v>
      </c>
      <c r="P120">
        <v>39</v>
      </c>
      <c r="Q120" t="b">
        <v>1</v>
      </c>
      <c r="R120" t="s">
        <v>8266</v>
      </c>
      <c r="S120" s="10">
        <f>(E120/D120)*100</f>
        <v>113.03159999999998</v>
      </c>
      <c r="T120" s="12">
        <f>IF(P120&gt;0,E120/P120,0)</f>
        <v>144.91230769230768</v>
      </c>
      <c r="U120" t="str">
        <f>LEFT(R120,FIND("/",R120,1)-1)</f>
        <v>film &amp; video</v>
      </c>
      <c r="V120" t="str">
        <f>RIGHT(R120,(LEN(R120)-LEN(U120)-1))</f>
        <v>shorts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>(I121/86400)+25569+(-5/24)</f>
        <v>40768.75</v>
      </c>
      <c r="K121">
        <v>1310693986</v>
      </c>
      <c r="L121" s="13">
        <f>(K121/86400)+25569+(-5/24)</f>
        <v>40738.860949074071</v>
      </c>
      <c r="M121" s="15" t="str">
        <f>TEXT(L121, "mmm")</f>
        <v>Jul</v>
      </c>
      <c r="N121" s="15" t="str">
        <f>TEXT(L121, "yyyy")</f>
        <v>2011</v>
      </c>
      <c r="O121" t="b">
        <v>0</v>
      </c>
      <c r="P121">
        <v>37</v>
      </c>
      <c r="Q121" t="b">
        <v>1</v>
      </c>
      <c r="R121" t="s">
        <v>8266</v>
      </c>
      <c r="S121" s="10">
        <f>(E121/D121)*100</f>
        <v>104.55692307692308</v>
      </c>
      <c r="T121" s="12">
        <f>IF(P121&gt;0,E121/P121,0)</f>
        <v>91.840540540540545</v>
      </c>
      <c r="U121" t="str">
        <f>LEFT(R121,FIND("/",R121,1)-1)</f>
        <v>film &amp; video</v>
      </c>
      <c r="V121" t="str">
        <f>RIGHT(R121,(LEN(R121)-LEN(U121)-1))</f>
        <v>shorts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>(I122/86400)+25569+(-5/24)</f>
        <v>42645.841516203705</v>
      </c>
      <c r="K122">
        <v>1472865107</v>
      </c>
      <c r="L122" s="13">
        <f>(K122/86400)+25569+(-5/24)</f>
        <v>42615.841516203705</v>
      </c>
      <c r="M122" s="15" t="str">
        <f>TEXT(L122, "mmm")</f>
        <v>Sep</v>
      </c>
      <c r="N122" s="15" t="str">
        <f>TEXT(L122, "yyyy")</f>
        <v>2016</v>
      </c>
      <c r="O122" t="b">
        <v>0</v>
      </c>
      <c r="P122">
        <v>1</v>
      </c>
      <c r="Q122" t="b">
        <v>0</v>
      </c>
      <c r="R122" t="s">
        <v>8267</v>
      </c>
      <c r="S122" s="10">
        <f>(E122/D122)*100</f>
        <v>1.4285714285714287E-2</v>
      </c>
      <c r="T122" s="12">
        <f>IF(P122&gt;0,E122/P122,0)</f>
        <v>10</v>
      </c>
      <c r="U122" t="str">
        <f>LEFT(R122,FIND("/",R122,1)-1)</f>
        <v>film &amp; video</v>
      </c>
      <c r="V122" t="str">
        <f>RIGHT(R122,(LEN(R122)-LEN(U122)-1))</f>
        <v>science fiction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>(I123/86400)+25569+(-5/24)</f>
        <v>42112.219444444439</v>
      </c>
      <c r="K123">
        <v>1427993710</v>
      </c>
      <c r="L123" s="13">
        <f>(K123/86400)+25569+(-5/24)</f>
        <v>42096.496643518512</v>
      </c>
      <c r="M123" s="15" t="str">
        <f>TEXT(L123, "mmm")</f>
        <v>Apr</v>
      </c>
      <c r="N123" s="15" t="str">
        <f>TEXT(L123, "yyyy")</f>
        <v>2015</v>
      </c>
      <c r="O123" t="b">
        <v>0</v>
      </c>
      <c r="P123">
        <v>1</v>
      </c>
      <c r="Q123" t="b">
        <v>0</v>
      </c>
      <c r="R123" t="s">
        <v>8267</v>
      </c>
      <c r="S123" s="10">
        <f>(E123/D123)*100</f>
        <v>3.3333333333333333E-2</v>
      </c>
      <c r="T123" s="12">
        <f>IF(P123&gt;0,E123/P123,0)</f>
        <v>1</v>
      </c>
      <c r="U123" t="str">
        <f>LEFT(R123,FIND("/",R123,1)-1)</f>
        <v>film &amp; video</v>
      </c>
      <c r="V123" t="str">
        <f>RIGHT(R123,(LEN(R123)-LEN(U123)-1))</f>
        <v>science fiction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>(I124/86400)+25569+(-5/24)</f>
        <v>42653.223460648143</v>
      </c>
      <c r="K124">
        <v>1470910907</v>
      </c>
      <c r="L124" s="13">
        <f>(K124/86400)+25569+(-5/24)</f>
        <v>42593.223460648143</v>
      </c>
      <c r="M124" s="15" t="str">
        <f>TEXT(L124, "mmm")</f>
        <v>Aug</v>
      </c>
      <c r="N124" s="15" t="str">
        <f>TEXT(L124, "yyyy")</f>
        <v>2016</v>
      </c>
      <c r="O124" t="b">
        <v>0</v>
      </c>
      <c r="P124">
        <v>0</v>
      </c>
      <c r="Q124" t="b">
        <v>0</v>
      </c>
      <c r="R124" t="s">
        <v>8267</v>
      </c>
      <c r="S124" s="10">
        <f>(E124/D124)*100</f>
        <v>0</v>
      </c>
      <c r="T124" s="12">
        <f>IF(P124&gt;0,E124/P124,0)</f>
        <v>0</v>
      </c>
      <c r="U124" t="str">
        <f>LEFT(R124,FIND("/",R124,1)-1)</f>
        <v>film &amp; video</v>
      </c>
      <c r="V124" t="str">
        <f>RIGHT(R124,(LEN(R124)-LEN(U124)-1))</f>
        <v>science fiction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>(I125/86400)+25569+(-5/24)</f>
        <v>41940.708333333328</v>
      </c>
      <c r="K125">
        <v>1411411564</v>
      </c>
      <c r="L125" s="13">
        <f>(K125/86400)+25569+(-5/24)</f>
        <v>41904.573657407404</v>
      </c>
      <c r="M125" s="15" t="str">
        <f>TEXT(L125, "mmm")</f>
        <v>Sep</v>
      </c>
      <c r="N125" s="15" t="str">
        <f>TEXT(L125, "yyyy")</f>
        <v>2014</v>
      </c>
      <c r="O125" t="b">
        <v>0</v>
      </c>
      <c r="P125">
        <v>6</v>
      </c>
      <c r="Q125" t="b">
        <v>0</v>
      </c>
      <c r="R125" t="s">
        <v>8267</v>
      </c>
      <c r="S125" s="10">
        <f>(E125/D125)*100</f>
        <v>0.27454545454545454</v>
      </c>
      <c r="T125" s="12">
        <f>IF(P125&gt;0,E125/P125,0)</f>
        <v>25.166666666666668</v>
      </c>
      <c r="U125" t="str">
        <f>LEFT(R125,FIND("/",R125,1)-1)</f>
        <v>film &amp; video</v>
      </c>
      <c r="V125" t="str">
        <f>RIGHT(R125,(LEN(R125)-LEN(U125)-1))</f>
        <v>science fiction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>(I126/86400)+25569+(-5/24)</f>
        <v>42139.720393518517</v>
      </c>
      <c r="K126">
        <v>1429568242</v>
      </c>
      <c r="L126" s="13">
        <f>(K126/86400)+25569+(-5/24)</f>
        <v>42114.720393518517</v>
      </c>
      <c r="M126" s="15" t="str">
        <f>TEXT(L126, "mmm")</f>
        <v>Apr</v>
      </c>
      <c r="N126" s="15" t="str">
        <f>TEXT(L126, "yyyy")</f>
        <v>2015</v>
      </c>
      <c r="O126" t="b">
        <v>0</v>
      </c>
      <c r="P126">
        <v>0</v>
      </c>
      <c r="Q126" t="b">
        <v>0</v>
      </c>
      <c r="R126" t="s">
        <v>8267</v>
      </c>
      <c r="S126" s="10">
        <f>(E126/D126)*100</f>
        <v>0</v>
      </c>
      <c r="T126" s="12">
        <f>IF(P126&gt;0,E126/P126,0)</f>
        <v>0</v>
      </c>
      <c r="U126" t="str">
        <f>LEFT(R126,FIND("/",R126,1)-1)</f>
        <v>film &amp; video</v>
      </c>
      <c r="V126" t="str">
        <f>RIGHT(R126,(LEN(R126)-LEN(U126)-1))</f>
        <v>science fiction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>(I127/86400)+25569+(-5/24)</f>
        <v>42769.78564814815</v>
      </c>
      <c r="K127">
        <v>1480981880</v>
      </c>
      <c r="L127" s="13">
        <f>(K127/86400)+25569+(-5/24)</f>
        <v>42709.78564814815</v>
      </c>
      <c r="M127" s="15" t="str">
        <f>TEXT(L127, "mmm")</f>
        <v>Dec</v>
      </c>
      <c r="N127" s="15" t="str">
        <f>TEXT(L127, "yyyy")</f>
        <v>2016</v>
      </c>
      <c r="O127" t="b">
        <v>0</v>
      </c>
      <c r="P127">
        <v>6</v>
      </c>
      <c r="Q127" t="b">
        <v>0</v>
      </c>
      <c r="R127" t="s">
        <v>8267</v>
      </c>
      <c r="S127" s="10">
        <f>(E127/D127)*100</f>
        <v>14.000000000000002</v>
      </c>
      <c r="T127" s="12">
        <f>IF(P127&gt;0,E127/P127,0)</f>
        <v>11.666666666666666</v>
      </c>
      <c r="U127" t="str">
        <f>LEFT(R127,FIND("/",R127,1)-1)</f>
        <v>film &amp; video</v>
      </c>
      <c r="V127" t="str">
        <f>RIGHT(R127,(LEN(R127)-LEN(U127)-1))</f>
        <v>science fiction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>(I128/86400)+25569+(-5/24)</f>
        <v>42165.874999999993</v>
      </c>
      <c r="K128">
        <v>1431353337</v>
      </c>
      <c r="L128" s="13">
        <f>(K128/86400)+25569+(-5/24)</f>
        <v>42135.381215277775</v>
      </c>
      <c r="M128" s="15" t="str">
        <f>TEXT(L128, "mmm")</f>
        <v>May</v>
      </c>
      <c r="N128" s="15" t="str">
        <f>TEXT(L128, "yyyy")</f>
        <v>2015</v>
      </c>
      <c r="O128" t="b">
        <v>0</v>
      </c>
      <c r="P128">
        <v>13</v>
      </c>
      <c r="Q128" t="b">
        <v>0</v>
      </c>
      <c r="R128" t="s">
        <v>8267</v>
      </c>
      <c r="S128" s="10">
        <f>(E128/D128)*100</f>
        <v>5.548</v>
      </c>
      <c r="T128" s="12">
        <f>IF(P128&gt;0,E128/P128,0)</f>
        <v>106.69230769230769</v>
      </c>
      <c r="U128" t="str">
        <f>LEFT(R128,FIND("/",R128,1)-1)</f>
        <v>film &amp; video</v>
      </c>
      <c r="V128" t="str">
        <f>RIGHT(R128,(LEN(R128)-LEN(U128)-1))</f>
        <v>science fiction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>(I129/86400)+25569+(-5/24)</f>
        <v>42097.37431712963</v>
      </c>
      <c r="K129">
        <v>1425481141</v>
      </c>
      <c r="L129" s="13">
        <f>(K129/86400)+25569+(-5/24)</f>
        <v>42067.415983796294</v>
      </c>
      <c r="M129" s="15" t="str">
        <f>TEXT(L129, "mmm")</f>
        <v>Mar</v>
      </c>
      <c r="N129" s="15" t="str">
        <f>TEXT(L129, "yyyy")</f>
        <v>2015</v>
      </c>
      <c r="O129" t="b">
        <v>0</v>
      </c>
      <c r="P129">
        <v>4</v>
      </c>
      <c r="Q129" t="b">
        <v>0</v>
      </c>
      <c r="R129" t="s">
        <v>8267</v>
      </c>
      <c r="S129" s="10">
        <f>(E129/D129)*100</f>
        <v>2.375</v>
      </c>
      <c r="T129" s="12">
        <f>IF(P129&gt;0,E129/P129,0)</f>
        <v>47.5</v>
      </c>
      <c r="U129" t="str">
        <f>LEFT(R129,FIND("/",R129,1)-1)</f>
        <v>film &amp; video</v>
      </c>
      <c r="V129" t="str">
        <f>RIGHT(R129,(LEN(R129)-LEN(U129)-1))</f>
        <v>science fiction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>(I130/86400)+25569+(-5/24)</f>
        <v>42663.019594907404</v>
      </c>
      <c r="K130">
        <v>1473917293</v>
      </c>
      <c r="L130" s="13">
        <f>(K130/86400)+25569+(-5/24)</f>
        <v>42628.019594907404</v>
      </c>
      <c r="M130" s="15" t="str">
        <f>TEXT(L130, "mmm")</f>
        <v>Sep</v>
      </c>
      <c r="N130" s="15" t="str">
        <f>TEXT(L130, "yyyy")</f>
        <v>2016</v>
      </c>
      <c r="O130" t="b">
        <v>0</v>
      </c>
      <c r="P130">
        <v>6</v>
      </c>
      <c r="Q130" t="b">
        <v>0</v>
      </c>
      <c r="R130" t="s">
        <v>8267</v>
      </c>
      <c r="S130" s="10">
        <f>(E130/D130)*100</f>
        <v>1.867</v>
      </c>
      <c r="T130" s="12">
        <f>IF(P130&gt;0,E130/P130,0)</f>
        <v>311.16666666666669</v>
      </c>
      <c r="U130" t="str">
        <f>LEFT(R130,FIND("/",R130,1)-1)</f>
        <v>film &amp; video</v>
      </c>
      <c r="V130" t="str">
        <f>RIGHT(R130,(LEN(R130)-LEN(U130)-1))</f>
        <v>science fiction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>(I131/86400)+25569+(-5/24)</f>
        <v>41942.728969907403</v>
      </c>
      <c r="K131">
        <v>1409524183</v>
      </c>
      <c r="L131" s="13">
        <f>(K131/86400)+25569+(-5/24)</f>
        <v>41882.728969907403</v>
      </c>
      <c r="M131" s="15" t="str">
        <f>TEXT(L131, "mmm")</f>
        <v>Aug</v>
      </c>
      <c r="N131" s="15" t="str">
        <f>TEXT(L131, "yyyy")</f>
        <v>2014</v>
      </c>
      <c r="O131" t="b">
        <v>0</v>
      </c>
      <c r="P131">
        <v>0</v>
      </c>
      <c r="Q131" t="b">
        <v>0</v>
      </c>
      <c r="R131" t="s">
        <v>8267</v>
      </c>
      <c r="S131" s="10">
        <f>(E131/D131)*100</f>
        <v>0</v>
      </c>
      <c r="T131" s="12">
        <f>IF(P131&gt;0,E131/P131,0)</f>
        <v>0</v>
      </c>
      <c r="U131" t="str">
        <f>LEFT(R131,FIND("/",R131,1)-1)</f>
        <v>film &amp; video</v>
      </c>
      <c r="V131" t="str">
        <f>RIGHT(R131,(LEN(R131)-LEN(U131)-1))</f>
        <v>science fiction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>(I132/86400)+25569+(-5/24)</f>
        <v>41806.636111111111</v>
      </c>
      <c r="K132">
        <v>1400536692</v>
      </c>
      <c r="L132" s="13">
        <f>(K132/86400)+25569+(-5/24)</f>
        <v>41778.707083333335</v>
      </c>
      <c r="M132" s="15" t="str">
        <f>TEXT(L132, "mmm")</f>
        <v>May</v>
      </c>
      <c r="N132" s="15" t="str">
        <f>TEXT(L132, "yyyy")</f>
        <v>2014</v>
      </c>
      <c r="O132" t="b">
        <v>0</v>
      </c>
      <c r="P132">
        <v>0</v>
      </c>
      <c r="Q132" t="b">
        <v>0</v>
      </c>
      <c r="R132" t="s">
        <v>8267</v>
      </c>
      <c r="S132" s="10">
        <f>(E132/D132)*100</f>
        <v>0</v>
      </c>
      <c r="T132" s="12">
        <f>IF(P132&gt;0,E132/P132,0)</f>
        <v>0</v>
      </c>
      <c r="U132" t="str">
        <f>LEFT(R132,FIND("/",R132,1)-1)</f>
        <v>film &amp; video</v>
      </c>
      <c r="V132" t="str">
        <f>RIGHT(R132,(LEN(R132)-LEN(U132)-1))</f>
        <v>science fiction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>(I133/86400)+25569+(-5/24)</f>
        <v>42556.791666666664</v>
      </c>
      <c r="K133">
        <v>1466453161</v>
      </c>
      <c r="L133" s="13">
        <f>(K133/86400)+25569+(-5/24)</f>
        <v>42541.629178240742</v>
      </c>
      <c r="M133" s="15" t="str">
        <f>TEXT(L133, "mmm")</f>
        <v>Jun</v>
      </c>
      <c r="N133" s="15" t="str">
        <f>TEXT(L133, "yyyy")</f>
        <v>2016</v>
      </c>
      <c r="O133" t="b">
        <v>0</v>
      </c>
      <c r="P133">
        <v>0</v>
      </c>
      <c r="Q133" t="b">
        <v>0</v>
      </c>
      <c r="R133" t="s">
        <v>8267</v>
      </c>
      <c r="S133" s="10">
        <f>(E133/D133)*100</f>
        <v>0</v>
      </c>
      <c r="T133" s="12">
        <f>IF(P133&gt;0,E133/P133,0)</f>
        <v>0</v>
      </c>
      <c r="U133" t="str">
        <f>LEFT(R133,FIND("/",R133,1)-1)</f>
        <v>film &amp; video</v>
      </c>
      <c r="V133" t="str">
        <f>RIGHT(R133,(LEN(R133)-LEN(U133)-1))</f>
        <v>science fiction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>(I134/86400)+25569+(-5/24)</f>
        <v>41950.645914351851</v>
      </c>
      <c r="K134">
        <v>1411500607</v>
      </c>
      <c r="L134" s="13">
        <f>(K134/86400)+25569+(-5/24)</f>
        <v>41905.60424768518</v>
      </c>
      <c r="M134" s="15" t="str">
        <f>TEXT(L134, "mmm")</f>
        <v>Sep</v>
      </c>
      <c r="N134" s="15" t="str">
        <f>TEXT(L134, "yyyy")</f>
        <v>2014</v>
      </c>
      <c r="O134" t="b">
        <v>0</v>
      </c>
      <c r="P134">
        <v>81</v>
      </c>
      <c r="Q134" t="b">
        <v>0</v>
      </c>
      <c r="R134" t="s">
        <v>8267</v>
      </c>
      <c r="S134" s="10">
        <f>(E134/D134)*100</f>
        <v>9.5687499999999996</v>
      </c>
      <c r="T134" s="12">
        <f>IF(P134&gt;0,E134/P134,0)</f>
        <v>94.506172839506178</v>
      </c>
      <c r="U134" t="str">
        <f>LEFT(R134,FIND("/",R134,1)-1)</f>
        <v>film &amp; video</v>
      </c>
      <c r="V134" t="str">
        <f>RIGHT(R134,(LEN(R134)-LEN(U134)-1))</f>
        <v>science fiction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>(I135/86400)+25569+(-5/24)</f>
        <v>42521.521527777775</v>
      </c>
      <c r="K135">
        <v>1462130584</v>
      </c>
      <c r="L135" s="13">
        <f>(K135/86400)+25569+(-5/24)</f>
        <v>42491.599351851844</v>
      </c>
      <c r="M135" s="15" t="str">
        <f>TEXT(L135, "mmm")</f>
        <v>May</v>
      </c>
      <c r="N135" s="15" t="str">
        <f>TEXT(L135, "yyyy")</f>
        <v>2016</v>
      </c>
      <c r="O135" t="b">
        <v>0</v>
      </c>
      <c r="P135">
        <v>0</v>
      </c>
      <c r="Q135" t="b">
        <v>0</v>
      </c>
      <c r="R135" t="s">
        <v>8267</v>
      </c>
      <c r="S135" s="10">
        <f>(E135/D135)*100</f>
        <v>0</v>
      </c>
      <c r="T135" s="12">
        <f>IF(P135&gt;0,E135/P135,0)</f>
        <v>0</v>
      </c>
      <c r="U135" t="str">
        <f>LEFT(R135,FIND("/",R135,1)-1)</f>
        <v>film &amp; video</v>
      </c>
      <c r="V135" t="str">
        <f>RIGHT(R135,(LEN(R135)-LEN(U135)-1))</f>
        <v>science fiction</v>
      </c>
    </row>
    <row r="136" spans="1:22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>(I136/86400)+25569+(-5/24)</f>
        <v>42251.499999999993</v>
      </c>
      <c r="K136">
        <v>1438811418</v>
      </c>
      <c r="L136" s="13">
        <f>(K136/86400)+25569+(-5/24)</f>
        <v>42221.701597222222</v>
      </c>
      <c r="M136" s="15" t="str">
        <f>TEXT(L136, "mmm")</f>
        <v>Aug</v>
      </c>
      <c r="N136" s="15" t="str">
        <f>TEXT(L136, "yyyy")</f>
        <v>2015</v>
      </c>
      <c r="O136" t="b">
        <v>0</v>
      </c>
      <c r="P136">
        <v>0</v>
      </c>
      <c r="Q136" t="b">
        <v>0</v>
      </c>
      <c r="R136" t="s">
        <v>8267</v>
      </c>
      <c r="S136" s="10">
        <f>(E136/D136)*100</f>
        <v>0</v>
      </c>
      <c r="T136" s="12">
        <f>IF(P136&gt;0,E136/P136,0)</f>
        <v>0</v>
      </c>
      <c r="U136" t="str">
        <f>LEFT(R136,FIND("/",R136,1)-1)</f>
        <v>film &amp; video</v>
      </c>
      <c r="V136" t="str">
        <f>RIGHT(R136,(LEN(R136)-LEN(U136)-1))</f>
        <v>science fiction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>(I137/86400)+25569+(-5/24)</f>
        <v>41821.583333333328</v>
      </c>
      <c r="K137">
        <v>1401354597</v>
      </c>
      <c r="L137" s="13">
        <f>(K137/86400)+25569+(-5/24)</f>
        <v>41788.173576388886</v>
      </c>
      <c r="M137" s="15" t="str">
        <f>TEXT(L137, "mmm")</f>
        <v>May</v>
      </c>
      <c r="N137" s="15" t="str">
        <f>TEXT(L137, "yyyy")</f>
        <v>2014</v>
      </c>
      <c r="O137" t="b">
        <v>0</v>
      </c>
      <c r="P137">
        <v>5</v>
      </c>
      <c r="Q137" t="b">
        <v>0</v>
      </c>
      <c r="R137" t="s">
        <v>8267</v>
      </c>
      <c r="S137" s="10">
        <f>(E137/D137)*100</f>
        <v>13.433333333333334</v>
      </c>
      <c r="T137" s="12">
        <f>IF(P137&gt;0,E137/P137,0)</f>
        <v>80.599999999999994</v>
      </c>
      <c r="U137" t="str">
        <f>LEFT(R137,FIND("/",R137,1)-1)</f>
        <v>film &amp; video</v>
      </c>
      <c r="V137" t="str">
        <f>RIGHT(R137,(LEN(R137)-LEN(U137)-1))</f>
        <v>science fiction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>(I138/86400)+25569+(-5/24)</f>
        <v>42140.219444444439</v>
      </c>
      <c r="K138">
        <v>1427968234</v>
      </c>
      <c r="L138" s="13">
        <f>(K138/86400)+25569+(-5/24)</f>
        <v>42096.201782407406</v>
      </c>
      <c r="M138" s="15" t="str">
        <f>TEXT(L138, "mmm")</f>
        <v>Apr</v>
      </c>
      <c r="N138" s="15" t="str">
        <f>TEXT(L138, "yyyy")</f>
        <v>2015</v>
      </c>
      <c r="O138" t="b">
        <v>0</v>
      </c>
      <c r="P138">
        <v>0</v>
      </c>
      <c r="Q138" t="b">
        <v>0</v>
      </c>
      <c r="R138" t="s">
        <v>8267</v>
      </c>
      <c r="S138" s="10">
        <f>(E138/D138)*100</f>
        <v>0</v>
      </c>
      <c r="T138" s="12">
        <f>IF(P138&gt;0,E138/P138,0)</f>
        <v>0</v>
      </c>
      <c r="U138" t="str">
        <f>LEFT(R138,FIND("/",R138,1)-1)</f>
        <v>film &amp; video</v>
      </c>
      <c r="V138" t="str">
        <f>RIGHT(R138,(LEN(R138)-LEN(U138)-1))</f>
        <v>science fiction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>(I139/86400)+25569+(-5/24)</f>
        <v>42289.365659722222</v>
      </c>
      <c r="K139">
        <v>1440337593</v>
      </c>
      <c r="L139" s="13">
        <f>(K139/86400)+25569+(-5/24)</f>
        <v>42239.365659722222</v>
      </c>
      <c r="M139" s="15" t="str">
        <f>TEXT(L139, "mmm")</f>
        <v>Aug</v>
      </c>
      <c r="N139" s="15" t="str">
        <f>TEXT(L139, "yyyy")</f>
        <v>2015</v>
      </c>
      <c r="O139" t="b">
        <v>0</v>
      </c>
      <c r="P139">
        <v>0</v>
      </c>
      <c r="Q139" t="b">
        <v>0</v>
      </c>
      <c r="R139" t="s">
        <v>8267</v>
      </c>
      <c r="S139" s="10">
        <f>(E139/D139)*100</f>
        <v>0</v>
      </c>
      <c r="T139" s="12">
        <f>IF(P139&gt;0,E139/P139,0)</f>
        <v>0</v>
      </c>
      <c r="U139" t="str">
        <f>LEFT(R139,FIND("/",R139,1)-1)</f>
        <v>film &amp; video</v>
      </c>
      <c r="V139" t="str">
        <f>RIGHT(R139,(LEN(R139)-LEN(U139)-1))</f>
        <v>science fiction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>(I140/86400)+25569+(-5/24)</f>
        <v>42216.999305555553</v>
      </c>
      <c r="K140">
        <v>1435731041</v>
      </c>
      <c r="L140" s="13">
        <f>(K140/86400)+25569+(-5/24)</f>
        <v>42186.049085648141</v>
      </c>
      <c r="M140" s="15" t="str">
        <f>TEXT(L140, "mmm")</f>
        <v>Jul</v>
      </c>
      <c r="N140" s="15" t="str">
        <f>TEXT(L140, "yyyy")</f>
        <v>2015</v>
      </c>
      <c r="O140" t="b">
        <v>0</v>
      </c>
      <c r="P140">
        <v>58</v>
      </c>
      <c r="Q140" t="b">
        <v>0</v>
      </c>
      <c r="R140" t="s">
        <v>8267</v>
      </c>
      <c r="S140" s="10">
        <f>(E140/D140)*100</f>
        <v>3.1413333333333333</v>
      </c>
      <c r="T140" s="12">
        <f>IF(P140&gt;0,E140/P140,0)</f>
        <v>81.241379310344826</v>
      </c>
      <c r="U140" t="str">
        <f>LEFT(R140,FIND("/",R140,1)-1)</f>
        <v>film &amp; video</v>
      </c>
      <c r="V140" t="str">
        <f>RIGHT(R140,(LEN(R140)-LEN(U140)-1))</f>
        <v>science fiction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>(I141/86400)+25569+(-5/24)</f>
        <v>42197.712638888886</v>
      </c>
      <c r="K141">
        <v>1435874772</v>
      </c>
      <c r="L141" s="13">
        <f>(K141/86400)+25569+(-5/24)</f>
        <v>42187.712638888886</v>
      </c>
      <c r="M141" s="15" t="str">
        <f>TEXT(L141, "mmm")</f>
        <v>Jul</v>
      </c>
      <c r="N141" s="15" t="str">
        <f>TEXT(L141, "yyyy")</f>
        <v>2015</v>
      </c>
      <c r="O141" t="b">
        <v>0</v>
      </c>
      <c r="P141">
        <v>1</v>
      </c>
      <c r="Q141" t="b">
        <v>0</v>
      </c>
      <c r="R141" t="s">
        <v>8267</v>
      </c>
      <c r="S141" s="10">
        <f>(E141/D141)*100</f>
        <v>100</v>
      </c>
      <c r="T141" s="12">
        <f>IF(P141&gt;0,E141/P141,0)</f>
        <v>500</v>
      </c>
      <c r="U141" t="str">
        <f>LEFT(R141,FIND("/",R141,1)-1)</f>
        <v>film &amp; video</v>
      </c>
      <c r="V141" t="str">
        <f>RIGHT(R141,(LEN(R141)-LEN(U141)-1))</f>
        <v>science fiction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>(I142/86400)+25569+(-5/24)</f>
        <v>42082.948287037034</v>
      </c>
      <c r="K142">
        <v>1424234732</v>
      </c>
      <c r="L142" s="13">
        <f>(K142/86400)+25569+(-5/24)</f>
        <v>42052.989953703705</v>
      </c>
      <c r="M142" s="15" t="str">
        <f>TEXT(L142, "mmm")</f>
        <v>Feb</v>
      </c>
      <c r="N142" s="15" t="str">
        <f>TEXT(L142, "yyyy")</f>
        <v>2015</v>
      </c>
      <c r="O142" t="b">
        <v>0</v>
      </c>
      <c r="P142">
        <v>0</v>
      </c>
      <c r="Q142" t="b">
        <v>0</v>
      </c>
      <c r="R142" t="s">
        <v>8267</v>
      </c>
      <c r="S142" s="10">
        <f>(E142/D142)*100</f>
        <v>0</v>
      </c>
      <c r="T142" s="12">
        <f>IF(P142&gt;0,E142/P142,0)</f>
        <v>0</v>
      </c>
      <c r="U142" t="str">
        <f>LEFT(R142,FIND("/",R142,1)-1)</f>
        <v>film &amp; video</v>
      </c>
      <c r="V142" t="str">
        <f>RIGHT(R142,(LEN(R142)-LEN(U142)-1))</f>
        <v>science fiction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>(I143/86400)+25569+(-5/24)</f>
        <v>42154.944710648146</v>
      </c>
      <c r="K143">
        <v>1429155623</v>
      </c>
      <c r="L143" s="13">
        <f>(K143/86400)+25569+(-5/24)</f>
        <v>42109.944710648146</v>
      </c>
      <c r="M143" s="15" t="str">
        <f>TEXT(L143, "mmm")</f>
        <v>Apr</v>
      </c>
      <c r="N143" s="15" t="str">
        <f>TEXT(L143, "yyyy")</f>
        <v>2015</v>
      </c>
      <c r="O143" t="b">
        <v>0</v>
      </c>
      <c r="P143">
        <v>28</v>
      </c>
      <c r="Q143" t="b">
        <v>0</v>
      </c>
      <c r="R143" t="s">
        <v>8267</v>
      </c>
      <c r="S143" s="10">
        <f>(E143/D143)*100</f>
        <v>10.775</v>
      </c>
      <c r="T143" s="12">
        <f>IF(P143&gt;0,E143/P143,0)</f>
        <v>46.178571428571431</v>
      </c>
      <c r="U143" t="str">
        <f>LEFT(R143,FIND("/",R143,1)-1)</f>
        <v>film &amp; video</v>
      </c>
      <c r="V143" t="str">
        <f>RIGHT(R143,(LEN(R143)-LEN(U143)-1))</f>
        <v>science fiction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>(I144/86400)+25569+(-5/24)</f>
        <v>41959.726597222216</v>
      </c>
      <c r="K144">
        <v>1414358778</v>
      </c>
      <c r="L144" s="13">
        <f>(K144/86400)+25569+(-5/24)</f>
        <v>41938.684930555552</v>
      </c>
      <c r="M144" s="15" t="str">
        <f>TEXT(L144, "mmm")</f>
        <v>Oct</v>
      </c>
      <c r="N144" s="15" t="str">
        <f>TEXT(L144, "yyyy")</f>
        <v>2014</v>
      </c>
      <c r="O144" t="b">
        <v>0</v>
      </c>
      <c r="P144">
        <v>1</v>
      </c>
      <c r="Q144" t="b">
        <v>0</v>
      </c>
      <c r="R144" t="s">
        <v>8267</v>
      </c>
      <c r="S144" s="10">
        <f>(E144/D144)*100</f>
        <v>0.33333333333333337</v>
      </c>
      <c r="T144" s="12">
        <f>IF(P144&gt;0,E144/P144,0)</f>
        <v>10</v>
      </c>
      <c r="U144" t="str">
        <f>LEFT(R144,FIND("/",R144,1)-1)</f>
        <v>film &amp; video</v>
      </c>
      <c r="V144" t="str">
        <f>RIGHT(R144,(LEN(R144)-LEN(U144)-1))</f>
        <v>science fiction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>(I145/86400)+25569+(-5/24)</f>
        <v>42616.038194444445</v>
      </c>
      <c r="K145">
        <v>1467941542</v>
      </c>
      <c r="L145" s="13">
        <f>(K145/86400)+25569+(-5/24)</f>
        <v>42558.855810185181</v>
      </c>
      <c r="M145" s="15" t="str">
        <f>TEXT(L145, "mmm")</f>
        <v>Jul</v>
      </c>
      <c r="N145" s="15" t="str">
        <f>TEXT(L145, "yyyy")</f>
        <v>2016</v>
      </c>
      <c r="O145" t="b">
        <v>0</v>
      </c>
      <c r="P145">
        <v>0</v>
      </c>
      <c r="Q145" t="b">
        <v>0</v>
      </c>
      <c r="R145" t="s">
        <v>8267</v>
      </c>
      <c r="S145" s="10">
        <f>(E145/D145)*100</f>
        <v>0</v>
      </c>
      <c r="T145" s="12">
        <f>IF(P145&gt;0,E145/P145,0)</f>
        <v>0</v>
      </c>
      <c r="U145" t="str">
        <f>LEFT(R145,FIND("/",R145,1)-1)</f>
        <v>film &amp; video</v>
      </c>
      <c r="V145" t="str">
        <f>RIGHT(R145,(LEN(R145)-LEN(U145)-1))</f>
        <v>science fiction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>(I146/86400)+25569+(-5/24)</f>
        <v>42107.512407407405</v>
      </c>
      <c r="K146">
        <v>1423765072</v>
      </c>
      <c r="L146" s="13">
        <f>(K146/86400)+25569+(-5/24)</f>
        <v>42047.554074074076</v>
      </c>
      <c r="M146" s="15" t="str">
        <f>TEXT(L146, "mmm")</f>
        <v>Feb</v>
      </c>
      <c r="N146" s="15" t="str">
        <f>TEXT(L146, "yyyy")</f>
        <v>2015</v>
      </c>
      <c r="O146" t="b">
        <v>0</v>
      </c>
      <c r="P146">
        <v>37</v>
      </c>
      <c r="Q146" t="b">
        <v>0</v>
      </c>
      <c r="R146" t="s">
        <v>8267</v>
      </c>
      <c r="S146" s="10">
        <f>(E146/D146)*100</f>
        <v>27.6</v>
      </c>
      <c r="T146" s="12">
        <f>IF(P146&gt;0,E146/P146,0)</f>
        <v>55.945945945945944</v>
      </c>
      <c r="U146" t="str">
        <f>LEFT(R146,FIND("/",R146,1)-1)</f>
        <v>film &amp; video</v>
      </c>
      <c r="V146" t="str">
        <f>RIGHT(R146,(LEN(R146)-LEN(U146)-1))</f>
        <v>science fiction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>(I147/86400)+25569+(-5/24)</f>
        <v>42227.333935185183</v>
      </c>
      <c r="K147">
        <v>1436965252</v>
      </c>
      <c r="L147" s="13">
        <f>(K147/86400)+25569+(-5/24)</f>
        <v>42200.333935185183</v>
      </c>
      <c r="M147" s="15" t="str">
        <f>TEXT(L147, "mmm")</f>
        <v>Jul</v>
      </c>
      <c r="N147" s="15" t="str">
        <f>TEXT(L147, "yyyy")</f>
        <v>2015</v>
      </c>
      <c r="O147" t="b">
        <v>0</v>
      </c>
      <c r="P147">
        <v>9</v>
      </c>
      <c r="Q147" t="b">
        <v>0</v>
      </c>
      <c r="R147" t="s">
        <v>8267</v>
      </c>
      <c r="S147" s="10">
        <f>(E147/D147)*100</f>
        <v>7.5111111111111111</v>
      </c>
      <c r="T147" s="12">
        <f>IF(P147&gt;0,E147/P147,0)</f>
        <v>37.555555555555557</v>
      </c>
      <c r="U147" t="str">
        <f>LEFT(R147,FIND("/",R147,1)-1)</f>
        <v>film &amp; video</v>
      </c>
      <c r="V147" t="str">
        <f>RIGHT(R147,(LEN(R147)-LEN(U147)-1))</f>
        <v>science fiction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>(I148/86400)+25569+(-5/24)</f>
        <v>42752.807847222219</v>
      </c>
      <c r="K148">
        <v>1479514998</v>
      </c>
      <c r="L148" s="13">
        <f>(K148/86400)+25569+(-5/24)</f>
        <v>42692.807847222219</v>
      </c>
      <c r="M148" s="15" t="str">
        <f>TEXT(L148, "mmm")</f>
        <v>Nov</v>
      </c>
      <c r="N148" s="15" t="str">
        <f>TEXT(L148, "yyyy")</f>
        <v>2016</v>
      </c>
      <c r="O148" t="b">
        <v>0</v>
      </c>
      <c r="P148">
        <v>3</v>
      </c>
      <c r="Q148" t="b">
        <v>0</v>
      </c>
      <c r="R148" t="s">
        <v>8267</v>
      </c>
      <c r="S148" s="10">
        <f>(E148/D148)*100</f>
        <v>0.57499999999999996</v>
      </c>
      <c r="T148" s="12">
        <f>IF(P148&gt;0,E148/P148,0)</f>
        <v>38.333333333333336</v>
      </c>
      <c r="U148" t="str">
        <f>LEFT(R148,FIND("/",R148,1)-1)</f>
        <v>film &amp; video</v>
      </c>
      <c r="V148" t="str">
        <f>RIGHT(R148,(LEN(R148)-LEN(U148)-1))</f>
        <v>science fiction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>(I149/86400)+25569+(-5/24)</f>
        <v>42012.554166666661</v>
      </c>
      <c r="K149">
        <v>1417026340</v>
      </c>
      <c r="L149" s="13">
        <f>(K149/86400)+25569+(-5/24)</f>
        <v>41969.559490740743</v>
      </c>
      <c r="M149" s="15" t="str">
        <f>TEXT(L149, "mmm")</f>
        <v>Nov</v>
      </c>
      <c r="N149" s="15" t="str">
        <f>TEXT(L149, "yyyy")</f>
        <v>2014</v>
      </c>
      <c r="O149" t="b">
        <v>0</v>
      </c>
      <c r="P149">
        <v>0</v>
      </c>
      <c r="Q149" t="b">
        <v>0</v>
      </c>
      <c r="R149" t="s">
        <v>8267</v>
      </c>
      <c r="S149" s="10">
        <f>(E149/D149)*100</f>
        <v>0</v>
      </c>
      <c r="T149" s="12">
        <f>IF(P149&gt;0,E149/P149,0)</f>
        <v>0</v>
      </c>
      <c r="U149" t="str">
        <f>LEFT(R149,FIND("/",R149,1)-1)</f>
        <v>film &amp; video</v>
      </c>
      <c r="V149" t="str">
        <f>RIGHT(R149,(LEN(R149)-LEN(U149)-1))</f>
        <v>science fiction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>(I150/86400)+25569+(-5/24)</f>
        <v>42427.073333333326</v>
      </c>
      <c r="K150">
        <v>1453963536</v>
      </c>
      <c r="L150" s="13">
        <f>(K150/86400)+25569+(-5/24)</f>
        <v>42397.073333333326</v>
      </c>
      <c r="M150" s="15" t="str">
        <f>TEXT(L150, "mmm")</f>
        <v>Jan</v>
      </c>
      <c r="N150" s="15" t="str">
        <f>TEXT(L150, "yyyy")</f>
        <v>2016</v>
      </c>
      <c r="O150" t="b">
        <v>0</v>
      </c>
      <c r="P150">
        <v>2</v>
      </c>
      <c r="Q150" t="b">
        <v>0</v>
      </c>
      <c r="R150" t="s">
        <v>8267</v>
      </c>
      <c r="S150" s="10">
        <f>(E150/D150)*100</f>
        <v>0.08</v>
      </c>
      <c r="T150" s="12">
        <f>IF(P150&gt;0,E150/P150,0)</f>
        <v>20</v>
      </c>
      <c r="U150" t="str">
        <f>LEFT(R150,FIND("/",R150,1)-1)</f>
        <v>film &amp; video</v>
      </c>
      <c r="V150" t="str">
        <f>RIGHT(R150,(LEN(R150)-LEN(U150)-1))</f>
        <v>science fiction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>(I151/86400)+25569+(-5/24)</f>
        <v>41998.124999999993</v>
      </c>
      <c r="K151">
        <v>1416888470</v>
      </c>
      <c r="L151" s="13">
        <f>(K151/86400)+25569+(-5/24)</f>
        <v>41967.963773148142</v>
      </c>
      <c r="M151" s="15" t="str">
        <f>TEXT(L151, "mmm")</f>
        <v>Nov</v>
      </c>
      <c r="N151" s="15" t="str">
        <f>TEXT(L151, "yyyy")</f>
        <v>2014</v>
      </c>
      <c r="O151" t="b">
        <v>0</v>
      </c>
      <c r="P151">
        <v>6</v>
      </c>
      <c r="Q151" t="b">
        <v>0</v>
      </c>
      <c r="R151" t="s">
        <v>8267</v>
      </c>
      <c r="S151" s="10">
        <f>(E151/D151)*100</f>
        <v>0.91999999999999993</v>
      </c>
      <c r="T151" s="12">
        <f>IF(P151&gt;0,E151/P151,0)</f>
        <v>15.333333333333334</v>
      </c>
      <c r="U151" t="str">
        <f>LEFT(R151,FIND("/",R151,1)-1)</f>
        <v>film &amp; video</v>
      </c>
      <c r="V151" t="str">
        <f>RIGHT(R151,(LEN(R151)-LEN(U151)-1))</f>
        <v>science fiction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>(I152/86400)+25569+(-5/24)</f>
        <v>42149.95349537037</v>
      </c>
      <c r="K152">
        <v>1427428382</v>
      </c>
      <c r="L152" s="13">
        <f>(K152/86400)+25569+(-5/24)</f>
        <v>42089.95349537037</v>
      </c>
      <c r="M152" s="15" t="str">
        <f>TEXT(L152, "mmm")</f>
        <v>Mar</v>
      </c>
      <c r="N152" s="15" t="str">
        <f>TEXT(L152, "yyyy")</f>
        <v>2015</v>
      </c>
      <c r="O152" t="b">
        <v>0</v>
      </c>
      <c r="P152">
        <v>67</v>
      </c>
      <c r="Q152" t="b">
        <v>0</v>
      </c>
      <c r="R152" t="s">
        <v>8267</v>
      </c>
      <c r="S152" s="10">
        <f>(E152/D152)*100</f>
        <v>23.163076923076922</v>
      </c>
      <c r="T152" s="12">
        <f>IF(P152&gt;0,E152/P152,0)</f>
        <v>449.43283582089555</v>
      </c>
      <c r="U152" t="str">
        <f>LEFT(R152,FIND("/",R152,1)-1)</f>
        <v>film &amp; video</v>
      </c>
      <c r="V152" t="str">
        <f>RIGHT(R152,(LEN(R152)-LEN(U152)-1))</f>
        <v>science fiction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>(I153/86400)+25569+(-5/24)</f>
        <v>42173.342488425922</v>
      </c>
      <c r="K153">
        <v>1429449191</v>
      </c>
      <c r="L153" s="13">
        <f>(K153/86400)+25569+(-5/24)</f>
        <v>42113.342488425922</v>
      </c>
      <c r="M153" s="15" t="str">
        <f>TEXT(L153, "mmm")</f>
        <v>Apr</v>
      </c>
      <c r="N153" s="15" t="str">
        <f>TEXT(L153, "yyyy")</f>
        <v>2015</v>
      </c>
      <c r="O153" t="b">
        <v>0</v>
      </c>
      <c r="P153">
        <v>5</v>
      </c>
      <c r="Q153" t="b">
        <v>0</v>
      </c>
      <c r="R153" t="s">
        <v>8267</v>
      </c>
      <c r="S153" s="10">
        <f>(E153/D153)*100</f>
        <v>5.5999999999999994E-2</v>
      </c>
      <c r="T153" s="12">
        <f>IF(P153&gt;0,E153/P153,0)</f>
        <v>28</v>
      </c>
      <c r="U153" t="str">
        <f>LEFT(R153,FIND("/",R153,1)-1)</f>
        <v>film &amp; video</v>
      </c>
      <c r="V153" t="str">
        <f>RIGHT(R153,(LEN(R153)-LEN(U153)-1))</f>
        <v>science fiction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>(I154/86400)+25569+(-5/24)</f>
        <v>41904.869212962956</v>
      </c>
      <c r="K154">
        <v>1408845100</v>
      </c>
      <c r="L154" s="13">
        <f>(K154/86400)+25569+(-5/24)</f>
        <v>41874.869212962956</v>
      </c>
      <c r="M154" s="15" t="str">
        <f>TEXT(L154, "mmm")</f>
        <v>Aug</v>
      </c>
      <c r="N154" s="15" t="str">
        <f>TEXT(L154, "yyyy")</f>
        <v>2014</v>
      </c>
      <c r="O154" t="b">
        <v>0</v>
      </c>
      <c r="P154">
        <v>2</v>
      </c>
      <c r="Q154" t="b">
        <v>0</v>
      </c>
      <c r="R154" t="s">
        <v>8267</v>
      </c>
      <c r="S154" s="10">
        <f>(E154/D154)*100</f>
        <v>7.8947368421052634E-3</v>
      </c>
      <c r="T154" s="12">
        <f>IF(P154&gt;0,E154/P154,0)</f>
        <v>15</v>
      </c>
      <c r="U154" t="str">
        <f>LEFT(R154,FIND("/",R154,1)-1)</f>
        <v>film &amp; video</v>
      </c>
      <c r="V154" t="str">
        <f>RIGHT(R154,(LEN(R154)-LEN(U154)-1))</f>
        <v>science fiction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>(I155/86400)+25569+(-5/24)</f>
        <v>41975.419490740744</v>
      </c>
      <c r="K155">
        <v>1413900244</v>
      </c>
      <c r="L155" s="13">
        <f>(K155/86400)+25569+(-5/24)</f>
        <v>41933.377824074072</v>
      </c>
      <c r="M155" s="15" t="str">
        <f>TEXT(L155, "mmm")</f>
        <v>Oct</v>
      </c>
      <c r="N155" s="15" t="str">
        <f>TEXT(L155, "yyyy")</f>
        <v>2014</v>
      </c>
      <c r="O155" t="b">
        <v>0</v>
      </c>
      <c r="P155">
        <v>10</v>
      </c>
      <c r="Q155" t="b">
        <v>0</v>
      </c>
      <c r="R155" t="s">
        <v>8267</v>
      </c>
      <c r="S155" s="10">
        <f>(E155/D155)*100</f>
        <v>0.71799999999999997</v>
      </c>
      <c r="T155" s="12">
        <f>IF(P155&gt;0,E155/P155,0)</f>
        <v>35.9</v>
      </c>
      <c r="U155" t="str">
        <f>LEFT(R155,FIND("/",R155,1)-1)</f>
        <v>film &amp; video</v>
      </c>
      <c r="V155" t="str">
        <f>RIGHT(R155,(LEN(R155)-LEN(U155)-1))</f>
        <v>science fiction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>(I156/86400)+25569+(-5/24)</f>
        <v>42158.339062499996</v>
      </c>
      <c r="K156">
        <v>1429621695</v>
      </c>
      <c r="L156" s="13">
        <f>(K156/86400)+25569+(-5/24)</f>
        <v>42115.339062499996</v>
      </c>
      <c r="M156" s="15" t="str">
        <f>TEXT(L156, "mmm")</f>
        <v>Apr</v>
      </c>
      <c r="N156" s="15" t="str">
        <f>TEXT(L156, "yyyy")</f>
        <v>2015</v>
      </c>
      <c r="O156" t="b">
        <v>0</v>
      </c>
      <c r="P156">
        <v>3</v>
      </c>
      <c r="Q156" t="b">
        <v>0</v>
      </c>
      <c r="R156" t="s">
        <v>8267</v>
      </c>
      <c r="S156" s="10">
        <f>(E156/D156)*100</f>
        <v>2.666666666666667</v>
      </c>
      <c r="T156" s="12">
        <f>IF(P156&gt;0,E156/P156,0)</f>
        <v>13.333333333333334</v>
      </c>
      <c r="U156" t="str">
        <f>LEFT(R156,FIND("/",R156,1)-1)</f>
        <v>film &amp; video</v>
      </c>
      <c r="V156" t="str">
        <f>RIGHT(R156,(LEN(R156)-LEN(U156)-1))</f>
        <v>science fiction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>(I157/86400)+25569+(-5/24)</f>
        <v>42208.351099537038</v>
      </c>
      <c r="K157">
        <v>1434201935</v>
      </c>
      <c r="L157" s="13">
        <f>(K157/86400)+25569+(-5/24)</f>
        <v>42168.351099537038</v>
      </c>
      <c r="M157" s="15" t="str">
        <f>TEXT(L157, "mmm")</f>
        <v>Jun</v>
      </c>
      <c r="N157" s="15" t="str">
        <f>TEXT(L157, "yyyy")</f>
        <v>2015</v>
      </c>
      <c r="O157" t="b">
        <v>0</v>
      </c>
      <c r="P157">
        <v>4</v>
      </c>
      <c r="Q157" t="b">
        <v>0</v>
      </c>
      <c r="R157" t="s">
        <v>8267</v>
      </c>
      <c r="S157" s="10">
        <f>(E157/D157)*100</f>
        <v>6.0000000000000001E-3</v>
      </c>
      <c r="T157" s="12">
        <f>IF(P157&gt;0,E157/P157,0)</f>
        <v>20.25</v>
      </c>
      <c r="U157" t="str">
        <f>LEFT(R157,FIND("/",R157,1)-1)</f>
        <v>film &amp; video</v>
      </c>
      <c r="V157" t="str">
        <f>RIGHT(R157,(LEN(R157)-LEN(U157)-1))</f>
        <v>science fiction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>(I158/86400)+25569+(-5/24)</f>
        <v>41853.916620370372</v>
      </c>
      <c r="K158">
        <v>1401850796</v>
      </c>
      <c r="L158" s="13">
        <f>(K158/86400)+25569+(-5/24)</f>
        <v>41793.916620370372</v>
      </c>
      <c r="M158" s="15" t="str">
        <f>TEXT(L158, "mmm")</f>
        <v>Jun</v>
      </c>
      <c r="N158" s="15" t="str">
        <f>TEXT(L158, "yyyy")</f>
        <v>2014</v>
      </c>
      <c r="O158" t="b">
        <v>0</v>
      </c>
      <c r="P158">
        <v>15</v>
      </c>
      <c r="Q158" t="b">
        <v>0</v>
      </c>
      <c r="R158" t="s">
        <v>8267</v>
      </c>
      <c r="S158" s="10">
        <f>(E158/D158)*100</f>
        <v>5.0999999999999996</v>
      </c>
      <c r="T158" s="12">
        <f>IF(P158&gt;0,E158/P158,0)</f>
        <v>119</v>
      </c>
      <c r="U158" t="str">
        <f>LEFT(R158,FIND("/",R158,1)-1)</f>
        <v>film &amp; video</v>
      </c>
      <c r="V158" t="str">
        <f>RIGHT(R158,(LEN(R158)-LEN(U158)-1))</f>
        <v>science fiction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>(I159/86400)+25569+(-5/24)</f>
        <v>42426.703379629624</v>
      </c>
      <c r="K159">
        <v>1453931572</v>
      </c>
      <c r="L159" s="13">
        <f>(K159/86400)+25569+(-5/24)</f>
        <v>42396.703379629624</v>
      </c>
      <c r="M159" s="15" t="str">
        <f>TEXT(L159, "mmm")</f>
        <v>Jan</v>
      </c>
      <c r="N159" s="15" t="str">
        <f>TEXT(L159, "yyyy")</f>
        <v>2016</v>
      </c>
      <c r="O159" t="b">
        <v>0</v>
      </c>
      <c r="P159">
        <v>2</v>
      </c>
      <c r="Q159" t="b">
        <v>0</v>
      </c>
      <c r="R159" t="s">
        <v>8267</v>
      </c>
      <c r="S159" s="10">
        <f>(E159/D159)*100</f>
        <v>0.26711185308848079</v>
      </c>
      <c r="T159" s="12">
        <f>IF(P159&gt;0,E159/P159,0)</f>
        <v>4</v>
      </c>
      <c r="U159" t="str">
        <f>LEFT(R159,FIND("/",R159,1)-1)</f>
        <v>film &amp; video</v>
      </c>
      <c r="V159" t="str">
        <f>RIGHT(R159,(LEN(R159)-LEN(U159)-1))</f>
        <v>science fiction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>(I160/86400)+25569+(-5/24)</f>
        <v>41933.868379629625</v>
      </c>
      <c r="K160">
        <v>1411350628</v>
      </c>
      <c r="L160" s="13">
        <f>(K160/86400)+25569+(-5/24)</f>
        <v>41903.868379629625</v>
      </c>
      <c r="M160" s="15" t="str">
        <f>TEXT(L160, "mmm")</f>
        <v>Sep</v>
      </c>
      <c r="N160" s="15" t="str">
        <f>TEXT(L160, "yyyy")</f>
        <v>2014</v>
      </c>
      <c r="O160" t="b">
        <v>0</v>
      </c>
      <c r="P160">
        <v>0</v>
      </c>
      <c r="Q160" t="b">
        <v>0</v>
      </c>
      <c r="R160" t="s">
        <v>8267</v>
      </c>
      <c r="S160" s="10">
        <f>(E160/D160)*100</f>
        <v>0</v>
      </c>
      <c r="T160" s="12">
        <f>IF(P160&gt;0,E160/P160,0)</f>
        <v>0</v>
      </c>
      <c r="U160" t="str">
        <f>LEFT(R160,FIND("/",R160,1)-1)</f>
        <v>film &amp; video</v>
      </c>
      <c r="V160" t="str">
        <f>RIGHT(R160,(LEN(R160)-LEN(U160)-1))</f>
        <v>science fiction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>(I161/86400)+25569+(-5/24)</f>
        <v>42554.226215277777</v>
      </c>
      <c r="K161">
        <v>1464085545</v>
      </c>
      <c r="L161" s="13">
        <f>(K161/86400)+25569+(-5/24)</f>
        <v>42514.226215277777</v>
      </c>
      <c r="M161" s="15" t="str">
        <f>TEXT(L161, "mmm")</f>
        <v>May</v>
      </c>
      <c r="N161" s="15" t="str">
        <f>TEXT(L161, "yyyy")</f>
        <v>2016</v>
      </c>
      <c r="O161" t="b">
        <v>0</v>
      </c>
      <c r="P161">
        <v>1</v>
      </c>
      <c r="Q161" t="b">
        <v>0</v>
      </c>
      <c r="R161" t="s">
        <v>8267</v>
      </c>
      <c r="S161" s="10">
        <f>(E161/D161)*100</f>
        <v>2E-3</v>
      </c>
      <c r="T161" s="12">
        <f>IF(P161&gt;0,E161/P161,0)</f>
        <v>10</v>
      </c>
      <c r="U161" t="str">
        <f>LEFT(R161,FIND("/",R161,1)-1)</f>
        <v>film &amp; video</v>
      </c>
      <c r="V161" t="str">
        <f>RIGHT(R161,(LEN(R161)-LEN(U161)-1))</f>
        <v>science fiction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>(I162/86400)+25569+(-5/24)</f>
        <v>42231.70475694444</v>
      </c>
      <c r="K162">
        <v>1434491691</v>
      </c>
      <c r="L162" s="13">
        <f>(K162/86400)+25569+(-5/24)</f>
        <v>42171.70475694444</v>
      </c>
      <c r="M162" s="15" t="str">
        <f>TEXT(L162, "mmm")</f>
        <v>Jun</v>
      </c>
      <c r="N162" s="15" t="str">
        <f>TEXT(L162, "yyyy")</f>
        <v>2015</v>
      </c>
      <c r="O162" t="b">
        <v>0</v>
      </c>
      <c r="P162">
        <v>0</v>
      </c>
      <c r="Q162" t="b">
        <v>0</v>
      </c>
      <c r="R162" t="s">
        <v>8268</v>
      </c>
      <c r="S162" s="10">
        <f>(E162/D162)*100</f>
        <v>0</v>
      </c>
      <c r="T162" s="12">
        <f>IF(P162&gt;0,E162/P162,0)</f>
        <v>0</v>
      </c>
      <c r="U162" t="str">
        <f>LEFT(R162,FIND("/",R162,1)-1)</f>
        <v>film &amp; video</v>
      </c>
      <c r="V162" t="str">
        <f>RIGHT(R162,(LEN(R162)-LEN(U162)-1))</f>
        <v>drama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>(I163/86400)+25569+(-5/24)</f>
        <v>41822.479108796295</v>
      </c>
      <c r="K163">
        <v>1401726595</v>
      </c>
      <c r="L163" s="13">
        <f>(K163/86400)+25569+(-5/24)</f>
        <v>41792.479108796295</v>
      </c>
      <c r="M163" s="15" t="str">
        <f>TEXT(L163, "mmm")</f>
        <v>Jun</v>
      </c>
      <c r="N163" s="15" t="str">
        <f>TEXT(L163, "yyyy")</f>
        <v>2014</v>
      </c>
      <c r="O163" t="b">
        <v>0</v>
      </c>
      <c r="P163">
        <v>1</v>
      </c>
      <c r="Q163" t="b">
        <v>0</v>
      </c>
      <c r="R163" t="s">
        <v>8268</v>
      </c>
      <c r="S163" s="10">
        <f>(E163/D163)*100</f>
        <v>0.01</v>
      </c>
      <c r="T163" s="12">
        <f>IF(P163&gt;0,E163/P163,0)</f>
        <v>5</v>
      </c>
      <c r="U163" t="str">
        <f>LEFT(R163,FIND("/",R163,1)-1)</f>
        <v>film &amp; video</v>
      </c>
      <c r="V163" t="str">
        <f>RIGHT(R163,(LEN(R163)-LEN(U163)-1))</f>
        <v>drama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>(I164/86400)+25569+(-5/24)</f>
        <v>41867.779166666667</v>
      </c>
      <c r="K164">
        <v>1405393356</v>
      </c>
      <c r="L164" s="13">
        <f>(K164/86400)+25569+(-5/24)</f>
        <v>41834.91847222222</v>
      </c>
      <c r="M164" s="15" t="str">
        <f>TEXT(L164, "mmm")</f>
        <v>Jul</v>
      </c>
      <c r="N164" s="15" t="str">
        <f>TEXT(L164, "yyyy")</f>
        <v>2014</v>
      </c>
      <c r="O164" t="b">
        <v>0</v>
      </c>
      <c r="P164">
        <v>10</v>
      </c>
      <c r="Q164" t="b">
        <v>0</v>
      </c>
      <c r="R164" t="s">
        <v>8268</v>
      </c>
      <c r="S164" s="10">
        <f>(E164/D164)*100</f>
        <v>15.535714285714286</v>
      </c>
      <c r="T164" s="12">
        <f>IF(P164&gt;0,E164/P164,0)</f>
        <v>43.5</v>
      </c>
      <c r="U164" t="str">
        <f>LEFT(R164,FIND("/",R164,1)-1)</f>
        <v>film &amp; video</v>
      </c>
      <c r="V164" t="str">
        <f>RIGHT(R164,(LEN(R164)-LEN(U164)-1))</f>
        <v>drama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>(I165/86400)+25569+(-5/24)</f>
        <v>42277.791666666664</v>
      </c>
      <c r="K165">
        <v>1440716654</v>
      </c>
      <c r="L165" s="13">
        <f>(K165/86400)+25569+(-5/24)</f>
        <v>42243.752939814811</v>
      </c>
      <c r="M165" s="15" t="str">
        <f>TEXT(L165, "mmm")</f>
        <v>Aug</v>
      </c>
      <c r="N165" s="15" t="str">
        <f>TEXT(L165, "yyyy")</f>
        <v>2015</v>
      </c>
      <c r="O165" t="b">
        <v>0</v>
      </c>
      <c r="P165">
        <v>0</v>
      </c>
      <c r="Q165" t="b">
        <v>0</v>
      </c>
      <c r="R165" t="s">
        <v>8268</v>
      </c>
      <c r="S165" s="10">
        <f>(E165/D165)*100</f>
        <v>0</v>
      </c>
      <c r="T165" s="12">
        <f>IF(P165&gt;0,E165/P165,0)</f>
        <v>0</v>
      </c>
      <c r="U165" t="str">
        <f>LEFT(R165,FIND("/",R165,1)-1)</f>
        <v>film &amp; video</v>
      </c>
      <c r="V165" t="str">
        <f>RIGHT(R165,(LEN(R165)-LEN(U165)-1))</f>
        <v>drama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>(I166/86400)+25569+(-5/24)</f>
        <v>41901.554409722223</v>
      </c>
      <c r="K166">
        <v>1405966701</v>
      </c>
      <c r="L166" s="13">
        <f>(K166/86400)+25569+(-5/24)</f>
        <v>41841.554409722223</v>
      </c>
      <c r="M166" s="15" t="str">
        <f>TEXT(L166, "mmm")</f>
        <v>Jul</v>
      </c>
      <c r="N166" s="15" t="str">
        <f>TEXT(L166, "yyyy")</f>
        <v>2014</v>
      </c>
      <c r="O166" t="b">
        <v>0</v>
      </c>
      <c r="P166">
        <v>7</v>
      </c>
      <c r="Q166" t="b">
        <v>0</v>
      </c>
      <c r="R166" t="s">
        <v>8268</v>
      </c>
      <c r="S166" s="10">
        <f>(E166/D166)*100</f>
        <v>0.53333333333333333</v>
      </c>
      <c r="T166" s="12">
        <f>IF(P166&gt;0,E166/P166,0)</f>
        <v>91.428571428571431</v>
      </c>
      <c r="U166" t="str">
        <f>LEFT(R166,FIND("/",R166,1)-1)</f>
        <v>film &amp; video</v>
      </c>
      <c r="V166" t="str">
        <f>RIGHT(R166,(LEN(R166)-LEN(U166)-1))</f>
        <v>drama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>(I167/86400)+25569+(-5/24)</f>
        <v>42381.450509259252</v>
      </c>
      <c r="K167">
        <v>1450021724</v>
      </c>
      <c r="L167" s="13">
        <f>(K167/86400)+25569+(-5/24)</f>
        <v>42351.450509259252</v>
      </c>
      <c r="M167" s="15" t="str">
        <f>TEXT(L167, "mmm")</f>
        <v>Dec</v>
      </c>
      <c r="N167" s="15" t="str">
        <f>TEXT(L167, "yyyy")</f>
        <v>2015</v>
      </c>
      <c r="O167" t="b">
        <v>0</v>
      </c>
      <c r="P167">
        <v>0</v>
      </c>
      <c r="Q167" t="b">
        <v>0</v>
      </c>
      <c r="R167" t="s">
        <v>8268</v>
      </c>
      <c r="S167" s="10">
        <f>(E167/D167)*100</f>
        <v>0</v>
      </c>
      <c r="T167" s="12">
        <f>IF(P167&gt;0,E167/P167,0)</f>
        <v>0</v>
      </c>
      <c r="U167" t="str">
        <f>LEFT(R167,FIND("/",R167,1)-1)</f>
        <v>film &amp; video</v>
      </c>
      <c r="V167" t="str">
        <f>RIGHT(R167,(LEN(R167)-LEN(U167)-1))</f>
        <v>drama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>(I168/86400)+25569+(-5/24)</f>
        <v>42750.867615740739</v>
      </c>
      <c r="K168">
        <v>1481939362</v>
      </c>
      <c r="L168" s="13">
        <f>(K168/86400)+25569+(-5/24)</f>
        <v>42720.867615740739</v>
      </c>
      <c r="M168" s="15" t="str">
        <f>TEXT(L168, "mmm")</f>
        <v>Dec</v>
      </c>
      <c r="N168" s="15" t="str">
        <f>TEXT(L168, "yyyy")</f>
        <v>2016</v>
      </c>
      <c r="O168" t="b">
        <v>0</v>
      </c>
      <c r="P168">
        <v>1</v>
      </c>
      <c r="Q168" t="b">
        <v>0</v>
      </c>
      <c r="R168" t="s">
        <v>8268</v>
      </c>
      <c r="S168" s="10">
        <f>(E168/D168)*100</f>
        <v>60</v>
      </c>
      <c r="T168" s="12">
        <f>IF(P168&gt;0,E168/P168,0)</f>
        <v>3000</v>
      </c>
      <c r="U168" t="str">
        <f>LEFT(R168,FIND("/",R168,1)-1)</f>
        <v>film &amp; video</v>
      </c>
      <c r="V168" t="str">
        <f>RIGHT(R168,(LEN(R168)-LEN(U168)-1))</f>
        <v>drama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>(I169/86400)+25569+(-5/24)</f>
        <v>42220.719155092585</v>
      </c>
      <c r="K169">
        <v>1433542535</v>
      </c>
      <c r="L169" s="13">
        <f>(K169/86400)+25569+(-5/24)</f>
        <v>42160.719155092585</v>
      </c>
      <c r="M169" s="15" t="str">
        <f>TEXT(L169, "mmm")</f>
        <v>Jun</v>
      </c>
      <c r="N169" s="15" t="str">
        <f>TEXT(L169, "yyyy")</f>
        <v>2015</v>
      </c>
      <c r="O169" t="b">
        <v>0</v>
      </c>
      <c r="P169">
        <v>2</v>
      </c>
      <c r="Q169" t="b">
        <v>0</v>
      </c>
      <c r="R169" t="s">
        <v>8268</v>
      </c>
      <c r="S169" s="10">
        <f>(E169/D169)*100</f>
        <v>0.01</v>
      </c>
      <c r="T169" s="12">
        <f>IF(P169&gt;0,E169/P169,0)</f>
        <v>5.5</v>
      </c>
      <c r="U169" t="str">
        <f>LEFT(R169,FIND("/",R169,1)-1)</f>
        <v>film &amp; video</v>
      </c>
      <c r="V169" t="str">
        <f>RIGHT(R169,(LEN(R169)-LEN(U169)-1))</f>
        <v>drama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>(I170/86400)+25569+(-5/24)</f>
        <v>42082.585300925923</v>
      </c>
      <c r="K170">
        <v>1424203370</v>
      </c>
      <c r="L170" s="13">
        <f>(K170/86400)+25569+(-5/24)</f>
        <v>42052.626967592594</v>
      </c>
      <c r="M170" s="15" t="str">
        <f>TEXT(L170, "mmm")</f>
        <v>Feb</v>
      </c>
      <c r="N170" s="15" t="str">
        <f>TEXT(L170, "yyyy")</f>
        <v>2015</v>
      </c>
      <c r="O170" t="b">
        <v>0</v>
      </c>
      <c r="P170">
        <v>3</v>
      </c>
      <c r="Q170" t="b">
        <v>0</v>
      </c>
      <c r="R170" t="s">
        <v>8268</v>
      </c>
      <c r="S170" s="10">
        <f>(E170/D170)*100</f>
        <v>4.0625</v>
      </c>
      <c r="T170" s="12">
        <f>IF(P170&gt;0,E170/P170,0)</f>
        <v>108.33333333333333</v>
      </c>
      <c r="U170" t="str">
        <f>LEFT(R170,FIND("/",R170,1)-1)</f>
        <v>film &amp; video</v>
      </c>
      <c r="V170" t="str">
        <f>RIGHT(R170,(LEN(R170)-LEN(U170)-1))</f>
        <v>drama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>(I171/86400)+25569+(-5/24)</f>
        <v>41930.296979166662</v>
      </c>
      <c r="K171">
        <v>1411042059</v>
      </c>
      <c r="L171" s="13">
        <f>(K171/86400)+25569+(-5/24)</f>
        <v>41900.296979166662</v>
      </c>
      <c r="M171" s="15" t="str">
        <f>TEXT(L171, "mmm")</f>
        <v>Sep</v>
      </c>
      <c r="N171" s="15" t="str">
        <f>TEXT(L171, "yyyy")</f>
        <v>2014</v>
      </c>
      <c r="O171" t="b">
        <v>0</v>
      </c>
      <c r="P171">
        <v>10</v>
      </c>
      <c r="Q171" t="b">
        <v>0</v>
      </c>
      <c r="R171" t="s">
        <v>8268</v>
      </c>
      <c r="S171" s="10">
        <f>(E171/D171)*100</f>
        <v>22.400000000000002</v>
      </c>
      <c r="T171" s="12">
        <f>IF(P171&gt;0,E171/P171,0)</f>
        <v>56</v>
      </c>
      <c r="U171" t="str">
        <f>LEFT(R171,FIND("/",R171,1)-1)</f>
        <v>film &amp; video</v>
      </c>
      <c r="V171" t="str">
        <f>RIGHT(R171,(LEN(R171)-LEN(U171)-1))</f>
        <v>drama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>(I172/86400)+25569+(-5/24)</f>
        <v>42246.019444444442</v>
      </c>
      <c r="K172">
        <v>1438385283</v>
      </c>
      <c r="L172" s="13">
        <f>(K172/86400)+25569+(-5/24)</f>
        <v>42216.769479166665</v>
      </c>
      <c r="M172" s="15" t="str">
        <f>TEXT(L172, "mmm")</f>
        <v>Jul</v>
      </c>
      <c r="N172" s="15" t="str">
        <f>TEXT(L172, "yyyy")</f>
        <v>2015</v>
      </c>
      <c r="O172" t="b">
        <v>0</v>
      </c>
      <c r="P172">
        <v>10</v>
      </c>
      <c r="Q172" t="b">
        <v>0</v>
      </c>
      <c r="R172" t="s">
        <v>8268</v>
      </c>
      <c r="S172" s="10">
        <f>(E172/D172)*100</f>
        <v>3.25</v>
      </c>
      <c r="T172" s="12">
        <f>IF(P172&gt;0,E172/P172,0)</f>
        <v>32.5</v>
      </c>
      <c r="U172" t="str">
        <f>LEFT(R172,FIND("/",R172,1)-1)</f>
        <v>film &amp; video</v>
      </c>
      <c r="V172" t="str">
        <f>RIGHT(R172,(LEN(R172)-LEN(U172)-1))</f>
        <v>drama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>(I173/86400)+25569+(-5/24)</f>
        <v>42593.972384259258</v>
      </c>
      <c r="K173">
        <v>1465791614</v>
      </c>
      <c r="L173" s="13">
        <f>(K173/86400)+25569+(-5/24)</f>
        <v>42533.972384259258</v>
      </c>
      <c r="M173" s="15" t="str">
        <f>TEXT(L173, "mmm")</f>
        <v>Jun</v>
      </c>
      <c r="N173" s="15" t="str">
        <f>TEXT(L173, "yyyy")</f>
        <v>2016</v>
      </c>
      <c r="O173" t="b">
        <v>0</v>
      </c>
      <c r="P173">
        <v>1</v>
      </c>
      <c r="Q173" t="b">
        <v>0</v>
      </c>
      <c r="R173" t="s">
        <v>8268</v>
      </c>
      <c r="S173" s="10">
        <f>(E173/D173)*100</f>
        <v>2E-3</v>
      </c>
      <c r="T173" s="12">
        <f>IF(P173&gt;0,E173/P173,0)</f>
        <v>1</v>
      </c>
      <c r="U173" t="str">
        <f>LEFT(R173,FIND("/",R173,1)-1)</f>
        <v>film &amp; video</v>
      </c>
      <c r="V173" t="str">
        <f>RIGHT(R173,(LEN(R173)-LEN(U173)-1))</f>
        <v>drama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>(I174/86400)+25569+(-5/24)</f>
        <v>42082.144942129627</v>
      </c>
      <c r="K174">
        <v>1423733323</v>
      </c>
      <c r="L174" s="13">
        <f>(K174/86400)+25569+(-5/24)</f>
        <v>42047.186608796292</v>
      </c>
      <c r="M174" s="15" t="str">
        <f>TEXT(L174, "mmm")</f>
        <v>Feb</v>
      </c>
      <c r="N174" s="15" t="str">
        <f>TEXT(L174, "yyyy")</f>
        <v>2015</v>
      </c>
      <c r="O174" t="b">
        <v>0</v>
      </c>
      <c r="P174">
        <v>0</v>
      </c>
      <c r="Q174" t="b">
        <v>0</v>
      </c>
      <c r="R174" t="s">
        <v>8268</v>
      </c>
      <c r="S174" s="10">
        <f>(E174/D174)*100</f>
        <v>0</v>
      </c>
      <c r="T174" s="12">
        <f>IF(P174&gt;0,E174/P174,0)</f>
        <v>0</v>
      </c>
      <c r="U174" t="str">
        <f>LEFT(R174,FIND("/",R174,1)-1)</f>
        <v>film &amp; video</v>
      </c>
      <c r="V174" t="str">
        <f>RIGHT(R174,(LEN(R174)-LEN(U174)-1))</f>
        <v>drama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>(I175/86400)+25569+(-5/24)</f>
        <v>42063.364675925921</v>
      </c>
      <c r="K175">
        <v>1422539108</v>
      </c>
      <c r="L175" s="13">
        <f>(K175/86400)+25569+(-5/24)</f>
        <v>42033.364675925921</v>
      </c>
      <c r="M175" s="15" t="str">
        <f>TEXT(L175, "mmm")</f>
        <v>Jan</v>
      </c>
      <c r="N175" s="15" t="str">
        <f>TEXT(L175, "yyyy")</f>
        <v>2015</v>
      </c>
      <c r="O175" t="b">
        <v>0</v>
      </c>
      <c r="P175">
        <v>0</v>
      </c>
      <c r="Q175" t="b">
        <v>0</v>
      </c>
      <c r="R175" t="s">
        <v>8268</v>
      </c>
      <c r="S175" s="10">
        <f>(E175/D175)*100</f>
        <v>0</v>
      </c>
      <c r="T175" s="12">
        <f>IF(P175&gt;0,E175/P175,0)</f>
        <v>0</v>
      </c>
      <c r="U175" t="str">
        <f>LEFT(R175,FIND("/",R175,1)-1)</f>
        <v>film &amp; video</v>
      </c>
      <c r="V175" t="str">
        <f>RIGHT(R175,(LEN(R175)-LEN(U175)-1))</f>
        <v>drama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>(I176/86400)+25569+(-5/24)</f>
        <v>42132.55064814815</v>
      </c>
      <c r="K176">
        <v>1425924776</v>
      </c>
      <c r="L176" s="13">
        <f>(K176/86400)+25569+(-5/24)</f>
        <v>42072.55064814815</v>
      </c>
      <c r="M176" s="15" t="str">
        <f>TEXT(L176, "mmm")</f>
        <v>Mar</v>
      </c>
      <c r="N176" s="15" t="str">
        <f>TEXT(L176, "yyyy")</f>
        <v>2015</v>
      </c>
      <c r="O176" t="b">
        <v>0</v>
      </c>
      <c r="P176">
        <v>0</v>
      </c>
      <c r="Q176" t="b">
        <v>0</v>
      </c>
      <c r="R176" t="s">
        <v>8268</v>
      </c>
      <c r="S176" s="10">
        <f>(E176/D176)*100</f>
        <v>0</v>
      </c>
      <c r="T176" s="12">
        <f>IF(P176&gt;0,E176/P176,0)</f>
        <v>0</v>
      </c>
      <c r="U176" t="str">
        <f>LEFT(R176,FIND("/",R176,1)-1)</f>
        <v>film &amp; video</v>
      </c>
      <c r="V176" t="str">
        <f>RIGHT(R176,(LEN(R176)-LEN(U176)-1))</f>
        <v>drama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>(I177/86400)+25569+(-5/24)</f>
        <v>41880.569571759253</v>
      </c>
      <c r="K177">
        <v>1407177611</v>
      </c>
      <c r="L177" s="13">
        <f>(K177/86400)+25569+(-5/24)</f>
        <v>41855.569571759253</v>
      </c>
      <c r="M177" s="15" t="str">
        <f>TEXT(L177, "mmm")</f>
        <v>Aug</v>
      </c>
      <c r="N177" s="15" t="str">
        <f>TEXT(L177, "yyyy")</f>
        <v>2014</v>
      </c>
      <c r="O177" t="b">
        <v>0</v>
      </c>
      <c r="P177">
        <v>26</v>
      </c>
      <c r="Q177" t="b">
        <v>0</v>
      </c>
      <c r="R177" t="s">
        <v>8268</v>
      </c>
      <c r="S177" s="10">
        <f>(E177/D177)*100</f>
        <v>6.4850000000000003</v>
      </c>
      <c r="T177" s="12">
        <f>IF(P177&gt;0,E177/P177,0)</f>
        <v>49.884615384615387</v>
      </c>
      <c r="U177" t="str">
        <f>LEFT(R177,FIND("/",R177,1)-1)</f>
        <v>film &amp; video</v>
      </c>
      <c r="V177" t="str">
        <f>RIGHT(R177,(LEN(R177)-LEN(U177)-1))</f>
        <v>drama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>(I178/86400)+25569+(-5/24)</f>
        <v>42221.615729166668</v>
      </c>
      <c r="K178">
        <v>1436211999</v>
      </c>
      <c r="L178" s="13">
        <f>(K178/86400)+25569+(-5/24)</f>
        <v>42191.615729166668</v>
      </c>
      <c r="M178" s="15" t="str">
        <f>TEXT(L178, "mmm")</f>
        <v>Jul</v>
      </c>
      <c r="N178" s="15" t="str">
        <f>TEXT(L178, "yyyy")</f>
        <v>2015</v>
      </c>
      <c r="O178" t="b">
        <v>0</v>
      </c>
      <c r="P178">
        <v>0</v>
      </c>
      <c r="Q178" t="b">
        <v>0</v>
      </c>
      <c r="R178" t="s">
        <v>8268</v>
      </c>
      <c r="S178" s="10">
        <f>(E178/D178)*100</f>
        <v>0</v>
      </c>
      <c r="T178" s="12">
        <f>IF(P178&gt;0,E178/P178,0)</f>
        <v>0</v>
      </c>
      <c r="U178" t="str">
        <f>LEFT(R178,FIND("/",R178,1)-1)</f>
        <v>film &amp; video</v>
      </c>
      <c r="V178" t="str">
        <f>RIGHT(R178,(LEN(R178)-LEN(U178)-1))</f>
        <v>drama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>(I179/86400)+25569+(-5/24)</f>
        <v>42086.797754629624</v>
      </c>
      <c r="K179">
        <v>1425690526</v>
      </c>
      <c r="L179" s="13">
        <f>(K179/86400)+25569+(-5/24)</f>
        <v>42069.839421296296</v>
      </c>
      <c r="M179" s="15" t="str">
        <f>TEXT(L179, "mmm")</f>
        <v>Mar</v>
      </c>
      <c r="N179" s="15" t="str">
        <f>TEXT(L179, "yyyy")</f>
        <v>2015</v>
      </c>
      <c r="O179" t="b">
        <v>0</v>
      </c>
      <c r="P179">
        <v>7</v>
      </c>
      <c r="Q179" t="b">
        <v>0</v>
      </c>
      <c r="R179" t="s">
        <v>8268</v>
      </c>
      <c r="S179" s="10">
        <f>(E179/D179)*100</f>
        <v>40</v>
      </c>
      <c r="T179" s="12">
        <f>IF(P179&gt;0,E179/P179,0)</f>
        <v>25.714285714285715</v>
      </c>
      <c r="U179" t="str">
        <f>LEFT(R179,FIND("/",R179,1)-1)</f>
        <v>film &amp; video</v>
      </c>
      <c r="V179" t="str">
        <f>RIGHT(R179,(LEN(R179)-LEN(U179)-1))</f>
        <v>drama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>(I180/86400)+25569+(-5/24)</f>
        <v>42334.788715277777</v>
      </c>
      <c r="K180">
        <v>1445986545</v>
      </c>
      <c r="L180" s="13">
        <f>(K180/86400)+25569+(-5/24)</f>
        <v>42304.747048611105</v>
      </c>
      <c r="M180" s="15" t="str">
        <f>TEXT(L180, "mmm")</f>
        <v>Oct</v>
      </c>
      <c r="N180" s="15" t="str">
        <f>TEXT(L180, "yyyy")</f>
        <v>2015</v>
      </c>
      <c r="O180" t="b">
        <v>0</v>
      </c>
      <c r="P180">
        <v>0</v>
      </c>
      <c r="Q180" t="b">
        <v>0</v>
      </c>
      <c r="R180" t="s">
        <v>8268</v>
      </c>
      <c r="S180" s="10">
        <f>(E180/D180)*100</f>
        <v>0</v>
      </c>
      <c r="T180" s="12">
        <f>IF(P180&gt;0,E180/P180,0)</f>
        <v>0</v>
      </c>
      <c r="U180" t="str">
        <f>LEFT(R180,FIND("/",R180,1)-1)</f>
        <v>film &amp; video</v>
      </c>
      <c r="V180" t="str">
        <f>RIGHT(R180,(LEN(R180)-LEN(U180)-1))</f>
        <v>drama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>(I181/86400)+25569+(-5/24)</f>
        <v>42432.872164351851</v>
      </c>
      <c r="K181">
        <v>1454464555</v>
      </c>
      <c r="L181" s="13">
        <f>(K181/86400)+25569+(-5/24)</f>
        <v>42402.872164351851</v>
      </c>
      <c r="M181" s="15" t="str">
        <f>TEXT(L181, "mmm")</f>
        <v>Feb</v>
      </c>
      <c r="N181" s="15" t="str">
        <f>TEXT(L181, "yyyy")</f>
        <v>2016</v>
      </c>
      <c r="O181" t="b">
        <v>0</v>
      </c>
      <c r="P181">
        <v>2</v>
      </c>
      <c r="Q181" t="b">
        <v>0</v>
      </c>
      <c r="R181" t="s">
        <v>8268</v>
      </c>
      <c r="S181" s="10">
        <f>(E181/D181)*100</f>
        <v>20</v>
      </c>
      <c r="T181" s="12">
        <f>IF(P181&gt;0,E181/P181,0)</f>
        <v>100</v>
      </c>
      <c r="U181" t="str">
        <f>LEFT(R181,FIND("/",R181,1)-1)</f>
        <v>film &amp; video</v>
      </c>
      <c r="V181" t="str">
        <f>RIGHT(R181,(LEN(R181)-LEN(U181)-1))</f>
        <v>drama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>(I182/86400)+25569+(-5/24)</f>
        <v>42107.583333333336</v>
      </c>
      <c r="K182">
        <v>1425512843</v>
      </c>
      <c r="L182" s="13">
        <f>(K182/86400)+25569+(-5/24)</f>
        <v>42067.782905092587</v>
      </c>
      <c r="M182" s="15" t="str">
        <f>TEXT(L182, "mmm")</f>
        <v>Mar</v>
      </c>
      <c r="N182" s="15" t="str">
        <f>TEXT(L182, "yyyy")</f>
        <v>2015</v>
      </c>
      <c r="O182" t="b">
        <v>0</v>
      </c>
      <c r="P182">
        <v>13</v>
      </c>
      <c r="Q182" t="b">
        <v>0</v>
      </c>
      <c r="R182" t="s">
        <v>8268</v>
      </c>
      <c r="S182" s="10">
        <f>(E182/D182)*100</f>
        <v>33.416666666666664</v>
      </c>
      <c r="T182" s="12">
        <f>IF(P182&gt;0,E182/P182,0)</f>
        <v>30.846153846153847</v>
      </c>
      <c r="U182" t="str">
        <f>LEFT(R182,FIND("/",R182,1)-1)</f>
        <v>film &amp; video</v>
      </c>
      <c r="V182" t="str">
        <f>RIGHT(R182,(LEN(R182)-LEN(U182)-1))</f>
        <v>drama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>(I183/86400)+25569+(-5/24)</f>
        <v>42177.533506944441</v>
      </c>
      <c r="K183">
        <v>1432403295</v>
      </c>
      <c r="L183" s="13">
        <f>(K183/86400)+25569+(-5/24)</f>
        <v>42147.533506944441</v>
      </c>
      <c r="M183" s="15" t="str">
        <f>TEXT(L183, "mmm")</f>
        <v>May</v>
      </c>
      <c r="N183" s="15" t="str">
        <f>TEXT(L183, "yyyy")</f>
        <v>2015</v>
      </c>
      <c r="O183" t="b">
        <v>0</v>
      </c>
      <c r="P183">
        <v>4</v>
      </c>
      <c r="Q183" t="b">
        <v>0</v>
      </c>
      <c r="R183" t="s">
        <v>8268</v>
      </c>
      <c r="S183" s="10">
        <f>(E183/D183)*100</f>
        <v>21.092608822670172</v>
      </c>
      <c r="T183" s="12">
        <f>IF(P183&gt;0,E183/P183,0)</f>
        <v>180.5</v>
      </c>
      <c r="U183" t="str">
        <f>LEFT(R183,FIND("/",R183,1)-1)</f>
        <v>film &amp; video</v>
      </c>
      <c r="V183" t="str">
        <f>RIGHT(R183,(LEN(R183)-LEN(U183)-1))</f>
        <v>drama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>(I184/86400)+25569+(-5/24)</f>
        <v>42741.803611111107</v>
      </c>
      <c r="K184">
        <v>1481156232</v>
      </c>
      <c r="L184" s="13">
        <f>(K184/86400)+25569+(-5/24)</f>
        <v>42711.803611111107</v>
      </c>
      <c r="M184" s="15" t="str">
        <f>TEXT(L184, "mmm")</f>
        <v>Dec</v>
      </c>
      <c r="N184" s="15" t="str">
        <f>TEXT(L184, "yyyy")</f>
        <v>2016</v>
      </c>
      <c r="O184" t="b">
        <v>0</v>
      </c>
      <c r="P184">
        <v>0</v>
      </c>
      <c r="Q184" t="b">
        <v>0</v>
      </c>
      <c r="R184" t="s">
        <v>8268</v>
      </c>
      <c r="S184" s="10">
        <f>(E184/D184)*100</f>
        <v>0</v>
      </c>
      <c r="T184" s="12">
        <f>IF(P184&gt;0,E184/P184,0)</f>
        <v>0</v>
      </c>
      <c r="U184" t="str">
        <f>LEFT(R184,FIND("/",R184,1)-1)</f>
        <v>film &amp; video</v>
      </c>
      <c r="V184" t="str">
        <f>RIGHT(R184,(LEN(R184)-LEN(U184)-1))</f>
        <v>drama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>(I185/86400)+25569+(-5/24)</f>
        <v>41969.643634259257</v>
      </c>
      <c r="K185">
        <v>1414438010</v>
      </c>
      <c r="L185" s="13">
        <f>(K185/86400)+25569+(-5/24)</f>
        <v>41939.601967592593</v>
      </c>
      <c r="M185" s="15" t="str">
        <f>TEXT(L185, "mmm")</f>
        <v>Oct</v>
      </c>
      <c r="N185" s="15" t="str">
        <f>TEXT(L185, "yyyy")</f>
        <v>2014</v>
      </c>
      <c r="O185" t="b">
        <v>0</v>
      </c>
      <c r="P185">
        <v>12</v>
      </c>
      <c r="Q185" t="b">
        <v>0</v>
      </c>
      <c r="R185" t="s">
        <v>8268</v>
      </c>
      <c r="S185" s="10">
        <f>(E185/D185)*100</f>
        <v>35.856000000000002</v>
      </c>
      <c r="T185" s="12">
        <f>IF(P185&gt;0,E185/P185,0)</f>
        <v>373.5</v>
      </c>
      <c r="U185" t="str">
        <f>LEFT(R185,FIND("/",R185,1)-1)</f>
        <v>film &amp; video</v>
      </c>
      <c r="V185" t="str">
        <f>RIGHT(R185,(LEN(R185)-LEN(U185)-1))</f>
        <v>drama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>(I186/86400)+25569+(-5/24)</f>
        <v>41882.957638888889</v>
      </c>
      <c r="K186">
        <v>1404586762</v>
      </c>
      <c r="L186" s="13">
        <f>(K186/86400)+25569+(-5/24)</f>
        <v>41825.58289351852</v>
      </c>
      <c r="M186" s="15" t="str">
        <f>TEXT(L186, "mmm")</f>
        <v>Jul</v>
      </c>
      <c r="N186" s="15" t="str">
        <f>TEXT(L186, "yyyy")</f>
        <v>2014</v>
      </c>
      <c r="O186" t="b">
        <v>0</v>
      </c>
      <c r="P186">
        <v>2</v>
      </c>
      <c r="Q186" t="b">
        <v>0</v>
      </c>
      <c r="R186" t="s">
        <v>8268</v>
      </c>
      <c r="S186" s="10">
        <f>(E186/D186)*100</f>
        <v>3.4000000000000004</v>
      </c>
      <c r="T186" s="12">
        <f>IF(P186&gt;0,E186/P186,0)</f>
        <v>25.5</v>
      </c>
      <c r="U186" t="str">
        <f>LEFT(R186,FIND("/",R186,1)-1)</f>
        <v>film &amp; video</v>
      </c>
      <c r="V186" t="str">
        <f>RIGHT(R186,(LEN(R186)-LEN(U186)-1))</f>
        <v>drama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>(I187/86400)+25569+(-5/24)</f>
        <v>42600.702997685185</v>
      </c>
      <c r="K187">
        <v>1468965139</v>
      </c>
      <c r="L187" s="13">
        <f>(K187/86400)+25569+(-5/24)</f>
        <v>42570.702997685185</v>
      </c>
      <c r="M187" s="15" t="str">
        <f>TEXT(L187, "mmm")</f>
        <v>Jul</v>
      </c>
      <c r="N187" s="15" t="str">
        <f>TEXT(L187, "yyyy")</f>
        <v>2016</v>
      </c>
      <c r="O187" t="b">
        <v>0</v>
      </c>
      <c r="P187">
        <v>10</v>
      </c>
      <c r="Q187" t="b">
        <v>0</v>
      </c>
      <c r="R187" t="s">
        <v>8268</v>
      </c>
      <c r="S187" s="10">
        <f>(E187/D187)*100</f>
        <v>5.5</v>
      </c>
      <c r="T187" s="12">
        <f>IF(P187&gt;0,E187/P187,0)</f>
        <v>220</v>
      </c>
      <c r="U187" t="str">
        <f>LEFT(R187,FIND("/",R187,1)-1)</f>
        <v>film &amp; video</v>
      </c>
      <c r="V187" t="str">
        <f>RIGHT(R187,(LEN(R187)-LEN(U187)-1))</f>
        <v>drama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>(I188/86400)+25569+(-5/24)</f>
        <v>42797.624999999993</v>
      </c>
      <c r="K188">
        <v>1485977434</v>
      </c>
      <c r="L188" s="13">
        <f>(K188/86400)+25569+(-5/24)</f>
        <v>42767.604560185187</v>
      </c>
      <c r="M188" s="15" t="str">
        <f>TEXT(L188, "mmm")</f>
        <v>Feb</v>
      </c>
      <c r="N188" s="15" t="str">
        <f>TEXT(L188, "yyyy")</f>
        <v>2017</v>
      </c>
      <c r="O188" t="b">
        <v>0</v>
      </c>
      <c r="P188">
        <v>0</v>
      </c>
      <c r="Q188" t="b">
        <v>0</v>
      </c>
      <c r="R188" t="s">
        <v>8268</v>
      </c>
      <c r="S188" s="10">
        <f>(E188/D188)*100</f>
        <v>0</v>
      </c>
      <c r="T188" s="12">
        <f>IF(P188&gt;0,E188/P188,0)</f>
        <v>0</v>
      </c>
      <c r="U188" t="str">
        <f>LEFT(R188,FIND("/",R188,1)-1)</f>
        <v>film &amp; video</v>
      </c>
      <c r="V188" t="str">
        <f>RIGHT(R188,(LEN(R188)-LEN(U188)-1))</f>
        <v>drama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>(I189/86400)+25569+(-5/24)</f>
        <v>42206.082638888889</v>
      </c>
      <c r="K189">
        <v>1435383457</v>
      </c>
      <c r="L189" s="13">
        <f>(K189/86400)+25569+(-5/24)</f>
        <v>42182.02612268518</v>
      </c>
      <c r="M189" s="15" t="str">
        <f>TEXT(L189, "mmm")</f>
        <v>Jun</v>
      </c>
      <c r="N189" s="15" t="str">
        <f>TEXT(L189, "yyyy")</f>
        <v>2015</v>
      </c>
      <c r="O189" t="b">
        <v>0</v>
      </c>
      <c r="P189">
        <v>5</v>
      </c>
      <c r="Q189" t="b">
        <v>0</v>
      </c>
      <c r="R189" t="s">
        <v>8268</v>
      </c>
      <c r="S189" s="10">
        <f>(E189/D189)*100</f>
        <v>16</v>
      </c>
      <c r="T189" s="12">
        <f>IF(P189&gt;0,E189/P189,0)</f>
        <v>160</v>
      </c>
      <c r="U189" t="str">
        <f>LEFT(R189,FIND("/",R189,1)-1)</f>
        <v>film &amp; video</v>
      </c>
      <c r="V189" t="str">
        <f>RIGHT(R189,(LEN(R189)-LEN(U189)-1))</f>
        <v>drama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>(I190/86400)+25569+(-5/24)</f>
        <v>41886.974710648145</v>
      </c>
      <c r="K190">
        <v>1407299015</v>
      </c>
      <c r="L190" s="13">
        <f>(K190/86400)+25569+(-5/24)</f>
        <v>41856.974710648145</v>
      </c>
      <c r="M190" s="15" t="str">
        <f>TEXT(L190, "mmm")</f>
        <v>Aug</v>
      </c>
      <c r="N190" s="15" t="str">
        <f>TEXT(L190, "yyyy")</f>
        <v>2014</v>
      </c>
      <c r="O190" t="b">
        <v>0</v>
      </c>
      <c r="P190">
        <v>0</v>
      </c>
      <c r="Q190" t="b">
        <v>0</v>
      </c>
      <c r="R190" t="s">
        <v>8268</v>
      </c>
      <c r="S190" s="10">
        <f>(E190/D190)*100</f>
        <v>0</v>
      </c>
      <c r="T190" s="12">
        <f>IF(P190&gt;0,E190/P190,0)</f>
        <v>0</v>
      </c>
      <c r="U190" t="str">
        <f>LEFT(R190,FIND("/",R190,1)-1)</f>
        <v>film &amp; video</v>
      </c>
      <c r="V190" t="str">
        <f>RIGHT(R190,(LEN(R190)-LEN(U190)-1))</f>
        <v>drama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>(I191/86400)+25569+(-5/24)</f>
        <v>42616.482372685183</v>
      </c>
      <c r="K191">
        <v>1467736477</v>
      </c>
      <c r="L191" s="13">
        <f>(K191/86400)+25569+(-5/24)</f>
        <v>42556.482372685183</v>
      </c>
      <c r="M191" s="15" t="str">
        <f>TEXT(L191, "mmm")</f>
        <v>Jul</v>
      </c>
      <c r="N191" s="15" t="str">
        <f>TEXT(L191, "yyyy")</f>
        <v>2016</v>
      </c>
      <c r="O191" t="b">
        <v>0</v>
      </c>
      <c r="P191">
        <v>5</v>
      </c>
      <c r="Q191" t="b">
        <v>0</v>
      </c>
      <c r="R191" t="s">
        <v>8268</v>
      </c>
      <c r="S191" s="10">
        <f>(E191/D191)*100</f>
        <v>6.8999999999999992E-2</v>
      </c>
      <c r="T191" s="12">
        <f>IF(P191&gt;0,E191/P191,0)</f>
        <v>69</v>
      </c>
      <c r="U191" t="str">
        <f>LEFT(R191,FIND("/",R191,1)-1)</f>
        <v>film &amp; video</v>
      </c>
      <c r="V191" t="str">
        <f>RIGHT(R191,(LEN(R191)-LEN(U191)-1))</f>
        <v>drama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>(I192/86400)+25569+(-5/24)</f>
        <v>42537.442662037036</v>
      </c>
      <c r="K192">
        <v>1465227446</v>
      </c>
      <c r="L192" s="13">
        <f>(K192/86400)+25569+(-5/24)</f>
        <v>42527.442662037036</v>
      </c>
      <c r="M192" s="15" t="str">
        <f>TEXT(L192, "mmm")</f>
        <v>Jun</v>
      </c>
      <c r="N192" s="15" t="str">
        <f>TEXT(L192, "yyyy")</f>
        <v>2016</v>
      </c>
      <c r="O192" t="b">
        <v>0</v>
      </c>
      <c r="P192">
        <v>1</v>
      </c>
      <c r="Q192" t="b">
        <v>0</v>
      </c>
      <c r="R192" t="s">
        <v>8268</v>
      </c>
      <c r="S192" s="10">
        <f>(E192/D192)*100</f>
        <v>0.41666666666666669</v>
      </c>
      <c r="T192" s="12">
        <f>IF(P192&gt;0,E192/P192,0)</f>
        <v>50</v>
      </c>
      <c r="U192" t="str">
        <f>LEFT(R192,FIND("/",R192,1)-1)</f>
        <v>film &amp; video</v>
      </c>
      <c r="V192" t="str">
        <f>RIGHT(R192,(LEN(R192)-LEN(U192)-1))</f>
        <v>drama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>(I193/86400)+25569+(-5/24)</f>
        <v>42279.233078703699</v>
      </c>
      <c r="K193">
        <v>1440326138</v>
      </c>
      <c r="L193" s="13">
        <f>(K193/86400)+25569+(-5/24)</f>
        <v>42239.233078703699</v>
      </c>
      <c r="M193" s="15" t="str">
        <f>TEXT(L193, "mmm")</f>
        <v>Aug</v>
      </c>
      <c r="N193" s="15" t="str">
        <f>TEXT(L193, "yyyy")</f>
        <v>2015</v>
      </c>
      <c r="O193" t="b">
        <v>0</v>
      </c>
      <c r="P193">
        <v>3</v>
      </c>
      <c r="Q193" t="b">
        <v>0</v>
      </c>
      <c r="R193" t="s">
        <v>8268</v>
      </c>
      <c r="S193" s="10">
        <f>(E193/D193)*100</f>
        <v>5</v>
      </c>
      <c r="T193" s="12">
        <f>IF(P193&gt;0,E193/P193,0)</f>
        <v>83.333333333333329</v>
      </c>
      <c r="U193" t="str">
        <f>LEFT(R193,FIND("/",R193,1)-1)</f>
        <v>film &amp; video</v>
      </c>
      <c r="V193" t="str">
        <f>RIGHT(R193,(LEN(R193)-LEN(U193)-1))</f>
        <v>drama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>(I194/86400)+25569+(-5/24)</f>
        <v>41929.583703703705</v>
      </c>
      <c r="K194">
        <v>1410980432</v>
      </c>
      <c r="L194" s="13">
        <f>(K194/86400)+25569+(-5/24)</f>
        <v>41899.583703703705</v>
      </c>
      <c r="M194" s="15" t="str">
        <f>TEXT(L194, "mmm")</f>
        <v>Sep</v>
      </c>
      <c r="N194" s="15" t="str">
        <f>TEXT(L194, "yyyy")</f>
        <v>2014</v>
      </c>
      <c r="O194" t="b">
        <v>0</v>
      </c>
      <c r="P194">
        <v>3</v>
      </c>
      <c r="Q194" t="b">
        <v>0</v>
      </c>
      <c r="R194" t="s">
        <v>8268</v>
      </c>
      <c r="S194" s="10">
        <f>(E194/D194)*100</f>
        <v>1.6999999999999999E-3</v>
      </c>
      <c r="T194" s="12">
        <f>IF(P194&gt;0,E194/P194,0)</f>
        <v>5.666666666666667</v>
      </c>
      <c r="U194" t="str">
        <f>LEFT(R194,FIND("/",R194,1)-1)</f>
        <v>film &amp; video</v>
      </c>
      <c r="V194" t="str">
        <f>RIGHT(R194,(LEN(R194)-LEN(U194)-1))</f>
        <v>drama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>(I195/86400)+25569+(-5/24)</f>
        <v>41971.768124999995</v>
      </c>
      <c r="K195">
        <v>1412029566</v>
      </c>
      <c r="L195" s="13">
        <f>(K195/86400)+25569+(-5/24)</f>
        <v>41911.726458333331</v>
      </c>
      <c r="M195" s="15" t="str">
        <f>TEXT(L195, "mmm")</f>
        <v>Sep</v>
      </c>
      <c r="N195" s="15" t="str">
        <f>TEXT(L195, "yyyy")</f>
        <v>2014</v>
      </c>
      <c r="O195" t="b">
        <v>0</v>
      </c>
      <c r="P195">
        <v>0</v>
      </c>
      <c r="Q195" t="b">
        <v>0</v>
      </c>
      <c r="R195" t="s">
        <v>8268</v>
      </c>
      <c r="S195" s="10">
        <f>(E195/D195)*100</f>
        <v>0</v>
      </c>
      <c r="T195" s="12">
        <f>IF(P195&gt;0,E195/P195,0)</f>
        <v>0</v>
      </c>
      <c r="U195" t="str">
        <f>LEFT(R195,FIND("/",R195,1)-1)</f>
        <v>film &amp; video</v>
      </c>
      <c r="V195" t="str">
        <f>RIGHT(R195,(LEN(R195)-LEN(U195)-1))</f>
        <v>drama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>(I196/86400)+25569+(-5/24)</f>
        <v>42435.788553240738</v>
      </c>
      <c r="K196">
        <v>1452124531</v>
      </c>
      <c r="L196" s="13">
        <f>(K196/86400)+25569+(-5/24)</f>
        <v>42375.788553240738</v>
      </c>
      <c r="M196" s="15" t="str">
        <f>TEXT(L196, "mmm")</f>
        <v>Jan</v>
      </c>
      <c r="N196" s="15" t="str">
        <f>TEXT(L196, "yyyy")</f>
        <v>2016</v>
      </c>
      <c r="O196" t="b">
        <v>0</v>
      </c>
      <c r="P196">
        <v>3</v>
      </c>
      <c r="Q196" t="b">
        <v>0</v>
      </c>
      <c r="R196" t="s">
        <v>8268</v>
      </c>
      <c r="S196" s="10">
        <f>(E196/D196)*100</f>
        <v>0.12</v>
      </c>
      <c r="T196" s="12">
        <f>IF(P196&gt;0,E196/P196,0)</f>
        <v>1</v>
      </c>
      <c r="U196" t="str">
        <f>LEFT(R196,FIND("/",R196,1)-1)</f>
        <v>film &amp; video</v>
      </c>
      <c r="V196" t="str">
        <f>RIGHT(R196,(LEN(R196)-LEN(U196)-1))</f>
        <v>drama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>(I197/86400)+25569+(-5/24)</f>
        <v>42195.462175925924</v>
      </c>
      <c r="K197">
        <v>1431360332</v>
      </c>
      <c r="L197" s="13">
        <f>(K197/86400)+25569+(-5/24)</f>
        <v>42135.462175925924</v>
      </c>
      <c r="M197" s="15" t="str">
        <f>TEXT(L197, "mmm")</f>
        <v>May</v>
      </c>
      <c r="N197" s="15" t="str">
        <f>TEXT(L197, "yyyy")</f>
        <v>2015</v>
      </c>
      <c r="O197" t="b">
        <v>0</v>
      </c>
      <c r="P197">
        <v>0</v>
      </c>
      <c r="Q197" t="b">
        <v>0</v>
      </c>
      <c r="R197" t="s">
        <v>8268</v>
      </c>
      <c r="S197" s="10">
        <f>(E197/D197)*100</f>
        <v>0</v>
      </c>
      <c r="T197" s="12">
        <f>IF(P197&gt;0,E197/P197,0)</f>
        <v>0</v>
      </c>
      <c r="U197" t="str">
        <f>LEFT(R197,FIND("/",R197,1)-1)</f>
        <v>film &amp; video</v>
      </c>
      <c r="V197" t="str">
        <f>RIGHT(R197,(LEN(R197)-LEN(U197)-1))</f>
        <v>drama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>(I198/86400)+25569+(-5/24)</f>
        <v>42287.666666666664</v>
      </c>
      <c r="K198">
        <v>1442062898</v>
      </c>
      <c r="L198" s="13">
        <f>(K198/86400)+25569+(-5/24)</f>
        <v>42259.334467592591</v>
      </c>
      <c r="M198" s="15" t="str">
        <f>TEXT(L198, "mmm")</f>
        <v>Sep</v>
      </c>
      <c r="N198" s="15" t="str">
        <f>TEXT(L198, "yyyy")</f>
        <v>2015</v>
      </c>
      <c r="O198" t="b">
        <v>0</v>
      </c>
      <c r="P198">
        <v>19</v>
      </c>
      <c r="Q198" t="b">
        <v>0</v>
      </c>
      <c r="R198" t="s">
        <v>8268</v>
      </c>
      <c r="S198" s="10">
        <f>(E198/D198)*100</f>
        <v>41.857142857142861</v>
      </c>
      <c r="T198" s="12">
        <f>IF(P198&gt;0,E198/P198,0)</f>
        <v>77.10526315789474</v>
      </c>
      <c r="U198" t="str">
        <f>LEFT(R198,FIND("/",R198,1)-1)</f>
        <v>film &amp; video</v>
      </c>
      <c r="V198" t="str">
        <f>RIGHT(R198,(LEN(R198)-LEN(U198)-1))</f>
        <v>drama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>(I199/86400)+25569+(-5/24)</f>
        <v>42783.666666666664</v>
      </c>
      <c r="K199">
        <v>1483734100</v>
      </c>
      <c r="L199" s="13">
        <f>(K199/86400)+25569+(-5/24)</f>
        <v>42741.640046296299</v>
      </c>
      <c r="M199" s="15" t="str">
        <f>TEXT(L199, "mmm")</f>
        <v>Jan</v>
      </c>
      <c r="N199" s="15" t="str">
        <f>TEXT(L199, "yyyy")</f>
        <v>2017</v>
      </c>
      <c r="O199" t="b">
        <v>0</v>
      </c>
      <c r="P199">
        <v>8</v>
      </c>
      <c r="Q199" t="b">
        <v>0</v>
      </c>
      <c r="R199" t="s">
        <v>8268</v>
      </c>
      <c r="S199" s="10">
        <f>(E199/D199)*100</f>
        <v>10.48</v>
      </c>
      <c r="T199" s="12">
        <f>IF(P199&gt;0,E199/P199,0)</f>
        <v>32.75</v>
      </c>
      <c r="U199" t="str">
        <f>LEFT(R199,FIND("/",R199,1)-1)</f>
        <v>film &amp; video</v>
      </c>
      <c r="V199" t="str">
        <f>RIGHT(R199,(LEN(R199)-LEN(U199)-1))</f>
        <v>drama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>(I200/86400)+25569+(-5/24)</f>
        <v>41917.175023148149</v>
      </c>
      <c r="K200">
        <v>1409908322</v>
      </c>
      <c r="L200" s="13">
        <f>(K200/86400)+25569+(-5/24)</f>
        <v>41887.175023148149</v>
      </c>
      <c r="M200" s="15" t="str">
        <f>TEXT(L200, "mmm")</f>
        <v>Sep</v>
      </c>
      <c r="N200" s="15" t="str">
        <f>TEXT(L200, "yyyy")</f>
        <v>2014</v>
      </c>
      <c r="O200" t="b">
        <v>0</v>
      </c>
      <c r="P200">
        <v>6</v>
      </c>
      <c r="Q200" t="b">
        <v>0</v>
      </c>
      <c r="R200" t="s">
        <v>8268</v>
      </c>
      <c r="S200" s="10">
        <f>(E200/D200)*100</f>
        <v>1.1159999999999999</v>
      </c>
      <c r="T200" s="12">
        <f>IF(P200&gt;0,E200/P200,0)</f>
        <v>46.5</v>
      </c>
      <c r="U200" t="str">
        <f>LEFT(R200,FIND("/",R200,1)-1)</f>
        <v>film &amp; video</v>
      </c>
      <c r="V200" t="str">
        <f>RIGHT(R200,(LEN(R200)-LEN(U200)-1))</f>
        <v>drama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>(I201/86400)+25569+(-5/24)</f>
        <v>42613.915532407402</v>
      </c>
      <c r="K201">
        <v>1470106702</v>
      </c>
      <c r="L201" s="13">
        <f>(K201/86400)+25569+(-5/24)</f>
        <v>42583.915532407402</v>
      </c>
      <c r="M201" s="15" t="str">
        <f>TEXT(L201, "mmm")</f>
        <v>Aug</v>
      </c>
      <c r="N201" s="15" t="str">
        <f>TEXT(L201, "yyyy")</f>
        <v>2016</v>
      </c>
      <c r="O201" t="b">
        <v>0</v>
      </c>
      <c r="P201">
        <v>0</v>
      </c>
      <c r="Q201" t="b">
        <v>0</v>
      </c>
      <c r="R201" t="s">
        <v>8268</v>
      </c>
      <c r="S201" s="10">
        <f>(E201/D201)*100</f>
        <v>0</v>
      </c>
      <c r="T201" s="12">
        <f>IF(P201&gt;0,E201/P201,0)</f>
        <v>0</v>
      </c>
      <c r="U201" t="str">
        <f>LEFT(R201,FIND("/",R201,1)-1)</f>
        <v>film &amp; video</v>
      </c>
      <c r="V201" t="str">
        <f>RIGHT(R201,(LEN(R201)-LEN(U201)-1))</f>
        <v>drama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>(I202/86400)+25569+(-5/24)</f>
        <v>41896.875034722216</v>
      </c>
      <c r="K202">
        <v>1408154403</v>
      </c>
      <c r="L202" s="13">
        <f>(K202/86400)+25569+(-5/24)</f>
        <v>41866.875034722216</v>
      </c>
      <c r="M202" s="15" t="str">
        <f>TEXT(L202, "mmm")</f>
        <v>Aug</v>
      </c>
      <c r="N202" s="15" t="str">
        <f>TEXT(L202, "yyyy")</f>
        <v>2014</v>
      </c>
      <c r="O202" t="b">
        <v>0</v>
      </c>
      <c r="P202">
        <v>18</v>
      </c>
      <c r="Q202" t="b">
        <v>0</v>
      </c>
      <c r="R202" t="s">
        <v>8268</v>
      </c>
      <c r="S202" s="10">
        <f>(E202/D202)*100</f>
        <v>26.192500000000003</v>
      </c>
      <c r="T202" s="12">
        <f>IF(P202&gt;0,E202/P202,0)</f>
        <v>87.308333333333337</v>
      </c>
      <c r="U202" t="str">
        <f>LEFT(R202,FIND("/",R202,1)-1)</f>
        <v>film &amp; video</v>
      </c>
      <c r="V202" t="str">
        <f>RIGHT(R202,(LEN(R202)-LEN(U202)-1))</f>
        <v>drama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>(I203/86400)+25569+(-5/24)</f>
        <v>42043.610289351847</v>
      </c>
      <c r="K203">
        <v>1421696329</v>
      </c>
      <c r="L203" s="13">
        <f>(K203/86400)+25569+(-5/24)</f>
        <v>42023.610289351847</v>
      </c>
      <c r="M203" s="15" t="str">
        <f>TEXT(L203, "mmm")</f>
        <v>Jan</v>
      </c>
      <c r="N203" s="15" t="str">
        <f>TEXT(L203, "yyyy")</f>
        <v>2015</v>
      </c>
      <c r="O203" t="b">
        <v>0</v>
      </c>
      <c r="P203">
        <v>7</v>
      </c>
      <c r="Q203" t="b">
        <v>0</v>
      </c>
      <c r="R203" t="s">
        <v>8268</v>
      </c>
      <c r="S203" s="10">
        <f>(E203/D203)*100</f>
        <v>58.461538461538467</v>
      </c>
      <c r="T203" s="12">
        <f>IF(P203&gt;0,E203/P203,0)</f>
        <v>54.285714285714285</v>
      </c>
      <c r="U203" t="str">
        <f>LEFT(R203,FIND("/",R203,1)-1)</f>
        <v>film &amp; video</v>
      </c>
      <c r="V203" t="str">
        <f>RIGHT(R203,(LEN(R203)-LEN(U203)-1))</f>
        <v>drama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>(I204/86400)+25569+(-5/24)</f>
        <v>42285.665972222218</v>
      </c>
      <c r="K204">
        <v>1441750564</v>
      </c>
      <c r="L204" s="13">
        <f>(K204/86400)+25569+(-5/24)</f>
        <v>42255.719490740739</v>
      </c>
      <c r="M204" s="15" t="str">
        <f>TEXT(L204, "mmm")</f>
        <v>Sep</v>
      </c>
      <c r="N204" s="15" t="str">
        <f>TEXT(L204, "yyyy")</f>
        <v>2015</v>
      </c>
      <c r="O204" t="b">
        <v>0</v>
      </c>
      <c r="P204">
        <v>0</v>
      </c>
      <c r="Q204" t="b">
        <v>0</v>
      </c>
      <c r="R204" t="s">
        <v>8268</v>
      </c>
      <c r="S204" s="10">
        <f>(E204/D204)*100</f>
        <v>0</v>
      </c>
      <c r="T204" s="12">
        <f>IF(P204&gt;0,E204/P204,0)</f>
        <v>0</v>
      </c>
      <c r="U204" t="str">
        <f>LEFT(R204,FIND("/",R204,1)-1)</f>
        <v>film &amp; video</v>
      </c>
      <c r="V204" t="str">
        <f>RIGHT(R204,(LEN(R204)-LEN(U204)-1))</f>
        <v>drama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>(I205/86400)+25569+(-5/24)</f>
        <v>42033.639629629623</v>
      </c>
      <c r="K205">
        <v>1417378864</v>
      </c>
      <c r="L205" s="13">
        <f>(K205/86400)+25569+(-5/24)</f>
        <v>41973.639629629623</v>
      </c>
      <c r="M205" s="15" t="str">
        <f>TEXT(L205, "mmm")</f>
        <v>Nov</v>
      </c>
      <c r="N205" s="15" t="str">
        <f>TEXT(L205, "yyyy")</f>
        <v>2014</v>
      </c>
      <c r="O205" t="b">
        <v>0</v>
      </c>
      <c r="P205">
        <v>8</v>
      </c>
      <c r="Q205" t="b">
        <v>0</v>
      </c>
      <c r="R205" t="s">
        <v>8268</v>
      </c>
      <c r="S205" s="10">
        <f>(E205/D205)*100</f>
        <v>29.84</v>
      </c>
      <c r="T205" s="12">
        <f>IF(P205&gt;0,E205/P205,0)</f>
        <v>93.25</v>
      </c>
      <c r="U205" t="str">
        <f>LEFT(R205,FIND("/",R205,1)-1)</f>
        <v>film &amp; video</v>
      </c>
      <c r="V205" t="str">
        <f>RIGHT(R205,(LEN(R205)-LEN(U205)-1))</f>
        <v>drama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>(I206/86400)+25569+(-5/24)</f>
        <v>42586.375034722216</v>
      </c>
      <c r="K206">
        <v>1467727203</v>
      </c>
      <c r="L206" s="13">
        <f>(K206/86400)+25569+(-5/24)</f>
        <v>42556.375034722216</v>
      </c>
      <c r="M206" s="15" t="str">
        <f>TEXT(L206, "mmm")</f>
        <v>Jul</v>
      </c>
      <c r="N206" s="15" t="str">
        <f>TEXT(L206, "yyyy")</f>
        <v>2016</v>
      </c>
      <c r="O206" t="b">
        <v>0</v>
      </c>
      <c r="P206">
        <v>1293</v>
      </c>
      <c r="Q206" t="b">
        <v>0</v>
      </c>
      <c r="R206" t="s">
        <v>8268</v>
      </c>
      <c r="S206" s="10">
        <f>(E206/D206)*100</f>
        <v>50.721666666666664</v>
      </c>
      <c r="T206" s="12">
        <f>IF(P206&gt;0,E206/P206,0)</f>
        <v>117.68368136117556</v>
      </c>
      <c r="U206" t="str">
        <f>LEFT(R206,FIND("/",R206,1)-1)</f>
        <v>film &amp; video</v>
      </c>
      <c r="V206" t="str">
        <f>RIGHT(R206,(LEN(R206)-LEN(U206)-1))</f>
        <v>drama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>(I207/86400)+25569+(-5/24)</f>
        <v>42283.423865740733</v>
      </c>
      <c r="K207">
        <v>1441120222</v>
      </c>
      <c r="L207" s="13">
        <f>(K207/86400)+25569+(-5/24)</f>
        <v>42248.423865740733</v>
      </c>
      <c r="M207" s="15" t="str">
        <f>TEXT(L207, "mmm")</f>
        <v>Sep</v>
      </c>
      <c r="N207" s="15" t="str">
        <f>TEXT(L207, "yyyy")</f>
        <v>2015</v>
      </c>
      <c r="O207" t="b">
        <v>0</v>
      </c>
      <c r="P207">
        <v>17</v>
      </c>
      <c r="Q207" t="b">
        <v>0</v>
      </c>
      <c r="R207" t="s">
        <v>8268</v>
      </c>
      <c r="S207" s="10">
        <f>(E207/D207)*100</f>
        <v>16.25</v>
      </c>
      <c r="T207" s="12">
        <f>IF(P207&gt;0,E207/P207,0)</f>
        <v>76.470588235294116</v>
      </c>
      <c r="U207" t="str">
        <f>LEFT(R207,FIND("/",R207,1)-1)</f>
        <v>film &amp; video</v>
      </c>
      <c r="V207" t="str">
        <f>RIGHT(R207,(LEN(R207)-LEN(U207)-1))</f>
        <v>drama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>(I208/86400)+25569+(-5/24)</f>
        <v>42587.79609953703</v>
      </c>
      <c r="K208">
        <v>1468627583</v>
      </c>
      <c r="L208" s="13">
        <f>(K208/86400)+25569+(-5/24)</f>
        <v>42566.79609953703</v>
      </c>
      <c r="M208" s="15" t="str">
        <f>TEXT(L208, "mmm")</f>
        <v>Jul</v>
      </c>
      <c r="N208" s="15" t="str">
        <f>TEXT(L208, "yyyy")</f>
        <v>2016</v>
      </c>
      <c r="O208" t="b">
        <v>0</v>
      </c>
      <c r="P208">
        <v>0</v>
      </c>
      <c r="Q208" t="b">
        <v>0</v>
      </c>
      <c r="R208" t="s">
        <v>8268</v>
      </c>
      <c r="S208" s="10">
        <f>(E208/D208)*100</f>
        <v>0</v>
      </c>
      <c r="T208" s="12">
        <f>IF(P208&gt;0,E208/P208,0)</f>
        <v>0</v>
      </c>
      <c r="U208" t="str">
        <f>LEFT(R208,FIND("/",R208,1)-1)</f>
        <v>film &amp; video</v>
      </c>
      <c r="V208" t="str">
        <f>RIGHT(R208,(LEN(R208)-LEN(U208)-1))</f>
        <v>drama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>(I209/86400)+25569+(-5/24)</f>
        <v>42007.988865740735</v>
      </c>
      <c r="K209">
        <v>1417754638</v>
      </c>
      <c r="L209" s="13">
        <f>(K209/86400)+25569+(-5/24)</f>
        <v>41977.988865740735</v>
      </c>
      <c r="M209" s="15" t="str">
        <f>TEXT(L209, "mmm")</f>
        <v>Dec</v>
      </c>
      <c r="N209" s="15" t="str">
        <f>TEXT(L209, "yyyy")</f>
        <v>2014</v>
      </c>
      <c r="O209" t="b">
        <v>0</v>
      </c>
      <c r="P209">
        <v>13</v>
      </c>
      <c r="Q209" t="b">
        <v>0</v>
      </c>
      <c r="R209" t="s">
        <v>8268</v>
      </c>
      <c r="S209" s="10">
        <f>(E209/D209)*100</f>
        <v>15.214285714285714</v>
      </c>
      <c r="T209" s="12">
        <f>IF(P209&gt;0,E209/P209,0)</f>
        <v>163.84615384615384</v>
      </c>
      <c r="U209" t="str">
        <f>LEFT(R209,FIND("/",R209,1)-1)</f>
        <v>film &amp; video</v>
      </c>
      <c r="V209" t="str">
        <f>RIGHT(R209,(LEN(R209)-LEN(U209)-1))</f>
        <v>drama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>(I210/86400)+25569+(-5/24)</f>
        <v>41989.16165509259</v>
      </c>
      <c r="K210">
        <v>1416127967</v>
      </c>
      <c r="L210" s="13">
        <f>(K210/86400)+25569+(-5/24)</f>
        <v>41959.16165509259</v>
      </c>
      <c r="M210" s="15" t="str">
        <f>TEXT(L210, "mmm")</f>
        <v>Nov</v>
      </c>
      <c r="N210" s="15" t="str">
        <f>TEXT(L210, "yyyy")</f>
        <v>2014</v>
      </c>
      <c r="O210" t="b">
        <v>0</v>
      </c>
      <c r="P210">
        <v>0</v>
      </c>
      <c r="Q210" t="b">
        <v>0</v>
      </c>
      <c r="R210" t="s">
        <v>8268</v>
      </c>
      <c r="S210" s="10">
        <f>(E210/D210)*100</f>
        <v>0</v>
      </c>
      <c r="T210" s="12">
        <f>IF(P210&gt;0,E210/P210,0)</f>
        <v>0</v>
      </c>
      <c r="U210" t="str">
        <f>LEFT(R210,FIND("/",R210,1)-1)</f>
        <v>film &amp; video</v>
      </c>
      <c r="V210" t="str">
        <f>RIGHT(R210,(LEN(R210)-LEN(U210)-1))</f>
        <v>drama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>(I211/86400)+25569+(-5/24)</f>
        <v>42195.714525462965</v>
      </c>
      <c r="K211">
        <v>1433974135</v>
      </c>
      <c r="L211" s="13">
        <f>(K211/86400)+25569+(-5/24)</f>
        <v>42165.714525462965</v>
      </c>
      <c r="M211" s="15" t="str">
        <f>TEXT(L211, "mmm")</f>
        <v>Jun</v>
      </c>
      <c r="N211" s="15" t="str">
        <f>TEXT(L211, "yyyy")</f>
        <v>2015</v>
      </c>
      <c r="O211" t="b">
        <v>0</v>
      </c>
      <c r="P211">
        <v>0</v>
      </c>
      <c r="Q211" t="b">
        <v>0</v>
      </c>
      <c r="R211" t="s">
        <v>8268</v>
      </c>
      <c r="S211" s="10">
        <f>(E211/D211)*100</f>
        <v>0</v>
      </c>
      <c r="T211" s="12">
        <f>IF(P211&gt;0,E211/P211,0)</f>
        <v>0</v>
      </c>
      <c r="U211" t="str">
        <f>LEFT(R211,FIND("/",R211,1)-1)</f>
        <v>film &amp; video</v>
      </c>
      <c r="V211" t="str">
        <f>RIGHT(R211,(LEN(R211)-LEN(U211)-1))</f>
        <v>drama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>(I212/86400)+25569+(-5/24)</f>
        <v>42277.999999999993</v>
      </c>
      <c r="K212">
        <v>1441157592</v>
      </c>
      <c r="L212" s="13">
        <f>(K212/86400)+25569+(-5/24)</f>
        <v>42248.856388888882</v>
      </c>
      <c r="M212" s="15" t="str">
        <f>TEXT(L212, "mmm")</f>
        <v>Sep</v>
      </c>
      <c r="N212" s="15" t="str">
        <f>TEXT(L212, "yyyy")</f>
        <v>2015</v>
      </c>
      <c r="O212" t="b">
        <v>0</v>
      </c>
      <c r="P212">
        <v>33</v>
      </c>
      <c r="Q212" t="b">
        <v>0</v>
      </c>
      <c r="R212" t="s">
        <v>8268</v>
      </c>
      <c r="S212" s="10">
        <f>(E212/D212)*100</f>
        <v>25.25</v>
      </c>
      <c r="T212" s="12">
        <f>IF(P212&gt;0,E212/P212,0)</f>
        <v>91.818181818181813</v>
      </c>
      <c r="U212" t="str">
        <f>LEFT(R212,FIND("/",R212,1)-1)</f>
        <v>film &amp; video</v>
      </c>
      <c r="V212" t="str">
        <f>RIGHT(R212,(LEN(R212)-LEN(U212)-1))</f>
        <v>drama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>(I213/86400)+25569+(-5/24)</f>
        <v>42265.951585648145</v>
      </c>
      <c r="K213">
        <v>1440042617</v>
      </c>
      <c r="L213" s="13">
        <f>(K213/86400)+25569+(-5/24)</f>
        <v>42235.951585648145</v>
      </c>
      <c r="M213" s="15" t="str">
        <f>TEXT(L213, "mmm")</f>
        <v>Aug</v>
      </c>
      <c r="N213" s="15" t="str">
        <f>TEXT(L213, "yyyy")</f>
        <v>2015</v>
      </c>
      <c r="O213" t="b">
        <v>0</v>
      </c>
      <c r="P213">
        <v>12</v>
      </c>
      <c r="Q213" t="b">
        <v>0</v>
      </c>
      <c r="R213" t="s">
        <v>8268</v>
      </c>
      <c r="S213" s="10">
        <f>(E213/D213)*100</f>
        <v>44.6</v>
      </c>
      <c r="T213" s="12">
        <f>IF(P213&gt;0,E213/P213,0)</f>
        <v>185.83333333333334</v>
      </c>
      <c r="U213" t="str">
        <f>LEFT(R213,FIND("/",R213,1)-1)</f>
        <v>film &amp; video</v>
      </c>
      <c r="V213" t="str">
        <f>RIGHT(R213,(LEN(R213)-LEN(U213)-1))</f>
        <v>drama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>(I214/86400)+25569+(-5/24)</f>
        <v>42476.631018518521</v>
      </c>
      <c r="K214">
        <v>1455656920</v>
      </c>
      <c r="L214" s="13">
        <f>(K214/86400)+25569+(-5/24)</f>
        <v>42416.672685185178</v>
      </c>
      <c r="M214" s="15" t="str">
        <f>TEXT(L214, "mmm")</f>
        <v>Feb</v>
      </c>
      <c r="N214" s="15" t="str">
        <f>TEXT(L214, "yyyy")</f>
        <v>2016</v>
      </c>
      <c r="O214" t="b">
        <v>0</v>
      </c>
      <c r="P214">
        <v>1</v>
      </c>
      <c r="Q214" t="b">
        <v>0</v>
      </c>
      <c r="R214" t="s">
        <v>8268</v>
      </c>
      <c r="S214" s="10">
        <f>(E214/D214)*100</f>
        <v>1.5873015873015872E-2</v>
      </c>
      <c r="T214" s="12">
        <f>IF(P214&gt;0,E214/P214,0)</f>
        <v>1</v>
      </c>
      <c r="U214" t="str">
        <f>LEFT(R214,FIND("/",R214,1)-1)</f>
        <v>film &amp; video</v>
      </c>
      <c r="V214" t="str">
        <f>RIGHT(R214,(LEN(R214)-LEN(U214)-1))</f>
        <v>drama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>(I215/86400)+25569+(-5/24)</f>
        <v>42232.379641203697</v>
      </c>
      <c r="K215">
        <v>1437142547</v>
      </c>
      <c r="L215" s="13">
        <f>(K215/86400)+25569+(-5/24)</f>
        <v>42202.385960648149</v>
      </c>
      <c r="M215" s="15" t="str">
        <f>TEXT(L215, "mmm")</f>
        <v>Jul</v>
      </c>
      <c r="N215" s="15" t="str">
        <f>TEXT(L215, "yyyy")</f>
        <v>2015</v>
      </c>
      <c r="O215" t="b">
        <v>0</v>
      </c>
      <c r="P215">
        <v>1</v>
      </c>
      <c r="Q215" t="b">
        <v>0</v>
      </c>
      <c r="R215" t="s">
        <v>8268</v>
      </c>
      <c r="S215" s="10">
        <f>(E215/D215)*100</f>
        <v>0.04</v>
      </c>
      <c r="T215" s="12">
        <f>IF(P215&gt;0,E215/P215,0)</f>
        <v>20</v>
      </c>
      <c r="U215" t="str">
        <f>LEFT(R215,FIND("/",R215,1)-1)</f>
        <v>film &amp; video</v>
      </c>
      <c r="V215" t="str">
        <f>RIGHT(R215,(LEN(R215)-LEN(U215)-1))</f>
        <v>drama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>(I216/86400)+25569+(-5/24)</f>
        <v>42069.432280092595</v>
      </c>
      <c r="K216">
        <v>1420471349</v>
      </c>
      <c r="L216" s="13">
        <f>(K216/86400)+25569+(-5/24)</f>
        <v>42009.432280092595</v>
      </c>
      <c r="M216" s="15" t="str">
        <f>TEXT(L216, "mmm")</f>
        <v>Jan</v>
      </c>
      <c r="N216" s="15" t="str">
        <f>TEXT(L216, "yyyy")</f>
        <v>2015</v>
      </c>
      <c r="O216" t="b">
        <v>0</v>
      </c>
      <c r="P216">
        <v>1</v>
      </c>
      <c r="Q216" t="b">
        <v>0</v>
      </c>
      <c r="R216" t="s">
        <v>8268</v>
      </c>
      <c r="S216" s="10">
        <f>(E216/D216)*100</f>
        <v>8.0000000000000002E-3</v>
      </c>
      <c r="T216" s="12">
        <f>IF(P216&gt;0,E216/P216,0)</f>
        <v>1</v>
      </c>
      <c r="U216" t="str">
        <f>LEFT(R216,FIND("/",R216,1)-1)</f>
        <v>film &amp; video</v>
      </c>
      <c r="V216" t="str">
        <f>RIGHT(R216,(LEN(R216)-LEN(U216)-1))</f>
        <v>drama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>(I217/86400)+25569+(-5/24)</f>
        <v>42417.790972222218</v>
      </c>
      <c r="K217">
        <v>1452058282</v>
      </c>
      <c r="L217" s="13">
        <f>(K217/86400)+25569+(-5/24)</f>
        <v>42375.021782407406</v>
      </c>
      <c r="M217" s="15" t="str">
        <f>TEXT(L217, "mmm")</f>
        <v>Jan</v>
      </c>
      <c r="N217" s="15" t="str">
        <f>TEXT(L217, "yyyy")</f>
        <v>2016</v>
      </c>
      <c r="O217" t="b">
        <v>0</v>
      </c>
      <c r="P217">
        <v>1</v>
      </c>
      <c r="Q217" t="b">
        <v>0</v>
      </c>
      <c r="R217" t="s">
        <v>8268</v>
      </c>
      <c r="S217" s="10">
        <f>(E217/D217)*100</f>
        <v>0.22727272727272727</v>
      </c>
      <c r="T217" s="12">
        <f>IF(P217&gt;0,E217/P217,0)</f>
        <v>10</v>
      </c>
      <c r="U217" t="str">
        <f>LEFT(R217,FIND("/",R217,1)-1)</f>
        <v>film &amp; video</v>
      </c>
      <c r="V217" t="str">
        <f>RIGHT(R217,(LEN(R217)-LEN(U217)-1))</f>
        <v>drama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>(I218/86400)+25569+(-5/24)</f>
        <v>42116.708761574067</v>
      </c>
      <c r="K218">
        <v>1425423637</v>
      </c>
      <c r="L218" s="13">
        <f>(K218/86400)+25569+(-5/24)</f>
        <v>42066.750428240739</v>
      </c>
      <c r="M218" s="15" t="str">
        <f>TEXT(L218, "mmm")</f>
        <v>Mar</v>
      </c>
      <c r="N218" s="15" t="str">
        <f>TEXT(L218, "yyyy")</f>
        <v>2015</v>
      </c>
      <c r="O218" t="b">
        <v>0</v>
      </c>
      <c r="P218">
        <v>84</v>
      </c>
      <c r="Q218" t="b">
        <v>0</v>
      </c>
      <c r="R218" t="s">
        <v>8268</v>
      </c>
      <c r="S218" s="10">
        <f>(E218/D218)*100</f>
        <v>55.698440000000005</v>
      </c>
      <c r="T218" s="12">
        <f>IF(P218&gt;0,E218/P218,0)</f>
        <v>331.53833333333336</v>
      </c>
      <c r="U218" t="str">
        <f>LEFT(R218,FIND("/",R218,1)-1)</f>
        <v>film &amp; video</v>
      </c>
      <c r="V218" t="str">
        <f>RIGHT(R218,(LEN(R218)-LEN(U218)-1))</f>
        <v>drama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>(I219/86400)+25569+(-5/24)</f>
        <v>42001.432280092595</v>
      </c>
      <c r="K219">
        <v>1417101749</v>
      </c>
      <c r="L219" s="13">
        <f>(K219/86400)+25569+(-5/24)</f>
        <v>41970.432280092595</v>
      </c>
      <c r="M219" s="15" t="str">
        <f>TEXT(L219, "mmm")</f>
        <v>Nov</v>
      </c>
      <c r="N219" s="15" t="str">
        <f>TEXT(L219, "yyyy")</f>
        <v>2014</v>
      </c>
      <c r="O219" t="b">
        <v>0</v>
      </c>
      <c r="P219">
        <v>38</v>
      </c>
      <c r="Q219" t="b">
        <v>0</v>
      </c>
      <c r="R219" t="s">
        <v>8268</v>
      </c>
      <c r="S219" s="10">
        <f>(E219/D219)*100</f>
        <v>11.943</v>
      </c>
      <c r="T219" s="12">
        <f>IF(P219&gt;0,E219/P219,0)</f>
        <v>314.28947368421052</v>
      </c>
      <c r="U219" t="str">
        <f>LEFT(R219,FIND("/",R219,1)-1)</f>
        <v>film &amp; video</v>
      </c>
      <c r="V219" t="str">
        <f>RIGHT(R219,(LEN(R219)-LEN(U219)-1))</f>
        <v>drama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>(I220/86400)+25569+(-5/24)</f>
        <v>42139.420011574075</v>
      </c>
      <c r="K220">
        <v>1426518289</v>
      </c>
      <c r="L220" s="13">
        <f>(K220/86400)+25569+(-5/24)</f>
        <v>42079.420011574075</v>
      </c>
      <c r="M220" s="15" t="str">
        <f>TEXT(L220, "mmm")</f>
        <v>Mar</v>
      </c>
      <c r="N220" s="15" t="str">
        <f>TEXT(L220, "yyyy")</f>
        <v>2015</v>
      </c>
      <c r="O220" t="b">
        <v>0</v>
      </c>
      <c r="P220">
        <v>1</v>
      </c>
      <c r="Q220" t="b">
        <v>0</v>
      </c>
      <c r="R220" t="s">
        <v>8268</v>
      </c>
      <c r="S220" s="10">
        <f>(E220/D220)*100</f>
        <v>2</v>
      </c>
      <c r="T220" s="12">
        <f>IF(P220&gt;0,E220/P220,0)</f>
        <v>100</v>
      </c>
      <c r="U220" t="str">
        <f>LEFT(R220,FIND("/",R220,1)-1)</f>
        <v>film &amp; video</v>
      </c>
      <c r="V220" t="str">
        <f>RIGHT(R220,(LEN(R220)-LEN(U220)-1))</f>
        <v>drama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>(I221/86400)+25569+(-5/24)</f>
        <v>42461.082638888889</v>
      </c>
      <c r="K221">
        <v>1456732225</v>
      </c>
      <c r="L221" s="13">
        <f>(K221/86400)+25569+(-5/24)</f>
        <v>42429.118344907409</v>
      </c>
      <c r="M221" s="15" t="str">
        <f>TEXT(L221, "mmm")</f>
        <v>Feb</v>
      </c>
      <c r="N221" s="15" t="str">
        <f>TEXT(L221, "yyyy")</f>
        <v>2016</v>
      </c>
      <c r="O221" t="b">
        <v>0</v>
      </c>
      <c r="P221">
        <v>76</v>
      </c>
      <c r="Q221" t="b">
        <v>0</v>
      </c>
      <c r="R221" t="s">
        <v>8268</v>
      </c>
      <c r="S221" s="10">
        <f>(E221/D221)*100</f>
        <v>17.630000000000003</v>
      </c>
      <c r="T221" s="12">
        <f>IF(P221&gt;0,E221/P221,0)</f>
        <v>115.98684210526316</v>
      </c>
      <c r="U221" t="str">
        <f>LEFT(R221,FIND("/",R221,1)-1)</f>
        <v>film &amp; video</v>
      </c>
      <c r="V221" t="str">
        <f>RIGHT(R221,(LEN(R221)-LEN(U221)-1))</f>
        <v>drama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>(I222/86400)+25569+(-5/24)</f>
        <v>42236.629166666666</v>
      </c>
      <c r="K222">
        <v>1436542030</v>
      </c>
      <c r="L222" s="13">
        <f>(K222/86400)+25569+(-5/24)</f>
        <v>42195.435532407406</v>
      </c>
      <c r="M222" s="15" t="str">
        <f>TEXT(L222, "mmm")</f>
        <v>Jul</v>
      </c>
      <c r="N222" s="15" t="str">
        <f>TEXT(L222, "yyyy")</f>
        <v>2015</v>
      </c>
      <c r="O222" t="b">
        <v>0</v>
      </c>
      <c r="P222">
        <v>3</v>
      </c>
      <c r="Q222" t="b">
        <v>0</v>
      </c>
      <c r="R222" t="s">
        <v>8268</v>
      </c>
      <c r="S222" s="10">
        <f>(E222/D222)*100</f>
        <v>0.72</v>
      </c>
      <c r="T222" s="12">
        <f>IF(P222&gt;0,E222/P222,0)</f>
        <v>120</v>
      </c>
      <c r="U222" t="str">
        <f>LEFT(R222,FIND("/",R222,1)-1)</f>
        <v>film &amp; video</v>
      </c>
      <c r="V222" t="str">
        <f>RIGHT(R222,(LEN(R222)-LEN(U222)-1))</f>
        <v>drama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>(I223/86400)+25569+(-5/24)</f>
        <v>42091.587546296294</v>
      </c>
      <c r="K223">
        <v>1422389164</v>
      </c>
      <c r="L223" s="13">
        <f>(K223/86400)+25569+(-5/24)</f>
        <v>42031.629212962966</v>
      </c>
      <c r="M223" s="15" t="str">
        <f>TEXT(L223, "mmm")</f>
        <v>Jan</v>
      </c>
      <c r="N223" s="15" t="str">
        <f>TEXT(L223, "yyyy")</f>
        <v>2015</v>
      </c>
      <c r="O223" t="b">
        <v>0</v>
      </c>
      <c r="P223">
        <v>0</v>
      </c>
      <c r="Q223" t="b">
        <v>0</v>
      </c>
      <c r="R223" t="s">
        <v>8268</v>
      </c>
      <c r="S223" s="10">
        <f>(E223/D223)*100</f>
        <v>0</v>
      </c>
      <c r="T223" s="12">
        <f>IF(P223&gt;0,E223/P223,0)</f>
        <v>0</v>
      </c>
      <c r="U223" t="str">
        <f>LEFT(R223,FIND("/",R223,1)-1)</f>
        <v>film &amp; video</v>
      </c>
      <c r="V223" t="str">
        <f>RIGHT(R223,(LEN(R223)-LEN(U223)-1))</f>
        <v>drama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>(I224/86400)+25569+(-5/24)</f>
        <v>42089.902083333327</v>
      </c>
      <c r="K224">
        <v>1422383318</v>
      </c>
      <c r="L224" s="13">
        <f>(K224/86400)+25569+(-5/24)</f>
        <v>42031.561550925922</v>
      </c>
      <c r="M224" s="15" t="str">
        <f>TEXT(L224, "mmm")</f>
        <v>Jan</v>
      </c>
      <c r="N224" s="15" t="str">
        <f>TEXT(L224, "yyyy")</f>
        <v>2015</v>
      </c>
      <c r="O224" t="b">
        <v>0</v>
      </c>
      <c r="P224">
        <v>2</v>
      </c>
      <c r="Q224" t="b">
        <v>0</v>
      </c>
      <c r="R224" t="s">
        <v>8268</v>
      </c>
      <c r="S224" s="10">
        <f>(E224/D224)*100</f>
        <v>13</v>
      </c>
      <c r="T224" s="12">
        <f>IF(P224&gt;0,E224/P224,0)</f>
        <v>65</v>
      </c>
      <c r="U224" t="str">
        <f>LEFT(R224,FIND("/",R224,1)-1)</f>
        <v>film &amp; video</v>
      </c>
      <c r="V224" t="str">
        <f>RIGHT(R224,(LEN(R224)-LEN(U224)-1))</f>
        <v>drama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>(I225/86400)+25569+(-5/24)</f>
        <v>42511.836805555555</v>
      </c>
      <c r="K225">
        <v>1461287350</v>
      </c>
      <c r="L225" s="13">
        <f>(K225/86400)+25569+(-5/24)</f>
        <v>42481.839699074073</v>
      </c>
      <c r="M225" s="15" t="str">
        <f>TEXT(L225, "mmm")</f>
        <v>Apr</v>
      </c>
      <c r="N225" s="15" t="str">
        <f>TEXT(L225, "yyyy")</f>
        <v>2016</v>
      </c>
      <c r="O225" t="b">
        <v>0</v>
      </c>
      <c r="P225">
        <v>0</v>
      </c>
      <c r="Q225" t="b">
        <v>0</v>
      </c>
      <c r="R225" t="s">
        <v>8268</v>
      </c>
      <c r="S225" s="10">
        <f>(E225/D225)*100</f>
        <v>0</v>
      </c>
      <c r="T225" s="12">
        <f>IF(P225&gt;0,E225/P225,0)</f>
        <v>0</v>
      </c>
      <c r="U225" t="str">
        <f>LEFT(R225,FIND("/",R225,1)-1)</f>
        <v>film &amp; video</v>
      </c>
      <c r="V225" t="str">
        <f>RIGHT(R225,(LEN(R225)-LEN(U225)-1))</f>
        <v>drama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>(I226/86400)+25569+(-5/24)</f>
        <v>42195.026921296296</v>
      </c>
      <c r="K226">
        <v>1431322726</v>
      </c>
      <c r="L226" s="13">
        <f>(K226/86400)+25569+(-5/24)</f>
        <v>42135.026921296296</v>
      </c>
      <c r="M226" s="15" t="str">
        <f>TEXT(L226, "mmm")</f>
        <v>May</v>
      </c>
      <c r="N226" s="15" t="str">
        <f>TEXT(L226, "yyyy")</f>
        <v>2015</v>
      </c>
      <c r="O226" t="b">
        <v>0</v>
      </c>
      <c r="P226">
        <v>0</v>
      </c>
      <c r="Q226" t="b">
        <v>0</v>
      </c>
      <c r="R226" t="s">
        <v>8268</v>
      </c>
      <c r="S226" s="10">
        <f>(E226/D226)*100</f>
        <v>0</v>
      </c>
      <c r="T226" s="12">
        <f>IF(P226&gt;0,E226/P226,0)</f>
        <v>0</v>
      </c>
      <c r="U226" t="str">
        <f>LEFT(R226,FIND("/",R226,1)-1)</f>
        <v>film &amp; video</v>
      </c>
      <c r="V226" t="str">
        <f>RIGHT(R226,(LEN(R226)-LEN(U226)-1))</f>
        <v>drama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>(I227/86400)+25569+(-5/24)</f>
        <v>42468.711273148147</v>
      </c>
      <c r="K227">
        <v>1457564654</v>
      </c>
      <c r="L227" s="13">
        <f>(K227/86400)+25569+(-5/24)</f>
        <v>42438.752939814811</v>
      </c>
      <c r="M227" s="15" t="str">
        <f>TEXT(L227, "mmm")</f>
        <v>Mar</v>
      </c>
      <c r="N227" s="15" t="str">
        <f>TEXT(L227, "yyyy")</f>
        <v>2016</v>
      </c>
      <c r="O227" t="b">
        <v>0</v>
      </c>
      <c r="P227">
        <v>0</v>
      </c>
      <c r="Q227" t="b">
        <v>0</v>
      </c>
      <c r="R227" t="s">
        <v>8268</v>
      </c>
      <c r="S227" s="10">
        <f>(E227/D227)*100</f>
        <v>0</v>
      </c>
      <c r="T227" s="12">
        <f>IF(P227&gt;0,E227/P227,0)</f>
        <v>0</v>
      </c>
      <c r="U227" t="str">
        <f>LEFT(R227,FIND("/",R227,1)-1)</f>
        <v>film &amp; video</v>
      </c>
      <c r="V227" t="str">
        <f>RIGHT(R227,(LEN(R227)-LEN(U227)-1))</f>
        <v>drama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>(I228/86400)+25569+(-5/24)</f>
        <v>42155.186805555553</v>
      </c>
      <c r="K228">
        <v>1428854344</v>
      </c>
      <c r="L228" s="13">
        <f>(K228/86400)+25569+(-5/24)</f>
        <v>42106.457685185182</v>
      </c>
      <c r="M228" s="15" t="str">
        <f>TEXT(L228, "mmm")</f>
        <v>Apr</v>
      </c>
      <c r="N228" s="15" t="str">
        <f>TEXT(L228, "yyyy")</f>
        <v>2015</v>
      </c>
      <c r="O228" t="b">
        <v>0</v>
      </c>
      <c r="P228">
        <v>2</v>
      </c>
      <c r="Q228" t="b">
        <v>0</v>
      </c>
      <c r="R228" t="s">
        <v>8268</v>
      </c>
      <c r="S228" s="10">
        <f>(E228/D228)*100</f>
        <v>0.86206896551724133</v>
      </c>
      <c r="T228" s="12">
        <f>IF(P228&gt;0,E228/P228,0)</f>
        <v>125</v>
      </c>
      <c r="U228" t="str">
        <f>LEFT(R228,FIND("/",R228,1)-1)</f>
        <v>film &amp; video</v>
      </c>
      <c r="V228" t="str">
        <f>RIGHT(R228,(LEN(R228)-LEN(U228)-1))</f>
        <v>drama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>(I229/86400)+25569+(-5/24)</f>
        <v>42194.685659722221</v>
      </c>
      <c r="K229">
        <v>1433885241</v>
      </c>
      <c r="L229" s="13">
        <f>(K229/86400)+25569+(-5/24)</f>
        <v>42164.685659722221</v>
      </c>
      <c r="M229" s="15" t="str">
        <f>TEXT(L229, "mmm")</f>
        <v>Jun</v>
      </c>
      <c r="N229" s="15" t="str">
        <f>TEXT(L229, "yyyy")</f>
        <v>2015</v>
      </c>
      <c r="O229" t="b">
        <v>0</v>
      </c>
      <c r="P229">
        <v>0</v>
      </c>
      <c r="Q229" t="b">
        <v>0</v>
      </c>
      <c r="R229" t="s">
        <v>8268</v>
      </c>
      <c r="S229" s="10">
        <f>(E229/D229)*100</f>
        <v>0</v>
      </c>
      <c r="T229" s="12">
        <f>IF(P229&gt;0,E229/P229,0)</f>
        <v>0</v>
      </c>
      <c r="U229" t="str">
        <f>LEFT(R229,FIND("/",R229,1)-1)</f>
        <v>film &amp; video</v>
      </c>
      <c r="V229" t="str">
        <f>RIGHT(R229,(LEN(R229)-LEN(U229)-1))</f>
        <v>drama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>(I230/86400)+25569+(-5/24)</f>
        <v>42156.478067129625</v>
      </c>
      <c r="K230">
        <v>1427992105</v>
      </c>
      <c r="L230" s="13">
        <f>(K230/86400)+25569+(-5/24)</f>
        <v>42096.478067129625</v>
      </c>
      <c r="M230" s="15" t="str">
        <f>TEXT(L230, "mmm")</f>
        <v>Apr</v>
      </c>
      <c r="N230" s="15" t="str">
        <f>TEXT(L230, "yyyy")</f>
        <v>2015</v>
      </c>
      <c r="O230" t="b">
        <v>0</v>
      </c>
      <c r="P230">
        <v>0</v>
      </c>
      <c r="Q230" t="b">
        <v>0</v>
      </c>
      <c r="R230" t="s">
        <v>8268</v>
      </c>
      <c r="S230" s="10">
        <f>(E230/D230)*100</f>
        <v>0</v>
      </c>
      <c r="T230" s="12">
        <f>IF(P230&gt;0,E230/P230,0)</f>
        <v>0</v>
      </c>
      <c r="U230" t="str">
        <f>LEFT(R230,FIND("/",R230,1)-1)</f>
        <v>film &amp; video</v>
      </c>
      <c r="V230" t="str">
        <f>RIGHT(R230,(LEN(R230)-LEN(U230)-1))</f>
        <v>drama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>(I231/86400)+25569+(-5/24)</f>
        <v>42413.725659722222</v>
      </c>
      <c r="K231">
        <v>1452810297</v>
      </c>
      <c r="L231" s="13">
        <f>(K231/86400)+25569+(-5/24)</f>
        <v>42383.725659722222</v>
      </c>
      <c r="M231" s="15" t="str">
        <f>TEXT(L231, "mmm")</f>
        <v>Jan</v>
      </c>
      <c r="N231" s="15" t="str">
        <f>TEXT(L231, "yyyy")</f>
        <v>2016</v>
      </c>
      <c r="O231" t="b">
        <v>0</v>
      </c>
      <c r="P231">
        <v>0</v>
      </c>
      <c r="Q231" t="b">
        <v>0</v>
      </c>
      <c r="R231" t="s">
        <v>8268</v>
      </c>
      <c r="S231" s="10">
        <f>(E231/D231)*100</f>
        <v>0</v>
      </c>
      <c r="T231" s="12">
        <f>IF(P231&gt;0,E231/P231,0)</f>
        <v>0</v>
      </c>
      <c r="U231" t="str">
        <f>LEFT(R231,FIND("/",R231,1)-1)</f>
        <v>film &amp; video</v>
      </c>
      <c r="V231" t="str">
        <f>RIGHT(R231,(LEN(R231)-LEN(U231)-1))</f>
        <v>drama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>(I232/86400)+25569+(-5/24)</f>
        <v>42159.568877314814</v>
      </c>
      <c r="K232">
        <v>1430851151</v>
      </c>
      <c r="L232" s="13">
        <f>(K232/86400)+25569+(-5/24)</f>
        <v>42129.568877314814</v>
      </c>
      <c r="M232" s="15" t="str">
        <f>TEXT(L232, "mmm")</f>
        <v>May</v>
      </c>
      <c r="N232" s="15" t="str">
        <f>TEXT(L232, "yyyy")</f>
        <v>2015</v>
      </c>
      <c r="O232" t="b">
        <v>0</v>
      </c>
      <c r="P232">
        <v>2</v>
      </c>
      <c r="Q232" t="b">
        <v>0</v>
      </c>
      <c r="R232" t="s">
        <v>8268</v>
      </c>
      <c r="S232" s="10">
        <f>(E232/D232)*100</f>
        <v>0.4</v>
      </c>
      <c r="T232" s="12">
        <f>IF(P232&gt;0,E232/P232,0)</f>
        <v>30</v>
      </c>
      <c r="U232" t="str">
        <f>LEFT(R232,FIND("/",R232,1)-1)</f>
        <v>film &amp; video</v>
      </c>
      <c r="V232" t="str">
        <f>RIGHT(R232,(LEN(R232)-LEN(U232)-1))</f>
        <v>drama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>(I233/86400)+25569+(-5/24)</f>
        <v>42371.75059027777</v>
      </c>
      <c r="K233">
        <v>1449183651</v>
      </c>
      <c r="L233" s="13">
        <f>(K233/86400)+25569+(-5/24)</f>
        <v>42341.75059027777</v>
      </c>
      <c r="M233" s="15" t="str">
        <f>TEXT(L233, "mmm")</f>
        <v>Dec</v>
      </c>
      <c r="N233" s="15" t="str">
        <f>TEXT(L233, "yyyy")</f>
        <v>2015</v>
      </c>
      <c r="O233" t="b">
        <v>0</v>
      </c>
      <c r="P233">
        <v>0</v>
      </c>
      <c r="Q233" t="b">
        <v>0</v>
      </c>
      <c r="R233" t="s">
        <v>8268</v>
      </c>
      <c r="S233" s="10">
        <f>(E233/D233)*100</f>
        <v>0</v>
      </c>
      <c r="T233" s="12">
        <f>IF(P233&gt;0,E233/P233,0)</f>
        <v>0</v>
      </c>
      <c r="U233" t="str">
        <f>LEFT(R233,FIND("/",R233,1)-1)</f>
        <v>film &amp; video</v>
      </c>
      <c r="V233" t="str">
        <f>RIGHT(R233,(LEN(R233)-LEN(U233)-1))</f>
        <v>drama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>(I234/86400)+25569+(-5/24)</f>
        <v>42062.617430555554</v>
      </c>
      <c r="K234">
        <v>1422474546</v>
      </c>
      <c r="L234" s="13">
        <f>(K234/86400)+25569+(-5/24)</f>
        <v>42032.617430555554</v>
      </c>
      <c r="M234" s="15" t="str">
        <f>TEXT(L234, "mmm")</f>
        <v>Jan</v>
      </c>
      <c r="N234" s="15" t="str">
        <f>TEXT(L234, "yyyy")</f>
        <v>2015</v>
      </c>
      <c r="O234" t="b">
        <v>0</v>
      </c>
      <c r="P234">
        <v>7</v>
      </c>
      <c r="Q234" t="b">
        <v>0</v>
      </c>
      <c r="R234" t="s">
        <v>8268</v>
      </c>
      <c r="S234" s="10">
        <f>(E234/D234)*100</f>
        <v>2.75</v>
      </c>
      <c r="T234" s="12">
        <f>IF(P234&gt;0,E234/P234,0)</f>
        <v>15.714285714285714</v>
      </c>
      <c r="U234" t="str">
        <f>LEFT(R234,FIND("/",R234,1)-1)</f>
        <v>film &amp; video</v>
      </c>
      <c r="V234" t="str">
        <f>RIGHT(R234,(LEN(R234)-LEN(U234)-1))</f>
        <v>drama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>(I235/86400)+25569+(-5/24)</f>
        <v>42642.703379629624</v>
      </c>
      <c r="K235">
        <v>1472593972</v>
      </c>
      <c r="L235" s="13">
        <f>(K235/86400)+25569+(-5/24)</f>
        <v>42612.703379629624</v>
      </c>
      <c r="M235" s="15" t="str">
        <f>TEXT(L235, "mmm")</f>
        <v>Aug</v>
      </c>
      <c r="N235" s="15" t="str">
        <f>TEXT(L235, "yyyy")</f>
        <v>2016</v>
      </c>
      <c r="O235" t="b">
        <v>0</v>
      </c>
      <c r="P235">
        <v>0</v>
      </c>
      <c r="Q235" t="b">
        <v>0</v>
      </c>
      <c r="R235" t="s">
        <v>8268</v>
      </c>
      <c r="S235" s="10">
        <f>(E235/D235)*100</f>
        <v>0</v>
      </c>
      <c r="T235" s="12">
        <f>IF(P235&gt;0,E235/P235,0)</f>
        <v>0</v>
      </c>
      <c r="U235" t="str">
        <f>LEFT(R235,FIND("/",R235,1)-1)</f>
        <v>film &amp; video</v>
      </c>
      <c r="V235" t="str">
        <f>RIGHT(R235,(LEN(R235)-LEN(U235)-1))</f>
        <v>drama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>(I236/86400)+25569+(-5/24)</f>
        <v>42175.82707175926</v>
      </c>
      <c r="K236">
        <v>1431391859</v>
      </c>
      <c r="L236" s="13">
        <f>(K236/86400)+25569+(-5/24)</f>
        <v>42135.82707175926</v>
      </c>
      <c r="M236" s="15" t="str">
        <f>TEXT(L236, "mmm")</f>
        <v>May</v>
      </c>
      <c r="N236" s="15" t="str">
        <f>TEXT(L236, "yyyy")</f>
        <v>2015</v>
      </c>
      <c r="O236" t="b">
        <v>0</v>
      </c>
      <c r="P236">
        <v>5</v>
      </c>
      <c r="Q236" t="b">
        <v>0</v>
      </c>
      <c r="R236" t="s">
        <v>8268</v>
      </c>
      <c r="S236" s="10">
        <f>(E236/D236)*100</f>
        <v>40.1</v>
      </c>
      <c r="T236" s="12">
        <f>IF(P236&gt;0,E236/P236,0)</f>
        <v>80.2</v>
      </c>
      <c r="U236" t="str">
        <f>LEFT(R236,FIND("/",R236,1)-1)</f>
        <v>film &amp; video</v>
      </c>
      <c r="V236" t="str">
        <f>RIGHT(R236,(LEN(R236)-LEN(U236)-1))</f>
        <v>drama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>(I237/86400)+25569+(-5/24)</f>
        <v>42194.700196759259</v>
      </c>
      <c r="K237">
        <v>1433886497</v>
      </c>
      <c r="L237" s="13">
        <f>(K237/86400)+25569+(-5/24)</f>
        <v>42164.700196759259</v>
      </c>
      <c r="M237" s="15" t="str">
        <f>TEXT(L237, "mmm")</f>
        <v>Jun</v>
      </c>
      <c r="N237" s="15" t="str">
        <f>TEXT(L237, "yyyy")</f>
        <v>2015</v>
      </c>
      <c r="O237" t="b">
        <v>0</v>
      </c>
      <c r="P237">
        <v>0</v>
      </c>
      <c r="Q237" t="b">
        <v>0</v>
      </c>
      <c r="R237" t="s">
        <v>8268</v>
      </c>
      <c r="S237" s="10">
        <f>(E237/D237)*100</f>
        <v>0</v>
      </c>
      <c r="T237" s="12">
        <f>IF(P237&gt;0,E237/P237,0)</f>
        <v>0</v>
      </c>
      <c r="U237" t="str">
        <f>LEFT(R237,FIND("/",R237,1)-1)</f>
        <v>film &amp; video</v>
      </c>
      <c r="V237" t="str">
        <f>RIGHT(R237,(LEN(R237)-LEN(U237)-1))</f>
        <v>drama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>(I238/86400)+25569+(-5/24)</f>
        <v>42373.791666666664</v>
      </c>
      <c r="K238">
        <v>1447380099</v>
      </c>
      <c r="L238" s="13">
        <f>(K238/86400)+25569+(-5/24)</f>
        <v>42320.876145833332</v>
      </c>
      <c r="M238" s="15" t="str">
        <f>TEXT(L238, "mmm")</f>
        <v>Nov</v>
      </c>
      <c r="N238" s="15" t="str">
        <f>TEXT(L238, "yyyy")</f>
        <v>2015</v>
      </c>
      <c r="O238" t="b">
        <v>0</v>
      </c>
      <c r="P238">
        <v>0</v>
      </c>
      <c r="Q238" t="b">
        <v>0</v>
      </c>
      <c r="R238" t="s">
        <v>8268</v>
      </c>
      <c r="S238" s="10">
        <f>(E238/D238)*100</f>
        <v>0</v>
      </c>
      <c r="T238" s="12">
        <f>IF(P238&gt;0,E238/P238,0)</f>
        <v>0</v>
      </c>
      <c r="U238" t="str">
        <f>LEFT(R238,FIND("/",R238,1)-1)</f>
        <v>film &amp; video</v>
      </c>
      <c r="V238" t="str">
        <f>RIGHT(R238,(LEN(R238)-LEN(U238)-1))</f>
        <v>drama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>(I239/86400)+25569+(-5/24)</f>
        <v>42437.368854166663</v>
      </c>
      <c r="K239">
        <v>1452261069</v>
      </c>
      <c r="L239" s="13">
        <f>(K239/86400)+25569+(-5/24)</f>
        <v>42377.368854166663</v>
      </c>
      <c r="M239" s="15" t="str">
        <f>TEXT(L239, "mmm")</f>
        <v>Jan</v>
      </c>
      <c r="N239" s="15" t="str">
        <f>TEXT(L239, "yyyy")</f>
        <v>2016</v>
      </c>
      <c r="O239" t="b">
        <v>0</v>
      </c>
      <c r="P239">
        <v>1</v>
      </c>
      <c r="Q239" t="b">
        <v>0</v>
      </c>
      <c r="R239" t="s">
        <v>8268</v>
      </c>
      <c r="S239" s="10">
        <f>(E239/D239)*100</f>
        <v>0.33333333333333337</v>
      </c>
      <c r="T239" s="12">
        <f>IF(P239&gt;0,E239/P239,0)</f>
        <v>50</v>
      </c>
      <c r="U239" t="str">
        <f>LEFT(R239,FIND("/",R239,1)-1)</f>
        <v>film &amp; video</v>
      </c>
      <c r="V239" t="str">
        <f>RIGHT(R239,(LEN(R239)-LEN(U239)-1))</f>
        <v>drama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>(I240/86400)+25569+(-5/24)</f>
        <v>42734.166666666664</v>
      </c>
      <c r="K240">
        <v>1481324760</v>
      </c>
      <c r="L240" s="13">
        <f>(K240/86400)+25569+(-5/24)</f>
        <v>42713.754166666666</v>
      </c>
      <c r="M240" s="15" t="str">
        <f>TEXT(L240, "mmm")</f>
        <v>Dec</v>
      </c>
      <c r="N240" s="15" t="str">
        <f>TEXT(L240, "yyyy")</f>
        <v>2016</v>
      </c>
      <c r="O240" t="b">
        <v>0</v>
      </c>
      <c r="P240">
        <v>0</v>
      </c>
      <c r="Q240" t="b">
        <v>0</v>
      </c>
      <c r="R240" t="s">
        <v>8268</v>
      </c>
      <c r="S240" s="10">
        <f>(E240/D240)*100</f>
        <v>0</v>
      </c>
      <c r="T240" s="12">
        <f>IF(P240&gt;0,E240/P240,0)</f>
        <v>0</v>
      </c>
      <c r="U240" t="str">
        <f>LEFT(R240,FIND("/",R240,1)-1)</f>
        <v>film &amp; video</v>
      </c>
      <c r="V240" t="str">
        <f>RIGHT(R240,(LEN(R240)-LEN(U240)-1))</f>
        <v>drama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>(I241/86400)+25569+(-5/24)</f>
        <v>42316.291666666664</v>
      </c>
      <c r="K241">
        <v>1445308730</v>
      </c>
      <c r="L241" s="13">
        <f>(K241/86400)+25569+(-5/24)</f>
        <v>42296.901967592588</v>
      </c>
      <c r="M241" s="15" t="str">
        <f>TEXT(L241, "mmm")</f>
        <v>Oct</v>
      </c>
      <c r="N241" s="15" t="str">
        <f>TEXT(L241, "yyyy")</f>
        <v>2015</v>
      </c>
      <c r="O241" t="b">
        <v>0</v>
      </c>
      <c r="P241">
        <v>5</v>
      </c>
      <c r="Q241" t="b">
        <v>0</v>
      </c>
      <c r="R241" t="s">
        <v>8268</v>
      </c>
      <c r="S241" s="10">
        <f>(E241/D241)*100</f>
        <v>25</v>
      </c>
      <c r="T241" s="12">
        <f>IF(P241&gt;0,E241/P241,0)</f>
        <v>50</v>
      </c>
      <c r="U241" t="str">
        <f>LEFT(R241,FIND("/",R241,1)-1)</f>
        <v>film &amp; video</v>
      </c>
      <c r="V241" t="str">
        <f>RIGHT(R241,(LEN(R241)-LEN(U241)-1))</f>
        <v>drama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>(I242/86400)+25569+(-5/24)</f>
        <v>41399.500127314815</v>
      </c>
      <c r="K242">
        <v>1363885211</v>
      </c>
      <c r="L242" s="13">
        <f>(K242/86400)+25569+(-5/24)</f>
        <v>41354.500127314815</v>
      </c>
      <c r="M242" s="15" t="str">
        <f>TEXT(L242, "mmm")</f>
        <v>Mar</v>
      </c>
      <c r="N242" s="15" t="str">
        <f>TEXT(L242, "yyyy")</f>
        <v>2013</v>
      </c>
      <c r="O242" t="b">
        <v>1</v>
      </c>
      <c r="P242">
        <v>137</v>
      </c>
      <c r="Q242" t="b">
        <v>1</v>
      </c>
      <c r="R242" t="s">
        <v>8269</v>
      </c>
      <c r="S242" s="10">
        <f>(E242/D242)*100</f>
        <v>107.63413333333334</v>
      </c>
      <c r="T242" s="12">
        <f>IF(P242&gt;0,E242/P242,0)</f>
        <v>117.84759124087591</v>
      </c>
      <c r="U242" t="str">
        <f>LEFT(R242,FIND("/",R242,1)-1)</f>
        <v>film &amp; video</v>
      </c>
      <c r="V242" t="str">
        <f>RIGHT(R242,(LEN(R242)-LEN(U242)-1))</f>
        <v>documentary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>(I243/86400)+25569+(-5/24)</f>
        <v>41994.489629629628</v>
      </c>
      <c r="K243">
        <v>1415292304</v>
      </c>
      <c r="L243" s="13">
        <f>(K243/86400)+25569+(-5/24)</f>
        <v>41949.489629629628</v>
      </c>
      <c r="M243" s="15" t="str">
        <f>TEXT(L243, "mmm")</f>
        <v>Nov</v>
      </c>
      <c r="N243" s="15" t="str">
        <f>TEXT(L243, "yyyy")</f>
        <v>2014</v>
      </c>
      <c r="O243" t="b">
        <v>1</v>
      </c>
      <c r="P243">
        <v>376</v>
      </c>
      <c r="Q243" t="b">
        <v>1</v>
      </c>
      <c r="R243" t="s">
        <v>8269</v>
      </c>
      <c r="S243" s="10">
        <f>(E243/D243)*100</f>
        <v>112.63736263736264</v>
      </c>
      <c r="T243" s="12">
        <f>IF(P243&gt;0,E243/P243,0)</f>
        <v>109.04255319148936</v>
      </c>
      <c r="U243" t="str">
        <f>LEFT(R243,FIND("/",R243,1)-1)</f>
        <v>film &amp; video</v>
      </c>
      <c r="V243" t="str">
        <f>RIGHT(R243,(LEN(R243)-LEN(U243)-1))</f>
        <v>documentary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>(I244/86400)+25569+(-5/24)</f>
        <v>40897.28460648148</v>
      </c>
      <c r="K244">
        <v>1321357790</v>
      </c>
      <c r="L244" s="13">
        <f>(K244/86400)+25569+(-5/24)</f>
        <v>40862.28460648148</v>
      </c>
      <c r="M244" s="15" t="str">
        <f>TEXT(L244, "mmm")</f>
        <v>Nov</v>
      </c>
      <c r="N244" s="15" t="str">
        <f>TEXT(L244, "yyyy")</f>
        <v>2011</v>
      </c>
      <c r="O244" t="b">
        <v>1</v>
      </c>
      <c r="P244">
        <v>202</v>
      </c>
      <c r="Q244" t="b">
        <v>1</v>
      </c>
      <c r="R244" t="s">
        <v>8269</v>
      </c>
      <c r="S244" s="10">
        <f>(E244/D244)*100</f>
        <v>113.46153846153845</v>
      </c>
      <c r="T244" s="12">
        <f>IF(P244&gt;0,E244/P244,0)</f>
        <v>73.019801980198025</v>
      </c>
      <c r="U244" t="str">
        <f>LEFT(R244,FIND("/",R244,1)-1)</f>
        <v>film &amp; video</v>
      </c>
      <c r="V244" t="str">
        <f>RIGHT(R244,(LEN(R244)-LEN(U244)-1))</f>
        <v>documentary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>(I245/86400)+25569+(-5/24)</f>
        <v>41691.839166666665</v>
      </c>
      <c r="K245">
        <v>1390439304</v>
      </c>
      <c r="L245" s="13">
        <f>(K245/86400)+25569+(-5/24)</f>
        <v>41661.839166666665</v>
      </c>
      <c r="M245" s="15" t="str">
        <f>TEXT(L245, "mmm")</f>
        <v>Jan</v>
      </c>
      <c r="N245" s="15" t="str">
        <f>TEXT(L245, "yyyy")</f>
        <v>2014</v>
      </c>
      <c r="O245" t="b">
        <v>1</v>
      </c>
      <c r="P245">
        <v>328</v>
      </c>
      <c r="Q245" t="b">
        <v>1</v>
      </c>
      <c r="R245" t="s">
        <v>8269</v>
      </c>
      <c r="S245" s="10">
        <f>(E245/D245)*100</f>
        <v>102.592</v>
      </c>
      <c r="T245" s="12">
        <f>IF(P245&gt;0,E245/P245,0)</f>
        <v>78.195121951219505</v>
      </c>
      <c r="U245" t="str">
        <f>LEFT(R245,FIND("/",R245,1)-1)</f>
        <v>film &amp; video</v>
      </c>
      <c r="V245" t="str">
        <f>RIGHT(R245,(LEN(R245)-LEN(U245)-1))</f>
        <v>documentary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>(I246/86400)+25569+(-5/24)</f>
        <v>40253.087500000001</v>
      </c>
      <c r="K246">
        <v>1265269559</v>
      </c>
      <c r="L246" s="13">
        <f>(K246/86400)+25569+(-5/24)</f>
        <v>40213.115266203698</v>
      </c>
      <c r="M246" s="15" t="str">
        <f>TEXT(L246, "mmm")</f>
        <v>Feb</v>
      </c>
      <c r="N246" s="15" t="str">
        <f>TEXT(L246, "yyyy")</f>
        <v>2010</v>
      </c>
      <c r="O246" t="b">
        <v>1</v>
      </c>
      <c r="P246">
        <v>84</v>
      </c>
      <c r="Q246" t="b">
        <v>1</v>
      </c>
      <c r="R246" t="s">
        <v>8269</v>
      </c>
      <c r="S246" s="10">
        <f>(E246/D246)*100</f>
        <v>113.75714285714287</v>
      </c>
      <c r="T246" s="12">
        <f>IF(P246&gt;0,E246/P246,0)</f>
        <v>47.398809523809526</v>
      </c>
      <c r="U246" t="str">
        <f>LEFT(R246,FIND("/",R246,1)-1)</f>
        <v>film &amp; video</v>
      </c>
      <c r="V246" t="str">
        <f>RIGHT(R246,(LEN(R246)-LEN(U246)-1))</f>
        <v>documentary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>(I247/86400)+25569+(-5/24)</f>
        <v>41136.844733796293</v>
      </c>
      <c r="K247">
        <v>1342487785</v>
      </c>
      <c r="L247" s="13">
        <f>(K247/86400)+25569+(-5/24)</f>
        <v>41106.844733796293</v>
      </c>
      <c r="M247" s="15" t="str">
        <f>TEXT(L247, "mmm")</f>
        <v>Jul</v>
      </c>
      <c r="N247" s="15" t="str">
        <f>TEXT(L247, "yyyy")</f>
        <v>2012</v>
      </c>
      <c r="O247" t="b">
        <v>1</v>
      </c>
      <c r="P247">
        <v>96</v>
      </c>
      <c r="Q247" t="b">
        <v>1</v>
      </c>
      <c r="R247" t="s">
        <v>8269</v>
      </c>
      <c r="S247" s="10">
        <f>(E247/D247)*100</f>
        <v>103.71999999999998</v>
      </c>
      <c r="T247" s="12">
        <f>IF(P247&gt;0,E247/P247,0)</f>
        <v>54.020833333333336</v>
      </c>
      <c r="U247" t="str">
        <f>LEFT(R247,FIND("/",R247,1)-1)</f>
        <v>film &amp; video</v>
      </c>
      <c r="V247" t="str">
        <f>RIGHT(R247,(LEN(R247)-LEN(U247)-1))</f>
        <v>documentary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>(I248/86400)+25569+(-5/24)</f>
        <v>40530.196817129625</v>
      </c>
      <c r="K248">
        <v>1288341805</v>
      </c>
      <c r="L248" s="13">
        <f>(K248/86400)+25569+(-5/24)</f>
        <v>40480.155150462961</v>
      </c>
      <c r="M248" s="15" t="str">
        <f>TEXT(L248, "mmm")</f>
        <v>Oct</v>
      </c>
      <c r="N248" s="15" t="str">
        <f>TEXT(L248, "yyyy")</f>
        <v>2010</v>
      </c>
      <c r="O248" t="b">
        <v>1</v>
      </c>
      <c r="P248">
        <v>223</v>
      </c>
      <c r="Q248" t="b">
        <v>1</v>
      </c>
      <c r="R248" t="s">
        <v>8269</v>
      </c>
      <c r="S248" s="10">
        <f>(E248/D248)*100</f>
        <v>305.46000000000004</v>
      </c>
      <c r="T248" s="12">
        <f>IF(P248&gt;0,E248/P248,0)</f>
        <v>68.488789237668158</v>
      </c>
      <c r="U248" t="str">
        <f>LEFT(R248,FIND("/",R248,1)-1)</f>
        <v>film &amp; video</v>
      </c>
      <c r="V248" t="str">
        <f>RIGHT(R248,(LEN(R248)-LEN(U248)-1))</f>
        <v>documentary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>(I249/86400)+25569+(-5/24)</f>
        <v>40466.943749999999</v>
      </c>
      <c r="K249">
        <v>1284042614</v>
      </c>
      <c r="L249" s="13">
        <f>(K249/86400)+25569+(-5/24)</f>
        <v>40430.395995370367</v>
      </c>
      <c r="M249" s="15" t="str">
        <f>TEXT(L249, "mmm")</f>
        <v>Sep</v>
      </c>
      <c r="N249" s="15" t="str">
        <f>TEXT(L249, "yyyy")</f>
        <v>2010</v>
      </c>
      <c r="O249" t="b">
        <v>1</v>
      </c>
      <c r="P249">
        <v>62</v>
      </c>
      <c r="Q249" t="b">
        <v>1</v>
      </c>
      <c r="R249" t="s">
        <v>8269</v>
      </c>
      <c r="S249" s="10">
        <f>(E249/D249)*100</f>
        <v>134.1</v>
      </c>
      <c r="T249" s="12">
        <f>IF(P249&gt;0,E249/P249,0)</f>
        <v>108.14516129032258</v>
      </c>
      <c r="U249" t="str">
        <f>LEFT(R249,FIND("/",R249,1)-1)</f>
        <v>film &amp; video</v>
      </c>
      <c r="V249" t="str">
        <f>RIGHT(R249,(LEN(R249)-LEN(U249)-1))</f>
        <v>documentary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>(I250/86400)+25569+(-5/24)</f>
        <v>40915.566076388888</v>
      </c>
      <c r="K250">
        <v>1322073309</v>
      </c>
      <c r="L250" s="13">
        <f>(K250/86400)+25569+(-5/24)</f>
        <v>40870.566076388888</v>
      </c>
      <c r="M250" s="15" t="str">
        <f>TEXT(L250, "mmm")</f>
        <v>Nov</v>
      </c>
      <c r="N250" s="15" t="str">
        <f>TEXT(L250, "yyyy")</f>
        <v>2011</v>
      </c>
      <c r="O250" t="b">
        <v>1</v>
      </c>
      <c r="P250">
        <v>146</v>
      </c>
      <c r="Q250" t="b">
        <v>1</v>
      </c>
      <c r="R250" t="s">
        <v>8269</v>
      </c>
      <c r="S250" s="10">
        <f>(E250/D250)*100</f>
        <v>101.33294117647058</v>
      </c>
      <c r="T250" s="12">
        <f>IF(P250&gt;0,E250/P250,0)</f>
        <v>589.95205479452056</v>
      </c>
      <c r="U250" t="str">
        <f>LEFT(R250,FIND("/",R250,1)-1)</f>
        <v>film &amp; video</v>
      </c>
      <c r="V250" t="str">
        <f>RIGHT(R250,(LEN(R250)-LEN(U250)-1))</f>
        <v>documentary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>(I251/86400)+25569+(-5/24)</f>
        <v>40412.527777777774</v>
      </c>
      <c r="K251">
        <v>1275603020</v>
      </c>
      <c r="L251" s="13">
        <f>(K251/86400)+25569+(-5/24)</f>
        <v>40332.715509259258</v>
      </c>
      <c r="M251" s="15" t="str">
        <f>TEXT(L251, "mmm")</f>
        <v>Jun</v>
      </c>
      <c r="N251" s="15" t="str">
        <f>TEXT(L251, "yyyy")</f>
        <v>2010</v>
      </c>
      <c r="O251" t="b">
        <v>1</v>
      </c>
      <c r="P251">
        <v>235</v>
      </c>
      <c r="Q251" t="b">
        <v>1</v>
      </c>
      <c r="R251" t="s">
        <v>8269</v>
      </c>
      <c r="S251" s="10">
        <f>(E251/D251)*100</f>
        <v>112.92</v>
      </c>
      <c r="T251" s="12">
        <f>IF(P251&gt;0,E251/P251,0)</f>
        <v>48.051063829787232</v>
      </c>
      <c r="U251" t="str">
        <f>LEFT(R251,FIND("/",R251,1)-1)</f>
        <v>film &amp; video</v>
      </c>
      <c r="V251" t="str">
        <f>RIGHT(R251,(LEN(R251)-LEN(U251)-1))</f>
        <v>documentary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>(I252/86400)+25569+(-5/24)</f>
        <v>41431.357534722221</v>
      </c>
      <c r="K252">
        <v>1367933691</v>
      </c>
      <c r="L252" s="13">
        <f>(K252/86400)+25569+(-5/24)</f>
        <v>41401.357534722221</v>
      </c>
      <c r="M252" s="15" t="str">
        <f>TEXT(L252, "mmm")</f>
        <v>May</v>
      </c>
      <c r="N252" s="15" t="str">
        <f>TEXT(L252, "yyyy")</f>
        <v>2013</v>
      </c>
      <c r="O252" t="b">
        <v>1</v>
      </c>
      <c r="P252">
        <v>437</v>
      </c>
      <c r="Q252" t="b">
        <v>1</v>
      </c>
      <c r="R252" t="s">
        <v>8269</v>
      </c>
      <c r="S252" s="10">
        <f>(E252/D252)*100</f>
        <v>105.58333333333334</v>
      </c>
      <c r="T252" s="12">
        <f>IF(P252&gt;0,E252/P252,0)</f>
        <v>72.482837528604122</v>
      </c>
      <c r="U252" t="str">
        <f>LEFT(R252,FIND("/",R252,1)-1)</f>
        <v>film &amp; video</v>
      </c>
      <c r="V252" t="str">
        <f>RIGHT(R252,(LEN(R252)-LEN(U252)-1))</f>
        <v>documentary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>(I253/86400)+25569+(-5/24)</f>
        <v>41045.583333333328</v>
      </c>
      <c r="K253">
        <v>1334429646</v>
      </c>
      <c r="L253" s="13">
        <f>(K253/86400)+25569+(-5/24)</f>
        <v>41013.579236111109</v>
      </c>
      <c r="M253" s="15" t="str">
        <f>TEXT(L253, "mmm")</f>
        <v>Apr</v>
      </c>
      <c r="N253" s="15" t="str">
        <f>TEXT(L253, "yyyy")</f>
        <v>2012</v>
      </c>
      <c r="O253" t="b">
        <v>1</v>
      </c>
      <c r="P253">
        <v>77</v>
      </c>
      <c r="Q253" t="b">
        <v>1</v>
      </c>
      <c r="R253" t="s">
        <v>8269</v>
      </c>
      <c r="S253" s="10">
        <f>(E253/D253)*100</f>
        <v>125.57142857142858</v>
      </c>
      <c r="T253" s="12">
        <f>IF(P253&gt;0,E253/P253,0)</f>
        <v>57.077922077922075</v>
      </c>
      <c r="U253" t="str">
        <f>LEFT(R253,FIND("/",R253,1)-1)</f>
        <v>film &amp; video</v>
      </c>
      <c r="V253" t="str">
        <f>RIGHT(R253,(LEN(R253)-LEN(U253)-1))</f>
        <v>documentary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>(I254/86400)+25569+(-5/24)</f>
        <v>40329.957638888889</v>
      </c>
      <c r="K254">
        <v>1269878058</v>
      </c>
      <c r="L254" s="13">
        <f>(K254/86400)+25569+(-5/24)</f>
        <v>40266.454374999994</v>
      </c>
      <c r="M254" s="15" t="str">
        <f>TEXT(L254, "mmm")</f>
        <v>Mar</v>
      </c>
      <c r="N254" s="15" t="str">
        <f>TEXT(L254, "yyyy")</f>
        <v>2010</v>
      </c>
      <c r="O254" t="b">
        <v>1</v>
      </c>
      <c r="P254">
        <v>108</v>
      </c>
      <c r="Q254" t="b">
        <v>1</v>
      </c>
      <c r="R254" t="s">
        <v>8269</v>
      </c>
      <c r="S254" s="10">
        <f>(E254/D254)*100</f>
        <v>184.56</v>
      </c>
      <c r="T254" s="12">
        <f>IF(P254&gt;0,E254/P254,0)</f>
        <v>85.444444444444443</v>
      </c>
      <c r="U254" t="str">
        <f>LEFT(R254,FIND("/",R254,1)-1)</f>
        <v>film &amp; video</v>
      </c>
      <c r="V254" t="str">
        <f>RIGHT(R254,(LEN(R254)-LEN(U254)-1))</f>
        <v>documentary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>(I255/86400)+25569+(-5/24)</f>
        <v>40954.44253472222</v>
      </c>
      <c r="K255">
        <v>1326728235</v>
      </c>
      <c r="L255" s="13">
        <f>(K255/86400)+25569+(-5/24)</f>
        <v>40924.44253472222</v>
      </c>
      <c r="M255" s="15" t="str">
        <f>TEXT(L255, "mmm")</f>
        <v>Jan</v>
      </c>
      <c r="N255" s="15" t="str">
        <f>TEXT(L255, "yyyy")</f>
        <v>2012</v>
      </c>
      <c r="O255" t="b">
        <v>1</v>
      </c>
      <c r="P255">
        <v>7</v>
      </c>
      <c r="Q255" t="b">
        <v>1</v>
      </c>
      <c r="R255" t="s">
        <v>8269</v>
      </c>
      <c r="S255" s="10">
        <f>(E255/D255)*100</f>
        <v>100.73333333333335</v>
      </c>
      <c r="T255" s="12">
        <f>IF(P255&gt;0,E255/P255,0)</f>
        <v>215.85714285714286</v>
      </c>
      <c r="U255" t="str">
        <f>LEFT(R255,FIND("/",R255,1)-1)</f>
        <v>film &amp; video</v>
      </c>
      <c r="V255" t="str">
        <f>RIGHT(R255,(LEN(R255)-LEN(U255)-1))</f>
        <v>documentary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>(I256/86400)+25569+(-5/24)</f>
        <v>42293.874999999993</v>
      </c>
      <c r="K256">
        <v>1442443910</v>
      </c>
      <c r="L256" s="13">
        <f>(K256/86400)+25569+(-5/24)</f>
        <v>42263.744328703702</v>
      </c>
      <c r="M256" s="15" t="str">
        <f>TEXT(L256, "mmm")</f>
        <v>Sep</v>
      </c>
      <c r="N256" s="15" t="str">
        <f>TEXT(L256, "yyyy")</f>
        <v>2015</v>
      </c>
      <c r="O256" t="b">
        <v>1</v>
      </c>
      <c r="P256">
        <v>314</v>
      </c>
      <c r="Q256" t="b">
        <v>1</v>
      </c>
      <c r="R256" t="s">
        <v>8269</v>
      </c>
      <c r="S256" s="10">
        <f>(E256/D256)*100</f>
        <v>116.94725</v>
      </c>
      <c r="T256" s="12">
        <f>IF(P256&gt;0,E256/P256,0)</f>
        <v>89.38643312101911</v>
      </c>
      <c r="U256" t="str">
        <f>LEFT(R256,FIND("/",R256,1)-1)</f>
        <v>film &amp; video</v>
      </c>
      <c r="V256" t="str">
        <f>RIGHT(R256,(LEN(R256)-LEN(U256)-1))</f>
        <v>documentary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>(I257/86400)+25569+(-5/24)</f>
        <v>40618.276412037034</v>
      </c>
      <c r="K257">
        <v>1297687082</v>
      </c>
      <c r="L257" s="13">
        <f>(K257/86400)+25569+(-5/24)</f>
        <v>40588.318078703705</v>
      </c>
      <c r="M257" s="15" t="str">
        <f>TEXT(L257, "mmm")</f>
        <v>Feb</v>
      </c>
      <c r="N257" s="15" t="str">
        <f>TEXT(L257, "yyyy")</f>
        <v>2011</v>
      </c>
      <c r="O257" t="b">
        <v>1</v>
      </c>
      <c r="P257">
        <v>188</v>
      </c>
      <c r="Q257" t="b">
        <v>1</v>
      </c>
      <c r="R257" t="s">
        <v>8269</v>
      </c>
      <c r="S257" s="10">
        <f>(E257/D257)*100</f>
        <v>106.73325</v>
      </c>
      <c r="T257" s="12">
        <f>IF(P257&gt;0,E257/P257,0)</f>
        <v>45.418404255319146</v>
      </c>
      <c r="U257" t="str">
        <f>LEFT(R257,FIND("/",R257,1)-1)</f>
        <v>film &amp; video</v>
      </c>
      <c r="V257" t="str">
        <f>RIGHT(R257,(LEN(R257)-LEN(U257)-1))</f>
        <v>documentary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>(I258/86400)+25569+(-5/24)</f>
        <v>41349.560960648145</v>
      </c>
      <c r="K258">
        <v>1360866467</v>
      </c>
      <c r="L258" s="13">
        <f>(K258/86400)+25569+(-5/24)</f>
        <v>41319.560960648145</v>
      </c>
      <c r="M258" s="15" t="str">
        <f>TEXT(L258, "mmm")</f>
        <v>Feb</v>
      </c>
      <c r="N258" s="15" t="str">
        <f>TEXT(L258, "yyyy")</f>
        <v>2013</v>
      </c>
      <c r="O258" t="b">
        <v>1</v>
      </c>
      <c r="P258">
        <v>275</v>
      </c>
      <c r="Q258" t="b">
        <v>1</v>
      </c>
      <c r="R258" t="s">
        <v>8269</v>
      </c>
      <c r="S258" s="10">
        <f>(E258/D258)*100</f>
        <v>139.1</v>
      </c>
      <c r="T258" s="12">
        <f>IF(P258&gt;0,E258/P258,0)</f>
        <v>65.756363636363631</v>
      </c>
      <c r="U258" t="str">
        <f>LEFT(R258,FIND("/",R258,1)-1)</f>
        <v>film &amp; video</v>
      </c>
      <c r="V258" t="str">
        <f>RIGHT(R258,(LEN(R258)-LEN(U258)-1))</f>
        <v>documentary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>(I259/86400)+25569+(-5/24)</f>
        <v>42509.418541666666</v>
      </c>
      <c r="K259">
        <v>1461078162</v>
      </c>
      <c r="L259" s="13">
        <f>(K259/86400)+25569+(-5/24)</f>
        <v>42479.418541666666</v>
      </c>
      <c r="M259" s="15" t="str">
        <f>TEXT(L259, "mmm")</f>
        <v>Apr</v>
      </c>
      <c r="N259" s="15" t="str">
        <f>TEXT(L259, "yyyy")</f>
        <v>2016</v>
      </c>
      <c r="O259" t="b">
        <v>1</v>
      </c>
      <c r="P259">
        <v>560</v>
      </c>
      <c r="Q259" t="b">
        <v>1</v>
      </c>
      <c r="R259" t="s">
        <v>8269</v>
      </c>
      <c r="S259" s="10">
        <f>(E259/D259)*100</f>
        <v>106.72648571428572</v>
      </c>
      <c r="T259" s="12">
        <f>IF(P259&gt;0,E259/P259,0)</f>
        <v>66.70405357142856</v>
      </c>
      <c r="U259" t="str">
        <f>LEFT(R259,FIND("/",R259,1)-1)</f>
        <v>film &amp; video</v>
      </c>
      <c r="V259" t="str">
        <f>RIGHT(R259,(LEN(R259)-LEN(U259)-1))</f>
        <v>documentary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>(I260/86400)+25569+(-5/24)</f>
        <v>40711.843356481477</v>
      </c>
      <c r="K260">
        <v>1305767666</v>
      </c>
      <c r="L260" s="13">
        <f>(K260/86400)+25569+(-5/24)</f>
        <v>40681.843356481477</v>
      </c>
      <c r="M260" s="15" t="str">
        <f>TEXT(L260, "mmm")</f>
        <v>May</v>
      </c>
      <c r="N260" s="15" t="str">
        <f>TEXT(L260, "yyyy")</f>
        <v>2011</v>
      </c>
      <c r="O260" t="b">
        <v>1</v>
      </c>
      <c r="P260">
        <v>688</v>
      </c>
      <c r="Q260" t="b">
        <v>1</v>
      </c>
      <c r="R260" t="s">
        <v>8269</v>
      </c>
      <c r="S260" s="10">
        <f>(E260/D260)*100</f>
        <v>191.14</v>
      </c>
      <c r="T260" s="12">
        <f>IF(P260&gt;0,E260/P260,0)</f>
        <v>83.345930232558146</v>
      </c>
      <c r="U260" t="str">
        <f>LEFT(R260,FIND("/",R260,1)-1)</f>
        <v>film &amp; video</v>
      </c>
      <c r="V260" t="str">
        <f>RIGHT(R260,(LEN(R260)-LEN(U260)-1))</f>
        <v>documentary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>(I261/86400)+25569+(-5/24)</f>
        <v>42102.529733796291</v>
      </c>
      <c r="K261">
        <v>1425922969</v>
      </c>
      <c r="L261" s="13">
        <f>(K261/86400)+25569+(-5/24)</f>
        <v>42072.529733796291</v>
      </c>
      <c r="M261" s="15" t="str">
        <f>TEXT(L261, "mmm")</f>
        <v>Mar</v>
      </c>
      <c r="N261" s="15" t="str">
        <f>TEXT(L261, "yyyy")</f>
        <v>2015</v>
      </c>
      <c r="O261" t="b">
        <v>1</v>
      </c>
      <c r="P261">
        <v>942</v>
      </c>
      <c r="Q261" t="b">
        <v>1</v>
      </c>
      <c r="R261" t="s">
        <v>8269</v>
      </c>
      <c r="S261" s="10">
        <f>(E261/D261)*100</f>
        <v>131.93789333333334</v>
      </c>
      <c r="T261" s="12">
        <f>IF(P261&gt;0,E261/P261,0)</f>
        <v>105.04609341825902</v>
      </c>
      <c r="U261" t="str">
        <f>LEFT(R261,FIND("/",R261,1)-1)</f>
        <v>film &amp; video</v>
      </c>
      <c r="V261" t="str">
        <f>RIGHT(R261,(LEN(R261)-LEN(U261)-1))</f>
        <v>documentary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>(I262/86400)+25569+(-5/24)</f>
        <v>40376.207638888889</v>
      </c>
      <c r="K262">
        <v>1275415679</v>
      </c>
      <c r="L262" s="13">
        <f>(K262/86400)+25569+(-5/24)</f>
        <v>40330.547210648147</v>
      </c>
      <c r="M262" s="15" t="str">
        <f>TEXT(L262, "mmm")</f>
        <v>Jun</v>
      </c>
      <c r="N262" s="15" t="str">
        <f>TEXT(L262, "yyyy")</f>
        <v>2010</v>
      </c>
      <c r="O262" t="b">
        <v>1</v>
      </c>
      <c r="P262">
        <v>88</v>
      </c>
      <c r="Q262" t="b">
        <v>1</v>
      </c>
      <c r="R262" t="s">
        <v>8269</v>
      </c>
      <c r="S262" s="10">
        <f>(E262/D262)*100</f>
        <v>106.4</v>
      </c>
      <c r="T262" s="12">
        <f>IF(P262&gt;0,E262/P262,0)</f>
        <v>120.90909090909091</v>
      </c>
      <c r="U262" t="str">
        <f>LEFT(R262,FIND("/",R262,1)-1)</f>
        <v>film &amp; video</v>
      </c>
      <c r="V262" t="str">
        <f>RIGHT(R262,(LEN(R262)-LEN(U262)-1))</f>
        <v>documentary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>(I263/86400)+25569+(-5/24)</f>
        <v>41067.413194444445</v>
      </c>
      <c r="K263">
        <v>1334783704</v>
      </c>
      <c r="L263" s="13">
        <f>(K263/86400)+25569+(-5/24)</f>
        <v>41017.677129629628</v>
      </c>
      <c r="M263" s="15" t="str">
        <f>TEXT(L263, "mmm")</f>
        <v>Apr</v>
      </c>
      <c r="N263" s="15" t="str">
        <f>TEXT(L263, "yyyy")</f>
        <v>2012</v>
      </c>
      <c r="O263" t="b">
        <v>1</v>
      </c>
      <c r="P263">
        <v>220</v>
      </c>
      <c r="Q263" t="b">
        <v>1</v>
      </c>
      <c r="R263" t="s">
        <v>8269</v>
      </c>
      <c r="S263" s="10">
        <f>(E263/D263)*100</f>
        <v>107.4</v>
      </c>
      <c r="T263" s="12">
        <f>IF(P263&gt;0,E263/P263,0)</f>
        <v>97.63636363636364</v>
      </c>
      <c r="U263" t="str">
        <f>LEFT(R263,FIND("/",R263,1)-1)</f>
        <v>film &amp; video</v>
      </c>
      <c r="V263" t="str">
        <f>RIGHT(R263,(LEN(R263)-LEN(U263)-1))</f>
        <v>documentary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>(I264/86400)+25569+(-5/24)</f>
        <v>40600.039675925924</v>
      </c>
      <c r="K264">
        <v>1294811828</v>
      </c>
      <c r="L264" s="13">
        <f>(K264/86400)+25569+(-5/24)</f>
        <v>40555.039675925924</v>
      </c>
      <c r="M264" s="15" t="str">
        <f>TEXT(L264, "mmm")</f>
        <v>Jan</v>
      </c>
      <c r="N264" s="15" t="str">
        <f>TEXT(L264, "yyyy")</f>
        <v>2011</v>
      </c>
      <c r="O264" t="b">
        <v>1</v>
      </c>
      <c r="P264">
        <v>145</v>
      </c>
      <c r="Q264" t="b">
        <v>1</v>
      </c>
      <c r="R264" t="s">
        <v>8269</v>
      </c>
      <c r="S264" s="10">
        <f>(E264/D264)*100</f>
        <v>240</v>
      </c>
      <c r="T264" s="12">
        <f>IF(P264&gt;0,E264/P264,0)</f>
        <v>41.379310344827587</v>
      </c>
      <c r="U264" t="str">
        <f>LEFT(R264,FIND("/",R264,1)-1)</f>
        <v>film &amp; video</v>
      </c>
      <c r="V264" t="str">
        <f>RIGHT(R264,(LEN(R264)-LEN(U264)-1))</f>
        <v>documentary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>(I265/86400)+25569+(-5/24)</f>
        <v>41179.746458333328</v>
      </c>
      <c r="K265">
        <v>1346194494</v>
      </c>
      <c r="L265" s="13">
        <f>(K265/86400)+25569+(-5/24)</f>
        <v>41149.746458333328</v>
      </c>
      <c r="M265" s="15" t="str">
        <f>TEXT(L265, "mmm")</f>
        <v>Aug</v>
      </c>
      <c r="N265" s="15" t="str">
        <f>TEXT(L265, "yyyy")</f>
        <v>2012</v>
      </c>
      <c r="O265" t="b">
        <v>1</v>
      </c>
      <c r="P265">
        <v>963</v>
      </c>
      <c r="Q265" t="b">
        <v>1</v>
      </c>
      <c r="R265" t="s">
        <v>8269</v>
      </c>
      <c r="S265" s="10">
        <f>(E265/D265)*100</f>
        <v>118.08108</v>
      </c>
      <c r="T265" s="12">
        <f>IF(P265&gt;0,E265/P265,0)</f>
        <v>30.654485981308412</v>
      </c>
      <c r="U265" t="str">
        <f>LEFT(R265,FIND("/",R265,1)-1)</f>
        <v>film &amp; video</v>
      </c>
      <c r="V265" t="str">
        <f>RIGHT(R265,(LEN(R265)-LEN(U265)-1))</f>
        <v>documentary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>(I266/86400)+25569+(-5/24)</f>
        <v>41040.411979166667</v>
      </c>
      <c r="K266">
        <v>1334155995</v>
      </c>
      <c r="L266" s="13">
        <f>(K266/86400)+25569+(-5/24)</f>
        <v>41010.411979166667</v>
      </c>
      <c r="M266" s="15" t="str">
        <f>TEXT(L266, "mmm")</f>
        <v>Apr</v>
      </c>
      <c r="N266" s="15" t="str">
        <f>TEXT(L266, "yyyy")</f>
        <v>2012</v>
      </c>
      <c r="O266" t="b">
        <v>1</v>
      </c>
      <c r="P266">
        <v>91</v>
      </c>
      <c r="Q266" t="b">
        <v>1</v>
      </c>
      <c r="R266" t="s">
        <v>8269</v>
      </c>
      <c r="S266" s="10">
        <f>(E266/D266)*100</f>
        <v>118.19999999999999</v>
      </c>
      <c r="T266" s="12">
        <f>IF(P266&gt;0,E266/P266,0)</f>
        <v>64.945054945054949</v>
      </c>
      <c r="U266" t="str">
        <f>LEFT(R266,FIND("/",R266,1)-1)</f>
        <v>film &amp; video</v>
      </c>
      <c r="V266" t="str">
        <f>RIGHT(R266,(LEN(R266)-LEN(U266)-1))</f>
        <v>documentary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>(I267/86400)+25569+(-5/24)</f>
        <v>40308.636111111111</v>
      </c>
      <c r="K267">
        <v>1269928430</v>
      </c>
      <c r="L267" s="13">
        <f>(K267/86400)+25569+(-5/24)</f>
        <v>40267.03738425926</v>
      </c>
      <c r="M267" s="15" t="str">
        <f>TEXT(L267, "mmm")</f>
        <v>Mar</v>
      </c>
      <c r="N267" s="15" t="str">
        <f>TEXT(L267, "yyyy")</f>
        <v>2010</v>
      </c>
      <c r="O267" t="b">
        <v>1</v>
      </c>
      <c r="P267">
        <v>58</v>
      </c>
      <c r="Q267" t="b">
        <v>1</v>
      </c>
      <c r="R267" t="s">
        <v>8269</v>
      </c>
      <c r="S267" s="10">
        <f>(E267/D267)*100</f>
        <v>111.1</v>
      </c>
      <c r="T267" s="12">
        <f>IF(P267&gt;0,E267/P267,0)</f>
        <v>95.775862068965523</v>
      </c>
      <c r="U267" t="str">
        <f>LEFT(R267,FIND("/",R267,1)-1)</f>
        <v>film &amp; video</v>
      </c>
      <c r="V267" t="str">
        <f>RIGHT(R267,(LEN(R267)-LEN(U267)-1))</f>
        <v>documentary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>(I268/86400)+25569+(-5/24)</f>
        <v>40290.95208333333</v>
      </c>
      <c r="K268">
        <v>1264565507</v>
      </c>
      <c r="L268" s="13">
        <f>(K268/86400)+25569+(-5/24)</f>
        <v>40204.966516203705</v>
      </c>
      <c r="M268" s="15" t="str">
        <f>TEXT(L268, "mmm")</f>
        <v>Jan</v>
      </c>
      <c r="N268" s="15" t="str">
        <f>TEXT(L268, "yyyy")</f>
        <v>2010</v>
      </c>
      <c r="O268" t="b">
        <v>1</v>
      </c>
      <c r="P268">
        <v>36</v>
      </c>
      <c r="Q268" t="b">
        <v>1</v>
      </c>
      <c r="R268" t="s">
        <v>8269</v>
      </c>
      <c r="S268" s="10">
        <f>(E268/D268)*100</f>
        <v>145.5</v>
      </c>
      <c r="T268" s="12">
        <f>IF(P268&gt;0,E268/P268,0)</f>
        <v>40.416666666666664</v>
      </c>
      <c r="U268" t="str">
        <f>LEFT(R268,FIND("/",R268,1)-1)</f>
        <v>film &amp; video</v>
      </c>
      <c r="V268" t="str">
        <f>RIGHT(R268,(LEN(R268)-LEN(U268)-1))</f>
        <v>documentary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>(I269/86400)+25569+(-5/24)</f>
        <v>41815.244201388887</v>
      </c>
      <c r="K269">
        <v>1401101499</v>
      </c>
      <c r="L269" s="13">
        <f>(K269/86400)+25569+(-5/24)</f>
        <v>41785.244201388887</v>
      </c>
      <c r="M269" s="15" t="str">
        <f>TEXT(L269, "mmm")</f>
        <v>May</v>
      </c>
      <c r="N269" s="15" t="str">
        <f>TEXT(L269, "yyyy")</f>
        <v>2014</v>
      </c>
      <c r="O269" t="b">
        <v>1</v>
      </c>
      <c r="P269">
        <v>165</v>
      </c>
      <c r="Q269" t="b">
        <v>1</v>
      </c>
      <c r="R269" t="s">
        <v>8269</v>
      </c>
      <c r="S269" s="10">
        <f>(E269/D269)*100</f>
        <v>131.62883248730967</v>
      </c>
      <c r="T269" s="12">
        <f>IF(P269&gt;0,E269/P269,0)</f>
        <v>78.578424242424248</v>
      </c>
      <c r="U269" t="str">
        <f>LEFT(R269,FIND("/",R269,1)-1)</f>
        <v>film &amp; video</v>
      </c>
      <c r="V269" t="str">
        <f>RIGHT(R269,(LEN(R269)-LEN(U269)-1))</f>
        <v>documentary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>(I270/86400)+25569+(-5/24)</f>
        <v>40853.985856481479</v>
      </c>
      <c r="K270">
        <v>1316749178</v>
      </c>
      <c r="L270" s="13">
        <f>(K270/86400)+25569+(-5/24)</f>
        <v>40808.944189814814</v>
      </c>
      <c r="M270" s="15" t="str">
        <f>TEXT(L270, "mmm")</f>
        <v>Sep</v>
      </c>
      <c r="N270" s="15" t="str">
        <f>TEXT(L270, "yyyy")</f>
        <v>2011</v>
      </c>
      <c r="O270" t="b">
        <v>1</v>
      </c>
      <c r="P270">
        <v>111</v>
      </c>
      <c r="Q270" t="b">
        <v>1</v>
      </c>
      <c r="R270" t="s">
        <v>8269</v>
      </c>
      <c r="S270" s="10">
        <f>(E270/D270)*100</f>
        <v>111.4</v>
      </c>
      <c r="T270" s="12">
        <f>IF(P270&gt;0,E270/P270,0)</f>
        <v>50.18018018018018</v>
      </c>
      <c r="U270" t="str">
        <f>LEFT(R270,FIND("/",R270,1)-1)</f>
        <v>film &amp; video</v>
      </c>
      <c r="V270" t="str">
        <f>RIGHT(R270,(LEN(R270)-LEN(U270)-1))</f>
        <v>documentary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>(I271/86400)+25569+(-5/24)</f>
        <v>42787.988680555551</v>
      </c>
      <c r="K271">
        <v>1485146622</v>
      </c>
      <c r="L271" s="13">
        <f>(K271/86400)+25569+(-5/24)</f>
        <v>42757.988680555551</v>
      </c>
      <c r="M271" s="15" t="str">
        <f>TEXT(L271, "mmm")</f>
        <v>Jan</v>
      </c>
      <c r="N271" s="15" t="str">
        <f>TEXT(L271, "yyyy")</f>
        <v>2017</v>
      </c>
      <c r="O271" t="b">
        <v>1</v>
      </c>
      <c r="P271">
        <v>1596</v>
      </c>
      <c r="Q271" t="b">
        <v>1</v>
      </c>
      <c r="R271" t="s">
        <v>8269</v>
      </c>
      <c r="S271" s="10">
        <f>(E271/D271)*100</f>
        <v>147.23376999999999</v>
      </c>
      <c r="T271" s="12">
        <f>IF(P271&gt;0,E271/P271,0)</f>
        <v>92.251735588972423</v>
      </c>
      <c r="U271" t="str">
        <f>LEFT(R271,FIND("/",R271,1)-1)</f>
        <v>film &amp; video</v>
      </c>
      <c r="V271" t="str">
        <f>RIGHT(R271,(LEN(R271)-LEN(U271)-1))</f>
        <v>documentary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>(I272/86400)+25569+(-5/24)</f>
        <v>40687.958333333328</v>
      </c>
      <c r="K272">
        <v>1301950070</v>
      </c>
      <c r="L272" s="13">
        <f>(K272/86400)+25569+(-5/24)</f>
        <v>40637.658217592594</v>
      </c>
      <c r="M272" s="15" t="str">
        <f>TEXT(L272, "mmm")</f>
        <v>Apr</v>
      </c>
      <c r="N272" s="15" t="str">
        <f>TEXT(L272, "yyyy")</f>
        <v>2011</v>
      </c>
      <c r="O272" t="b">
        <v>1</v>
      </c>
      <c r="P272">
        <v>61</v>
      </c>
      <c r="Q272" t="b">
        <v>1</v>
      </c>
      <c r="R272" t="s">
        <v>8269</v>
      </c>
      <c r="S272" s="10">
        <f>(E272/D272)*100</f>
        <v>152.60869565217391</v>
      </c>
      <c r="T272" s="12">
        <f>IF(P272&gt;0,E272/P272,0)</f>
        <v>57.540983606557376</v>
      </c>
      <c r="U272" t="str">
        <f>LEFT(R272,FIND("/",R272,1)-1)</f>
        <v>film &amp; video</v>
      </c>
      <c r="V272" t="str">
        <f>RIGHT(R272,(LEN(R272)-LEN(U272)-1))</f>
        <v>documentary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>(I273/86400)+25569+(-5/24)</f>
        <v>41641.125</v>
      </c>
      <c r="K273">
        <v>1386123861</v>
      </c>
      <c r="L273" s="13">
        <f>(K273/86400)+25569+(-5/24)</f>
        <v>41611.891909722217</v>
      </c>
      <c r="M273" s="15" t="str">
        <f>TEXT(L273, "mmm")</f>
        <v>Dec</v>
      </c>
      <c r="N273" s="15" t="str">
        <f>TEXT(L273, "yyyy")</f>
        <v>2013</v>
      </c>
      <c r="O273" t="b">
        <v>1</v>
      </c>
      <c r="P273">
        <v>287</v>
      </c>
      <c r="Q273" t="b">
        <v>1</v>
      </c>
      <c r="R273" t="s">
        <v>8269</v>
      </c>
      <c r="S273" s="10">
        <f>(E273/D273)*100</f>
        <v>104.67999999999999</v>
      </c>
      <c r="T273" s="12">
        <f>IF(P273&gt;0,E273/P273,0)</f>
        <v>109.42160278745645</v>
      </c>
      <c r="U273" t="str">
        <f>LEFT(R273,FIND("/",R273,1)-1)</f>
        <v>film &amp; video</v>
      </c>
      <c r="V273" t="str">
        <f>RIGHT(R273,(LEN(R273)-LEN(U273)-1))</f>
        <v>documentary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>(I274/86400)+25569+(-5/24)</f>
        <v>40296.575694444444</v>
      </c>
      <c r="K274">
        <v>1267220191</v>
      </c>
      <c r="L274" s="13">
        <f>(K274/86400)+25569+(-5/24)</f>
        <v>40235.692025462959</v>
      </c>
      <c r="M274" s="15" t="str">
        <f>TEXT(L274, "mmm")</f>
        <v>Feb</v>
      </c>
      <c r="N274" s="15" t="str">
        <f>TEXT(L274, "yyyy")</f>
        <v>2010</v>
      </c>
      <c r="O274" t="b">
        <v>1</v>
      </c>
      <c r="P274">
        <v>65</v>
      </c>
      <c r="Q274" t="b">
        <v>1</v>
      </c>
      <c r="R274" t="s">
        <v>8269</v>
      </c>
      <c r="S274" s="10">
        <f>(E274/D274)*100</f>
        <v>177.43366666666668</v>
      </c>
      <c r="T274" s="12">
        <f>IF(P274&gt;0,E274/P274,0)</f>
        <v>81.892461538461546</v>
      </c>
      <c r="U274" t="str">
        <f>LEFT(R274,FIND("/",R274,1)-1)</f>
        <v>film &amp; video</v>
      </c>
      <c r="V274" t="str">
        <f>RIGHT(R274,(LEN(R274)-LEN(U274)-1))</f>
        <v>documentary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>(I275/86400)+25569+(-5/24)</f>
        <v>40727.29011574074</v>
      </c>
      <c r="K275">
        <v>1307102266</v>
      </c>
      <c r="L275" s="13">
        <f>(K275/86400)+25569+(-5/24)</f>
        <v>40697.29011574074</v>
      </c>
      <c r="M275" s="15" t="str">
        <f>TEXT(L275, "mmm")</f>
        <v>Jun</v>
      </c>
      <c r="N275" s="15" t="str">
        <f>TEXT(L275, "yyyy")</f>
        <v>2011</v>
      </c>
      <c r="O275" t="b">
        <v>1</v>
      </c>
      <c r="P275">
        <v>118</v>
      </c>
      <c r="Q275" t="b">
        <v>1</v>
      </c>
      <c r="R275" t="s">
        <v>8269</v>
      </c>
      <c r="S275" s="10">
        <f>(E275/D275)*100</f>
        <v>107.7758</v>
      </c>
      <c r="T275" s="12">
        <f>IF(P275&gt;0,E275/P275,0)</f>
        <v>45.667711864406776</v>
      </c>
      <c r="U275" t="str">
        <f>LEFT(R275,FIND("/",R275,1)-1)</f>
        <v>film &amp; video</v>
      </c>
      <c r="V275" t="str">
        <f>RIGHT(R275,(LEN(R275)-LEN(U275)-1))</f>
        <v>documentary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>(I276/86400)+25569+(-5/24)</f>
        <v>41004.082638888889</v>
      </c>
      <c r="K276">
        <v>1330638829</v>
      </c>
      <c r="L276" s="13">
        <f>(K276/86400)+25569+(-5/24)</f>
        <v>40969.704039351847</v>
      </c>
      <c r="M276" s="15" t="str">
        <f>TEXT(L276, "mmm")</f>
        <v>Mar</v>
      </c>
      <c r="N276" s="15" t="str">
        <f>TEXT(L276, "yyyy")</f>
        <v>2012</v>
      </c>
      <c r="O276" t="b">
        <v>1</v>
      </c>
      <c r="P276">
        <v>113</v>
      </c>
      <c r="Q276" t="b">
        <v>1</v>
      </c>
      <c r="R276" t="s">
        <v>8269</v>
      </c>
      <c r="S276" s="10">
        <f>(E276/D276)*100</f>
        <v>156</v>
      </c>
      <c r="T276" s="12">
        <f>IF(P276&gt;0,E276/P276,0)</f>
        <v>55.221238938053098</v>
      </c>
      <c r="U276" t="str">
        <f>LEFT(R276,FIND("/",R276,1)-1)</f>
        <v>film &amp; video</v>
      </c>
      <c r="V276" t="str">
        <f>RIGHT(R276,(LEN(R276)-LEN(U276)-1))</f>
        <v>documentary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>(I277/86400)+25569+(-5/24)</f>
        <v>41222.865347222221</v>
      </c>
      <c r="K277">
        <v>1349916366</v>
      </c>
      <c r="L277" s="13">
        <f>(K277/86400)+25569+(-5/24)</f>
        <v>41192.823680555557</v>
      </c>
      <c r="M277" s="15" t="str">
        <f>TEXT(L277, "mmm")</f>
        <v>Oct</v>
      </c>
      <c r="N277" s="15" t="str">
        <f>TEXT(L277, "yyyy")</f>
        <v>2012</v>
      </c>
      <c r="O277" t="b">
        <v>1</v>
      </c>
      <c r="P277">
        <v>332</v>
      </c>
      <c r="Q277" t="b">
        <v>1</v>
      </c>
      <c r="R277" t="s">
        <v>8269</v>
      </c>
      <c r="S277" s="10">
        <f>(E277/D277)*100</f>
        <v>108.395</v>
      </c>
      <c r="T277" s="12">
        <f>IF(P277&gt;0,E277/P277,0)</f>
        <v>65.298192771084331</v>
      </c>
      <c r="U277" t="str">
        <f>LEFT(R277,FIND("/",R277,1)-1)</f>
        <v>film &amp; video</v>
      </c>
      <c r="V277" t="str">
        <f>RIGHT(R277,(LEN(R277)-LEN(U277)-1))</f>
        <v>documentary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>(I278/86400)+25569+(-5/24)</f>
        <v>41026.831874999996</v>
      </c>
      <c r="K278">
        <v>1330394274</v>
      </c>
      <c r="L278" s="13">
        <f>(K278/86400)+25569+(-5/24)</f>
        <v>40966.873541666668</v>
      </c>
      <c r="M278" s="15" t="str">
        <f>TEXT(L278, "mmm")</f>
        <v>Feb</v>
      </c>
      <c r="N278" s="15" t="str">
        <f>TEXT(L278, "yyyy")</f>
        <v>2012</v>
      </c>
      <c r="O278" t="b">
        <v>1</v>
      </c>
      <c r="P278">
        <v>62</v>
      </c>
      <c r="Q278" t="b">
        <v>1</v>
      </c>
      <c r="R278" t="s">
        <v>8269</v>
      </c>
      <c r="S278" s="10">
        <f>(E278/D278)*100</f>
        <v>147.6</v>
      </c>
      <c r="T278" s="12">
        <f>IF(P278&gt;0,E278/P278,0)</f>
        <v>95.225806451612897</v>
      </c>
      <c r="U278" t="str">
        <f>LEFT(R278,FIND("/",R278,1)-1)</f>
        <v>film &amp; video</v>
      </c>
      <c r="V278" t="str">
        <f>RIGHT(R278,(LEN(R278)-LEN(U278)-1))</f>
        <v>documentary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>(I279/86400)+25569+(-5/24)</f>
        <v>42147.68309027778</v>
      </c>
      <c r="K279">
        <v>1429824219</v>
      </c>
      <c r="L279" s="13">
        <f>(K279/86400)+25569+(-5/24)</f>
        <v>42117.68309027778</v>
      </c>
      <c r="M279" s="15" t="str">
        <f>TEXT(L279, "mmm")</f>
        <v>Apr</v>
      </c>
      <c r="N279" s="15" t="str">
        <f>TEXT(L279, "yyyy")</f>
        <v>2015</v>
      </c>
      <c r="O279" t="b">
        <v>1</v>
      </c>
      <c r="P279">
        <v>951</v>
      </c>
      <c r="Q279" t="b">
        <v>1</v>
      </c>
      <c r="R279" t="s">
        <v>8269</v>
      </c>
      <c r="S279" s="10">
        <f>(E279/D279)*100</f>
        <v>110.38153846153847</v>
      </c>
      <c r="T279" s="12">
        <f>IF(P279&gt;0,E279/P279,0)</f>
        <v>75.444794952681391</v>
      </c>
      <c r="U279" t="str">
        <f>LEFT(R279,FIND("/",R279,1)-1)</f>
        <v>film &amp; video</v>
      </c>
      <c r="V279" t="str">
        <f>RIGHT(R279,(LEN(R279)-LEN(U279)-1))</f>
        <v>documentary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>(I280/86400)+25569+(-5/24)</f>
        <v>41193.832627314812</v>
      </c>
      <c r="K280">
        <v>1347411539</v>
      </c>
      <c r="L280" s="13">
        <f>(K280/86400)+25569+(-5/24)</f>
        <v>41163.832627314812</v>
      </c>
      <c r="M280" s="15" t="str">
        <f>TEXT(L280, "mmm")</f>
        <v>Sep</v>
      </c>
      <c r="N280" s="15" t="str">
        <f>TEXT(L280, "yyyy")</f>
        <v>2012</v>
      </c>
      <c r="O280" t="b">
        <v>1</v>
      </c>
      <c r="P280">
        <v>415</v>
      </c>
      <c r="Q280" t="b">
        <v>1</v>
      </c>
      <c r="R280" t="s">
        <v>8269</v>
      </c>
      <c r="S280" s="10">
        <f>(E280/D280)*100</f>
        <v>150.34814814814814</v>
      </c>
      <c r="T280" s="12">
        <f>IF(P280&gt;0,E280/P280,0)</f>
        <v>97.816867469879512</v>
      </c>
      <c r="U280" t="str">
        <f>LEFT(R280,FIND("/",R280,1)-1)</f>
        <v>film &amp; video</v>
      </c>
      <c r="V280" t="str">
        <f>RIGHT(R280,(LEN(R280)-LEN(U280)-1))</f>
        <v>documentary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>(I281/86400)+25569+(-5/24)</f>
        <v>42792.875694444439</v>
      </c>
      <c r="K281">
        <v>1485237096</v>
      </c>
      <c r="L281" s="13">
        <f>(K281/86400)+25569+(-5/24)</f>
        <v>42759.035833333335</v>
      </c>
      <c r="M281" s="15" t="str">
        <f>TEXT(L281, "mmm")</f>
        <v>Jan</v>
      </c>
      <c r="N281" s="15" t="str">
        <f>TEXT(L281, "yyyy")</f>
        <v>2017</v>
      </c>
      <c r="O281" t="b">
        <v>1</v>
      </c>
      <c r="P281">
        <v>305</v>
      </c>
      <c r="Q281" t="b">
        <v>1</v>
      </c>
      <c r="R281" t="s">
        <v>8269</v>
      </c>
      <c r="S281" s="10">
        <f>(E281/D281)*100</f>
        <v>157.31829411764707</v>
      </c>
      <c r="T281" s="12">
        <f>IF(P281&gt;0,E281/P281,0)</f>
        <v>87.685606557377056</v>
      </c>
      <c r="U281" t="str">
        <f>LEFT(R281,FIND("/",R281,1)-1)</f>
        <v>film &amp; video</v>
      </c>
      <c r="V281" t="str">
        <f>RIGHT(R281,(LEN(R281)-LEN(U281)-1))</f>
        <v>documentary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>(I282/86400)+25569+(-5/24)</f>
        <v>41789.382349537038</v>
      </c>
      <c r="K282">
        <v>1397571035</v>
      </c>
      <c r="L282" s="13">
        <f>(K282/86400)+25569+(-5/24)</f>
        <v>41744.382349537038</v>
      </c>
      <c r="M282" s="15" t="str">
        <f>TEXT(L282, "mmm")</f>
        <v>Apr</v>
      </c>
      <c r="N282" s="15" t="str">
        <f>TEXT(L282, "yyyy")</f>
        <v>2014</v>
      </c>
      <c r="O282" t="b">
        <v>1</v>
      </c>
      <c r="P282">
        <v>2139</v>
      </c>
      <c r="Q282" t="b">
        <v>1</v>
      </c>
      <c r="R282" t="s">
        <v>8269</v>
      </c>
      <c r="S282" s="10">
        <f>(E282/D282)*100</f>
        <v>156.14400000000001</v>
      </c>
      <c r="T282" s="12">
        <f>IF(P282&gt;0,E282/P282,0)</f>
        <v>54.748948106591868</v>
      </c>
      <c r="U282" t="str">
        <f>LEFT(R282,FIND("/",R282,1)-1)</f>
        <v>film &amp; video</v>
      </c>
      <c r="V282" t="str">
        <f>RIGHT(R282,(LEN(R282)-LEN(U282)-1))</f>
        <v>documentary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>(I283/86400)+25569+(-5/24)</f>
        <v>40035.601388888885</v>
      </c>
      <c r="K283">
        <v>1242532513</v>
      </c>
      <c r="L283" s="13">
        <f>(K283/86400)+25569+(-5/24)</f>
        <v>39949.955011574071</v>
      </c>
      <c r="M283" s="15" t="str">
        <f>TEXT(L283, "mmm")</f>
        <v>May</v>
      </c>
      <c r="N283" s="15" t="str">
        <f>TEXT(L283, "yyyy")</f>
        <v>2009</v>
      </c>
      <c r="O283" t="b">
        <v>1</v>
      </c>
      <c r="P283">
        <v>79</v>
      </c>
      <c r="Q283" t="b">
        <v>1</v>
      </c>
      <c r="R283" t="s">
        <v>8269</v>
      </c>
      <c r="S283" s="10">
        <f>(E283/D283)*100</f>
        <v>120.58763636363636</v>
      </c>
      <c r="T283" s="12">
        <f>IF(P283&gt;0,E283/P283,0)</f>
        <v>83.953417721518989</v>
      </c>
      <c r="U283" t="str">
        <f>LEFT(R283,FIND("/",R283,1)-1)</f>
        <v>film &amp; video</v>
      </c>
      <c r="V283" t="str">
        <f>RIGHT(R283,(LEN(R283)-LEN(U283)-1))</f>
        <v>documentary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>(I284/86400)+25569+(-5/24)</f>
        <v>40231.708333333328</v>
      </c>
      <c r="K284">
        <v>1263679492</v>
      </c>
      <c r="L284" s="13">
        <f>(K284/86400)+25569+(-5/24)</f>
        <v>40194.711712962962</v>
      </c>
      <c r="M284" s="15" t="str">
        <f>TEXT(L284, "mmm")</f>
        <v>Jan</v>
      </c>
      <c r="N284" s="15" t="str">
        <f>TEXT(L284, "yyyy")</f>
        <v>2010</v>
      </c>
      <c r="O284" t="b">
        <v>1</v>
      </c>
      <c r="P284">
        <v>179</v>
      </c>
      <c r="Q284" t="b">
        <v>1</v>
      </c>
      <c r="R284" t="s">
        <v>8269</v>
      </c>
      <c r="S284" s="10">
        <f>(E284/D284)*100</f>
        <v>101.18888888888888</v>
      </c>
      <c r="T284" s="12">
        <f>IF(P284&gt;0,E284/P284,0)</f>
        <v>254.38547486033519</v>
      </c>
      <c r="U284" t="str">
        <f>LEFT(R284,FIND("/",R284,1)-1)</f>
        <v>film &amp; video</v>
      </c>
      <c r="V284" t="str">
        <f>RIGHT(R284,(LEN(R284)-LEN(U284)-1))</f>
        <v>documentary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>(I285/86400)+25569+(-5/24)</f>
        <v>40694.999305555553</v>
      </c>
      <c r="K285">
        <v>1305219744</v>
      </c>
      <c r="L285" s="13">
        <f>(K285/86400)+25569+(-5/24)</f>
        <v>40675.501666666663</v>
      </c>
      <c r="M285" s="15" t="str">
        <f>TEXT(L285, "mmm")</f>
        <v>May</v>
      </c>
      <c r="N285" s="15" t="str">
        <f>TEXT(L285, "yyyy")</f>
        <v>2011</v>
      </c>
      <c r="O285" t="b">
        <v>1</v>
      </c>
      <c r="P285">
        <v>202</v>
      </c>
      <c r="Q285" t="b">
        <v>1</v>
      </c>
      <c r="R285" t="s">
        <v>8269</v>
      </c>
      <c r="S285" s="10">
        <f>(E285/D285)*100</f>
        <v>114.27249999999999</v>
      </c>
      <c r="T285" s="12">
        <f>IF(P285&gt;0,E285/P285,0)</f>
        <v>101.8269801980198</v>
      </c>
      <c r="U285" t="str">
        <f>LEFT(R285,FIND("/",R285,1)-1)</f>
        <v>film &amp; video</v>
      </c>
      <c r="V285" t="str">
        <f>RIGHT(R285,(LEN(R285)-LEN(U285)-1))</f>
        <v>documentary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>(I286/86400)+25569+(-5/24)</f>
        <v>40929.529861111107</v>
      </c>
      <c r="K286">
        <v>1325007780</v>
      </c>
      <c r="L286" s="13">
        <f>(K286/86400)+25569+(-5/24)</f>
        <v>40904.529861111107</v>
      </c>
      <c r="M286" s="15" t="str">
        <f>TEXT(L286, "mmm")</f>
        <v>Dec</v>
      </c>
      <c r="N286" s="15" t="str">
        <f>TEXT(L286, "yyyy")</f>
        <v>2011</v>
      </c>
      <c r="O286" t="b">
        <v>1</v>
      </c>
      <c r="P286">
        <v>760</v>
      </c>
      <c r="Q286" t="b">
        <v>1</v>
      </c>
      <c r="R286" t="s">
        <v>8269</v>
      </c>
      <c r="S286" s="10">
        <f>(E286/D286)*100</f>
        <v>104.62615</v>
      </c>
      <c r="T286" s="12">
        <f>IF(P286&gt;0,E286/P286,0)</f>
        <v>55.066394736842106</v>
      </c>
      <c r="U286" t="str">
        <f>LEFT(R286,FIND("/",R286,1)-1)</f>
        <v>film &amp; video</v>
      </c>
      <c r="V286" t="str">
        <f>RIGHT(R286,(LEN(R286)-LEN(U286)-1))</f>
        <v>documentary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>(I287/86400)+25569+(-5/24)</f>
        <v>41536.547777777778</v>
      </c>
      <c r="K287">
        <v>1377022128</v>
      </c>
      <c r="L287" s="13">
        <f>(K287/86400)+25569+(-5/24)</f>
        <v>41506.547777777778</v>
      </c>
      <c r="M287" s="15" t="str">
        <f>TEXT(L287, "mmm")</f>
        <v>Aug</v>
      </c>
      <c r="N287" s="15" t="str">
        <f>TEXT(L287, "yyyy")</f>
        <v>2013</v>
      </c>
      <c r="O287" t="b">
        <v>1</v>
      </c>
      <c r="P287">
        <v>563</v>
      </c>
      <c r="Q287" t="b">
        <v>1</v>
      </c>
      <c r="R287" t="s">
        <v>8269</v>
      </c>
      <c r="S287" s="10">
        <f>(E287/D287)*100</f>
        <v>228.82507142857142</v>
      </c>
      <c r="T287" s="12">
        <f>IF(P287&gt;0,E287/P287,0)</f>
        <v>56.901438721136763</v>
      </c>
      <c r="U287" t="str">
        <f>LEFT(R287,FIND("/",R287,1)-1)</f>
        <v>film &amp; video</v>
      </c>
      <c r="V287" t="str">
        <f>RIGHT(R287,(LEN(R287)-LEN(U287)-1))</f>
        <v>documentary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>(I288/86400)+25569+(-5/24)</f>
        <v>41358.566249999996</v>
      </c>
      <c r="K288">
        <v>1360352124</v>
      </c>
      <c r="L288" s="13">
        <f>(K288/86400)+25569+(-5/24)</f>
        <v>41313.607916666668</v>
      </c>
      <c r="M288" s="15" t="str">
        <f>TEXT(L288, "mmm")</f>
        <v>Feb</v>
      </c>
      <c r="N288" s="15" t="str">
        <f>TEXT(L288, "yyyy")</f>
        <v>2013</v>
      </c>
      <c r="O288" t="b">
        <v>1</v>
      </c>
      <c r="P288">
        <v>135</v>
      </c>
      <c r="Q288" t="b">
        <v>1</v>
      </c>
      <c r="R288" t="s">
        <v>8269</v>
      </c>
      <c r="S288" s="10">
        <f>(E288/D288)*100</f>
        <v>109.15333333333332</v>
      </c>
      <c r="T288" s="12">
        <f>IF(P288&gt;0,E288/P288,0)</f>
        <v>121.28148148148148</v>
      </c>
      <c r="U288" t="str">
        <f>LEFT(R288,FIND("/",R288,1)-1)</f>
        <v>film &amp; video</v>
      </c>
      <c r="V288" t="str">
        <f>RIGHT(R288,(LEN(R288)-LEN(U288)-1))</f>
        <v>documentary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>(I289/86400)+25569+(-5/24)</f>
        <v>41214.958333333328</v>
      </c>
      <c r="K289">
        <v>1349160018</v>
      </c>
      <c r="L289" s="13">
        <f>(K289/86400)+25569+(-5/24)</f>
        <v>41184.069652777776</v>
      </c>
      <c r="M289" s="15" t="str">
        <f>TEXT(L289, "mmm")</f>
        <v>Oct</v>
      </c>
      <c r="N289" s="15" t="str">
        <f>TEXT(L289, "yyyy")</f>
        <v>2012</v>
      </c>
      <c r="O289" t="b">
        <v>1</v>
      </c>
      <c r="P289">
        <v>290</v>
      </c>
      <c r="Q289" t="b">
        <v>1</v>
      </c>
      <c r="R289" t="s">
        <v>8269</v>
      </c>
      <c r="S289" s="10">
        <f>(E289/D289)*100</f>
        <v>176.29999999999998</v>
      </c>
      <c r="T289" s="12">
        <f>IF(P289&gt;0,E289/P289,0)</f>
        <v>91.189655172413794</v>
      </c>
      <c r="U289" t="str">
        <f>LEFT(R289,FIND("/",R289,1)-1)</f>
        <v>film &amp; video</v>
      </c>
      <c r="V289" t="str">
        <f>RIGHT(R289,(LEN(R289)-LEN(U289)-1))</f>
        <v>documentary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>(I290/86400)+25569+(-5/24)</f>
        <v>41085.960567129623</v>
      </c>
      <c r="K290">
        <v>1337659393</v>
      </c>
      <c r="L290" s="13">
        <f>(K290/86400)+25569+(-5/24)</f>
        <v>41050.960567129623</v>
      </c>
      <c r="M290" s="15" t="str">
        <f>TEXT(L290, "mmm")</f>
        <v>May</v>
      </c>
      <c r="N290" s="15" t="str">
        <f>TEXT(L290, "yyyy")</f>
        <v>2012</v>
      </c>
      <c r="O290" t="b">
        <v>1</v>
      </c>
      <c r="P290">
        <v>447</v>
      </c>
      <c r="Q290" t="b">
        <v>1</v>
      </c>
      <c r="R290" t="s">
        <v>8269</v>
      </c>
      <c r="S290" s="10">
        <f>(E290/D290)*100</f>
        <v>103.21061999999999</v>
      </c>
      <c r="T290" s="12">
        <f>IF(P290&gt;0,E290/P290,0)</f>
        <v>115.44812080536913</v>
      </c>
      <c r="U290" t="str">
        <f>LEFT(R290,FIND("/",R290,1)-1)</f>
        <v>film &amp; video</v>
      </c>
      <c r="V290" t="str">
        <f>RIGHT(R290,(LEN(R290)-LEN(U290)-1))</f>
        <v>documentary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>(I291/86400)+25569+(-5/24)</f>
        <v>41580.248078703698</v>
      </c>
      <c r="K291">
        <v>1380797834</v>
      </c>
      <c r="L291" s="13">
        <f>(K291/86400)+25569+(-5/24)</f>
        <v>41550.248078703698</v>
      </c>
      <c r="M291" s="15" t="str">
        <f>TEXT(L291, "mmm")</f>
        <v>Oct</v>
      </c>
      <c r="N291" s="15" t="str">
        <f>TEXT(L291, "yyyy")</f>
        <v>2013</v>
      </c>
      <c r="O291" t="b">
        <v>1</v>
      </c>
      <c r="P291">
        <v>232</v>
      </c>
      <c r="Q291" t="b">
        <v>1</v>
      </c>
      <c r="R291" t="s">
        <v>8269</v>
      </c>
      <c r="S291" s="10">
        <f>(E291/D291)*100</f>
        <v>104.82000000000001</v>
      </c>
      <c r="T291" s="12">
        <f>IF(P291&gt;0,E291/P291,0)</f>
        <v>67.771551724137936</v>
      </c>
      <c r="U291" t="str">
        <f>LEFT(R291,FIND("/",R291,1)-1)</f>
        <v>film &amp; video</v>
      </c>
      <c r="V291" t="str">
        <f>RIGHT(R291,(LEN(R291)-LEN(U291)-1))</f>
        <v>documentary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>(I292/86400)+25569+(-5/24)</f>
        <v>40576.124305555553</v>
      </c>
      <c r="K292">
        <v>1292316697</v>
      </c>
      <c r="L292" s="13">
        <f>(K292/86400)+25569+(-5/24)</f>
        <v>40526.160844907405</v>
      </c>
      <c r="M292" s="15" t="str">
        <f>TEXT(L292, "mmm")</f>
        <v>Dec</v>
      </c>
      <c r="N292" s="15" t="str">
        <f>TEXT(L292, "yyyy")</f>
        <v>2010</v>
      </c>
      <c r="O292" t="b">
        <v>1</v>
      </c>
      <c r="P292">
        <v>168</v>
      </c>
      <c r="Q292" t="b">
        <v>1</v>
      </c>
      <c r="R292" t="s">
        <v>8269</v>
      </c>
      <c r="S292" s="10">
        <f>(E292/D292)*100</f>
        <v>106.68444444444445</v>
      </c>
      <c r="T292" s="12">
        <f>IF(P292&gt;0,E292/P292,0)</f>
        <v>28.576190476190476</v>
      </c>
      <c r="U292" t="str">
        <f>LEFT(R292,FIND("/",R292,1)-1)</f>
        <v>film &amp; video</v>
      </c>
      <c r="V292" t="str">
        <f>RIGHT(R292,(LEN(R292)-LEN(U292)-1))</f>
        <v>documentary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>(I293/86400)+25569+(-5/24)</f>
        <v>41394.792361111111</v>
      </c>
      <c r="K293">
        <v>1365791246</v>
      </c>
      <c r="L293" s="13">
        <f>(K293/86400)+25569+(-5/24)</f>
        <v>41376.560717592591</v>
      </c>
      <c r="M293" s="15" t="str">
        <f>TEXT(L293, "mmm")</f>
        <v>Apr</v>
      </c>
      <c r="N293" s="15" t="str">
        <f>TEXT(L293, "yyyy")</f>
        <v>2013</v>
      </c>
      <c r="O293" t="b">
        <v>1</v>
      </c>
      <c r="P293">
        <v>128</v>
      </c>
      <c r="Q293" t="b">
        <v>1</v>
      </c>
      <c r="R293" t="s">
        <v>8269</v>
      </c>
      <c r="S293" s="10">
        <f>(E293/D293)*100</f>
        <v>120.02</v>
      </c>
      <c r="T293" s="12">
        <f>IF(P293&gt;0,E293/P293,0)</f>
        <v>46.8828125</v>
      </c>
      <c r="U293" t="str">
        <f>LEFT(R293,FIND("/",R293,1)-1)</f>
        <v>film &amp; video</v>
      </c>
      <c r="V293" t="str">
        <f>RIGHT(R293,(LEN(R293)-LEN(U293)-1))</f>
        <v>documentary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>(I294/86400)+25569+(-5/24)</f>
        <v>40844.957638888889</v>
      </c>
      <c r="K294">
        <v>1317064599</v>
      </c>
      <c r="L294" s="13">
        <f>(K294/86400)+25569+(-5/24)</f>
        <v>40812.594895833332</v>
      </c>
      <c r="M294" s="15" t="str">
        <f>TEXT(L294, "mmm")</f>
        <v>Sep</v>
      </c>
      <c r="N294" s="15" t="str">
        <f>TEXT(L294, "yyyy")</f>
        <v>2011</v>
      </c>
      <c r="O294" t="b">
        <v>1</v>
      </c>
      <c r="P294">
        <v>493</v>
      </c>
      <c r="Q294" t="b">
        <v>1</v>
      </c>
      <c r="R294" t="s">
        <v>8269</v>
      </c>
      <c r="S294" s="10">
        <f>(E294/D294)*100</f>
        <v>101.50693333333334</v>
      </c>
      <c r="T294" s="12">
        <f>IF(P294&gt;0,E294/P294,0)</f>
        <v>154.42231237322514</v>
      </c>
      <c r="U294" t="str">
        <f>LEFT(R294,FIND("/",R294,1)-1)</f>
        <v>film &amp; video</v>
      </c>
      <c r="V294" t="str">
        <f>RIGHT(R294,(LEN(R294)-LEN(U294)-1))</f>
        <v>documentary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>(I295/86400)+25569+(-5/24)</f>
        <v>41749.459652777776</v>
      </c>
      <c r="K295">
        <v>1395417714</v>
      </c>
      <c r="L295" s="13">
        <f>(K295/86400)+25569+(-5/24)</f>
        <v>41719.459652777776</v>
      </c>
      <c r="M295" s="15" t="str">
        <f>TEXT(L295, "mmm")</f>
        <v>Mar</v>
      </c>
      <c r="N295" s="15" t="str">
        <f>TEXT(L295, "yyyy")</f>
        <v>2014</v>
      </c>
      <c r="O295" t="b">
        <v>1</v>
      </c>
      <c r="P295">
        <v>131</v>
      </c>
      <c r="Q295" t="b">
        <v>1</v>
      </c>
      <c r="R295" t="s">
        <v>8269</v>
      </c>
      <c r="S295" s="10">
        <f>(E295/D295)*100</f>
        <v>101.38461538461539</v>
      </c>
      <c r="T295" s="12">
        <f>IF(P295&gt;0,E295/P295,0)</f>
        <v>201.22137404580153</v>
      </c>
      <c r="U295" t="str">
        <f>LEFT(R295,FIND("/",R295,1)-1)</f>
        <v>film &amp; video</v>
      </c>
      <c r="V295" t="str">
        <f>RIGHT(R295,(LEN(R295)-LEN(U295)-1))</f>
        <v>documentary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>(I296/86400)+25569+(-5/24)</f>
        <v>40378.458333333328</v>
      </c>
      <c r="K296">
        <v>1276480894</v>
      </c>
      <c r="L296" s="13">
        <f>(K296/86400)+25569+(-5/24)</f>
        <v>40342.876087962963</v>
      </c>
      <c r="M296" s="15" t="str">
        <f>TEXT(L296, "mmm")</f>
        <v>Jun</v>
      </c>
      <c r="N296" s="15" t="str">
        <f>TEXT(L296, "yyyy")</f>
        <v>2010</v>
      </c>
      <c r="O296" t="b">
        <v>1</v>
      </c>
      <c r="P296">
        <v>50</v>
      </c>
      <c r="Q296" t="b">
        <v>1</v>
      </c>
      <c r="R296" t="s">
        <v>8269</v>
      </c>
      <c r="S296" s="10">
        <f>(E296/D296)*100</f>
        <v>100</v>
      </c>
      <c r="T296" s="12">
        <f>IF(P296&gt;0,E296/P296,0)</f>
        <v>100</v>
      </c>
      <c r="U296" t="str">
        <f>LEFT(R296,FIND("/",R296,1)-1)</f>
        <v>film &amp; video</v>
      </c>
      <c r="V296" t="str">
        <f>RIGHT(R296,(LEN(R296)-LEN(U296)-1))</f>
        <v>documentary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>(I297/86400)+25569+(-5/24)</f>
        <v>41578.791666666664</v>
      </c>
      <c r="K297">
        <v>1378080409</v>
      </c>
      <c r="L297" s="13">
        <f>(K297/86400)+25569+(-5/24)</f>
        <v>41518.796400462961</v>
      </c>
      <c r="M297" s="15" t="str">
        <f>TEXT(L297, "mmm")</f>
        <v>Sep</v>
      </c>
      <c r="N297" s="15" t="str">
        <f>TEXT(L297, "yyyy")</f>
        <v>2013</v>
      </c>
      <c r="O297" t="b">
        <v>1</v>
      </c>
      <c r="P297">
        <v>665</v>
      </c>
      <c r="Q297" t="b">
        <v>1</v>
      </c>
      <c r="R297" t="s">
        <v>8269</v>
      </c>
      <c r="S297" s="10">
        <f>(E297/D297)*100</f>
        <v>133.10911999999999</v>
      </c>
      <c r="T297" s="12">
        <f>IF(P297&gt;0,E297/P297,0)</f>
        <v>100.08204511278196</v>
      </c>
      <c r="U297" t="str">
        <f>LEFT(R297,FIND("/",R297,1)-1)</f>
        <v>film &amp; video</v>
      </c>
      <c r="V297" t="str">
        <f>RIGHT(R297,(LEN(R297)-LEN(U297)-1))</f>
        <v>documentary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>(I298/86400)+25569+(-5/24)</f>
        <v>41159.267164351848</v>
      </c>
      <c r="K298">
        <v>1344857083</v>
      </c>
      <c r="L298" s="13">
        <f>(K298/86400)+25569+(-5/24)</f>
        <v>41134.267164351848</v>
      </c>
      <c r="M298" s="15" t="str">
        <f>TEXT(L298, "mmm")</f>
        <v>Aug</v>
      </c>
      <c r="N298" s="15" t="str">
        <f>TEXT(L298, "yyyy")</f>
        <v>2012</v>
      </c>
      <c r="O298" t="b">
        <v>1</v>
      </c>
      <c r="P298">
        <v>129</v>
      </c>
      <c r="Q298" t="b">
        <v>1</v>
      </c>
      <c r="R298" t="s">
        <v>8269</v>
      </c>
      <c r="S298" s="10">
        <f>(E298/D298)*100</f>
        <v>118.72620000000001</v>
      </c>
      <c r="T298" s="12">
        <f>IF(P298&gt;0,E298/P298,0)</f>
        <v>230.08953488372092</v>
      </c>
      <c r="U298" t="str">
        <f>LEFT(R298,FIND("/",R298,1)-1)</f>
        <v>film &amp; video</v>
      </c>
      <c r="V298" t="str">
        <f>RIGHT(R298,(LEN(R298)-LEN(U298)-1))</f>
        <v>documentary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>(I299/86400)+25569+(-5/24)</f>
        <v>42124.957638888889</v>
      </c>
      <c r="K299">
        <v>1427390901</v>
      </c>
      <c r="L299" s="13">
        <f>(K299/86400)+25569+(-5/24)</f>
        <v>42089.519687499997</v>
      </c>
      <c r="M299" s="15" t="str">
        <f>TEXT(L299, "mmm")</f>
        <v>Mar</v>
      </c>
      <c r="N299" s="15" t="str">
        <f>TEXT(L299, "yyyy")</f>
        <v>2015</v>
      </c>
      <c r="O299" t="b">
        <v>1</v>
      </c>
      <c r="P299">
        <v>142</v>
      </c>
      <c r="Q299" t="b">
        <v>1</v>
      </c>
      <c r="R299" t="s">
        <v>8269</v>
      </c>
      <c r="S299" s="10">
        <f>(E299/D299)*100</f>
        <v>100.64</v>
      </c>
      <c r="T299" s="12">
        <f>IF(P299&gt;0,E299/P299,0)</f>
        <v>141.74647887323943</v>
      </c>
      <c r="U299" t="str">
        <f>LEFT(R299,FIND("/",R299,1)-1)</f>
        <v>film &amp; video</v>
      </c>
      <c r="V299" t="str">
        <f>RIGHT(R299,(LEN(R299)-LEN(U299)-1))</f>
        <v>documentary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>(I300/86400)+25569+(-5/24)</f>
        <v>41768.666666666664</v>
      </c>
      <c r="K300">
        <v>1394536048</v>
      </c>
      <c r="L300" s="13">
        <f>(K300/86400)+25569+(-5/24)</f>
        <v>41709.255185185182</v>
      </c>
      <c r="M300" s="15" t="str">
        <f>TEXT(L300, "mmm")</f>
        <v>Mar</v>
      </c>
      <c r="N300" s="15" t="str">
        <f>TEXT(L300, "yyyy")</f>
        <v>2014</v>
      </c>
      <c r="O300" t="b">
        <v>1</v>
      </c>
      <c r="P300">
        <v>2436</v>
      </c>
      <c r="Q300" t="b">
        <v>1</v>
      </c>
      <c r="R300" t="s">
        <v>8269</v>
      </c>
      <c r="S300" s="10">
        <f>(E300/D300)*100</f>
        <v>108.93241269841269</v>
      </c>
      <c r="T300" s="12">
        <f>IF(P300&gt;0,E300/P300,0)</f>
        <v>56.344351395730705</v>
      </c>
      <c r="U300" t="str">
        <f>LEFT(R300,FIND("/",R300,1)-1)</f>
        <v>film &amp; video</v>
      </c>
      <c r="V300" t="str">
        <f>RIGHT(R300,(LEN(R300)-LEN(U300)-1))</f>
        <v>documentary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>(I301/86400)+25569+(-5/24)</f>
        <v>40499.058564814812</v>
      </c>
      <c r="K301">
        <v>1287379460</v>
      </c>
      <c r="L301" s="13">
        <f>(K301/86400)+25569+(-5/24)</f>
        <v>40469.016898148147</v>
      </c>
      <c r="M301" s="15" t="str">
        <f>TEXT(L301, "mmm")</f>
        <v>Oct</v>
      </c>
      <c r="N301" s="15" t="str">
        <f>TEXT(L301, "yyyy")</f>
        <v>2010</v>
      </c>
      <c r="O301" t="b">
        <v>1</v>
      </c>
      <c r="P301">
        <v>244</v>
      </c>
      <c r="Q301" t="b">
        <v>1</v>
      </c>
      <c r="R301" t="s">
        <v>8269</v>
      </c>
      <c r="S301" s="10">
        <f>(E301/D301)*100</f>
        <v>178.95250000000001</v>
      </c>
      <c r="T301" s="12">
        <f>IF(P301&gt;0,E301/P301,0)</f>
        <v>73.341188524590166</v>
      </c>
      <c r="U301" t="str">
        <f>LEFT(R301,FIND("/",R301,1)-1)</f>
        <v>film &amp; video</v>
      </c>
      <c r="V301" t="str">
        <f>RIGHT(R301,(LEN(R301)-LEN(U301)-1))</f>
        <v>documentary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>(I302/86400)+25569+(-5/24)</f>
        <v>40657.751597222217</v>
      </c>
      <c r="K302">
        <v>1301007738</v>
      </c>
      <c r="L302" s="13">
        <f>(K302/86400)+25569+(-5/24)</f>
        <v>40626.751597222217</v>
      </c>
      <c r="M302" s="15" t="str">
        <f>TEXT(L302, "mmm")</f>
        <v>Mar</v>
      </c>
      <c r="N302" s="15" t="str">
        <f>TEXT(L302, "yyyy")</f>
        <v>2011</v>
      </c>
      <c r="O302" t="b">
        <v>1</v>
      </c>
      <c r="P302">
        <v>298</v>
      </c>
      <c r="Q302" t="b">
        <v>1</v>
      </c>
      <c r="R302" t="s">
        <v>8269</v>
      </c>
      <c r="S302" s="10">
        <f>(E302/D302)*100</f>
        <v>101.72264</v>
      </c>
      <c r="T302" s="12">
        <f>IF(P302&gt;0,E302/P302,0)</f>
        <v>85.337785234899329</v>
      </c>
      <c r="U302" t="str">
        <f>LEFT(R302,FIND("/",R302,1)-1)</f>
        <v>film &amp; video</v>
      </c>
      <c r="V302" t="str">
        <f>RIGHT(R302,(LEN(R302)-LEN(U302)-1))</f>
        <v>documentary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>(I303/86400)+25569+(-5/24)</f>
        <v>41352.487673611111</v>
      </c>
      <c r="K303">
        <v>1360258935</v>
      </c>
      <c r="L303" s="13">
        <f>(K303/86400)+25569+(-5/24)</f>
        <v>41312.529340277775</v>
      </c>
      <c r="M303" s="15" t="str">
        <f>TEXT(L303, "mmm")</f>
        <v>Feb</v>
      </c>
      <c r="N303" s="15" t="str">
        <f>TEXT(L303, "yyyy")</f>
        <v>2013</v>
      </c>
      <c r="O303" t="b">
        <v>1</v>
      </c>
      <c r="P303">
        <v>251</v>
      </c>
      <c r="Q303" t="b">
        <v>1</v>
      </c>
      <c r="R303" t="s">
        <v>8269</v>
      </c>
      <c r="S303" s="10">
        <f>(E303/D303)*100</f>
        <v>118.73499999999999</v>
      </c>
      <c r="T303" s="12">
        <f>IF(P303&gt;0,E303/P303,0)</f>
        <v>61.496215139442228</v>
      </c>
      <c r="U303" t="str">
        <f>LEFT(R303,FIND("/",R303,1)-1)</f>
        <v>film &amp; video</v>
      </c>
      <c r="V303" t="str">
        <f>RIGHT(R303,(LEN(R303)-LEN(U303)-1))</f>
        <v>documentary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>(I304/86400)+25569+(-5/24)</f>
        <v>40963.648587962962</v>
      </c>
      <c r="K304">
        <v>1327523638</v>
      </c>
      <c r="L304" s="13">
        <f>(K304/86400)+25569+(-5/24)</f>
        <v>40933.648587962962</v>
      </c>
      <c r="M304" s="15" t="str">
        <f>TEXT(L304, "mmm")</f>
        <v>Jan</v>
      </c>
      <c r="N304" s="15" t="str">
        <f>TEXT(L304, "yyyy")</f>
        <v>2012</v>
      </c>
      <c r="O304" t="b">
        <v>1</v>
      </c>
      <c r="P304">
        <v>108</v>
      </c>
      <c r="Q304" t="b">
        <v>1</v>
      </c>
      <c r="R304" t="s">
        <v>8269</v>
      </c>
      <c r="S304" s="10">
        <f>(E304/D304)*100</f>
        <v>100.46</v>
      </c>
      <c r="T304" s="12">
        <f>IF(P304&gt;0,E304/P304,0)</f>
        <v>93.018518518518519</v>
      </c>
      <c r="U304" t="str">
        <f>LEFT(R304,FIND("/",R304,1)-1)</f>
        <v>film &amp; video</v>
      </c>
      <c r="V304" t="str">
        <f>RIGHT(R304,(LEN(R304)-LEN(U304)-1))</f>
        <v>documentary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>(I305/86400)+25569+(-5/24)</f>
        <v>41061.862800925919</v>
      </c>
      <c r="K305">
        <v>1336009346</v>
      </c>
      <c r="L305" s="13">
        <f>(K305/86400)+25569+(-5/24)</f>
        <v>41031.862800925919</v>
      </c>
      <c r="M305" s="15" t="str">
        <f>TEXT(L305, "mmm")</f>
        <v>May</v>
      </c>
      <c r="N305" s="15" t="str">
        <f>TEXT(L305, "yyyy")</f>
        <v>2012</v>
      </c>
      <c r="O305" t="b">
        <v>1</v>
      </c>
      <c r="P305">
        <v>82</v>
      </c>
      <c r="Q305" t="b">
        <v>1</v>
      </c>
      <c r="R305" t="s">
        <v>8269</v>
      </c>
      <c r="S305" s="10">
        <f>(E305/D305)*100</f>
        <v>137.46666666666667</v>
      </c>
      <c r="T305" s="12">
        <f>IF(P305&gt;0,E305/P305,0)</f>
        <v>50.292682926829265</v>
      </c>
      <c r="U305" t="str">
        <f>LEFT(R305,FIND("/",R305,1)-1)</f>
        <v>film &amp; video</v>
      </c>
      <c r="V305" t="str">
        <f>RIGHT(R305,(LEN(R305)-LEN(U305)-1))</f>
        <v>documentary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>(I306/86400)+25569+(-5/24)</f>
        <v>41152.875</v>
      </c>
      <c r="K306">
        <v>1343096197</v>
      </c>
      <c r="L306" s="13">
        <f>(K306/86400)+25569+(-5/24)</f>
        <v>41113.88653935185</v>
      </c>
      <c r="M306" s="15" t="str">
        <f>TEXT(L306, "mmm")</f>
        <v>Jul</v>
      </c>
      <c r="N306" s="15" t="str">
        <f>TEXT(L306, "yyyy")</f>
        <v>2012</v>
      </c>
      <c r="O306" t="b">
        <v>1</v>
      </c>
      <c r="P306">
        <v>74</v>
      </c>
      <c r="Q306" t="b">
        <v>1</v>
      </c>
      <c r="R306" t="s">
        <v>8269</v>
      </c>
      <c r="S306" s="10">
        <f>(E306/D306)*100</f>
        <v>231.64705882352939</v>
      </c>
      <c r="T306" s="12">
        <f>IF(P306&gt;0,E306/P306,0)</f>
        <v>106.43243243243244</v>
      </c>
      <c r="U306" t="str">
        <f>LEFT(R306,FIND("/",R306,1)-1)</f>
        <v>film &amp; video</v>
      </c>
      <c r="V306" t="str">
        <f>RIGHT(R306,(LEN(R306)-LEN(U306)-1))</f>
        <v>documentary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>(I307/86400)+25569+(-5/24)</f>
        <v>40978.421863425923</v>
      </c>
      <c r="K307">
        <v>1328800049</v>
      </c>
      <c r="L307" s="13">
        <f>(K307/86400)+25569+(-5/24)</f>
        <v>40948.421863425923</v>
      </c>
      <c r="M307" s="15" t="str">
        <f>TEXT(L307, "mmm")</f>
        <v>Feb</v>
      </c>
      <c r="N307" s="15" t="str">
        <f>TEXT(L307, "yyyy")</f>
        <v>2012</v>
      </c>
      <c r="O307" t="b">
        <v>1</v>
      </c>
      <c r="P307">
        <v>189</v>
      </c>
      <c r="Q307" t="b">
        <v>1</v>
      </c>
      <c r="R307" t="s">
        <v>8269</v>
      </c>
      <c r="S307" s="10">
        <f>(E307/D307)*100</f>
        <v>130.33333333333331</v>
      </c>
      <c r="T307" s="12">
        <f>IF(P307&gt;0,E307/P307,0)</f>
        <v>51.719576719576722</v>
      </c>
      <c r="U307" t="str">
        <f>LEFT(R307,FIND("/",R307,1)-1)</f>
        <v>film &amp; video</v>
      </c>
      <c r="V307" t="str">
        <f>RIGHT(R307,(LEN(R307)-LEN(U307)-1))</f>
        <v>documentary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>(I308/86400)+25569+(-5/24)</f>
        <v>41353.587187499994</v>
      </c>
      <c r="K308">
        <v>1362081933</v>
      </c>
      <c r="L308" s="13">
        <f>(K308/86400)+25569+(-5/24)</f>
        <v>41333.628854166665</v>
      </c>
      <c r="M308" s="15" t="str">
        <f>TEXT(L308, "mmm")</f>
        <v>Feb</v>
      </c>
      <c r="N308" s="15" t="str">
        <f>TEXT(L308, "yyyy")</f>
        <v>2013</v>
      </c>
      <c r="O308" t="b">
        <v>1</v>
      </c>
      <c r="P308">
        <v>80</v>
      </c>
      <c r="Q308" t="b">
        <v>1</v>
      </c>
      <c r="R308" t="s">
        <v>8269</v>
      </c>
      <c r="S308" s="10">
        <f>(E308/D308)*100</f>
        <v>292.89999999999998</v>
      </c>
      <c r="T308" s="12">
        <f>IF(P308&gt;0,E308/P308,0)</f>
        <v>36.612499999999997</v>
      </c>
      <c r="U308" t="str">
        <f>LEFT(R308,FIND("/",R308,1)-1)</f>
        <v>film &amp; video</v>
      </c>
      <c r="V308" t="str">
        <f>RIGHT(R308,(LEN(R308)-LEN(U308)-1))</f>
        <v>documentary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>(I309/86400)+25569+(-5/24)</f>
        <v>41312.736122685186</v>
      </c>
      <c r="K309">
        <v>1357684801</v>
      </c>
      <c r="L309" s="13">
        <f>(K309/86400)+25569+(-5/24)</f>
        <v>41282.736122685186</v>
      </c>
      <c r="M309" s="15" t="str">
        <f>TEXT(L309, "mmm")</f>
        <v>Jan</v>
      </c>
      <c r="N309" s="15" t="str">
        <f>TEXT(L309, "yyyy")</f>
        <v>2013</v>
      </c>
      <c r="O309" t="b">
        <v>1</v>
      </c>
      <c r="P309">
        <v>576</v>
      </c>
      <c r="Q309" t="b">
        <v>1</v>
      </c>
      <c r="R309" t="s">
        <v>8269</v>
      </c>
      <c r="S309" s="10">
        <f>(E309/D309)*100</f>
        <v>111.31818181818183</v>
      </c>
      <c r="T309" s="12">
        <f>IF(P309&gt;0,E309/P309,0)</f>
        <v>42.517361111111114</v>
      </c>
      <c r="U309" t="str">
        <f>LEFT(R309,FIND("/",R309,1)-1)</f>
        <v>film &amp; video</v>
      </c>
      <c r="V309" t="str">
        <f>RIGHT(R309,(LEN(R309)-LEN(U309)-1))</f>
        <v>documentary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>(I310/86400)+25569+(-5/24)</f>
        <v>40612.486226851848</v>
      </c>
      <c r="K310">
        <v>1295887210</v>
      </c>
      <c r="L310" s="13">
        <f>(K310/86400)+25569+(-5/24)</f>
        <v>40567.486226851848</v>
      </c>
      <c r="M310" s="15" t="str">
        <f>TEXT(L310, "mmm")</f>
        <v>Jan</v>
      </c>
      <c r="N310" s="15" t="str">
        <f>TEXT(L310, "yyyy")</f>
        <v>2011</v>
      </c>
      <c r="O310" t="b">
        <v>1</v>
      </c>
      <c r="P310">
        <v>202</v>
      </c>
      <c r="Q310" t="b">
        <v>1</v>
      </c>
      <c r="R310" t="s">
        <v>8269</v>
      </c>
      <c r="S310" s="10">
        <f>(E310/D310)*100</f>
        <v>105.56666666666668</v>
      </c>
      <c r="T310" s="12">
        <f>IF(P310&gt;0,E310/P310,0)</f>
        <v>62.712871287128714</v>
      </c>
      <c r="U310" t="str">
        <f>LEFT(R310,FIND("/",R310,1)-1)</f>
        <v>film &amp; video</v>
      </c>
      <c r="V310" t="str">
        <f>RIGHT(R310,(LEN(R310)-LEN(U310)-1))</f>
        <v>documentary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>(I311/86400)+25569+(-5/24)</f>
        <v>41155.543217592589</v>
      </c>
      <c r="K311">
        <v>1344880934</v>
      </c>
      <c r="L311" s="13">
        <f>(K311/86400)+25569+(-5/24)</f>
        <v>41134.543217592589</v>
      </c>
      <c r="M311" s="15" t="str">
        <f>TEXT(L311, "mmm")</f>
        <v>Aug</v>
      </c>
      <c r="N311" s="15" t="str">
        <f>TEXT(L311, "yyyy")</f>
        <v>2012</v>
      </c>
      <c r="O311" t="b">
        <v>1</v>
      </c>
      <c r="P311">
        <v>238</v>
      </c>
      <c r="Q311" t="b">
        <v>1</v>
      </c>
      <c r="R311" t="s">
        <v>8269</v>
      </c>
      <c r="S311" s="10">
        <f>(E311/D311)*100</f>
        <v>118.94444444444446</v>
      </c>
      <c r="T311" s="12">
        <f>IF(P311&gt;0,E311/P311,0)</f>
        <v>89.957983193277315</v>
      </c>
      <c r="U311" t="str">
        <f>LEFT(R311,FIND("/",R311,1)-1)</f>
        <v>film &amp; video</v>
      </c>
      <c r="V311" t="str">
        <f>RIGHT(R311,(LEN(R311)-LEN(U311)-1))</f>
        <v>documentary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>(I312/86400)+25569+(-5/24)</f>
        <v>40835.875</v>
      </c>
      <c r="K312">
        <v>1317788623</v>
      </c>
      <c r="L312" s="13">
        <f>(K312/86400)+25569+(-5/24)</f>
        <v>40820.974803240737</v>
      </c>
      <c r="M312" s="15" t="str">
        <f>TEXT(L312, "mmm")</f>
        <v>Oct</v>
      </c>
      <c r="N312" s="15" t="str">
        <f>TEXT(L312, "yyyy")</f>
        <v>2011</v>
      </c>
      <c r="O312" t="b">
        <v>1</v>
      </c>
      <c r="P312">
        <v>36</v>
      </c>
      <c r="Q312" t="b">
        <v>1</v>
      </c>
      <c r="R312" t="s">
        <v>8269</v>
      </c>
      <c r="S312" s="10">
        <f>(E312/D312)*100</f>
        <v>104.129</v>
      </c>
      <c r="T312" s="12">
        <f>IF(P312&gt;0,E312/P312,0)</f>
        <v>28.924722222222222</v>
      </c>
      <c r="U312" t="str">
        <f>LEFT(R312,FIND("/",R312,1)-1)</f>
        <v>film &amp; video</v>
      </c>
      <c r="V312" t="str">
        <f>RIGHT(R312,(LEN(R312)-LEN(U312)-1))</f>
        <v>documentary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>(I313/86400)+25569+(-5/24)</f>
        <v>40909.124305555553</v>
      </c>
      <c r="K313">
        <v>1321852592</v>
      </c>
      <c r="L313" s="13">
        <f>(K313/86400)+25569+(-5/24)</f>
        <v>40868.011481481481</v>
      </c>
      <c r="M313" s="15" t="str">
        <f>TEXT(L313, "mmm")</f>
        <v>Nov</v>
      </c>
      <c r="N313" s="15" t="str">
        <f>TEXT(L313, "yyyy")</f>
        <v>2011</v>
      </c>
      <c r="O313" t="b">
        <v>1</v>
      </c>
      <c r="P313">
        <v>150</v>
      </c>
      <c r="Q313" t="b">
        <v>1</v>
      </c>
      <c r="R313" t="s">
        <v>8269</v>
      </c>
      <c r="S313" s="10">
        <f>(E313/D313)*100</f>
        <v>104.10165000000001</v>
      </c>
      <c r="T313" s="12">
        <f>IF(P313&gt;0,E313/P313,0)</f>
        <v>138.8022</v>
      </c>
      <c r="U313" t="str">
        <f>LEFT(R313,FIND("/",R313,1)-1)</f>
        <v>film &amp; video</v>
      </c>
      <c r="V313" t="str">
        <f>RIGHT(R313,(LEN(R313)-LEN(U313)-1))</f>
        <v>documentary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>(I314/86400)+25569+(-5/24)</f>
        <v>41378.669351851851</v>
      </c>
      <c r="K314">
        <v>1363381432</v>
      </c>
      <c r="L314" s="13">
        <f>(K314/86400)+25569+(-5/24)</f>
        <v>41348.669351851851</v>
      </c>
      <c r="M314" s="15" t="str">
        <f>TEXT(L314, "mmm")</f>
        <v>Mar</v>
      </c>
      <c r="N314" s="15" t="str">
        <f>TEXT(L314, "yyyy")</f>
        <v>2013</v>
      </c>
      <c r="O314" t="b">
        <v>1</v>
      </c>
      <c r="P314">
        <v>146</v>
      </c>
      <c r="Q314" t="b">
        <v>1</v>
      </c>
      <c r="R314" t="s">
        <v>8269</v>
      </c>
      <c r="S314" s="10">
        <f>(E314/D314)*100</f>
        <v>111.87499999999999</v>
      </c>
      <c r="T314" s="12">
        <f>IF(P314&gt;0,E314/P314,0)</f>
        <v>61.301369863013697</v>
      </c>
      <c r="U314" t="str">
        <f>LEFT(R314,FIND("/",R314,1)-1)</f>
        <v>film &amp; video</v>
      </c>
      <c r="V314" t="str">
        <f>RIGHT(R314,(LEN(R314)-LEN(U314)-1))</f>
        <v>documentary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>(I315/86400)+25569+(-5/24)</f>
        <v>40401.457638888889</v>
      </c>
      <c r="K315">
        <v>1277702894</v>
      </c>
      <c r="L315" s="13">
        <f>(K315/86400)+25569+(-5/24)</f>
        <v>40357.019606481481</v>
      </c>
      <c r="M315" s="15" t="str">
        <f>TEXT(L315, "mmm")</f>
        <v>Jun</v>
      </c>
      <c r="N315" s="15" t="str">
        <f>TEXT(L315, "yyyy")</f>
        <v>2010</v>
      </c>
      <c r="O315" t="b">
        <v>1</v>
      </c>
      <c r="P315">
        <v>222</v>
      </c>
      <c r="Q315" t="b">
        <v>1</v>
      </c>
      <c r="R315" t="s">
        <v>8269</v>
      </c>
      <c r="S315" s="10">
        <f>(E315/D315)*100</f>
        <v>104.73529411764706</v>
      </c>
      <c r="T315" s="12">
        <f>IF(P315&gt;0,E315/P315,0)</f>
        <v>80.202702702702709</v>
      </c>
      <c r="U315" t="str">
        <f>LEFT(R315,FIND("/",R315,1)-1)</f>
        <v>film &amp; video</v>
      </c>
      <c r="V315" t="str">
        <f>RIGHT(R315,(LEN(R315)-LEN(U315)-1))</f>
        <v>documentary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>(I316/86400)+25569+(-5/24)</f>
        <v>41334.624861111108</v>
      </c>
      <c r="K316">
        <v>1359575988</v>
      </c>
      <c r="L316" s="13">
        <f>(K316/86400)+25569+(-5/24)</f>
        <v>41304.624861111108</v>
      </c>
      <c r="M316" s="15" t="str">
        <f>TEXT(L316, "mmm")</f>
        <v>Jan</v>
      </c>
      <c r="N316" s="15" t="str">
        <f>TEXT(L316, "yyyy")</f>
        <v>2013</v>
      </c>
      <c r="O316" t="b">
        <v>1</v>
      </c>
      <c r="P316">
        <v>120</v>
      </c>
      <c r="Q316" t="b">
        <v>1</v>
      </c>
      <c r="R316" t="s">
        <v>8269</v>
      </c>
      <c r="S316" s="10">
        <f>(E316/D316)*100</f>
        <v>385.15000000000003</v>
      </c>
      <c r="T316" s="12">
        <f>IF(P316&gt;0,E316/P316,0)</f>
        <v>32.095833333333331</v>
      </c>
      <c r="U316" t="str">
        <f>LEFT(R316,FIND("/",R316,1)-1)</f>
        <v>film &amp; video</v>
      </c>
      <c r="V316" t="str">
        <f>RIGHT(R316,(LEN(R316)-LEN(U316)-1))</f>
        <v>documentary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>(I317/86400)+25569+(-5/24)</f>
        <v>41143.564050925925</v>
      </c>
      <c r="K317">
        <v>1343068334</v>
      </c>
      <c r="L317" s="13">
        <f>(K317/86400)+25569+(-5/24)</f>
        <v>41113.564050925925</v>
      </c>
      <c r="M317" s="15" t="str">
        <f>TEXT(L317, "mmm")</f>
        <v>Jul</v>
      </c>
      <c r="N317" s="15" t="str">
        <f>TEXT(L317, "yyyy")</f>
        <v>2012</v>
      </c>
      <c r="O317" t="b">
        <v>1</v>
      </c>
      <c r="P317">
        <v>126</v>
      </c>
      <c r="Q317" t="b">
        <v>1</v>
      </c>
      <c r="R317" t="s">
        <v>8269</v>
      </c>
      <c r="S317" s="10">
        <f>(E317/D317)*100</f>
        <v>101.248</v>
      </c>
      <c r="T317" s="12">
        <f>IF(P317&gt;0,E317/P317,0)</f>
        <v>200.88888888888889</v>
      </c>
      <c r="U317" t="str">
        <f>LEFT(R317,FIND("/",R317,1)-1)</f>
        <v>film &amp; video</v>
      </c>
      <c r="V317" t="str">
        <f>RIGHT(R317,(LEN(R317)-LEN(U317)-1))</f>
        <v>documentary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>(I318/86400)+25569+(-5/24)</f>
        <v>41983.999305555553</v>
      </c>
      <c r="K318">
        <v>1415398197</v>
      </c>
      <c r="L318" s="13">
        <f>(K318/86400)+25569+(-5/24)</f>
        <v>41950.715243055551</v>
      </c>
      <c r="M318" s="15" t="str">
        <f>TEXT(L318, "mmm")</f>
        <v>Nov</v>
      </c>
      <c r="N318" s="15" t="str">
        <f>TEXT(L318, "yyyy")</f>
        <v>2014</v>
      </c>
      <c r="O318" t="b">
        <v>1</v>
      </c>
      <c r="P318">
        <v>158</v>
      </c>
      <c r="Q318" t="b">
        <v>1</v>
      </c>
      <c r="R318" t="s">
        <v>8269</v>
      </c>
      <c r="S318" s="10">
        <f>(E318/D318)*100</f>
        <v>113.77333333333333</v>
      </c>
      <c r="T318" s="12">
        <f>IF(P318&gt;0,E318/P318,0)</f>
        <v>108.01265822784811</v>
      </c>
      <c r="U318" t="str">
        <f>LEFT(R318,FIND("/",R318,1)-1)</f>
        <v>film &amp; video</v>
      </c>
      <c r="V318" t="str">
        <f>RIGHT(R318,(LEN(R318)-LEN(U318)-1))</f>
        <v>documentary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>(I319/86400)+25569+(-5/24)</f>
        <v>41619.468553240738</v>
      </c>
      <c r="K319">
        <v>1384186483</v>
      </c>
      <c r="L319" s="13">
        <f>(K319/86400)+25569+(-5/24)</f>
        <v>41589.468553240738</v>
      </c>
      <c r="M319" s="15" t="str">
        <f>TEXT(L319, "mmm")</f>
        <v>Nov</v>
      </c>
      <c r="N319" s="15" t="str">
        <f>TEXT(L319, "yyyy")</f>
        <v>2013</v>
      </c>
      <c r="O319" t="b">
        <v>1</v>
      </c>
      <c r="P319">
        <v>316</v>
      </c>
      <c r="Q319" t="b">
        <v>1</v>
      </c>
      <c r="R319" t="s">
        <v>8269</v>
      </c>
      <c r="S319" s="10">
        <f>(E319/D319)*100</f>
        <v>100.80333333333333</v>
      </c>
      <c r="T319" s="12">
        <f>IF(P319&gt;0,E319/P319,0)</f>
        <v>95.699367088607602</v>
      </c>
      <c r="U319" t="str">
        <f>LEFT(R319,FIND("/",R319,1)-1)</f>
        <v>film &amp; video</v>
      </c>
      <c r="V319" t="str">
        <f>RIGHT(R319,(LEN(R319)-LEN(U319)-1))</f>
        <v>documentary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>(I320/86400)+25569+(-5/24)</f>
        <v>41359.788784722223</v>
      </c>
      <c r="K320">
        <v>1361753751</v>
      </c>
      <c r="L320" s="13">
        <f>(K320/86400)+25569+(-5/24)</f>
        <v>41329.830451388887</v>
      </c>
      <c r="M320" s="15" t="str">
        <f>TEXT(L320, "mmm")</f>
        <v>Feb</v>
      </c>
      <c r="N320" s="15" t="str">
        <f>TEXT(L320, "yyyy")</f>
        <v>2013</v>
      </c>
      <c r="O320" t="b">
        <v>1</v>
      </c>
      <c r="P320">
        <v>284</v>
      </c>
      <c r="Q320" t="b">
        <v>1</v>
      </c>
      <c r="R320" t="s">
        <v>8269</v>
      </c>
      <c r="S320" s="10">
        <f>(E320/D320)*100</f>
        <v>283.32</v>
      </c>
      <c r="T320" s="12">
        <f>IF(P320&gt;0,E320/P320,0)</f>
        <v>49.880281690140848</v>
      </c>
      <c r="U320" t="str">
        <f>LEFT(R320,FIND("/",R320,1)-1)</f>
        <v>film &amp; video</v>
      </c>
      <c r="V320" t="str">
        <f>RIGHT(R320,(LEN(R320)-LEN(U320)-1))</f>
        <v>documentary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>(I321/86400)+25569+(-5/24)</f>
        <v>40211.124305555553</v>
      </c>
      <c r="K321">
        <v>1257538029</v>
      </c>
      <c r="L321" s="13">
        <f>(K321/86400)+25569+(-5/24)</f>
        <v>40123.629965277774</v>
      </c>
      <c r="M321" s="15" t="str">
        <f>TEXT(L321, "mmm")</f>
        <v>Nov</v>
      </c>
      <c r="N321" s="15" t="str">
        <f>TEXT(L321, "yyyy")</f>
        <v>2009</v>
      </c>
      <c r="O321" t="b">
        <v>1</v>
      </c>
      <c r="P321">
        <v>51</v>
      </c>
      <c r="Q321" t="b">
        <v>1</v>
      </c>
      <c r="R321" t="s">
        <v>8269</v>
      </c>
      <c r="S321" s="10">
        <f>(E321/D321)*100</f>
        <v>112.68</v>
      </c>
      <c r="T321" s="12">
        <f>IF(P321&gt;0,E321/P321,0)</f>
        <v>110.47058823529412</v>
      </c>
      <c r="U321" t="str">
        <f>LEFT(R321,FIND("/",R321,1)-1)</f>
        <v>film &amp; video</v>
      </c>
      <c r="V321" t="str">
        <f>RIGHT(R321,(LEN(R321)-LEN(U321)-1))</f>
        <v>documentary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>(I322/86400)+25569+(-5/24)</f>
        <v>42360.749999999993</v>
      </c>
      <c r="K322">
        <v>1448284433</v>
      </c>
      <c r="L322" s="13">
        <f>(K322/86400)+25569+(-5/24)</f>
        <v>42331.34297453703</v>
      </c>
      <c r="M322" s="15" t="str">
        <f>TEXT(L322, "mmm")</f>
        <v>Nov</v>
      </c>
      <c r="N322" s="15" t="str">
        <f>TEXT(L322, "yyyy")</f>
        <v>2015</v>
      </c>
      <c r="O322" t="b">
        <v>1</v>
      </c>
      <c r="P322">
        <v>158</v>
      </c>
      <c r="Q322" t="b">
        <v>1</v>
      </c>
      <c r="R322" t="s">
        <v>8269</v>
      </c>
      <c r="S322" s="10">
        <f>(E322/D322)*100</f>
        <v>106.58000000000001</v>
      </c>
      <c r="T322" s="12">
        <f>IF(P322&gt;0,E322/P322,0)</f>
        <v>134.91139240506328</v>
      </c>
      <c r="U322" t="str">
        <f>LEFT(R322,FIND("/",R322,1)-1)</f>
        <v>film &amp; video</v>
      </c>
      <c r="V322" t="str">
        <f>RIGHT(R322,(LEN(R322)-LEN(U322)-1))</f>
        <v>documentary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>(I323/86400)+25569+(-5/24)</f>
        <v>42682.279930555553</v>
      </c>
      <c r="K323">
        <v>1475577786</v>
      </c>
      <c r="L323" s="13">
        <f>(K323/86400)+25569+(-5/24)</f>
        <v>42647.238263888888</v>
      </c>
      <c r="M323" s="15" t="str">
        <f>TEXT(L323, "mmm")</f>
        <v>Oct</v>
      </c>
      <c r="N323" s="15" t="str">
        <f>TEXT(L323, "yyyy")</f>
        <v>2016</v>
      </c>
      <c r="O323" t="b">
        <v>1</v>
      </c>
      <c r="P323">
        <v>337</v>
      </c>
      <c r="Q323" t="b">
        <v>1</v>
      </c>
      <c r="R323" t="s">
        <v>8269</v>
      </c>
      <c r="S323" s="10">
        <f>(E323/D323)*100</f>
        <v>102.66285714285715</v>
      </c>
      <c r="T323" s="12">
        <f>IF(P323&gt;0,E323/P323,0)</f>
        <v>106.62314540059347</v>
      </c>
      <c r="U323" t="str">
        <f>LEFT(R323,FIND("/",R323,1)-1)</f>
        <v>film &amp; video</v>
      </c>
      <c r="V323" t="str">
        <f>RIGHT(R323,(LEN(R323)-LEN(U323)-1))</f>
        <v>documentary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>(I324/86400)+25569+(-5/24)</f>
        <v>42503.361666666664</v>
      </c>
      <c r="K324">
        <v>1460554848</v>
      </c>
      <c r="L324" s="13">
        <f>(K324/86400)+25569+(-5/24)</f>
        <v>42473.361666666664</v>
      </c>
      <c r="M324" s="15" t="str">
        <f>TEXT(L324, "mmm")</f>
        <v>Apr</v>
      </c>
      <c r="N324" s="15" t="str">
        <f>TEXT(L324, "yyyy")</f>
        <v>2016</v>
      </c>
      <c r="O324" t="b">
        <v>1</v>
      </c>
      <c r="P324">
        <v>186</v>
      </c>
      <c r="Q324" t="b">
        <v>1</v>
      </c>
      <c r="R324" t="s">
        <v>8269</v>
      </c>
      <c r="S324" s="10">
        <f>(E324/D324)*100</f>
        <v>107.91200000000001</v>
      </c>
      <c r="T324" s="12">
        <f>IF(P324&gt;0,E324/P324,0)</f>
        <v>145.04301075268816</v>
      </c>
      <c r="U324" t="str">
        <f>LEFT(R324,FIND("/",R324,1)-1)</f>
        <v>film &amp; video</v>
      </c>
      <c r="V324" t="str">
        <f>RIGHT(R324,(LEN(R324)-LEN(U324)-1))</f>
        <v>documentary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>(I325/86400)+25569+(-5/24)</f>
        <v>42725.124305555553</v>
      </c>
      <c r="K325">
        <v>1479886966</v>
      </c>
      <c r="L325" s="13">
        <f>(K325/86400)+25569+(-5/24)</f>
        <v>42697.113032407404</v>
      </c>
      <c r="M325" s="15" t="str">
        <f>TEXT(L325, "mmm")</f>
        <v>Nov</v>
      </c>
      <c r="N325" s="15" t="str">
        <f>TEXT(L325, "yyyy")</f>
        <v>2016</v>
      </c>
      <c r="O325" t="b">
        <v>1</v>
      </c>
      <c r="P325">
        <v>58</v>
      </c>
      <c r="Q325" t="b">
        <v>1</v>
      </c>
      <c r="R325" t="s">
        <v>8269</v>
      </c>
      <c r="S325" s="10">
        <f>(E325/D325)*100</f>
        <v>123.07407407407408</v>
      </c>
      <c r="T325" s="12">
        <f>IF(P325&gt;0,E325/P325,0)</f>
        <v>114.58620689655173</v>
      </c>
      <c r="U325" t="str">
        <f>LEFT(R325,FIND("/",R325,1)-1)</f>
        <v>film &amp; video</v>
      </c>
      <c r="V325" t="str">
        <f>RIGHT(R325,(LEN(R325)-LEN(U325)-1))</f>
        <v>documentary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>(I326/86400)+25569+(-5/24)</f>
        <v>42217.417916666665</v>
      </c>
      <c r="K326">
        <v>1435590108</v>
      </c>
      <c r="L326" s="13">
        <f>(K326/86400)+25569+(-5/24)</f>
        <v>42184.417916666665</v>
      </c>
      <c r="M326" s="15" t="str">
        <f>TEXT(L326, "mmm")</f>
        <v>Jun</v>
      </c>
      <c r="N326" s="15" t="str">
        <f>TEXT(L326, "yyyy")</f>
        <v>2015</v>
      </c>
      <c r="O326" t="b">
        <v>1</v>
      </c>
      <c r="P326">
        <v>82</v>
      </c>
      <c r="Q326" t="b">
        <v>1</v>
      </c>
      <c r="R326" t="s">
        <v>8269</v>
      </c>
      <c r="S326" s="10">
        <f>(E326/D326)*100</f>
        <v>101.6</v>
      </c>
      <c r="T326" s="12">
        <f>IF(P326&gt;0,E326/P326,0)</f>
        <v>105.3170731707317</v>
      </c>
      <c r="U326" t="str">
        <f>LEFT(R326,FIND("/",R326,1)-1)</f>
        <v>film &amp; video</v>
      </c>
      <c r="V326" t="str">
        <f>RIGHT(R326,(LEN(R326)-LEN(U326)-1))</f>
        <v>documentary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>(I327/86400)+25569+(-5/24)</f>
        <v>42723.979548611103</v>
      </c>
      <c r="K327">
        <v>1479184233</v>
      </c>
      <c r="L327" s="13">
        <f>(K327/86400)+25569+(-5/24)</f>
        <v>42688.979548611103</v>
      </c>
      <c r="M327" s="15" t="str">
        <f>TEXT(L327, "mmm")</f>
        <v>Nov</v>
      </c>
      <c r="N327" s="15" t="str">
        <f>TEXT(L327, "yyyy")</f>
        <v>2016</v>
      </c>
      <c r="O327" t="b">
        <v>1</v>
      </c>
      <c r="P327">
        <v>736</v>
      </c>
      <c r="Q327" t="b">
        <v>1</v>
      </c>
      <c r="R327" t="s">
        <v>8269</v>
      </c>
      <c r="S327" s="10">
        <f>(E327/D327)*100</f>
        <v>104.396</v>
      </c>
      <c r="T327" s="12">
        <f>IF(P327&gt;0,E327/P327,0)</f>
        <v>70.921195652173907</v>
      </c>
      <c r="U327" t="str">
        <f>LEFT(R327,FIND("/",R327,1)-1)</f>
        <v>film &amp; video</v>
      </c>
      <c r="V327" t="str">
        <f>RIGHT(R327,(LEN(R327)-LEN(U327)-1))</f>
        <v>documentary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>(I328/86400)+25569+(-5/24)</f>
        <v>42808.747916666667</v>
      </c>
      <c r="K328">
        <v>1486625606</v>
      </c>
      <c r="L328" s="13">
        <f>(K328/86400)+25569+(-5/24)</f>
        <v>42775.106550925928</v>
      </c>
      <c r="M328" s="15" t="str">
        <f>TEXT(L328, "mmm")</f>
        <v>Feb</v>
      </c>
      <c r="N328" s="15" t="str">
        <f>TEXT(L328, "yyyy")</f>
        <v>2017</v>
      </c>
      <c r="O328" t="b">
        <v>1</v>
      </c>
      <c r="P328">
        <v>1151</v>
      </c>
      <c r="Q328" t="b">
        <v>1</v>
      </c>
      <c r="R328" t="s">
        <v>8269</v>
      </c>
      <c r="S328" s="10">
        <f>(E328/D328)*100</f>
        <v>112.92973333333333</v>
      </c>
      <c r="T328" s="12">
        <f>IF(P328&gt;0,E328/P328,0)</f>
        <v>147.17167680278018</v>
      </c>
      <c r="U328" t="str">
        <f>LEFT(R328,FIND("/",R328,1)-1)</f>
        <v>film &amp; video</v>
      </c>
      <c r="V328" t="str">
        <f>RIGHT(R328,(LEN(R328)-LEN(U328)-1))</f>
        <v>documentary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>(I329/86400)+25569+(-5/24)</f>
        <v>42085.124999999993</v>
      </c>
      <c r="K329">
        <v>1424669929</v>
      </c>
      <c r="L329" s="13">
        <f>(K329/86400)+25569+(-5/24)</f>
        <v>42058.026956018519</v>
      </c>
      <c r="M329" s="15" t="str">
        <f>TEXT(L329, "mmm")</f>
        <v>Feb</v>
      </c>
      <c r="N329" s="15" t="str">
        <f>TEXT(L329, "yyyy")</f>
        <v>2015</v>
      </c>
      <c r="O329" t="b">
        <v>1</v>
      </c>
      <c r="P329">
        <v>34</v>
      </c>
      <c r="Q329" t="b">
        <v>1</v>
      </c>
      <c r="R329" t="s">
        <v>8269</v>
      </c>
      <c r="S329" s="10">
        <f>(E329/D329)*100</f>
        <v>136.4</v>
      </c>
      <c r="T329" s="12">
        <f>IF(P329&gt;0,E329/P329,0)</f>
        <v>160.47058823529412</v>
      </c>
      <c r="U329" t="str">
        <f>LEFT(R329,FIND("/",R329,1)-1)</f>
        <v>film &amp; video</v>
      </c>
      <c r="V329" t="str">
        <f>RIGHT(R329,(LEN(R329)-LEN(U329)-1))</f>
        <v>documentary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>(I330/86400)+25569+(-5/24)</f>
        <v>42308.958333333336</v>
      </c>
      <c r="K330">
        <v>1443739388</v>
      </c>
      <c r="L330" s="13">
        <f>(K330/86400)+25569+(-5/24)</f>
        <v>42278.738287037035</v>
      </c>
      <c r="M330" s="15" t="str">
        <f>TEXT(L330, "mmm")</f>
        <v>Oct</v>
      </c>
      <c r="N330" s="15" t="str">
        <f>TEXT(L330, "yyyy")</f>
        <v>2015</v>
      </c>
      <c r="O330" t="b">
        <v>1</v>
      </c>
      <c r="P330">
        <v>498</v>
      </c>
      <c r="Q330" t="b">
        <v>1</v>
      </c>
      <c r="R330" t="s">
        <v>8269</v>
      </c>
      <c r="S330" s="10">
        <f>(E330/D330)*100</f>
        <v>103.61439999999999</v>
      </c>
      <c r="T330" s="12">
        <f>IF(P330&gt;0,E330/P330,0)</f>
        <v>156.04578313253012</v>
      </c>
      <c r="U330" t="str">
        <f>LEFT(R330,FIND("/",R330,1)-1)</f>
        <v>film &amp; video</v>
      </c>
      <c r="V330" t="str">
        <f>RIGHT(R330,(LEN(R330)-LEN(U330)-1))</f>
        <v>documentary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>(I331/86400)+25569+(-5/24)</f>
        <v>42314.958333333336</v>
      </c>
      <c r="K331">
        <v>1444821127</v>
      </c>
      <c r="L331" s="13">
        <f>(K331/86400)+25569+(-5/24)</f>
        <v>42291.258414351854</v>
      </c>
      <c r="M331" s="15" t="str">
        <f>TEXT(L331, "mmm")</f>
        <v>Oct</v>
      </c>
      <c r="N331" s="15" t="str">
        <f>TEXT(L331, "yyyy")</f>
        <v>2015</v>
      </c>
      <c r="O331" t="b">
        <v>1</v>
      </c>
      <c r="P331">
        <v>167</v>
      </c>
      <c r="Q331" t="b">
        <v>1</v>
      </c>
      <c r="R331" t="s">
        <v>8269</v>
      </c>
      <c r="S331" s="10">
        <f>(E331/D331)*100</f>
        <v>105.5</v>
      </c>
      <c r="T331" s="12">
        <f>IF(P331&gt;0,E331/P331,0)</f>
        <v>63.17365269461078</v>
      </c>
      <c r="U331" t="str">
        <f>LEFT(R331,FIND("/",R331,1)-1)</f>
        <v>film &amp; video</v>
      </c>
      <c r="V331" t="str">
        <f>RIGHT(R331,(LEN(R331)-LEN(U331)-1))</f>
        <v>documentary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>(I332/86400)+25569+(-5/24)</f>
        <v>41410.957638888889</v>
      </c>
      <c r="K332">
        <v>1366028563</v>
      </c>
      <c r="L332" s="13">
        <f>(K332/86400)+25569+(-5/24)</f>
        <v>41379.307442129626</v>
      </c>
      <c r="M332" s="15" t="str">
        <f>TEXT(L332, "mmm")</f>
        <v>Apr</v>
      </c>
      <c r="N332" s="15" t="str">
        <f>TEXT(L332, "yyyy")</f>
        <v>2013</v>
      </c>
      <c r="O332" t="b">
        <v>1</v>
      </c>
      <c r="P332">
        <v>340</v>
      </c>
      <c r="Q332" t="b">
        <v>1</v>
      </c>
      <c r="R332" t="s">
        <v>8269</v>
      </c>
      <c r="S332" s="10">
        <f>(E332/D332)*100</f>
        <v>101.82857142857142</v>
      </c>
      <c r="T332" s="12">
        <f>IF(P332&gt;0,E332/P332,0)</f>
        <v>104.82352941176471</v>
      </c>
      <c r="U332" t="str">
        <f>LEFT(R332,FIND("/",R332,1)-1)</f>
        <v>film &amp; video</v>
      </c>
      <c r="V332" t="str">
        <f>RIGHT(R332,(LEN(R332)-LEN(U332)-1))</f>
        <v>documentary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>(I333/86400)+25569+(-5/24)</f>
        <v>42538.373078703698</v>
      </c>
      <c r="K333">
        <v>1463493434</v>
      </c>
      <c r="L333" s="13">
        <f>(K333/86400)+25569+(-5/24)</f>
        <v>42507.373078703698</v>
      </c>
      <c r="M333" s="15" t="str">
        <f>TEXT(L333, "mmm")</f>
        <v>May</v>
      </c>
      <c r="N333" s="15" t="str">
        <f>TEXT(L333, "yyyy")</f>
        <v>2016</v>
      </c>
      <c r="O333" t="b">
        <v>1</v>
      </c>
      <c r="P333">
        <v>438</v>
      </c>
      <c r="Q333" t="b">
        <v>1</v>
      </c>
      <c r="R333" t="s">
        <v>8269</v>
      </c>
      <c r="S333" s="10">
        <f>(E333/D333)*100</f>
        <v>106.60499999999999</v>
      </c>
      <c r="T333" s="12">
        <f>IF(P333&gt;0,E333/P333,0)</f>
        <v>97.356164383561648</v>
      </c>
      <c r="U333" t="str">
        <f>LEFT(R333,FIND("/",R333,1)-1)</f>
        <v>film &amp; video</v>
      </c>
      <c r="V333" t="str">
        <f>RIGHT(R333,(LEN(R333)-LEN(U333)-1))</f>
        <v>documentary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>(I334/86400)+25569+(-5/24)</f>
        <v>42305.124999999993</v>
      </c>
      <c r="K334">
        <v>1442420377</v>
      </c>
      <c r="L334" s="13">
        <f>(K334/86400)+25569+(-5/24)</f>
        <v>42263.471956018511</v>
      </c>
      <c r="M334" s="15" t="str">
        <f>TEXT(L334, "mmm")</f>
        <v>Sep</v>
      </c>
      <c r="N334" s="15" t="str">
        <f>TEXT(L334, "yyyy")</f>
        <v>2015</v>
      </c>
      <c r="O334" t="b">
        <v>1</v>
      </c>
      <c r="P334">
        <v>555</v>
      </c>
      <c r="Q334" t="b">
        <v>1</v>
      </c>
      <c r="R334" t="s">
        <v>8269</v>
      </c>
      <c r="S334" s="10">
        <f>(E334/D334)*100</f>
        <v>113.015</v>
      </c>
      <c r="T334" s="12">
        <f>IF(P334&gt;0,E334/P334,0)</f>
        <v>203.63063063063063</v>
      </c>
      <c r="U334" t="str">
        <f>LEFT(R334,FIND("/",R334,1)-1)</f>
        <v>film &amp; video</v>
      </c>
      <c r="V334" t="str">
        <f>RIGHT(R334,(LEN(R334)-LEN(U334)-1))</f>
        <v>documentary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>(I335/86400)+25569+(-5/24)</f>
        <v>42467.386469907404</v>
      </c>
      <c r="K335">
        <v>1457450191</v>
      </c>
      <c r="L335" s="13">
        <f>(K335/86400)+25569+(-5/24)</f>
        <v>42437.428136574068</v>
      </c>
      <c r="M335" s="15" t="str">
        <f>TEXT(L335, "mmm")</f>
        <v>Mar</v>
      </c>
      <c r="N335" s="15" t="str">
        <f>TEXT(L335, "yyyy")</f>
        <v>2016</v>
      </c>
      <c r="O335" t="b">
        <v>1</v>
      </c>
      <c r="P335">
        <v>266</v>
      </c>
      <c r="Q335" t="b">
        <v>1</v>
      </c>
      <c r="R335" t="s">
        <v>8269</v>
      </c>
      <c r="S335" s="10">
        <f>(E335/D335)*100</f>
        <v>125.22750000000001</v>
      </c>
      <c r="T335" s="12">
        <f>IF(P335&gt;0,E335/P335,0)</f>
        <v>188.31203007518798</v>
      </c>
      <c r="U335" t="str">
        <f>LEFT(R335,FIND("/",R335,1)-1)</f>
        <v>film &amp; video</v>
      </c>
      <c r="V335" t="str">
        <f>RIGHT(R335,(LEN(R335)-LEN(U335)-1))</f>
        <v>documentary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>(I336/86400)+25569+(-5/24)</f>
        <v>42139.583333333336</v>
      </c>
      <c r="K336">
        <v>1428423757</v>
      </c>
      <c r="L336" s="13">
        <f>(K336/86400)+25569+(-5/24)</f>
        <v>42101.474039351851</v>
      </c>
      <c r="M336" s="15" t="str">
        <f>TEXT(L336, "mmm")</f>
        <v>Apr</v>
      </c>
      <c r="N336" s="15" t="str">
        <f>TEXT(L336, "yyyy")</f>
        <v>2015</v>
      </c>
      <c r="O336" t="b">
        <v>1</v>
      </c>
      <c r="P336">
        <v>69</v>
      </c>
      <c r="Q336" t="b">
        <v>1</v>
      </c>
      <c r="R336" t="s">
        <v>8269</v>
      </c>
      <c r="S336" s="10">
        <f>(E336/D336)*100</f>
        <v>101.19</v>
      </c>
      <c r="T336" s="12">
        <f>IF(P336&gt;0,E336/P336,0)</f>
        <v>146.65217391304347</v>
      </c>
      <c r="U336" t="str">
        <f>LEFT(R336,FIND("/",R336,1)-1)</f>
        <v>film &amp; video</v>
      </c>
      <c r="V336" t="str">
        <f>RIGHT(R336,(LEN(R336)-LEN(U336)-1))</f>
        <v>documentary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>(I337/86400)+25569+(-5/24)</f>
        <v>42132.708333333336</v>
      </c>
      <c r="K337">
        <v>1428428515</v>
      </c>
      <c r="L337" s="13">
        <f>(K337/86400)+25569+(-5/24)</f>
        <v>42101.529108796291</v>
      </c>
      <c r="M337" s="15" t="str">
        <f>TEXT(L337, "mmm")</f>
        <v>Apr</v>
      </c>
      <c r="N337" s="15" t="str">
        <f>TEXT(L337, "yyyy")</f>
        <v>2015</v>
      </c>
      <c r="O337" t="b">
        <v>1</v>
      </c>
      <c r="P337">
        <v>80</v>
      </c>
      <c r="Q337" t="b">
        <v>1</v>
      </c>
      <c r="R337" t="s">
        <v>8269</v>
      </c>
      <c r="S337" s="10">
        <f>(E337/D337)*100</f>
        <v>102.76470588235294</v>
      </c>
      <c r="T337" s="12">
        <f>IF(P337&gt;0,E337/P337,0)</f>
        <v>109.1875</v>
      </c>
      <c r="U337" t="str">
        <f>LEFT(R337,FIND("/",R337,1)-1)</f>
        <v>film &amp; video</v>
      </c>
      <c r="V337" t="str">
        <f>RIGHT(R337,(LEN(R337)-LEN(U337)-1))</f>
        <v>documentary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>(I338/86400)+25569+(-5/24)</f>
        <v>42321.429606481477</v>
      </c>
      <c r="K338">
        <v>1444832318</v>
      </c>
      <c r="L338" s="13">
        <f>(K338/86400)+25569+(-5/24)</f>
        <v>42291.387939814813</v>
      </c>
      <c r="M338" s="15" t="str">
        <f>TEXT(L338, "mmm")</f>
        <v>Oct</v>
      </c>
      <c r="N338" s="15" t="str">
        <f>TEXT(L338, "yyyy")</f>
        <v>2015</v>
      </c>
      <c r="O338" t="b">
        <v>1</v>
      </c>
      <c r="P338">
        <v>493</v>
      </c>
      <c r="Q338" t="b">
        <v>1</v>
      </c>
      <c r="R338" t="s">
        <v>8269</v>
      </c>
      <c r="S338" s="10">
        <f>(E338/D338)*100</f>
        <v>116.83911999999998</v>
      </c>
      <c r="T338" s="12">
        <f>IF(P338&gt;0,E338/P338,0)</f>
        <v>59.249046653144013</v>
      </c>
      <c r="U338" t="str">
        <f>LEFT(R338,FIND("/",R338,1)-1)</f>
        <v>film &amp; video</v>
      </c>
      <c r="V338" t="str">
        <f>RIGHT(R338,(LEN(R338)-LEN(U338)-1))</f>
        <v>documentary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>(I339/86400)+25569+(-5/24)</f>
        <v>42076.878564814811</v>
      </c>
      <c r="K339">
        <v>1423710308</v>
      </c>
      <c r="L339" s="13">
        <f>(K339/86400)+25569+(-5/24)</f>
        <v>42046.920231481483</v>
      </c>
      <c r="M339" s="15" t="str">
        <f>TEXT(L339, "mmm")</f>
        <v>Feb</v>
      </c>
      <c r="N339" s="15" t="str">
        <f>TEXT(L339, "yyyy")</f>
        <v>2015</v>
      </c>
      <c r="O339" t="b">
        <v>1</v>
      </c>
      <c r="P339">
        <v>31</v>
      </c>
      <c r="Q339" t="b">
        <v>1</v>
      </c>
      <c r="R339" t="s">
        <v>8269</v>
      </c>
      <c r="S339" s="10">
        <f>(E339/D339)*100</f>
        <v>101.16833333333335</v>
      </c>
      <c r="T339" s="12">
        <f>IF(P339&gt;0,E339/P339,0)</f>
        <v>97.904838709677421</v>
      </c>
      <c r="U339" t="str">
        <f>LEFT(R339,FIND("/",R339,1)-1)</f>
        <v>film &amp; video</v>
      </c>
      <c r="V339" t="str">
        <f>RIGHT(R339,(LEN(R339)-LEN(U339)-1))</f>
        <v>documentary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>(I340/86400)+25569+(-5/24)</f>
        <v>42615.833333333336</v>
      </c>
      <c r="K340">
        <v>1468001290</v>
      </c>
      <c r="L340" s="13">
        <f>(K340/86400)+25569+(-5/24)</f>
        <v>42559.547337962962</v>
      </c>
      <c r="M340" s="15" t="str">
        <f>TEXT(L340, "mmm")</f>
        <v>Jul</v>
      </c>
      <c r="N340" s="15" t="str">
        <f>TEXT(L340, "yyyy")</f>
        <v>2016</v>
      </c>
      <c r="O340" t="b">
        <v>1</v>
      </c>
      <c r="P340">
        <v>236</v>
      </c>
      <c r="Q340" t="b">
        <v>1</v>
      </c>
      <c r="R340" t="s">
        <v>8269</v>
      </c>
      <c r="S340" s="10">
        <f>(E340/D340)*100</f>
        <v>110.13360000000002</v>
      </c>
      <c r="T340" s="12">
        <f>IF(P340&gt;0,E340/P340,0)</f>
        <v>70.000169491525426</v>
      </c>
      <c r="U340" t="str">
        <f>LEFT(R340,FIND("/",R340,1)-1)</f>
        <v>film &amp; video</v>
      </c>
      <c r="V340" t="str">
        <f>RIGHT(R340,(LEN(R340)-LEN(U340)-1))</f>
        <v>documentary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>(I341/86400)+25569+(-5/24)</f>
        <v>42123.551712962959</v>
      </c>
      <c r="K341">
        <v>1427739268</v>
      </c>
      <c r="L341" s="13">
        <f>(K341/86400)+25569+(-5/24)</f>
        <v>42093.551712962959</v>
      </c>
      <c r="M341" s="15" t="str">
        <f>TEXT(L341, "mmm")</f>
        <v>Mar</v>
      </c>
      <c r="N341" s="15" t="str">
        <f>TEXT(L341, "yyyy")</f>
        <v>2015</v>
      </c>
      <c r="O341" t="b">
        <v>1</v>
      </c>
      <c r="P341">
        <v>89</v>
      </c>
      <c r="Q341" t="b">
        <v>1</v>
      </c>
      <c r="R341" t="s">
        <v>8269</v>
      </c>
      <c r="S341" s="10">
        <f>(E341/D341)*100</f>
        <v>108.08333333333333</v>
      </c>
      <c r="T341" s="12">
        <f>IF(P341&gt;0,E341/P341,0)</f>
        <v>72.865168539325836</v>
      </c>
      <c r="U341" t="str">
        <f>LEFT(R341,FIND("/",R341,1)-1)</f>
        <v>film &amp; video</v>
      </c>
      <c r="V341" t="str">
        <f>RIGHT(R341,(LEN(R341)-LEN(U341)-1))</f>
        <v>documentary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>(I342/86400)+25569+(-5/24)</f>
        <v>42802.666666666664</v>
      </c>
      <c r="K342">
        <v>1486397007</v>
      </c>
      <c r="L342" s="13">
        <f>(K342/86400)+25569+(-5/24)</f>
        <v>42772.460729166669</v>
      </c>
      <c r="M342" s="15" t="str">
        <f>TEXT(L342, "mmm")</f>
        <v>Feb</v>
      </c>
      <c r="N342" s="15" t="str">
        <f>TEXT(L342, "yyyy")</f>
        <v>2017</v>
      </c>
      <c r="O342" t="b">
        <v>1</v>
      </c>
      <c r="P342">
        <v>299</v>
      </c>
      <c r="Q342" t="b">
        <v>1</v>
      </c>
      <c r="R342" t="s">
        <v>8269</v>
      </c>
      <c r="S342" s="10">
        <f>(E342/D342)*100</f>
        <v>125.02285714285715</v>
      </c>
      <c r="T342" s="12">
        <f>IF(P342&gt;0,E342/P342,0)</f>
        <v>146.34782608695653</v>
      </c>
      <c r="U342" t="str">
        <f>LEFT(R342,FIND("/",R342,1)-1)</f>
        <v>film &amp; video</v>
      </c>
      <c r="V342" t="str">
        <f>RIGHT(R342,(LEN(R342)-LEN(U342)-1))</f>
        <v>documentary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>(I343/86400)+25569+(-5/24)</f>
        <v>41912.957638888889</v>
      </c>
      <c r="K343">
        <v>1410555998</v>
      </c>
      <c r="L343" s="13">
        <f>(K343/86400)+25569+(-5/24)</f>
        <v>41894.671273148146</v>
      </c>
      <c r="M343" s="15" t="str">
        <f>TEXT(L343, "mmm")</f>
        <v>Sep</v>
      </c>
      <c r="N343" s="15" t="str">
        <f>TEXT(L343, "yyyy")</f>
        <v>2014</v>
      </c>
      <c r="O343" t="b">
        <v>1</v>
      </c>
      <c r="P343">
        <v>55</v>
      </c>
      <c r="Q343" t="b">
        <v>1</v>
      </c>
      <c r="R343" t="s">
        <v>8269</v>
      </c>
      <c r="S343" s="10">
        <f>(E343/D343)*100</f>
        <v>106.71428571428572</v>
      </c>
      <c r="T343" s="12">
        <f>IF(P343&gt;0,E343/P343,0)</f>
        <v>67.909090909090907</v>
      </c>
      <c r="U343" t="str">
        <f>LEFT(R343,FIND("/",R343,1)-1)</f>
        <v>film &amp; video</v>
      </c>
      <c r="V343" t="str">
        <f>RIGHT(R343,(LEN(R343)-LEN(U343)-1))</f>
        <v>documentary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>(I344/86400)+25569+(-5/24)</f>
        <v>42489.572511574072</v>
      </c>
      <c r="K344">
        <v>1459363465</v>
      </c>
      <c r="L344" s="13">
        <f>(K344/86400)+25569+(-5/24)</f>
        <v>42459.572511574072</v>
      </c>
      <c r="M344" s="15" t="str">
        <f>TEXT(L344, "mmm")</f>
        <v>Mar</v>
      </c>
      <c r="N344" s="15" t="str">
        <f>TEXT(L344, "yyyy")</f>
        <v>2016</v>
      </c>
      <c r="O344" t="b">
        <v>1</v>
      </c>
      <c r="P344">
        <v>325</v>
      </c>
      <c r="Q344" t="b">
        <v>1</v>
      </c>
      <c r="R344" t="s">
        <v>8269</v>
      </c>
      <c r="S344" s="10">
        <f>(E344/D344)*100</f>
        <v>100.36639999999998</v>
      </c>
      <c r="T344" s="12">
        <f>IF(P344&gt;0,E344/P344,0)</f>
        <v>169.85083076923075</v>
      </c>
      <c r="U344" t="str">
        <f>LEFT(R344,FIND("/",R344,1)-1)</f>
        <v>film &amp; video</v>
      </c>
      <c r="V344" t="str">
        <f>RIGHT(R344,(LEN(R344)-LEN(U344)-1))</f>
        <v>documentary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>(I345/86400)+25569+(-5/24)</f>
        <v>41956.916666666664</v>
      </c>
      <c r="K345">
        <v>1413308545</v>
      </c>
      <c r="L345" s="13">
        <f>(K345/86400)+25569+(-5/24)</f>
        <v>41926.529456018514</v>
      </c>
      <c r="M345" s="15" t="str">
        <f>TEXT(L345, "mmm")</f>
        <v>Oct</v>
      </c>
      <c r="N345" s="15" t="str">
        <f>TEXT(L345, "yyyy")</f>
        <v>2014</v>
      </c>
      <c r="O345" t="b">
        <v>1</v>
      </c>
      <c r="P345">
        <v>524</v>
      </c>
      <c r="Q345" t="b">
        <v>1</v>
      </c>
      <c r="R345" t="s">
        <v>8269</v>
      </c>
      <c r="S345" s="10">
        <f>(E345/D345)*100</f>
        <v>102.02863333333335</v>
      </c>
      <c r="T345" s="12">
        <f>IF(P345&gt;0,E345/P345,0)</f>
        <v>58.413339694656486</v>
      </c>
      <c r="U345" t="str">
        <f>LEFT(R345,FIND("/",R345,1)-1)</f>
        <v>film &amp; video</v>
      </c>
      <c r="V345" t="str">
        <f>RIGHT(R345,(LEN(R345)-LEN(U345)-1))</f>
        <v>documentary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>(I346/86400)+25569+(-5/24)</f>
        <v>42155.888888888883</v>
      </c>
      <c r="K346">
        <v>1429312694</v>
      </c>
      <c r="L346" s="13">
        <f>(K346/86400)+25569+(-5/24)</f>
        <v>42111.762662037036</v>
      </c>
      <c r="M346" s="15" t="str">
        <f>TEXT(L346, "mmm")</f>
        <v>Apr</v>
      </c>
      <c r="N346" s="15" t="str">
        <f>TEXT(L346, "yyyy")</f>
        <v>2015</v>
      </c>
      <c r="O346" t="b">
        <v>1</v>
      </c>
      <c r="P346">
        <v>285</v>
      </c>
      <c r="Q346" t="b">
        <v>1</v>
      </c>
      <c r="R346" t="s">
        <v>8269</v>
      </c>
      <c r="S346" s="10">
        <f>(E346/D346)*100</f>
        <v>102.08358208955224</v>
      </c>
      <c r="T346" s="12">
        <f>IF(P346&gt;0,E346/P346,0)</f>
        <v>119.99298245614035</v>
      </c>
      <c r="U346" t="str">
        <f>LEFT(R346,FIND("/",R346,1)-1)</f>
        <v>film &amp; video</v>
      </c>
      <c r="V346" t="str">
        <f>RIGHT(R346,(LEN(R346)-LEN(U346)-1))</f>
        <v>documentary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>(I347/86400)+25569+(-5/24)</f>
        <v>42144.735995370364</v>
      </c>
      <c r="K347">
        <v>1429569590</v>
      </c>
      <c r="L347" s="13">
        <f>(K347/86400)+25569+(-5/24)</f>
        <v>42114.735995370364</v>
      </c>
      <c r="M347" s="15" t="str">
        <f>TEXT(L347, "mmm")</f>
        <v>Apr</v>
      </c>
      <c r="N347" s="15" t="str">
        <f>TEXT(L347, "yyyy")</f>
        <v>2015</v>
      </c>
      <c r="O347" t="b">
        <v>1</v>
      </c>
      <c r="P347">
        <v>179</v>
      </c>
      <c r="Q347" t="b">
        <v>1</v>
      </c>
      <c r="R347" t="s">
        <v>8269</v>
      </c>
      <c r="S347" s="10">
        <f>(E347/D347)*100</f>
        <v>123.27586206896552</v>
      </c>
      <c r="T347" s="12">
        <f>IF(P347&gt;0,E347/P347,0)</f>
        <v>99.860335195530723</v>
      </c>
      <c r="U347" t="str">
        <f>LEFT(R347,FIND("/",R347,1)-1)</f>
        <v>film &amp; video</v>
      </c>
      <c r="V347" t="str">
        <f>RIGHT(R347,(LEN(R347)-LEN(U347)-1))</f>
        <v>documentary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>(I348/86400)+25569+(-5/24)</f>
        <v>42291.291909722218</v>
      </c>
      <c r="K348">
        <v>1442232021</v>
      </c>
      <c r="L348" s="13">
        <f>(K348/86400)+25569+(-5/24)</f>
        <v>42261.291909722218</v>
      </c>
      <c r="M348" s="15" t="str">
        <f>TEXT(L348, "mmm")</f>
        <v>Sep</v>
      </c>
      <c r="N348" s="15" t="str">
        <f>TEXT(L348, "yyyy")</f>
        <v>2015</v>
      </c>
      <c r="O348" t="b">
        <v>1</v>
      </c>
      <c r="P348">
        <v>188</v>
      </c>
      <c r="Q348" t="b">
        <v>1</v>
      </c>
      <c r="R348" t="s">
        <v>8269</v>
      </c>
      <c r="S348" s="10">
        <f>(E348/D348)*100</f>
        <v>170.28880000000001</v>
      </c>
      <c r="T348" s="12">
        <f>IF(P348&gt;0,E348/P348,0)</f>
        <v>90.579148936170213</v>
      </c>
      <c r="U348" t="str">
        <f>LEFT(R348,FIND("/",R348,1)-1)</f>
        <v>film &amp; video</v>
      </c>
      <c r="V348" t="str">
        <f>RIGHT(R348,(LEN(R348)-LEN(U348)-1))</f>
        <v>documentary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>(I349/86400)+25569+(-5/24)</f>
        <v>42322.32880787037</v>
      </c>
      <c r="K349">
        <v>1444910009</v>
      </c>
      <c r="L349" s="13">
        <f>(K349/86400)+25569+(-5/24)</f>
        <v>42292.287141203698</v>
      </c>
      <c r="M349" s="15" t="str">
        <f>TEXT(L349, "mmm")</f>
        <v>Oct</v>
      </c>
      <c r="N349" s="15" t="str">
        <f>TEXT(L349, "yyyy")</f>
        <v>2015</v>
      </c>
      <c r="O349" t="b">
        <v>1</v>
      </c>
      <c r="P349">
        <v>379</v>
      </c>
      <c r="Q349" t="b">
        <v>1</v>
      </c>
      <c r="R349" t="s">
        <v>8269</v>
      </c>
      <c r="S349" s="10">
        <f>(E349/D349)*100</f>
        <v>111.59049999999999</v>
      </c>
      <c r="T349" s="12">
        <f>IF(P349&gt;0,E349/P349,0)</f>
        <v>117.77361477572559</v>
      </c>
      <c r="U349" t="str">
        <f>LEFT(R349,FIND("/",R349,1)-1)</f>
        <v>film &amp; video</v>
      </c>
      <c r="V349" t="str">
        <f>RIGHT(R349,(LEN(R349)-LEN(U349)-1))</f>
        <v>documentary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>(I350/86400)+25569+(-5/24)</f>
        <v>42237.378657407404</v>
      </c>
      <c r="K350">
        <v>1437573916</v>
      </c>
      <c r="L350" s="13">
        <f>(K350/86400)+25569+(-5/24)</f>
        <v>42207.378657407404</v>
      </c>
      <c r="M350" s="15" t="str">
        <f>TEXT(L350, "mmm")</f>
        <v>Jul</v>
      </c>
      <c r="N350" s="15" t="str">
        <f>TEXT(L350, "yyyy")</f>
        <v>2015</v>
      </c>
      <c r="O350" t="b">
        <v>1</v>
      </c>
      <c r="P350">
        <v>119</v>
      </c>
      <c r="Q350" t="b">
        <v>1</v>
      </c>
      <c r="R350" t="s">
        <v>8269</v>
      </c>
      <c r="S350" s="10">
        <f>(E350/D350)*100</f>
        <v>103</v>
      </c>
      <c r="T350" s="12">
        <f>IF(P350&gt;0,E350/P350,0)</f>
        <v>86.554621848739501</v>
      </c>
      <c r="U350" t="str">
        <f>LEFT(R350,FIND("/",R350,1)-1)</f>
        <v>film &amp; video</v>
      </c>
      <c r="V350" t="str">
        <f>RIGHT(R350,(LEN(R350)-LEN(U350)-1))</f>
        <v>documentary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>(I351/86400)+25569+(-5/24)</f>
        <v>42790.290601851848</v>
      </c>
      <c r="K351">
        <v>1485345508</v>
      </c>
      <c r="L351" s="13">
        <f>(K351/86400)+25569+(-5/24)</f>
        <v>42760.290601851848</v>
      </c>
      <c r="M351" s="15" t="str">
        <f>TEXT(L351, "mmm")</f>
        <v>Jan</v>
      </c>
      <c r="N351" s="15" t="str">
        <f>TEXT(L351, "yyyy")</f>
        <v>2017</v>
      </c>
      <c r="O351" t="b">
        <v>1</v>
      </c>
      <c r="P351">
        <v>167</v>
      </c>
      <c r="Q351" t="b">
        <v>1</v>
      </c>
      <c r="R351" t="s">
        <v>8269</v>
      </c>
      <c r="S351" s="10">
        <f>(E351/D351)*100</f>
        <v>106.63570159857905</v>
      </c>
      <c r="T351" s="12">
        <f>IF(P351&gt;0,E351/P351,0)</f>
        <v>71.899281437125751</v>
      </c>
      <c r="U351" t="str">
        <f>LEFT(R351,FIND("/",R351,1)-1)</f>
        <v>film &amp; video</v>
      </c>
      <c r="V351" t="str">
        <f>RIGHT(R351,(LEN(R351)-LEN(U351)-1))</f>
        <v>documentary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>(I352/86400)+25569+(-5/24)</f>
        <v>42623.957638888889</v>
      </c>
      <c r="K352">
        <v>1470274509</v>
      </c>
      <c r="L352" s="13">
        <f>(K352/86400)+25569+(-5/24)</f>
        <v>42585.857743055552</v>
      </c>
      <c r="M352" s="15" t="str">
        <f>TEXT(L352, "mmm")</f>
        <v>Aug</v>
      </c>
      <c r="N352" s="15" t="str">
        <f>TEXT(L352, "yyyy")</f>
        <v>2016</v>
      </c>
      <c r="O352" t="b">
        <v>1</v>
      </c>
      <c r="P352">
        <v>221</v>
      </c>
      <c r="Q352" t="b">
        <v>1</v>
      </c>
      <c r="R352" t="s">
        <v>8269</v>
      </c>
      <c r="S352" s="10">
        <f>(E352/D352)*100</f>
        <v>114.75999999999999</v>
      </c>
      <c r="T352" s="12">
        <f>IF(P352&gt;0,E352/P352,0)</f>
        <v>129.81900452488688</v>
      </c>
      <c r="U352" t="str">
        <f>LEFT(R352,FIND("/",R352,1)-1)</f>
        <v>film &amp; video</v>
      </c>
      <c r="V352" t="str">
        <f>RIGHT(R352,(LEN(R352)-LEN(U352)-1))</f>
        <v>documentary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>(I353/86400)+25569+(-5/24)</f>
        <v>42467.714745370373</v>
      </c>
      <c r="K353">
        <v>1456614554</v>
      </c>
      <c r="L353" s="13">
        <f>(K353/86400)+25569+(-5/24)</f>
        <v>42427.75641203703</v>
      </c>
      <c r="M353" s="15" t="str">
        <f>TEXT(L353, "mmm")</f>
        <v>Feb</v>
      </c>
      <c r="N353" s="15" t="str">
        <f>TEXT(L353, "yyyy")</f>
        <v>2016</v>
      </c>
      <c r="O353" t="b">
        <v>1</v>
      </c>
      <c r="P353">
        <v>964</v>
      </c>
      <c r="Q353" t="b">
        <v>1</v>
      </c>
      <c r="R353" t="s">
        <v>8269</v>
      </c>
      <c r="S353" s="10">
        <f>(E353/D353)*100</f>
        <v>127.34117647058822</v>
      </c>
      <c r="T353" s="12">
        <f>IF(P353&gt;0,E353/P353,0)</f>
        <v>44.912863070539416</v>
      </c>
      <c r="U353" t="str">
        <f>LEFT(R353,FIND("/",R353,1)-1)</f>
        <v>film &amp; video</v>
      </c>
      <c r="V353" t="str">
        <f>RIGHT(R353,(LEN(R353)-LEN(U353)-1))</f>
        <v>documentary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>(I354/86400)+25569+(-5/24)</f>
        <v>41919.959120370368</v>
      </c>
      <c r="K354">
        <v>1410148868</v>
      </c>
      <c r="L354" s="13">
        <f>(K354/86400)+25569+(-5/24)</f>
        <v>41889.959120370368</v>
      </c>
      <c r="M354" s="15" t="str">
        <f>TEXT(L354, "mmm")</f>
        <v>Sep</v>
      </c>
      <c r="N354" s="15" t="str">
        <f>TEXT(L354, "yyyy")</f>
        <v>2014</v>
      </c>
      <c r="O354" t="b">
        <v>1</v>
      </c>
      <c r="P354">
        <v>286</v>
      </c>
      <c r="Q354" t="b">
        <v>1</v>
      </c>
      <c r="R354" t="s">
        <v>8269</v>
      </c>
      <c r="S354" s="10">
        <f>(E354/D354)*100</f>
        <v>116.56</v>
      </c>
      <c r="T354" s="12">
        <f>IF(P354&gt;0,E354/P354,0)</f>
        <v>40.755244755244753</v>
      </c>
      <c r="U354" t="str">
        <f>LEFT(R354,FIND("/",R354,1)-1)</f>
        <v>film &amp; video</v>
      </c>
      <c r="V354" t="str">
        <f>RIGHT(R354,(LEN(R354)-LEN(U354)-1))</f>
        <v>documentary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>(I355/86400)+25569+(-5/24)</f>
        <v>42327.625219907401</v>
      </c>
      <c r="K355">
        <v>1445367619</v>
      </c>
      <c r="L355" s="13">
        <f>(K355/86400)+25569+(-5/24)</f>
        <v>42297.583553240744</v>
      </c>
      <c r="M355" s="15" t="str">
        <f>TEXT(L355, "mmm")</f>
        <v>Oct</v>
      </c>
      <c r="N355" s="15" t="str">
        <f>TEXT(L355, "yyyy")</f>
        <v>2015</v>
      </c>
      <c r="O355" t="b">
        <v>1</v>
      </c>
      <c r="P355">
        <v>613</v>
      </c>
      <c r="Q355" t="b">
        <v>1</v>
      </c>
      <c r="R355" t="s">
        <v>8269</v>
      </c>
      <c r="S355" s="10">
        <f>(E355/D355)*100</f>
        <v>108.61819426615318</v>
      </c>
      <c r="T355" s="12">
        <f>IF(P355&gt;0,E355/P355,0)</f>
        <v>103.52394779771615</v>
      </c>
      <c r="U355" t="str">
        <f>LEFT(R355,FIND("/",R355,1)-1)</f>
        <v>film &amp; video</v>
      </c>
      <c r="V355" t="str">
        <f>RIGHT(R355,(LEN(R355)-LEN(U355)-1))</f>
        <v>documentary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>(I356/86400)+25569+(-5/24)</f>
        <v>42468.577789351846</v>
      </c>
      <c r="K356">
        <v>1457553121</v>
      </c>
      <c r="L356" s="13">
        <f>(K356/86400)+25569+(-5/24)</f>
        <v>42438.619456018518</v>
      </c>
      <c r="M356" s="15" t="str">
        <f>TEXT(L356, "mmm")</f>
        <v>Mar</v>
      </c>
      <c r="N356" s="15" t="str">
        <f>TEXT(L356, "yyyy")</f>
        <v>2016</v>
      </c>
      <c r="O356" t="b">
        <v>1</v>
      </c>
      <c r="P356">
        <v>29</v>
      </c>
      <c r="Q356" t="b">
        <v>1</v>
      </c>
      <c r="R356" t="s">
        <v>8269</v>
      </c>
      <c r="S356" s="10">
        <f>(E356/D356)*100</f>
        <v>103.94285714285714</v>
      </c>
      <c r="T356" s="12">
        <f>IF(P356&gt;0,E356/P356,0)</f>
        <v>125.44827586206897</v>
      </c>
      <c r="U356" t="str">
        <f>LEFT(R356,FIND("/",R356,1)-1)</f>
        <v>film &amp; video</v>
      </c>
      <c r="V356" t="str">
        <f>RIGHT(R356,(LEN(R356)-LEN(U356)-1))</f>
        <v>documentary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>(I357/86400)+25569+(-5/24)</f>
        <v>41974.127245370364</v>
      </c>
      <c r="K357">
        <v>1414738994</v>
      </c>
      <c r="L357" s="13">
        <f>(K357/86400)+25569+(-5/24)</f>
        <v>41943.0855787037</v>
      </c>
      <c r="M357" s="15" t="str">
        <f>TEXT(L357, "mmm")</f>
        <v>Oct</v>
      </c>
      <c r="N357" s="15" t="str">
        <f>TEXT(L357, "yyyy")</f>
        <v>2014</v>
      </c>
      <c r="O357" t="b">
        <v>1</v>
      </c>
      <c r="P357">
        <v>165</v>
      </c>
      <c r="Q357" t="b">
        <v>1</v>
      </c>
      <c r="R357" t="s">
        <v>8269</v>
      </c>
      <c r="S357" s="10">
        <f>(E357/D357)*100</f>
        <v>116.25714285714285</v>
      </c>
      <c r="T357" s="12">
        <f>IF(P357&gt;0,E357/P357,0)</f>
        <v>246.60606060606059</v>
      </c>
      <c r="U357" t="str">
        <f>LEFT(R357,FIND("/",R357,1)-1)</f>
        <v>film &amp; video</v>
      </c>
      <c r="V357" t="str">
        <f>RIGHT(R357,(LEN(R357)-LEN(U357)-1))</f>
        <v>documentary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>(I358/86400)+25569+(-5/24)</f>
        <v>42445.553159722222</v>
      </c>
      <c r="K358">
        <v>1455563793</v>
      </c>
      <c r="L358" s="13">
        <f>(K358/86400)+25569+(-5/24)</f>
        <v>42415.594826388886</v>
      </c>
      <c r="M358" s="15" t="str">
        <f>TEXT(L358, "mmm")</f>
        <v>Feb</v>
      </c>
      <c r="N358" s="15" t="str">
        <f>TEXT(L358, "yyyy")</f>
        <v>2016</v>
      </c>
      <c r="O358" t="b">
        <v>1</v>
      </c>
      <c r="P358">
        <v>97</v>
      </c>
      <c r="Q358" t="b">
        <v>1</v>
      </c>
      <c r="R358" t="s">
        <v>8269</v>
      </c>
      <c r="S358" s="10">
        <f>(E358/D358)*100</f>
        <v>102.69239999999999</v>
      </c>
      <c r="T358" s="12">
        <f>IF(P358&gt;0,E358/P358,0)</f>
        <v>79.401340206185566</v>
      </c>
      <c r="U358" t="str">
        <f>LEFT(R358,FIND("/",R358,1)-1)</f>
        <v>film &amp; video</v>
      </c>
      <c r="V358" t="str">
        <f>RIGHT(R358,(LEN(R358)-LEN(U358)-1))</f>
        <v>documentary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>(I359/86400)+25569+(-5/24)</f>
        <v>42118.01385416666</v>
      </c>
      <c r="K359">
        <v>1426396797</v>
      </c>
      <c r="L359" s="13">
        <f>(K359/86400)+25569+(-5/24)</f>
        <v>42078.01385416666</v>
      </c>
      <c r="M359" s="15" t="str">
        <f>TEXT(L359, "mmm")</f>
        <v>Mar</v>
      </c>
      <c r="N359" s="15" t="str">
        <f>TEXT(L359, "yyyy")</f>
        <v>2015</v>
      </c>
      <c r="O359" t="b">
        <v>1</v>
      </c>
      <c r="P359">
        <v>303</v>
      </c>
      <c r="Q359" t="b">
        <v>1</v>
      </c>
      <c r="R359" t="s">
        <v>8269</v>
      </c>
      <c r="S359" s="10">
        <f>(E359/D359)*100</f>
        <v>174</v>
      </c>
      <c r="T359" s="12">
        <f>IF(P359&gt;0,E359/P359,0)</f>
        <v>86.138613861386133</v>
      </c>
      <c r="U359" t="str">
        <f>LEFT(R359,FIND("/",R359,1)-1)</f>
        <v>film &amp; video</v>
      </c>
      <c r="V359" t="str">
        <f>RIGHT(R359,(LEN(R359)-LEN(U359)-1))</f>
        <v>documentary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>(I360/86400)+25569+(-5/24)</f>
        <v>42536.416666666664</v>
      </c>
      <c r="K360">
        <v>1463517521</v>
      </c>
      <c r="L360" s="13">
        <f>(K360/86400)+25569+(-5/24)</f>
        <v>42507.651863425919</v>
      </c>
      <c r="M360" s="15" t="str">
        <f>TEXT(L360, "mmm")</f>
        <v>May</v>
      </c>
      <c r="N360" s="15" t="str">
        <f>TEXT(L360, "yyyy")</f>
        <v>2016</v>
      </c>
      <c r="O360" t="b">
        <v>1</v>
      </c>
      <c r="P360">
        <v>267</v>
      </c>
      <c r="Q360" t="b">
        <v>1</v>
      </c>
      <c r="R360" t="s">
        <v>8269</v>
      </c>
      <c r="S360" s="10">
        <f>(E360/D360)*100</f>
        <v>103.08800000000001</v>
      </c>
      <c r="T360" s="12">
        <f>IF(P360&gt;0,E360/P360,0)</f>
        <v>193.04868913857678</v>
      </c>
      <c r="U360" t="str">
        <f>LEFT(R360,FIND("/",R360,1)-1)</f>
        <v>film &amp; video</v>
      </c>
      <c r="V360" t="str">
        <f>RIGHT(R360,(LEN(R360)-LEN(U360)-1))</f>
        <v>documentary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>(I361/86400)+25569+(-5/24)</f>
        <v>41957.008333333331</v>
      </c>
      <c r="K361">
        <v>1414028490</v>
      </c>
      <c r="L361" s="13">
        <f>(K361/86400)+25569+(-5/24)</f>
        <v>41934.86215277778</v>
      </c>
      <c r="M361" s="15" t="str">
        <f>TEXT(L361, "mmm")</f>
        <v>Oct</v>
      </c>
      <c r="N361" s="15" t="str">
        <f>TEXT(L361, "yyyy")</f>
        <v>2014</v>
      </c>
      <c r="O361" t="b">
        <v>1</v>
      </c>
      <c r="P361">
        <v>302</v>
      </c>
      <c r="Q361" t="b">
        <v>1</v>
      </c>
      <c r="R361" t="s">
        <v>8269</v>
      </c>
      <c r="S361" s="10">
        <f>(E361/D361)*100</f>
        <v>104.85537190082646</v>
      </c>
      <c r="T361" s="12">
        <f>IF(P361&gt;0,E361/P361,0)</f>
        <v>84.023178807947019</v>
      </c>
      <c r="U361" t="str">
        <f>LEFT(R361,FIND("/",R361,1)-1)</f>
        <v>film &amp; video</v>
      </c>
      <c r="V361" t="str">
        <f>RIGHT(R361,(LEN(R361)-LEN(U361)-1))</f>
        <v>documentary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>(I362/86400)+25569+(-5/24)</f>
        <v>42207.924305555549</v>
      </c>
      <c r="K362">
        <v>1433799180</v>
      </c>
      <c r="L362" s="13">
        <f>(K362/86400)+25569+(-5/24)</f>
        <v>42163.689583333333</v>
      </c>
      <c r="M362" s="15" t="str">
        <f>TEXT(L362, "mmm")</f>
        <v>Jun</v>
      </c>
      <c r="N362" s="15" t="str">
        <f>TEXT(L362, "yyyy")</f>
        <v>2015</v>
      </c>
      <c r="O362" t="b">
        <v>0</v>
      </c>
      <c r="P362">
        <v>87</v>
      </c>
      <c r="Q362" t="b">
        <v>1</v>
      </c>
      <c r="R362" t="s">
        <v>8269</v>
      </c>
      <c r="S362" s="10">
        <f>(E362/D362)*100</f>
        <v>101.375</v>
      </c>
      <c r="T362" s="12">
        <f>IF(P362&gt;0,E362/P362,0)</f>
        <v>139.82758620689654</v>
      </c>
      <c r="U362" t="str">
        <f>LEFT(R362,FIND("/",R362,1)-1)</f>
        <v>film &amp; video</v>
      </c>
      <c r="V362" t="str">
        <f>RIGHT(R362,(LEN(R362)-LEN(U362)-1))</f>
        <v>documentary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>(I363/86400)+25569+(-5/24)</f>
        <v>41965.834560185183</v>
      </c>
      <c r="K363">
        <v>1414108906</v>
      </c>
      <c r="L363" s="13">
        <f>(K363/86400)+25569+(-5/24)</f>
        <v>41935.792893518512</v>
      </c>
      <c r="M363" s="15" t="str">
        <f>TEXT(L363, "mmm")</f>
        <v>Oct</v>
      </c>
      <c r="N363" s="15" t="str">
        <f>TEXT(L363, "yyyy")</f>
        <v>2014</v>
      </c>
      <c r="O363" t="b">
        <v>0</v>
      </c>
      <c r="P363">
        <v>354</v>
      </c>
      <c r="Q363" t="b">
        <v>1</v>
      </c>
      <c r="R363" t="s">
        <v>8269</v>
      </c>
      <c r="S363" s="10">
        <f>(E363/D363)*100</f>
        <v>111.07699999999998</v>
      </c>
      <c r="T363" s="12">
        <f>IF(P363&gt;0,E363/P363,0)</f>
        <v>109.82189265536722</v>
      </c>
      <c r="U363" t="str">
        <f>LEFT(R363,FIND("/",R363,1)-1)</f>
        <v>film &amp; video</v>
      </c>
      <c r="V363" t="str">
        <f>RIGHT(R363,(LEN(R363)-LEN(U363)-1))</f>
        <v>documentary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>(I364/86400)+25569+(-5/24)</f>
        <v>41858.791666666664</v>
      </c>
      <c r="K364">
        <v>1405573391</v>
      </c>
      <c r="L364" s="13">
        <f>(K364/86400)+25569+(-5/24)</f>
        <v>41837.002210648148</v>
      </c>
      <c r="M364" s="15" t="str">
        <f>TEXT(L364, "mmm")</f>
        <v>Jul</v>
      </c>
      <c r="N364" s="15" t="str">
        <f>TEXT(L364, "yyyy")</f>
        <v>2014</v>
      </c>
      <c r="O364" t="b">
        <v>0</v>
      </c>
      <c r="P364">
        <v>86</v>
      </c>
      <c r="Q364" t="b">
        <v>1</v>
      </c>
      <c r="R364" t="s">
        <v>8269</v>
      </c>
      <c r="S364" s="10">
        <f>(E364/D364)*100</f>
        <v>124.15933781686496</v>
      </c>
      <c r="T364" s="12">
        <f>IF(P364&gt;0,E364/P364,0)</f>
        <v>139.53488372093022</v>
      </c>
      <c r="U364" t="str">
        <f>LEFT(R364,FIND("/",R364,1)-1)</f>
        <v>film &amp; video</v>
      </c>
      <c r="V364" t="str">
        <f>RIGHT(R364,(LEN(R364)-LEN(U364)-1))</f>
        <v>documentary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>(I365/86400)+25569+(-5/24)</f>
        <v>40300.598611111105</v>
      </c>
      <c r="K365">
        <v>1268934736</v>
      </c>
      <c r="L365" s="13">
        <f>(K365/86400)+25569+(-5/24)</f>
        <v>40255.53629629629</v>
      </c>
      <c r="M365" s="15" t="str">
        <f>TEXT(L365, "mmm")</f>
        <v>Mar</v>
      </c>
      <c r="N365" s="15" t="str">
        <f>TEXT(L365, "yyyy")</f>
        <v>2010</v>
      </c>
      <c r="O365" t="b">
        <v>0</v>
      </c>
      <c r="P365">
        <v>26</v>
      </c>
      <c r="Q365" t="b">
        <v>1</v>
      </c>
      <c r="R365" t="s">
        <v>8269</v>
      </c>
      <c r="S365" s="10">
        <f>(E365/D365)*100</f>
        <v>101.33333333333334</v>
      </c>
      <c r="T365" s="12">
        <f>IF(P365&gt;0,E365/P365,0)</f>
        <v>347.84615384615387</v>
      </c>
      <c r="U365" t="str">
        <f>LEFT(R365,FIND("/",R365,1)-1)</f>
        <v>film &amp; video</v>
      </c>
      <c r="V365" t="str">
        <f>RIGHT(R365,(LEN(R365)-LEN(U365)-1))</f>
        <v>documentary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>(I366/86400)+25569+(-5/24)</f>
        <v>41810.957638888889</v>
      </c>
      <c r="K366">
        <v>1400704672</v>
      </c>
      <c r="L366" s="13">
        <f>(K366/86400)+25569+(-5/24)</f>
        <v>41780.651296296295</v>
      </c>
      <c r="M366" s="15" t="str">
        <f>TEXT(L366, "mmm")</f>
        <v>May</v>
      </c>
      <c r="N366" s="15" t="str">
        <f>TEXT(L366, "yyyy")</f>
        <v>2014</v>
      </c>
      <c r="O366" t="b">
        <v>0</v>
      </c>
      <c r="P366">
        <v>113</v>
      </c>
      <c r="Q366" t="b">
        <v>1</v>
      </c>
      <c r="R366" t="s">
        <v>8269</v>
      </c>
      <c r="S366" s="10">
        <f>(E366/D366)*100</f>
        <v>110.16142857142856</v>
      </c>
      <c r="T366" s="12">
        <f>IF(P366&gt;0,E366/P366,0)</f>
        <v>68.24159292035398</v>
      </c>
      <c r="U366" t="str">
        <f>LEFT(R366,FIND("/",R366,1)-1)</f>
        <v>film &amp; video</v>
      </c>
      <c r="V366" t="str">
        <f>RIGHT(R366,(LEN(R366)-LEN(U366)-1))</f>
        <v>documentary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>(I367/86400)+25569+(-5/24)</f>
        <v>41698.398136574069</v>
      </c>
      <c r="K367">
        <v>1391005999</v>
      </c>
      <c r="L367" s="13">
        <f>(K367/86400)+25569+(-5/24)</f>
        <v>41668.398136574069</v>
      </c>
      <c r="M367" s="15" t="str">
        <f>TEXT(L367, "mmm")</f>
        <v>Jan</v>
      </c>
      <c r="N367" s="15" t="str">
        <f>TEXT(L367, "yyyy")</f>
        <v>2014</v>
      </c>
      <c r="O367" t="b">
        <v>0</v>
      </c>
      <c r="P367">
        <v>65</v>
      </c>
      <c r="Q367" t="b">
        <v>1</v>
      </c>
      <c r="R367" t="s">
        <v>8269</v>
      </c>
      <c r="S367" s="10">
        <f>(E367/D367)*100</f>
        <v>103.97333333333334</v>
      </c>
      <c r="T367" s="12">
        <f>IF(P367&gt;0,E367/P367,0)</f>
        <v>239.93846153846152</v>
      </c>
      <c r="U367" t="str">
        <f>LEFT(R367,FIND("/",R367,1)-1)</f>
        <v>film &amp; video</v>
      </c>
      <c r="V367" t="str">
        <f>RIGHT(R367,(LEN(R367)-LEN(U367)-1))</f>
        <v>documentary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>(I368/86400)+25569+(-5/24)</f>
        <v>41049.584699074076</v>
      </c>
      <c r="K368">
        <v>1334948518</v>
      </c>
      <c r="L368" s="13">
        <f>(K368/86400)+25569+(-5/24)</f>
        <v>41019.584699074076</v>
      </c>
      <c r="M368" s="15" t="str">
        <f>TEXT(L368, "mmm")</f>
        <v>Apr</v>
      </c>
      <c r="N368" s="15" t="str">
        <f>TEXT(L368, "yyyy")</f>
        <v>2012</v>
      </c>
      <c r="O368" t="b">
        <v>0</v>
      </c>
      <c r="P368">
        <v>134</v>
      </c>
      <c r="Q368" t="b">
        <v>1</v>
      </c>
      <c r="R368" t="s">
        <v>8269</v>
      </c>
      <c r="S368" s="10">
        <f>(E368/D368)*100</f>
        <v>101.31578947368421</v>
      </c>
      <c r="T368" s="12">
        <f>IF(P368&gt;0,E368/P368,0)</f>
        <v>287.31343283582089</v>
      </c>
      <c r="U368" t="str">
        <f>LEFT(R368,FIND("/",R368,1)-1)</f>
        <v>film &amp; video</v>
      </c>
      <c r="V368" t="str">
        <f>RIGHT(R368,(LEN(R368)-LEN(U368)-1))</f>
        <v>documentary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>(I369/86400)+25569+(-5/24)</f>
        <v>41394.999305555553</v>
      </c>
      <c r="K369">
        <v>1363960278</v>
      </c>
      <c r="L369" s="13">
        <f>(K369/86400)+25569+(-5/24)</f>
        <v>41355.368958333333</v>
      </c>
      <c r="M369" s="15" t="str">
        <f>TEXT(L369, "mmm")</f>
        <v>Mar</v>
      </c>
      <c r="N369" s="15" t="str">
        <f>TEXT(L369, "yyyy")</f>
        <v>2013</v>
      </c>
      <c r="O369" t="b">
        <v>0</v>
      </c>
      <c r="P369">
        <v>119</v>
      </c>
      <c r="Q369" t="b">
        <v>1</v>
      </c>
      <c r="R369" t="s">
        <v>8269</v>
      </c>
      <c r="S369" s="10">
        <f>(E369/D369)*100</f>
        <v>103.3501</v>
      </c>
      <c r="T369" s="12">
        <f>IF(P369&gt;0,E369/P369,0)</f>
        <v>86.84882352941176</v>
      </c>
      <c r="U369" t="str">
        <f>LEFT(R369,FIND("/",R369,1)-1)</f>
        <v>film &amp; video</v>
      </c>
      <c r="V369" t="str">
        <f>RIGHT(R369,(LEN(R369)-LEN(U369)-1))</f>
        <v>documentary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>(I370/86400)+25569+(-5/24)</f>
        <v>42078.355578703697</v>
      </c>
      <c r="K370">
        <v>1423405922</v>
      </c>
      <c r="L370" s="13">
        <f>(K370/86400)+25569+(-5/24)</f>
        <v>42043.397245370368</v>
      </c>
      <c r="M370" s="15" t="str">
        <f>TEXT(L370, "mmm")</f>
        <v>Feb</v>
      </c>
      <c r="N370" s="15" t="str">
        <f>TEXT(L370, "yyyy")</f>
        <v>2015</v>
      </c>
      <c r="O370" t="b">
        <v>0</v>
      </c>
      <c r="P370">
        <v>159</v>
      </c>
      <c r="Q370" t="b">
        <v>1</v>
      </c>
      <c r="R370" t="s">
        <v>8269</v>
      </c>
      <c r="S370" s="10">
        <f>(E370/D370)*100</f>
        <v>104.11200000000001</v>
      </c>
      <c r="T370" s="12">
        <f>IF(P370&gt;0,E370/P370,0)</f>
        <v>81.84905660377359</v>
      </c>
      <c r="U370" t="str">
        <f>LEFT(R370,FIND("/",R370,1)-1)</f>
        <v>film &amp; video</v>
      </c>
      <c r="V370" t="str">
        <f>RIGHT(R370,(LEN(R370)-LEN(U370)-1))</f>
        <v>documentary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>(I371/86400)+25569+(-5/24)</f>
        <v>40923.3433912037</v>
      </c>
      <c r="K371">
        <v>1324041269</v>
      </c>
      <c r="L371" s="13">
        <f>(K371/86400)+25569+(-5/24)</f>
        <v>40893.3433912037</v>
      </c>
      <c r="M371" s="15" t="str">
        <f>TEXT(L371, "mmm")</f>
        <v>Dec</v>
      </c>
      <c r="N371" s="15" t="str">
        <f>TEXT(L371, "yyyy")</f>
        <v>2011</v>
      </c>
      <c r="O371" t="b">
        <v>0</v>
      </c>
      <c r="P371">
        <v>167</v>
      </c>
      <c r="Q371" t="b">
        <v>1</v>
      </c>
      <c r="R371" t="s">
        <v>8269</v>
      </c>
      <c r="S371" s="10">
        <f>(E371/D371)*100</f>
        <v>110.15569230769231</v>
      </c>
      <c r="T371" s="12">
        <f>IF(P371&gt;0,E371/P371,0)</f>
        <v>42.874970059880241</v>
      </c>
      <c r="U371" t="str">
        <f>LEFT(R371,FIND("/",R371,1)-1)</f>
        <v>film &amp; video</v>
      </c>
      <c r="V371" t="str">
        <f>RIGHT(R371,(LEN(R371)-LEN(U371)-1))</f>
        <v>documentary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>(I372/86400)+25569+(-5/24)</f>
        <v>42741.586805555555</v>
      </c>
      <c r="K372">
        <v>1481137500</v>
      </c>
      <c r="L372" s="13">
        <f>(K372/86400)+25569+(-5/24)</f>
        <v>42711.586805555555</v>
      </c>
      <c r="M372" s="15" t="str">
        <f>TEXT(L372, "mmm")</f>
        <v>Dec</v>
      </c>
      <c r="N372" s="15" t="str">
        <f>TEXT(L372, "yyyy")</f>
        <v>2016</v>
      </c>
      <c r="O372" t="b">
        <v>0</v>
      </c>
      <c r="P372">
        <v>43</v>
      </c>
      <c r="Q372" t="b">
        <v>1</v>
      </c>
      <c r="R372" t="s">
        <v>8269</v>
      </c>
      <c r="S372" s="10">
        <f>(E372/D372)*100</f>
        <v>122.02</v>
      </c>
      <c r="T372" s="12">
        <f>IF(P372&gt;0,E372/P372,0)</f>
        <v>709.41860465116281</v>
      </c>
      <c r="U372" t="str">
        <f>LEFT(R372,FIND("/",R372,1)-1)</f>
        <v>film &amp; video</v>
      </c>
      <c r="V372" t="str">
        <f>RIGHT(R372,(LEN(R372)-LEN(U372)-1))</f>
        <v>documentary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>(I373/86400)+25569+(-5/24)</f>
        <v>41306.559479166666</v>
      </c>
      <c r="K373">
        <v>1355855139</v>
      </c>
      <c r="L373" s="13">
        <f>(K373/86400)+25569+(-5/24)</f>
        <v>41261.559479166666</v>
      </c>
      <c r="M373" s="15" t="str">
        <f>TEXT(L373, "mmm")</f>
        <v>Dec</v>
      </c>
      <c r="N373" s="15" t="str">
        <f>TEXT(L373, "yyyy")</f>
        <v>2012</v>
      </c>
      <c r="O373" t="b">
        <v>0</v>
      </c>
      <c r="P373">
        <v>1062</v>
      </c>
      <c r="Q373" t="b">
        <v>1</v>
      </c>
      <c r="R373" t="s">
        <v>8269</v>
      </c>
      <c r="S373" s="10">
        <f>(E373/D373)*100</f>
        <v>114.16866666666667</v>
      </c>
      <c r="T373" s="12">
        <f>IF(P373&gt;0,E373/P373,0)</f>
        <v>161.25517890772127</v>
      </c>
      <c r="U373" t="str">
        <f>LEFT(R373,FIND("/",R373,1)-1)</f>
        <v>film &amp; video</v>
      </c>
      <c r="V373" t="str">
        <f>RIGHT(R373,(LEN(R373)-LEN(U373)-1))</f>
        <v>documentary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>(I374/86400)+25569+(-5/24)</f>
        <v>42465.458333333336</v>
      </c>
      <c r="K374">
        <v>1456408244</v>
      </c>
      <c r="L374" s="13">
        <f>(K374/86400)+25569+(-5/24)</f>
        <v>42425.368564814817</v>
      </c>
      <c r="M374" s="15" t="str">
        <f>TEXT(L374, "mmm")</f>
        <v>Feb</v>
      </c>
      <c r="N374" s="15" t="str">
        <f>TEXT(L374, "yyyy")</f>
        <v>2016</v>
      </c>
      <c r="O374" t="b">
        <v>0</v>
      </c>
      <c r="P374">
        <v>9</v>
      </c>
      <c r="Q374" t="b">
        <v>1</v>
      </c>
      <c r="R374" t="s">
        <v>8269</v>
      </c>
      <c r="S374" s="10">
        <f>(E374/D374)*100</f>
        <v>125.33333333333334</v>
      </c>
      <c r="T374" s="12">
        <f>IF(P374&gt;0,E374/P374,0)</f>
        <v>41.777777777777779</v>
      </c>
      <c r="U374" t="str">
        <f>LEFT(R374,FIND("/",R374,1)-1)</f>
        <v>film &amp; video</v>
      </c>
      <c r="V374" t="str">
        <f>RIGHT(R374,(LEN(R374)-LEN(U374)-1))</f>
        <v>documentary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>(I375/86400)+25569+(-5/24)</f>
        <v>41108.703680555554</v>
      </c>
      <c r="K375">
        <v>1340056398</v>
      </c>
      <c r="L375" s="13">
        <f>(K375/86400)+25569+(-5/24)</f>
        <v>41078.703680555554</v>
      </c>
      <c r="M375" s="15" t="str">
        <f>TEXT(L375, "mmm")</f>
        <v>Jun</v>
      </c>
      <c r="N375" s="15" t="str">
        <f>TEXT(L375, "yyyy")</f>
        <v>2012</v>
      </c>
      <c r="O375" t="b">
        <v>0</v>
      </c>
      <c r="P375">
        <v>89</v>
      </c>
      <c r="Q375" t="b">
        <v>1</v>
      </c>
      <c r="R375" t="s">
        <v>8269</v>
      </c>
      <c r="S375" s="10">
        <f>(E375/D375)*100</f>
        <v>106.66666666666667</v>
      </c>
      <c r="T375" s="12">
        <f>IF(P375&gt;0,E375/P375,0)</f>
        <v>89.887640449438209</v>
      </c>
      <c r="U375" t="str">
        <f>LEFT(R375,FIND("/",R375,1)-1)</f>
        <v>film &amp; video</v>
      </c>
      <c r="V375" t="str">
        <f>RIGHT(R375,(LEN(R375)-LEN(U375)-1))</f>
        <v>documentary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>(I376/86400)+25569+(-5/24)</f>
        <v>40802.680914351848</v>
      </c>
      <c r="K376">
        <v>1312320031</v>
      </c>
      <c r="L376" s="13">
        <f>(K376/86400)+25569+(-5/24)</f>
        <v>40757.680914351848</v>
      </c>
      <c r="M376" s="15" t="str">
        <f>TEXT(L376, "mmm")</f>
        <v>Aug</v>
      </c>
      <c r="N376" s="15" t="str">
        <f>TEXT(L376, "yyyy")</f>
        <v>2011</v>
      </c>
      <c r="O376" t="b">
        <v>0</v>
      </c>
      <c r="P376">
        <v>174</v>
      </c>
      <c r="Q376" t="b">
        <v>1</v>
      </c>
      <c r="R376" t="s">
        <v>8269</v>
      </c>
      <c r="S376" s="10">
        <f>(E376/D376)*100</f>
        <v>130.65</v>
      </c>
      <c r="T376" s="12">
        <f>IF(P376&gt;0,E376/P376,0)</f>
        <v>45.051724137931032</v>
      </c>
      <c r="U376" t="str">
        <f>LEFT(R376,FIND("/",R376,1)-1)</f>
        <v>film &amp; video</v>
      </c>
      <c r="V376" t="str">
        <f>RIGHT(R376,(LEN(R376)-LEN(U376)-1))</f>
        <v>documentary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>(I377/86400)+25569+(-5/24)</f>
        <v>41699.512499999997</v>
      </c>
      <c r="K377">
        <v>1390088311</v>
      </c>
      <c r="L377" s="13">
        <f>(K377/86400)+25569+(-5/24)</f>
        <v>41657.77674768518</v>
      </c>
      <c r="M377" s="15" t="str">
        <f>TEXT(L377, "mmm")</f>
        <v>Jan</v>
      </c>
      <c r="N377" s="15" t="str">
        <f>TEXT(L377, "yyyy")</f>
        <v>2014</v>
      </c>
      <c r="O377" t="b">
        <v>0</v>
      </c>
      <c r="P377">
        <v>14</v>
      </c>
      <c r="Q377" t="b">
        <v>1</v>
      </c>
      <c r="R377" t="s">
        <v>8269</v>
      </c>
      <c r="S377" s="10">
        <f>(E377/D377)*100</f>
        <v>120</v>
      </c>
      <c r="T377" s="12">
        <f>IF(P377&gt;0,E377/P377,0)</f>
        <v>42.857142857142854</v>
      </c>
      <c r="U377" t="str">
        <f>LEFT(R377,FIND("/",R377,1)-1)</f>
        <v>film &amp; video</v>
      </c>
      <c r="V377" t="str">
        <f>RIGHT(R377,(LEN(R377)-LEN(U377)-1))</f>
        <v>documentary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>(I378/86400)+25569+(-5/24)</f>
        <v>42607.244398148141</v>
      </c>
      <c r="K378">
        <v>1469443916</v>
      </c>
      <c r="L378" s="13">
        <f>(K378/86400)+25569+(-5/24)</f>
        <v>42576.244398148141</v>
      </c>
      <c r="M378" s="15" t="str">
        <f>TEXT(L378, "mmm")</f>
        <v>Jul</v>
      </c>
      <c r="N378" s="15" t="str">
        <f>TEXT(L378, "yyyy")</f>
        <v>2016</v>
      </c>
      <c r="O378" t="b">
        <v>0</v>
      </c>
      <c r="P378">
        <v>48</v>
      </c>
      <c r="Q378" t="b">
        <v>1</v>
      </c>
      <c r="R378" t="s">
        <v>8269</v>
      </c>
      <c r="S378" s="10">
        <f>(E378/D378)*100</f>
        <v>105.9591836734694</v>
      </c>
      <c r="T378" s="12">
        <f>IF(P378&gt;0,E378/P378,0)</f>
        <v>54.083333333333336</v>
      </c>
      <c r="U378" t="str">
        <f>LEFT(R378,FIND("/",R378,1)-1)</f>
        <v>film &amp; video</v>
      </c>
      <c r="V378" t="str">
        <f>RIGHT(R378,(LEN(R378)-LEN(U378)-1))</f>
        <v>documentary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>(I379/86400)+25569+(-5/24)</f>
        <v>42322.084027777775</v>
      </c>
      <c r="K379">
        <v>1444888868</v>
      </c>
      <c r="L379" s="13">
        <f>(K379/86400)+25569+(-5/24)</f>
        <v>42292.042453703696</v>
      </c>
      <c r="M379" s="15" t="str">
        <f>TEXT(L379, "mmm")</f>
        <v>Oct</v>
      </c>
      <c r="N379" s="15" t="str">
        <f>TEXT(L379, "yyyy")</f>
        <v>2015</v>
      </c>
      <c r="O379" t="b">
        <v>0</v>
      </c>
      <c r="P379">
        <v>133</v>
      </c>
      <c r="Q379" t="b">
        <v>1</v>
      </c>
      <c r="R379" t="s">
        <v>8269</v>
      </c>
      <c r="S379" s="10">
        <f>(E379/D379)*100</f>
        <v>114.39999999999999</v>
      </c>
      <c r="T379" s="12">
        <f>IF(P379&gt;0,E379/P379,0)</f>
        <v>103.21804511278195</v>
      </c>
      <c r="U379" t="str">
        <f>LEFT(R379,FIND("/",R379,1)-1)</f>
        <v>film &amp; video</v>
      </c>
      <c r="V379" t="str">
        <f>RIGHT(R379,(LEN(R379)-LEN(U379)-1))</f>
        <v>documentary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>(I380/86400)+25569+(-5/24)</f>
        <v>42394.786111111105</v>
      </c>
      <c r="K380">
        <v>1451655808</v>
      </c>
      <c r="L380" s="13">
        <f>(K380/86400)+25569+(-5/24)</f>
        <v>42370.363518518519</v>
      </c>
      <c r="M380" s="15" t="str">
        <f>TEXT(L380, "mmm")</f>
        <v>Jan</v>
      </c>
      <c r="N380" s="15" t="str">
        <f>TEXT(L380, "yyyy")</f>
        <v>2016</v>
      </c>
      <c r="O380" t="b">
        <v>0</v>
      </c>
      <c r="P380">
        <v>83</v>
      </c>
      <c r="Q380" t="b">
        <v>1</v>
      </c>
      <c r="R380" t="s">
        <v>8269</v>
      </c>
      <c r="S380" s="10">
        <f>(E380/D380)*100</f>
        <v>111.76666666666665</v>
      </c>
      <c r="T380" s="12">
        <f>IF(P380&gt;0,E380/P380,0)</f>
        <v>40.397590361445786</v>
      </c>
      <c r="U380" t="str">
        <f>LEFT(R380,FIND("/",R380,1)-1)</f>
        <v>film &amp; video</v>
      </c>
      <c r="V380" t="str">
        <f>RIGHT(R380,(LEN(R380)-LEN(U380)-1))</f>
        <v>documentary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>(I381/86400)+25569+(-5/24)</f>
        <v>41032.479999999996</v>
      </c>
      <c r="K381">
        <v>1332174672</v>
      </c>
      <c r="L381" s="13">
        <f>(K381/86400)+25569+(-5/24)</f>
        <v>40987.479999999996</v>
      </c>
      <c r="M381" s="15" t="str">
        <f>TEXT(L381, "mmm")</f>
        <v>Mar</v>
      </c>
      <c r="N381" s="15" t="str">
        <f>TEXT(L381, "yyyy")</f>
        <v>2012</v>
      </c>
      <c r="O381" t="b">
        <v>0</v>
      </c>
      <c r="P381">
        <v>149</v>
      </c>
      <c r="Q381" t="b">
        <v>1</v>
      </c>
      <c r="R381" t="s">
        <v>8269</v>
      </c>
      <c r="S381" s="10">
        <f>(E381/D381)*100</f>
        <v>116.08000000000001</v>
      </c>
      <c r="T381" s="12">
        <f>IF(P381&gt;0,E381/P381,0)</f>
        <v>116.85906040268456</v>
      </c>
      <c r="U381" t="str">
        <f>LEFT(R381,FIND("/",R381,1)-1)</f>
        <v>film &amp; video</v>
      </c>
      <c r="V381" t="str">
        <f>RIGHT(R381,(LEN(R381)-LEN(U381)-1))</f>
        <v>documentary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>(I382/86400)+25569+(-5/24)</f>
        <v>42392.511481481481</v>
      </c>
      <c r="K382">
        <v>1451409392</v>
      </c>
      <c r="L382" s="13">
        <f>(K382/86400)+25569+(-5/24)</f>
        <v>42367.511481481481</v>
      </c>
      <c r="M382" s="15" t="str">
        <f>TEXT(L382, "mmm")</f>
        <v>Dec</v>
      </c>
      <c r="N382" s="15" t="str">
        <f>TEXT(L382, "yyyy")</f>
        <v>2015</v>
      </c>
      <c r="O382" t="b">
        <v>0</v>
      </c>
      <c r="P382">
        <v>49</v>
      </c>
      <c r="Q382" t="b">
        <v>1</v>
      </c>
      <c r="R382" t="s">
        <v>8269</v>
      </c>
      <c r="S382" s="10">
        <f>(E382/D382)*100</f>
        <v>141.5</v>
      </c>
      <c r="T382" s="12">
        <f>IF(P382&gt;0,E382/P382,0)</f>
        <v>115.51020408163265</v>
      </c>
      <c r="U382" t="str">
        <f>LEFT(R382,FIND("/",R382,1)-1)</f>
        <v>film &amp; video</v>
      </c>
      <c r="V382" t="str">
        <f>RIGHT(R382,(LEN(R382)-LEN(U382)-1))</f>
        <v>documentary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>(I383/86400)+25569+(-5/24)</f>
        <v>41120</v>
      </c>
      <c r="K383">
        <v>1340642717</v>
      </c>
      <c r="L383" s="13">
        <f>(K383/86400)+25569+(-5/24)</f>
        <v>41085.48978009259</v>
      </c>
      <c r="M383" s="15" t="str">
        <f>TEXT(L383, "mmm")</f>
        <v>Jun</v>
      </c>
      <c r="N383" s="15" t="str">
        <f>TEXT(L383, "yyyy")</f>
        <v>2012</v>
      </c>
      <c r="O383" t="b">
        <v>0</v>
      </c>
      <c r="P383">
        <v>251</v>
      </c>
      <c r="Q383" t="b">
        <v>1</v>
      </c>
      <c r="R383" t="s">
        <v>8269</v>
      </c>
      <c r="S383" s="10">
        <f>(E383/D383)*100</f>
        <v>104.72999999999999</v>
      </c>
      <c r="T383" s="12">
        <f>IF(P383&gt;0,E383/P383,0)</f>
        <v>104.31274900398407</v>
      </c>
      <c r="U383" t="str">
        <f>LEFT(R383,FIND("/",R383,1)-1)</f>
        <v>film &amp; video</v>
      </c>
      <c r="V383" t="str">
        <f>RIGHT(R383,(LEN(R383)-LEN(U383)-1))</f>
        <v>documentary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>(I384/86400)+25569+(-5/24)</f>
        <v>41158.501157407409</v>
      </c>
      <c r="K384">
        <v>1345741300</v>
      </c>
      <c r="L384" s="13">
        <f>(K384/86400)+25569+(-5/24)</f>
        <v>41144.501157407409</v>
      </c>
      <c r="M384" s="15" t="str">
        <f>TEXT(L384, "mmm")</f>
        <v>Aug</v>
      </c>
      <c r="N384" s="15" t="str">
        <f>TEXT(L384, "yyyy")</f>
        <v>2012</v>
      </c>
      <c r="O384" t="b">
        <v>0</v>
      </c>
      <c r="P384">
        <v>22</v>
      </c>
      <c r="Q384" t="b">
        <v>1</v>
      </c>
      <c r="R384" t="s">
        <v>8269</v>
      </c>
      <c r="S384" s="10">
        <f>(E384/D384)*100</f>
        <v>255.83333333333331</v>
      </c>
      <c r="T384" s="12">
        <f>IF(P384&gt;0,E384/P384,0)</f>
        <v>69.772727272727266</v>
      </c>
      <c r="U384" t="str">
        <f>LEFT(R384,FIND("/",R384,1)-1)</f>
        <v>film &amp; video</v>
      </c>
      <c r="V384" t="str">
        <f>RIGHT(R384,(LEN(R384)-LEN(U384)-1))</f>
        <v>documentary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>(I385/86400)+25569+(-5/24)</f>
        <v>41777.90924768518</v>
      </c>
      <c r="K385">
        <v>1398480559</v>
      </c>
      <c r="L385" s="13">
        <f>(K385/86400)+25569+(-5/24)</f>
        <v>41754.90924768518</v>
      </c>
      <c r="M385" s="15" t="str">
        <f>TEXT(L385, "mmm")</f>
        <v>Apr</v>
      </c>
      <c r="N385" s="15" t="str">
        <f>TEXT(L385, "yyyy")</f>
        <v>2014</v>
      </c>
      <c r="O385" t="b">
        <v>0</v>
      </c>
      <c r="P385">
        <v>48</v>
      </c>
      <c r="Q385" t="b">
        <v>1</v>
      </c>
      <c r="R385" t="s">
        <v>8269</v>
      </c>
      <c r="S385" s="10">
        <f>(E385/D385)*100</f>
        <v>206.70670670670671</v>
      </c>
      <c r="T385" s="12">
        <f>IF(P385&gt;0,E385/P385,0)</f>
        <v>43.020833333333336</v>
      </c>
      <c r="U385" t="str">
        <f>LEFT(R385,FIND("/",R385,1)-1)</f>
        <v>film &amp; video</v>
      </c>
      <c r="V385" t="str">
        <f>RIGHT(R385,(LEN(R385)-LEN(U385)-1))</f>
        <v>documentary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>(I386/86400)+25569+(-5/24)</f>
        <v>42010.573460648149</v>
      </c>
      <c r="K386">
        <v>1417977947</v>
      </c>
      <c r="L386" s="13">
        <f>(K386/86400)+25569+(-5/24)</f>
        <v>41980.573460648149</v>
      </c>
      <c r="M386" s="15" t="str">
        <f>TEXT(L386, "mmm")</f>
        <v>Dec</v>
      </c>
      <c r="N386" s="15" t="str">
        <f>TEXT(L386, "yyyy")</f>
        <v>2014</v>
      </c>
      <c r="O386" t="b">
        <v>0</v>
      </c>
      <c r="P386">
        <v>383</v>
      </c>
      <c r="Q386" t="b">
        <v>1</v>
      </c>
      <c r="R386" t="s">
        <v>8269</v>
      </c>
      <c r="S386" s="10">
        <f>(E386/D386)*100</f>
        <v>112.105</v>
      </c>
      <c r="T386" s="12">
        <f>IF(P386&gt;0,E386/P386,0)</f>
        <v>58.540469973890339</v>
      </c>
      <c r="U386" t="str">
        <f>LEFT(R386,FIND("/",R386,1)-1)</f>
        <v>film &amp; video</v>
      </c>
      <c r="V386" t="str">
        <f>RIGHT(R386,(LEN(R386)-LEN(U386)-1))</f>
        <v>documentary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>(I387/86400)+25569+(-5/24)</f>
        <v>41964.41783564815</v>
      </c>
      <c r="K387">
        <v>1413986501</v>
      </c>
      <c r="L387" s="13">
        <f>(K387/86400)+25569+(-5/24)</f>
        <v>41934.376168981478</v>
      </c>
      <c r="M387" s="15" t="str">
        <f>TEXT(L387, "mmm")</f>
        <v>Oct</v>
      </c>
      <c r="N387" s="15" t="str">
        <f>TEXT(L387, "yyyy")</f>
        <v>2014</v>
      </c>
      <c r="O387" t="b">
        <v>0</v>
      </c>
      <c r="P387">
        <v>237</v>
      </c>
      <c r="Q387" t="b">
        <v>1</v>
      </c>
      <c r="R387" t="s">
        <v>8269</v>
      </c>
      <c r="S387" s="10">
        <f>(E387/D387)*100</f>
        <v>105.982</v>
      </c>
      <c r="T387" s="12">
        <f>IF(P387&gt;0,E387/P387,0)</f>
        <v>111.79535864978902</v>
      </c>
      <c r="U387" t="str">
        <f>LEFT(R387,FIND("/",R387,1)-1)</f>
        <v>film &amp; video</v>
      </c>
      <c r="V387" t="str">
        <f>RIGHT(R387,(LEN(R387)-LEN(U387)-1))</f>
        <v>documentary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>(I388/86400)+25569+(-5/24)</f>
        <v>42226.742951388886</v>
      </c>
      <c r="K388">
        <v>1437950991</v>
      </c>
      <c r="L388" s="13">
        <f>(K388/86400)+25569+(-5/24)</f>
        <v>42211.742951388886</v>
      </c>
      <c r="M388" s="15" t="str">
        <f>TEXT(L388, "mmm")</f>
        <v>Jul</v>
      </c>
      <c r="N388" s="15" t="str">
        <f>TEXT(L388, "yyyy")</f>
        <v>2015</v>
      </c>
      <c r="O388" t="b">
        <v>0</v>
      </c>
      <c r="P388">
        <v>13</v>
      </c>
      <c r="Q388" t="b">
        <v>1</v>
      </c>
      <c r="R388" t="s">
        <v>8269</v>
      </c>
      <c r="S388" s="10">
        <f>(E388/D388)*100</f>
        <v>100.16666666666667</v>
      </c>
      <c r="T388" s="12">
        <f>IF(P388&gt;0,E388/P388,0)</f>
        <v>46.230769230769234</v>
      </c>
      <c r="U388" t="str">
        <f>LEFT(R388,FIND("/",R388,1)-1)</f>
        <v>film &amp; video</v>
      </c>
      <c r="V388" t="str">
        <f>RIGHT(R388,(LEN(R388)-LEN(U388)-1))</f>
        <v>documentary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>(I389/86400)+25569+(-5/24)</f>
        <v>42231.041666666664</v>
      </c>
      <c r="K389">
        <v>1436976858</v>
      </c>
      <c r="L389" s="13">
        <f>(K389/86400)+25569+(-5/24)</f>
        <v>42200.468263888884</v>
      </c>
      <c r="M389" s="15" t="str">
        <f>TEXT(L389, "mmm")</f>
        <v>Jul</v>
      </c>
      <c r="N389" s="15" t="str">
        <f>TEXT(L389, "yyyy")</f>
        <v>2015</v>
      </c>
      <c r="O389" t="b">
        <v>0</v>
      </c>
      <c r="P389">
        <v>562</v>
      </c>
      <c r="Q389" t="b">
        <v>1</v>
      </c>
      <c r="R389" t="s">
        <v>8269</v>
      </c>
      <c r="S389" s="10">
        <f>(E389/D389)*100</f>
        <v>213.98947368421051</v>
      </c>
      <c r="T389" s="12">
        <f>IF(P389&gt;0,E389/P389,0)</f>
        <v>144.69039145907473</v>
      </c>
      <c r="U389" t="str">
        <f>LEFT(R389,FIND("/",R389,1)-1)</f>
        <v>film &amp; video</v>
      </c>
      <c r="V389" t="str">
        <f>RIGHT(R389,(LEN(R389)-LEN(U389)-1))</f>
        <v>documentary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>(I390/86400)+25569+(-5/24)</f>
        <v>42578.86782407407</v>
      </c>
      <c r="K390">
        <v>1467078580</v>
      </c>
      <c r="L390" s="13">
        <f>(K390/86400)+25569+(-5/24)</f>
        <v>42548.86782407407</v>
      </c>
      <c r="M390" s="15" t="str">
        <f>TEXT(L390, "mmm")</f>
        <v>Jun</v>
      </c>
      <c r="N390" s="15" t="str">
        <f>TEXT(L390, "yyyy")</f>
        <v>2016</v>
      </c>
      <c r="O390" t="b">
        <v>0</v>
      </c>
      <c r="P390">
        <v>71</v>
      </c>
      <c r="Q390" t="b">
        <v>1</v>
      </c>
      <c r="R390" t="s">
        <v>8269</v>
      </c>
      <c r="S390" s="10">
        <f>(E390/D390)*100</f>
        <v>126.16000000000001</v>
      </c>
      <c r="T390" s="12">
        <f>IF(P390&gt;0,E390/P390,0)</f>
        <v>88.845070422535215</v>
      </c>
      <c r="U390" t="str">
        <f>LEFT(R390,FIND("/",R390,1)-1)</f>
        <v>film &amp; video</v>
      </c>
      <c r="V390" t="str">
        <f>RIGHT(R390,(LEN(R390)-LEN(U390)-1))</f>
        <v>documentary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>(I391/86400)+25569+(-5/24)</f>
        <v>41705.749305555553</v>
      </c>
      <c r="K391">
        <v>1391477450</v>
      </c>
      <c r="L391" s="13">
        <f>(K391/86400)+25569+(-5/24)</f>
        <v>41673.854745370372</v>
      </c>
      <c r="M391" s="15" t="str">
        <f>TEXT(L391, "mmm")</f>
        <v>Feb</v>
      </c>
      <c r="N391" s="15" t="str">
        <f>TEXT(L391, "yyyy")</f>
        <v>2014</v>
      </c>
      <c r="O391" t="b">
        <v>0</v>
      </c>
      <c r="P391">
        <v>1510</v>
      </c>
      <c r="Q391" t="b">
        <v>1</v>
      </c>
      <c r="R391" t="s">
        <v>8269</v>
      </c>
      <c r="S391" s="10">
        <f>(E391/D391)*100</f>
        <v>181.53547058823528</v>
      </c>
      <c r="T391" s="12">
        <f>IF(P391&gt;0,E391/P391,0)</f>
        <v>81.75107284768211</v>
      </c>
      <c r="U391" t="str">
        <f>LEFT(R391,FIND("/",R391,1)-1)</f>
        <v>film &amp; video</v>
      </c>
      <c r="V391" t="str">
        <f>RIGHT(R391,(LEN(R391)-LEN(U391)-1))</f>
        <v>documentary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>(I392/86400)+25569+(-5/24)</f>
        <v>42131.828379629624</v>
      </c>
      <c r="K392">
        <v>1429318372</v>
      </c>
      <c r="L392" s="13">
        <f>(K392/86400)+25569+(-5/24)</f>
        <v>42111.828379629624</v>
      </c>
      <c r="M392" s="15" t="str">
        <f>TEXT(L392, "mmm")</f>
        <v>Apr</v>
      </c>
      <c r="N392" s="15" t="str">
        <f>TEXT(L392, "yyyy")</f>
        <v>2015</v>
      </c>
      <c r="O392" t="b">
        <v>0</v>
      </c>
      <c r="P392">
        <v>14</v>
      </c>
      <c r="Q392" t="b">
        <v>1</v>
      </c>
      <c r="R392" t="s">
        <v>8269</v>
      </c>
      <c r="S392" s="10">
        <f>(E392/D392)*100</f>
        <v>100</v>
      </c>
      <c r="T392" s="12">
        <f>IF(P392&gt;0,E392/P392,0)</f>
        <v>71.428571428571431</v>
      </c>
      <c r="U392" t="str">
        <f>LEFT(R392,FIND("/",R392,1)-1)</f>
        <v>film &amp; video</v>
      </c>
      <c r="V392" t="str">
        <f>RIGHT(R392,(LEN(R392)-LEN(U392)-1))</f>
        <v>documentary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>(I393/86400)+25569+(-5/24)</f>
        <v>40894.832638888889</v>
      </c>
      <c r="K393">
        <v>1321578051</v>
      </c>
      <c r="L393" s="13">
        <f>(K393/86400)+25569+(-5/24)</f>
        <v>40864.833923611106</v>
      </c>
      <c r="M393" s="15" t="str">
        <f>TEXT(L393, "mmm")</f>
        <v>Nov</v>
      </c>
      <c r="N393" s="15" t="str">
        <f>TEXT(L393, "yyyy")</f>
        <v>2011</v>
      </c>
      <c r="O393" t="b">
        <v>0</v>
      </c>
      <c r="P393">
        <v>193</v>
      </c>
      <c r="Q393" t="b">
        <v>1</v>
      </c>
      <c r="R393" t="s">
        <v>8269</v>
      </c>
      <c r="S393" s="10">
        <f>(E393/D393)*100</f>
        <v>100.61</v>
      </c>
      <c r="T393" s="12">
        <f>IF(P393&gt;0,E393/P393,0)</f>
        <v>104.25906735751295</v>
      </c>
      <c r="U393" t="str">
        <f>LEFT(R393,FIND("/",R393,1)-1)</f>
        <v>film &amp; video</v>
      </c>
      <c r="V393" t="str">
        <f>RIGHT(R393,(LEN(R393)-LEN(U393)-1))</f>
        <v>documentary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>(I394/86400)+25569+(-5/24)</f>
        <v>40793.916666666664</v>
      </c>
      <c r="K394">
        <v>1312823571</v>
      </c>
      <c r="L394" s="13">
        <f>(K394/86400)+25569+(-5/24)</f>
        <v>40763.508923611109</v>
      </c>
      <c r="M394" s="15" t="str">
        <f>TEXT(L394, "mmm")</f>
        <v>Aug</v>
      </c>
      <c r="N394" s="15" t="str">
        <f>TEXT(L394, "yyyy")</f>
        <v>2011</v>
      </c>
      <c r="O394" t="b">
        <v>0</v>
      </c>
      <c r="P394">
        <v>206</v>
      </c>
      <c r="Q394" t="b">
        <v>1</v>
      </c>
      <c r="R394" t="s">
        <v>8269</v>
      </c>
      <c r="S394" s="10">
        <f>(E394/D394)*100</f>
        <v>100.9027027027027</v>
      </c>
      <c r="T394" s="12">
        <f>IF(P394&gt;0,E394/P394,0)</f>
        <v>90.616504854368927</v>
      </c>
      <c r="U394" t="str">
        <f>LEFT(R394,FIND("/",R394,1)-1)</f>
        <v>film &amp; video</v>
      </c>
      <c r="V394" t="str">
        <f>RIGHT(R394,(LEN(R394)-LEN(U394)-1))</f>
        <v>documentary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>(I395/86400)+25569+(-5/24)</f>
        <v>41557.500601851847</v>
      </c>
      <c r="K395">
        <v>1378746052</v>
      </c>
      <c r="L395" s="13">
        <f>(K395/86400)+25569+(-5/24)</f>
        <v>41526.500601851847</v>
      </c>
      <c r="M395" s="15" t="str">
        <f>TEXT(L395, "mmm")</f>
        <v>Sep</v>
      </c>
      <c r="N395" s="15" t="str">
        <f>TEXT(L395, "yyyy")</f>
        <v>2013</v>
      </c>
      <c r="O395" t="b">
        <v>0</v>
      </c>
      <c r="P395">
        <v>351</v>
      </c>
      <c r="Q395" t="b">
        <v>1</v>
      </c>
      <c r="R395" t="s">
        <v>8269</v>
      </c>
      <c r="S395" s="10">
        <f>(E395/D395)*100</f>
        <v>110.446</v>
      </c>
      <c r="T395" s="12">
        <f>IF(P395&gt;0,E395/P395,0)</f>
        <v>157.33048433048432</v>
      </c>
      <c r="U395" t="str">
        <f>LEFT(R395,FIND("/",R395,1)-1)</f>
        <v>film &amp; video</v>
      </c>
      <c r="V395" t="str">
        <f>RIGHT(R395,(LEN(R395)-LEN(U395)-1))</f>
        <v>documentary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>(I396/86400)+25569+(-5/24)</f>
        <v>42477.568078703705</v>
      </c>
      <c r="K396">
        <v>1455737882</v>
      </c>
      <c r="L396" s="13">
        <f>(K396/86400)+25569+(-5/24)</f>
        <v>42417.60974537037</v>
      </c>
      <c r="M396" s="15" t="str">
        <f>TEXT(L396, "mmm")</f>
        <v>Feb</v>
      </c>
      <c r="N396" s="15" t="str">
        <f>TEXT(L396, "yyyy")</f>
        <v>2016</v>
      </c>
      <c r="O396" t="b">
        <v>0</v>
      </c>
      <c r="P396">
        <v>50</v>
      </c>
      <c r="Q396" t="b">
        <v>1</v>
      </c>
      <c r="R396" t="s">
        <v>8269</v>
      </c>
      <c r="S396" s="10">
        <f>(E396/D396)*100</f>
        <v>111.8936170212766</v>
      </c>
      <c r="T396" s="12">
        <f>IF(P396&gt;0,E396/P396,0)</f>
        <v>105.18</v>
      </c>
      <c r="U396" t="str">
        <f>LEFT(R396,FIND("/",R396,1)-1)</f>
        <v>film &amp; video</v>
      </c>
      <c r="V396" t="str">
        <f>RIGHT(R396,(LEN(R396)-LEN(U396)-1))</f>
        <v>documentary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>(I397/86400)+25569+(-5/24)</f>
        <v>41026.688888888886</v>
      </c>
      <c r="K397">
        <v>1332452960</v>
      </c>
      <c r="L397" s="13">
        <f>(K397/86400)+25569+(-5/24)</f>
        <v>40990.700925925921</v>
      </c>
      <c r="M397" s="15" t="str">
        <f>TEXT(L397, "mmm")</f>
        <v>Mar</v>
      </c>
      <c r="N397" s="15" t="str">
        <f>TEXT(L397, "yyyy")</f>
        <v>2012</v>
      </c>
      <c r="O397" t="b">
        <v>0</v>
      </c>
      <c r="P397">
        <v>184</v>
      </c>
      <c r="Q397" t="b">
        <v>1</v>
      </c>
      <c r="R397" t="s">
        <v>8269</v>
      </c>
      <c r="S397" s="10">
        <f>(E397/D397)*100</f>
        <v>108.04450000000001</v>
      </c>
      <c r="T397" s="12">
        <f>IF(P397&gt;0,E397/P397,0)</f>
        <v>58.719836956521746</v>
      </c>
      <c r="U397" t="str">
        <f>LEFT(R397,FIND("/",R397,1)-1)</f>
        <v>film &amp; video</v>
      </c>
      <c r="V397" t="str">
        <f>RIGHT(R397,(LEN(R397)-LEN(U397)-1))</f>
        <v>documentary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>(I398/86400)+25569+(-5/24)</f>
        <v>41097.356550925928</v>
      </c>
      <c r="K398">
        <v>1340372006</v>
      </c>
      <c r="L398" s="13">
        <f>(K398/86400)+25569+(-5/24)</f>
        <v>41082.356550925928</v>
      </c>
      <c r="M398" s="15" t="str">
        <f>TEXT(L398, "mmm")</f>
        <v>Jun</v>
      </c>
      <c r="N398" s="15" t="str">
        <f>TEXT(L398, "yyyy")</f>
        <v>2012</v>
      </c>
      <c r="O398" t="b">
        <v>0</v>
      </c>
      <c r="P398">
        <v>196</v>
      </c>
      <c r="Q398" t="b">
        <v>1</v>
      </c>
      <c r="R398" t="s">
        <v>8269</v>
      </c>
      <c r="S398" s="10">
        <f>(E398/D398)*100</f>
        <v>106.66666666666667</v>
      </c>
      <c r="T398" s="12">
        <f>IF(P398&gt;0,E398/P398,0)</f>
        <v>81.632653061224488</v>
      </c>
      <c r="U398" t="str">
        <f>LEFT(R398,FIND("/",R398,1)-1)</f>
        <v>film &amp; video</v>
      </c>
      <c r="V398" t="str">
        <f>RIGHT(R398,(LEN(R398)-LEN(U398)-1))</f>
        <v>documentary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>(I399/86400)+25569+(-5/24)</f>
        <v>40421.947222222218</v>
      </c>
      <c r="K399">
        <v>1279651084</v>
      </c>
      <c r="L399" s="13">
        <f>(K399/86400)+25569+(-5/24)</f>
        <v>40379.568101851852</v>
      </c>
      <c r="M399" s="15" t="str">
        <f>TEXT(L399, "mmm")</f>
        <v>Jul</v>
      </c>
      <c r="N399" s="15" t="str">
        <f>TEXT(L399, "yyyy")</f>
        <v>2010</v>
      </c>
      <c r="O399" t="b">
        <v>0</v>
      </c>
      <c r="P399">
        <v>229</v>
      </c>
      <c r="Q399" t="b">
        <v>1</v>
      </c>
      <c r="R399" t="s">
        <v>8269</v>
      </c>
      <c r="S399" s="10">
        <f>(E399/D399)*100</f>
        <v>103.90027322404372</v>
      </c>
      <c r="T399" s="12">
        <f>IF(P399&gt;0,E399/P399,0)</f>
        <v>56.460043668122275</v>
      </c>
      <c r="U399" t="str">
        <f>LEFT(R399,FIND("/",R399,1)-1)</f>
        <v>film &amp; video</v>
      </c>
      <c r="V399" t="str">
        <f>RIGHT(R399,(LEN(R399)-LEN(U399)-1))</f>
        <v>documentary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>(I400/86400)+25569+(-5/24)</f>
        <v>42123.584791666661</v>
      </c>
      <c r="K400">
        <v>1426446126</v>
      </c>
      <c r="L400" s="13">
        <f>(K400/86400)+25569+(-5/24)</f>
        <v>42078.584791666661</v>
      </c>
      <c r="M400" s="15" t="str">
        <f>TEXT(L400, "mmm")</f>
        <v>Mar</v>
      </c>
      <c r="N400" s="15" t="str">
        <f>TEXT(L400, "yyyy")</f>
        <v>2015</v>
      </c>
      <c r="O400" t="b">
        <v>0</v>
      </c>
      <c r="P400">
        <v>67</v>
      </c>
      <c r="Q400" t="b">
        <v>1</v>
      </c>
      <c r="R400" t="s">
        <v>8269</v>
      </c>
      <c r="S400" s="10">
        <f>(E400/D400)*100</f>
        <v>125.16000000000001</v>
      </c>
      <c r="T400" s="12">
        <f>IF(P400&gt;0,E400/P400,0)</f>
        <v>140.1044776119403</v>
      </c>
      <c r="U400" t="str">
        <f>LEFT(R400,FIND("/",R400,1)-1)</f>
        <v>film &amp; video</v>
      </c>
      <c r="V400" t="str">
        <f>RIGHT(R400,(LEN(R400)-LEN(U400)-1))</f>
        <v>documentary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>(I401/86400)+25569+(-5/24)</f>
        <v>42718.291666666664</v>
      </c>
      <c r="K401">
        <v>1479070867</v>
      </c>
      <c r="L401" s="13">
        <f>(K401/86400)+25569+(-5/24)</f>
        <v>42687.667442129627</v>
      </c>
      <c r="M401" s="15" t="str">
        <f>TEXT(L401, "mmm")</f>
        <v>Nov</v>
      </c>
      <c r="N401" s="15" t="str">
        <f>TEXT(L401, "yyyy")</f>
        <v>2016</v>
      </c>
      <c r="O401" t="b">
        <v>0</v>
      </c>
      <c r="P401">
        <v>95</v>
      </c>
      <c r="Q401" t="b">
        <v>1</v>
      </c>
      <c r="R401" t="s">
        <v>8269</v>
      </c>
      <c r="S401" s="10">
        <f>(E401/D401)*100</f>
        <v>106.80499999999999</v>
      </c>
      <c r="T401" s="12">
        <f>IF(P401&gt;0,E401/P401,0)</f>
        <v>224.85263157894738</v>
      </c>
      <c r="U401" t="str">
        <f>LEFT(R401,FIND("/",R401,1)-1)</f>
        <v>film &amp; video</v>
      </c>
      <c r="V401" t="str">
        <f>RIGHT(R401,(LEN(R401)-LEN(U401)-1))</f>
        <v>documentary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>(I402/86400)+25569+(-5/24)</f>
        <v>41775.9375</v>
      </c>
      <c r="K402">
        <v>1397661347</v>
      </c>
      <c r="L402" s="13">
        <f>(K402/86400)+25569+(-5/24)</f>
        <v>41745.427627314813</v>
      </c>
      <c r="M402" s="15" t="str">
        <f>TEXT(L402, "mmm")</f>
        <v>Apr</v>
      </c>
      <c r="N402" s="15" t="str">
        <f>TEXT(L402, "yyyy")</f>
        <v>2014</v>
      </c>
      <c r="O402" t="b">
        <v>0</v>
      </c>
      <c r="P402">
        <v>62</v>
      </c>
      <c r="Q402" t="b">
        <v>1</v>
      </c>
      <c r="R402" t="s">
        <v>8269</v>
      </c>
      <c r="S402" s="10">
        <f>(E402/D402)*100</f>
        <v>112.30249999999999</v>
      </c>
      <c r="T402" s="12">
        <f>IF(P402&gt;0,E402/P402,0)</f>
        <v>181.13306451612902</v>
      </c>
      <c r="U402" t="str">
        <f>LEFT(R402,FIND("/",R402,1)-1)</f>
        <v>film &amp; video</v>
      </c>
      <c r="V402" t="str">
        <f>RIGHT(R402,(LEN(R402)-LEN(U402)-1))</f>
        <v>documentary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>(I403/86400)+25569+(-5/24)</f>
        <v>40762.633912037032</v>
      </c>
      <c r="K403">
        <v>1310155970</v>
      </c>
      <c r="L403" s="13">
        <f>(K403/86400)+25569+(-5/24)</f>
        <v>40732.633912037032</v>
      </c>
      <c r="M403" s="15" t="str">
        <f>TEXT(L403, "mmm")</f>
        <v>Jul</v>
      </c>
      <c r="N403" s="15" t="str">
        <f>TEXT(L403, "yyyy")</f>
        <v>2011</v>
      </c>
      <c r="O403" t="b">
        <v>0</v>
      </c>
      <c r="P403">
        <v>73</v>
      </c>
      <c r="Q403" t="b">
        <v>1</v>
      </c>
      <c r="R403" t="s">
        <v>8269</v>
      </c>
      <c r="S403" s="10">
        <f>(E403/D403)*100</f>
        <v>103.812</v>
      </c>
      <c r="T403" s="12">
        <f>IF(P403&gt;0,E403/P403,0)</f>
        <v>711.04109589041093</v>
      </c>
      <c r="U403" t="str">
        <f>LEFT(R403,FIND("/",R403,1)-1)</f>
        <v>film &amp; video</v>
      </c>
      <c r="V403" t="str">
        <f>RIGHT(R403,(LEN(R403)-LEN(U403)-1))</f>
        <v>documentary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>(I404/86400)+25569+(-5/24)</f>
        <v>42313.372881944444</v>
      </c>
      <c r="K404">
        <v>1444913817</v>
      </c>
      <c r="L404" s="13">
        <f>(K404/86400)+25569+(-5/24)</f>
        <v>42292.331215277773</v>
      </c>
      <c r="M404" s="15" t="str">
        <f>TEXT(L404, "mmm")</f>
        <v>Oct</v>
      </c>
      <c r="N404" s="15" t="str">
        <f>TEXT(L404, "yyyy")</f>
        <v>2015</v>
      </c>
      <c r="O404" t="b">
        <v>0</v>
      </c>
      <c r="P404">
        <v>43</v>
      </c>
      <c r="Q404" t="b">
        <v>1</v>
      </c>
      <c r="R404" t="s">
        <v>8269</v>
      </c>
      <c r="S404" s="10">
        <f>(E404/D404)*100</f>
        <v>141.65</v>
      </c>
      <c r="T404" s="12">
        <f>IF(P404&gt;0,E404/P404,0)</f>
        <v>65.883720930232556</v>
      </c>
      <c r="U404" t="str">
        <f>LEFT(R404,FIND("/",R404,1)-1)</f>
        <v>film &amp; video</v>
      </c>
      <c r="V404" t="str">
        <f>RIGHT(R404,(LEN(R404)-LEN(U404)-1))</f>
        <v>documentary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>(I405/86400)+25569+(-5/24)</f>
        <v>40765.088888888888</v>
      </c>
      <c r="K405">
        <v>1308900441</v>
      </c>
      <c r="L405" s="13">
        <f>(K405/86400)+25569+(-5/24)</f>
        <v>40718.102326388886</v>
      </c>
      <c r="M405" s="15" t="str">
        <f>TEXT(L405, "mmm")</f>
        <v>Jun</v>
      </c>
      <c r="N405" s="15" t="str">
        <f>TEXT(L405, "yyyy")</f>
        <v>2011</v>
      </c>
      <c r="O405" t="b">
        <v>0</v>
      </c>
      <c r="P405">
        <v>70</v>
      </c>
      <c r="Q405" t="b">
        <v>1</v>
      </c>
      <c r="R405" t="s">
        <v>8269</v>
      </c>
      <c r="S405" s="10">
        <f>(E405/D405)*100</f>
        <v>105.25999999999999</v>
      </c>
      <c r="T405" s="12">
        <f>IF(P405&gt;0,E405/P405,0)</f>
        <v>75.185714285714283</v>
      </c>
      <c r="U405" t="str">
        <f>LEFT(R405,FIND("/",R405,1)-1)</f>
        <v>film &amp; video</v>
      </c>
      <c r="V405" t="str">
        <f>RIGHT(R405,(LEN(R405)-LEN(U405)-1))</f>
        <v>documentary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>(I406/86400)+25569+(-5/24)</f>
        <v>41675.75277777778</v>
      </c>
      <c r="K406">
        <v>1389107062</v>
      </c>
      <c r="L406" s="13">
        <f>(K406/86400)+25569+(-5/24)</f>
        <v>41646.419699074067</v>
      </c>
      <c r="M406" s="15" t="str">
        <f>TEXT(L406, "mmm")</f>
        <v>Jan</v>
      </c>
      <c r="N406" s="15" t="str">
        <f>TEXT(L406, "yyyy")</f>
        <v>2014</v>
      </c>
      <c r="O406" t="b">
        <v>0</v>
      </c>
      <c r="P406">
        <v>271</v>
      </c>
      <c r="Q406" t="b">
        <v>1</v>
      </c>
      <c r="R406" t="s">
        <v>8269</v>
      </c>
      <c r="S406" s="10">
        <f>(E406/D406)*100</f>
        <v>103.09142857142857</v>
      </c>
      <c r="T406" s="12">
        <f>IF(P406&gt;0,E406/P406,0)</f>
        <v>133.14391143911439</v>
      </c>
      <c r="U406" t="str">
        <f>LEFT(R406,FIND("/",R406,1)-1)</f>
        <v>film &amp; video</v>
      </c>
      <c r="V406" t="str">
        <f>RIGHT(R406,(LEN(R406)-LEN(U406)-1))</f>
        <v>documentary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>(I407/86400)+25569+(-5/24)</f>
        <v>41703.876608796294</v>
      </c>
      <c r="K407">
        <v>1391479339</v>
      </c>
      <c r="L407" s="13">
        <f>(K407/86400)+25569+(-5/24)</f>
        <v>41673.876608796294</v>
      </c>
      <c r="M407" s="15" t="str">
        <f>TEXT(L407, "mmm")</f>
        <v>Feb</v>
      </c>
      <c r="N407" s="15" t="str">
        <f>TEXT(L407, "yyyy")</f>
        <v>2014</v>
      </c>
      <c r="O407" t="b">
        <v>0</v>
      </c>
      <c r="P407">
        <v>55</v>
      </c>
      <c r="Q407" t="b">
        <v>1</v>
      </c>
      <c r="R407" t="s">
        <v>8269</v>
      </c>
      <c r="S407" s="10">
        <f>(E407/D407)*100</f>
        <v>107.65957446808511</v>
      </c>
      <c r="T407" s="12">
        <f>IF(P407&gt;0,E407/P407,0)</f>
        <v>55.2</v>
      </c>
      <c r="U407" t="str">
        <f>LEFT(R407,FIND("/",R407,1)-1)</f>
        <v>film &amp; video</v>
      </c>
      <c r="V407" t="str">
        <f>RIGHT(R407,(LEN(R407)-LEN(U407)-1))</f>
        <v>documentary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>(I408/86400)+25569+(-5/24)</f>
        <v>40672.040972222218</v>
      </c>
      <c r="K408">
        <v>1301975637</v>
      </c>
      <c r="L408" s="13">
        <f>(K408/86400)+25569+(-5/24)</f>
        <v>40637.95413194444</v>
      </c>
      <c r="M408" s="15" t="str">
        <f>TEXT(L408, "mmm")</f>
        <v>Apr</v>
      </c>
      <c r="N408" s="15" t="str">
        <f>TEXT(L408, "yyyy")</f>
        <v>2011</v>
      </c>
      <c r="O408" t="b">
        <v>0</v>
      </c>
      <c r="P408">
        <v>35</v>
      </c>
      <c r="Q408" t="b">
        <v>1</v>
      </c>
      <c r="R408" t="s">
        <v>8269</v>
      </c>
      <c r="S408" s="10">
        <f>(E408/D408)*100</f>
        <v>107.70464285714286</v>
      </c>
      <c r="T408" s="12">
        <f>IF(P408&gt;0,E408/P408,0)</f>
        <v>86.163714285714292</v>
      </c>
      <c r="U408" t="str">
        <f>LEFT(R408,FIND("/",R408,1)-1)</f>
        <v>film &amp; video</v>
      </c>
      <c r="V408" t="str">
        <f>RIGHT(R408,(LEN(R408)-LEN(U408)-1))</f>
        <v>documentary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>(I409/86400)+25569+(-5/24)</f>
        <v>40866.704282407409</v>
      </c>
      <c r="K409">
        <v>1316552050</v>
      </c>
      <c r="L409" s="13">
        <f>(K409/86400)+25569+(-5/24)</f>
        <v>40806.662615740737</v>
      </c>
      <c r="M409" s="15" t="str">
        <f>TEXT(L409, "mmm")</f>
        <v>Sep</v>
      </c>
      <c r="N409" s="15" t="str">
        <f>TEXT(L409, "yyyy")</f>
        <v>2011</v>
      </c>
      <c r="O409" t="b">
        <v>0</v>
      </c>
      <c r="P409">
        <v>22</v>
      </c>
      <c r="Q409" t="b">
        <v>1</v>
      </c>
      <c r="R409" t="s">
        <v>8269</v>
      </c>
      <c r="S409" s="10">
        <f>(E409/D409)*100</f>
        <v>101.55000000000001</v>
      </c>
      <c r="T409" s="12">
        <f>IF(P409&gt;0,E409/P409,0)</f>
        <v>92.318181818181813</v>
      </c>
      <c r="U409" t="str">
        <f>LEFT(R409,FIND("/",R409,1)-1)</f>
        <v>film &amp; video</v>
      </c>
      <c r="V409" t="str">
        <f>RIGHT(R409,(LEN(R409)-LEN(U409)-1))</f>
        <v>documentary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>(I410/86400)+25569+(-5/24)</f>
        <v>41583.569328703699</v>
      </c>
      <c r="K410">
        <v>1380217190</v>
      </c>
      <c r="L410" s="13">
        <f>(K410/86400)+25569+(-5/24)</f>
        <v>41543.527662037035</v>
      </c>
      <c r="M410" s="15" t="str">
        <f>TEXT(L410, "mmm")</f>
        <v>Sep</v>
      </c>
      <c r="N410" s="15" t="str">
        <f>TEXT(L410, "yyyy")</f>
        <v>2013</v>
      </c>
      <c r="O410" t="b">
        <v>0</v>
      </c>
      <c r="P410">
        <v>38</v>
      </c>
      <c r="Q410" t="b">
        <v>1</v>
      </c>
      <c r="R410" t="s">
        <v>8269</v>
      </c>
      <c r="S410" s="10">
        <f>(E410/D410)*100</f>
        <v>101.43766666666667</v>
      </c>
      <c r="T410" s="12">
        <f>IF(P410&gt;0,E410/P410,0)</f>
        <v>160.16473684210527</v>
      </c>
      <c r="U410" t="str">
        <f>LEFT(R410,FIND("/",R410,1)-1)</f>
        <v>film &amp; video</v>
      </c>
      <c r="V410" t="str">
        <f>RIGHT(R410,(LEN(R410)-LEN(U410)-1))</f>
        <v>documentary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>(I411/86400)+25569+(-5/24)</f>
        <v>42573.654444444437</v>
      </c>
      <c r="K411">
        <v>1466628144</v>
      </c>
      <c r="L411" s="13">
        <f>(K411/86400)+25569+(-5/24)</f>
        <v>42543.654444444437</v>
      </c>
      <c r="M411" s="15" t="str">
        <f>TEXT(L411, "mmm")</f>
        <v>Jun</v>
      </c>
      <c r="N411" s="15" t="str">
        <f>TEXT(L411, "yyyy")</f>
        <v>2016</v>
      </c>
      <c r="O411" t="b">
        <v>0</v>
      </c>
      <c r="P411">
        <v>15</v>
      </c>
      <c r="Q411" t="b">
        <v>1</v>
      </c>
      <c r="R411" t="s">
        <v>8269</v>
      </c>
      <c r="S411" s="10">
        <f>(E411/D411)*100</f>
        <v>136.80000000000001</v>
      </c>
      <c r="T411" s="12">
        <f>IF(P411&gt;0,E411/P411,0)</f>
        <v>45.6</v>
      </c>
      <c r="U411" t="str">
        <f>LEFT(R411,FIND("/",R411,1)-1)</f>
        <v>film &amp; video</v>
      </c>
      <c r="V411" t="str">
        <f>RIGHT(R411,(LEN(R411)-LEN(U411)-1))</f>
        <v>documentary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>(I412/86400)+25569+(-5/24)</f>
        <v>42173.773113425923</v>
      </c>
      <c r="K412">
        <v>1429486397</v>
      </c>
      <c r="L412" s="13">
        <f>(K412/86400)+25569+(-5/24)</f>
        <v>42113.773113425923</v>
      </c>
      <c r="M412" s="15" t="str">
        <f>TEXT(L412, "mmm")</f>
        <v>Apr</v>
      </c>
      <c r="N412" s="15" t="str">
        <f>TEXT(L412, "yyyy")</f>
        <v>2015</v>
      </c>
      <c r="O412" t="b">
        <v>0</v>
      </c>
      <c r="P412">
        <v>7</v>
      </c>
      <c r="Q412" t="b">
        <v>1</v>
      </c>
      <c r="R412" t="s">
        <v>8269</v>
      </c>
      <c r="S412" s="10">
        <f>(E412/D412)*100</f>
        <v>128.29999999999998</v>
      </c>
      <c r="T412" s="12">
        <f>IF(P412&gt;0,E412/P412,0)</f>
        <v>183.28571428571428</v>
      </c>
      <c r="U412" t="str">
        <f>LEFT(R412,FIND("/",R412,1)-1)</f>
        <v>film &amp; video</v>
      </c>
      <c r="V412" t="str">
        <f>RIGHT(R412,(LEN(R412)-LEN(U412)-1))</f>
        <v>documentary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>(I413/86400)+25569+(-5/24)</f>
        <v>41630</v>
      </c>
      <c r="K413">
        <v>1384920804</v>
      </c>
      <c r="L413" s="13">
        <f>(K413/86400)+25569+(-5/24)</f>
        <v>41597.967638888884</v>
      </c>
      <c r="M413" s="15" t="str">
        <f>TEXT(L413, "mmm")</f>
        <v>Nov</v>
      </c>
      <c r="N413" s="15" t="str">
        <f>TEXT(L413, "yyyy")</f>
        <v>2013</v>
      </c>
      <c r="O413" t="b">
        <v>0</v>
      </c>
      <c r="P413">
        <v>241</v>
      </c>
      <c r="Q413" t="b">
        <v>1</v>
      </c>
      <c r="R413" t="s">
        <v>8269</v>
      </c>
      <c r="S413" s="10">
        <f>(E413/D413)*100</f>
        <v>101.05</v>
      </c>
      <c r="T413" s="12">
        <f>IF(P413&gt;0,E413/P413,0)</f>
        <v>125.78838174273859</v>
      </c>
      <c r="U413" t="str">
        <f>LEFT(R413,FIND("/",R413,1)-1)</f>
        <v>film &amp; video</v>
      </c>
      <c r="V413" t="str">
        <f>RIGHT(R413,(LEN(R413)-LEN(U413)-1))</f>
        <v>documentary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>(I414/86400)+25569+(-5/24)</f>
        <v>41115.534467592588</v>
      </c>
      <c r="K414">
        <v>1341856178</v>
      </c>
      <c r="L414" s="13">
        <f>(K414/86400)+25569+(-5/24)</f>
        <v>41099.534467592588</v>
      </c>
      <c r="M414" s="15" t="str">
        <f>TEXT(L414, "mmm")</f>
        <v>Jul</v>
      </c>
      <c r="N414" s="15" t="str">
        <f>TEXT(L414, "yyyy")</f>
        <v>2012</v>
      </c>
      <c r="O414" t="b">
        <v>0</v>
      </c>
      <c r="P414">
        <v>55</v>
      </c>
      <c r="Q414" t="b">
        <v>1</v>
      </c>
      <c r="R414" t="s">
        <v>8269</v>
      </c>
      <c r="S414" s="10">
        <f>(E414/D414)*100</f>
        <v>126.84</v>
      </c>
      <c r="T414" s="12">
        <f>IF(P414&gt;0,E414/P414,0)</f>
        <v>57.654545454545456</v>
      </c>
      <c r="U414" t="str">
        <f>LEFT(R414,FIND("/",R414,1)-1)</f>
        <v>film &amp; video</v>
      </c>
      <c r="V414" t="str">
        <f>RIGHT(R414,(LEN(R414)-LEN(U414)-1))</f>
        <v>documentary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>(I415/86400)+25569+(-5/24)</f>
        <v>41109.66910879629</v>
      </c>
      <c r="K415">
        <v>1340139811</v>
      </c>
      <c r="L415" s="13">
        <f>(K415/86400)+25569+(-5/24)</f>
        <v>41079.66910879629</v>
      </c>
      <c r="M415" s="15" t="str">
        <f>TEXT(L415, "mmm")</f>
        <v>Jun</v>
      </c>
      <c r="N415" s="15" t="str">
        <f>TEXT(L415, "yyyy")</f>
        <v>2012</v>
      </c>
      <c r="O415" t="b">
        <v>0</v>
      </c>
      <c r="P415">
        <v>171</v>
      </c>
      <c r="Q415" t="b">
        <v>1</v>
      </c>
      <c r="R415" t="s">
        <v>8269</v>
      </c>
      <c r="S415" s="10">
        <f>(E415/D415)*100</f>
        <v>105.0859375</v>
      </c>
      <c r="T415" s="12">
        <f>IF(P415&gt;0,E415/P415,0)</f>
        <v>78.660818713450297</v>
      </c>
      <c r="U415" t="str">
        <f>LEFT(R415,FIND("/",R415,1)-1)</f>
        <v>film &amp; video</v>
      </c>
      <c r="V415" t="str">
        <f>RIGHT(R415,(LEN(R415)-LEN(U415)-1))</f>
        <v>documentary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>(I416/86400)+25569+(-5/24)</f>
        <v>41558.85491898148</v>
      </c>
      <c r="K416">
        <v>1378949465</v>
      </c>
      <c r="L416" s="13">
        <f>(K416/86400)+25569+(-5/24)</f>
        <v>41528.85491898148</v>
      </c>
      <c r="M416" s="15" t="str">
        <f>TEXT(L416, "mmm")</f>
        <v>Sep</v>
      </c>
      <c r="N416" s="15" t="str">
        <f>TEXT(L416, "yyyy")</f>
        <v>2013</v>
      </c>
      <c r="O416" t="b">
        <v>0</v>
      </c>
      <c r="P416">
        <v>208</v>
      </c>
      <c r="Q416" t="b">
        <v>1</v>
      </c>
      <c r="R416" t="s">
        <v>8269</v>
      </c>
      <c r="S416" s="10">
        <f>(E416/D416)*100</f>
        <v>102.85405405405406</v>
      </c>
      <c r="T416" s="12">
        <f>IF(P416&gt;0,E416/P416,0)</f>
        <v>91.480769230769226</v>
      </c>
      <c r="U416" t="str">
        <f>LEFT(R416,FIND("/",R416,1)-1)</f>
        <v>film &amp; video</v>
      </c>
      <c r="V416" t="str">
        <f>RIGHT(R416,(LEN(R416)-LEN(U416)-1))</f>
        <v>documentary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>(I417/86400)+25569+(-5/24)</f>
        <v>41929.291666666664</v>
      </c>
      <c r="K417">
        <v>1411417602</v>
      </c>
      <c r="L417" s="13">
        <f>(K417/86400)+25569+(-5/24)</f>
        <v>41904.643541666665</v>
      </c>
      <c r="M417" s="15" t="str">
        <f>TEXT(L417, "mmm")</f>
        <v>Sep</v>
      </c>
      <c r="N417" s="15" t="str">
        <f>TEXT(L417, "yyyy")</f>
        <v>2014</v>
      </c>
      <c r="O417" t="b">
        <v>0</v>
      </c>
      <c r="P417">
        <v>21</v>
      </c>
      <c r="Q417" t="b">
        <v>1</v>
      </c>
      <c r="R417" t="s">
        <v>8269</v>
      </c>
      <c r="S417" s="10">
        <f>(E417/D417)*100</f>
        <v>102.14714285714285</v>
      </c>
      <c r="T417" s="12">
        <f>IF(P417&gt;0,E417/P417,0)</f>
        <v>68.09809523809524</v>
      </c>
      <c r="U417" t="str">
        <f>LEFT(R417,FIND("/",R417,1)-1)</f>
        <v>film &amp; video</v>
      </c>
      <c r="V417" t="str">
        <f>RIGHT(R417,(LEN(R417)-LEN(U417)-1))</f>
        <v>documentary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>(I418/86400)+25569+(-5/24)</f>
        <v>41678.187858796293</v>
      </c>
      <c r="K418">
        <v>1389259831</v>
      </c>
      <c r="L418" s="13">
        <f>(K418/86400)+25569+(-5/24)</f>
        <v>41648.187858796293</v>
      </c>
      <c r="M418" s="15" t="str">
        <f>TEXT(L418, "mmm")</f>
        <v>Jan</v>
      </c>
      <c r="N418" s="15" t="str">
        <f>TEXT(L418, "yyyy")</f>
        <v>2014</v>
      </c>
      <c r="O418" t="b">
        <v>0</v>
      </c>
      <c r="P418">
        <v>25</v>
      </c>
      <c r="Q418" t="b">
        <v>1</v>
      </c>
      <c r="R418" t="s">
        <v>8269</v>
      </c>
      <c r="S418" s="10">
        <f>(E418/D418)*100</f>
        <v>120.21700000000001</v>
      </c>
      <c r="T418" s="12">
        <f>IF(P418&gt;0,E418/P418,0)</f>
        <v>48.086800000000004</v>
      </c>
      <c r="U418" t="str">
        <f>LEFT(R418,FIND("/",R418,1)-1)</f>
        <v>film &amp; video</v>
      </c>
      <c r="V418" t="str">
        <f>RIGHT(R418,(LEN(R418)-LEN(U418)-1))</f>
        <v>documentary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>(I419/86400)+25569+(-5/24)</f>
        <v>41371.981249999997</v>
      </c>
      <c r="K419">
        <v>1364426260</v>
      </c>
      <c r="L419" s="13">
        <f>(K419/86400)+25569+(-5/24)</f>
        <v>41360.762268518512</v>
      </c>
      <c r="M419" s="15" t="str">
        <f>TEXT(L419, "mmm")</f>
        <v>Mar</v>
      </c>
      <c r="N419" s="15" t="str">
        <f>TEXT(L419, "yyyy")</f>
        <v>2013</v>
      </c>
      <c r="O419" t="b">
        <v>0</v>
      </c>
      <c r="P419">
        <v>52</v>
      </c>
      <c r="Q419" t="b">
        <v>1</v>
      </c>
      <c r="R419" t="s">
        <v>8269</v>
      </c>
      <c r="S419" s="10">
        <f>(E419/D419)*100</f>
        <v>100.24761904761905</v>
      </c>
      <c r="T419" s="12">
        <f>IF(P419&gt;0,E419/P419,0)</f>
        <v>202.42307692307693</v>
      </c>
      <c r="U419" t="str">
        <f>LEFT(R419,FIND("/",R419,1)-1)</f>
        <v>film &amp; video</v>
      </c>
      <c r="V419" t="str">
        <f>RIGHT(R419,(LEN(R419)-LEN(U419)-1))</f>
        <v>documentary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>(I420/86400)+25569+(-5/24)</f>
        <v>42208.07403935185</v>
      </c>
      <c r="K420">
        <v>1435041997</v>
      </c>
      <c r="L420" s="13">
        <f>(K420/86400)+25569+(-5/24)</f>
        <v>42178.07403935185</v>
      </c>
      <c r="M420" s="15" t="str">
        <f>TEXT(L420, "mmm")</f>
        <v>Jun</v>
      </c>
      <c r="N420" s="15" t="str">
        <f>TEXT(L420, "yyyy")</f>
        <v>2015</v>
      </c>
      <c r="O420" t="b">
        <v>0</v>
      </c>
      <c r="P420">
        <v>104</v>
      </c>
      <c r="Q420" t="b">
        <v>1</v>
      </c>
      <c r="R420" t="s">
        <v>8269</v>
      </c>
      <c r="S420" s="10">
        <f>(E420/D420)*100</f>
        <v>100.63392857142857</v>
      </c>
      <c r="T420" s="12">
        <f>IF(P420&gt;0,E420/P420,0)</f>
        <v>216.75</v>
      </c>
      <c r="U420" t="str">
        <f>LEFT(R420,FIND("/",R420,1)-1)</f>
        <v>film &amp; video</v>
      </c>
      <c r="V420" t="str">
        <f>RIGHT(R420,(LEN(R420)-LEN(U420)-1))</f>
        <v>documentary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>(I421/86400)+25569+(-5/24)</f>
        <v>41454.634108796294</v>
      </c>
      <c r="K421">
        <v>1367352787</v>
      </c>
      <c r="L421" s="13">
        <f>(K421/86400)+25569+(-5/24)</f>
        <v>41394.634108796294</v>
      </c>
      <c r="M421" s="15" t="str">
        <f>TEXT(L421, "mmm")</f>
        <v>Apr</v>
      </c>
      <c r="N421" s="15" t="str">
        <f>TEXT(L421, "yyyy")</f>
        <v>2013</v>
      </c>
      <c r="O421" t="b">
        <v>0</v>
      </c>
      <c r="P421">
        <v>73</v>
      </c>
      <c r="Q421" t="b">
        <v>1</v>
      </c>
      <c r="R421" t="s">
        <v>8269</v>
      </c>
      <c r="S421" s="10">
        <f>(E421/D421)*100</f>
        <v>100.4375</v>
      </c>
      <c r="T421" s="12">
        <f>IF(P421&gt;0,E421/P421,0)</f>
        <v>110.06849315068493</v>
      </c>
      <c r="U421" t="str">
        <f>LEFT(R421,FIND("/",R421,1)-1)</f>
        <v>film &amp; video</v>
      </c>
      <c r="V421" t="str">
        <f>RIGHT(R421,(LEN(R421)-LEN(U421)-1))</f>
        <v>documentary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>(I422/86400)+25569+(-5/24)</f>
        <v>41711.986469907402</v>
      </c>
      <c r="K422">
        <v>1392183631</v>
      </c>
      <c r="L422" s="13">
        <f>(K422/86400)+25569+(-5/24)</f>
        <v>41682.028136574074</v>
      </c>
      <c r="M422" s="15" t="str">
        <f>TEXT(L422, "mmm")</f>
        <v>Feb</v>
      </c>
      <c r="N422" s="15" t="str">
        <f>TEXT(L422, "yyyy")</f>
        <v>2014</v>
      </c>
      <c r="O422" t="b">
        <v>0</v>
      </c>
      <c r="P422">
        <v>3</v>
      </c>
      <c r="Q422" t="b">
        <v>0</v>
      </c>
      <c r="R422" t="s">
        <v>8270</v>
      </c>
      <c r="S422" s="10">
        <f>(E422/D422)*100</f>
        <v>0.43939393939393934</v>
      </c>
      <c r="T422" s="12">
        <f>IF(P422&gt;0,E422/P422,0)</f>
        <v>4.833333333333333</v>
      </c>
      <c r="U422" t="str">
        <f>LEFT(R422,FIND("/",R422,1)-1)</f>
        <v>film &amp; video</v>
      </c>
      <c r="V422" t="str">
        <f>RIGHT(R422,(LEN(R422)-LEN(U422)-1))</f>
        <v>animation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>(I423/86400)+25569+(-5/24)</f>
        <v>42237.283055555548</v>
      </c>
      <c r="K423">
        <v>1434973656</v>
      </c>
      <c r="L423" s="13">
        <f>(K423/86400)+25569+(-5/24)</f>
        <v>42177.283055555548</v>
      </c>
      <c r="M423" s="15" t="str">
        <f>TEXT(L423, "mmm")</f>
        <v>Jun</v>
      </c>
      <c r="N423" s="15" t="str">
        <f>TEXT(L423, "yyyy")</f>
        <v>2015</v>
      </c>
      <c r="O423" t="b">
        <v>0</v>
      </c>
      <c r="P423">
        <v>6</v>
      </c>
      <c r="Q423" t="b">
        <v>0</v>
      </c>
      <c r="R423" t="s">
        <v>8270</v>
      </c>
      <c r="S423" s="10">
        <f>(E423/D423)*100</f>
        <v>2.0066666666666668</v>
      </c>
      <c r="T423" s="12">
        <f>IF(P423&gt;0,E423/P423,0)</f>
        <v>50.166666666666664</v>
      </c>
      <c r="U423" t="str">
        <f>LEFT(R423,FIND("/",R423,1)-1)</f>
        <v>film &amp; video</v>
      </c>
      <c r="V423" t="str">
        <f>RIGHT(R423,(LEN(R423)-LEN(U423)-1))</f>
        <v>animation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>(I424/86400)+25569+(-5/24)</f>
        <v>41893.052048611113</v>
      </c>
      <c r="K424">
        <v>1407824097</v>
      </c>
      <c r="L424" s="13">
        <f>(K424/86400)+25569+(-5/24)</f>
        <v>41863.052048611113</v>
      </c>
      <c r="M424" s="15" t="str">
        <f>TEXT(L424, "mmm")</f>
        <v>Aug</v>
      </c>
      <c r="N424" s="15" t="str">
        <f>TEXT(L424, "yyyy")</f>
        <v>2014</v>
      </c>
      <c r="O424" t="b">
        <v>0</v>
      </c>
      <c r="P424">
        <v>12</v>
      </c>
      <c r="Q424" t="b">
        <v>0</v>
      </c>
      <c r="R424" t="s">
        <v>8270</v>
      </c>
      <c r="S424" s="10">
        <f>(E424/D424)*100</f>
        <v>1.075</v>
      </c>
      <c r="T424" s="12">
        <f>IF(P424&gt;0,E424/P424,0)</f>
        <v>35.833333333333336</v>
      </c>
      <c r="U424" t="str">
        <f>LEFT(R424,FIND("/",R424,1)-1)</f>
        <v>film &amp; video</v>
      </c>
      <c r="V424" t="str">
        <f>RIGHT(R424,(LEN(R424)-LEN(U424)-1))</f>
        <v>animation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>(I425/86400)+25569+(-5/24)</f>
        <v>41430.717939814815</v>
      </c>
      <c r="K425">
        <v>1367878430</v>
      </c>
      <c r="L425" s="13">
        <f>(K425/86400)+25569+(-5/24)</f>
        <v>41400.717939814815</v>
      </c>
      <c r="M425" s="15" t="str">
        <f>TEXT(L425, "mmm")</f>
        <v>May</v>
      </c>
      <c r="N425" s="15" t="str">
        <f>TEXT(L425, "yyyy")</f>
        <v>2013</v>
      </c>
      <c r="O425" t="b">
        <v>0</v>
      </c>
      <c r="P425">
        <v>13</v>
      </c>
      <c r="Q425" t="b">
        <v>0</v>
      </c>
      <c r="R425" t="s">
        <v>8270</v>
      </c>
      <c r="S425" s="10">
        <f>(E425/D425)*100</f>
        <v>0.76500000000000001</v>
      </c>
      <c r="T425" s="12">
        <f>IF(P425&gt;0,E425/P425,0)</f>
        <v>11.76923076923077</v>
      </c>
      <c r="U425" t="str">
        <f>LEFT(R425,FIND("/",R425,1)-1)</f>
        <v>film &amp; video</v>
      </c>
      <c r="V425" t="str">
        <f>RIGHT(R425,(LEN(R425)-LEN(U425)-1))</f>
        <v>animation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>(I426/86400)+25569+(-5/24)</f>
        <v>40994.126145833332</v>
      </c>
      <c r="K426">
        <v>1327568499</v>
      </c>
      <c r="L426" s="13">
        <f>(K426/86400)+25569+(-5/24)</f>
        <v>40934.167812499996</v>
      </c>
      <c r="M426" s="15" t="str">
        <f>TEXT(L426, "mmm")</f>
        <v>Jan</v>
      </c>
      <c r="N426" s="15" t="str">
        <f>TEXT(L426, "yyyy")</f>
        <v>2012</v>
      </c>
      <c r="O426" t="b">
        <v>0</v>
      </c>
      <c r="P426">
        <v>5</v>
      </c>
      <c r="Q426" t="b">
        <v>0</v>
      </c>
      <c r="R426" t="s">
        <v>8270</v>
      </c>
      <c r="S426" s="10">
        <f>(E426/D426)*100</f>
        <v>6.7966666666666677</v>
      </c>
      <c r="T426" s="12">
        <f>IF(P426&gt;0,E426/P426,0)</f>
        <v>40.78</v>
      </c>
      <c r="U426" t="str">
        <f>LEFT(R426,FIND("/",R426,1)-1)</f>
        <v>film &amp; video</v>
      </c>
      <c r="V426" t="str">
        <f>RIGHT(R426,(LEN(R426)-LEN(U426)-1))</f>
        <v>animation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>(I427/86400)+25569+(-5/24)</f>
        <v>42335.694490740738</v>
      </c>
      <c r="K427">
        <v>1443472804</v>
      </c>
      <c r="L427" s="13">
        <f>(K427/86400)+25569+(-5/24)</f>
        <v>42275.652824074066</v>
      </c>
      <c r="M427" s="15" t="str">
        <f>TEXT(L427, "mmm")</f>
        <v>Sep</v>
      </c>
      <c r="N427" s="15" t="str">
        <f>TEXT(L427, "yyyy")</f>
        <v>2015</v>
      </c>
      <c r="O427" t="b">
        <v>0</v>
      </c>
      <c r="P427">
        <v>2</v>
      </c>
      <c r="Q427" t="b">
        <v>0</v>
      </c>
      <c r="R427" t="s">
        <v>8270</v>
      </c>
      <c r="S427" s="10">
        <f>(E427/D427)*100</f>
        <v>1.2E-2</v>
      </c>
      <c r="T427" s="12">
        <f>IF(P427&gt;0,E427/P427,0)</f>
        <v>3</v>
      </c>
      <c r="U427" t="str">
        <f>LEFT(R427,FIND("/",R427,1)-1)</f>
        <v>film &amp; video</v>
      </c>
      <c r="V427" t="str">
        <f>RIGHT(R427,(LEN(R427)-LEN(U427)-1))</f>
        <v>animation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>(I428/86400)+25569+(-5/24)</f>
        <v>42430.503634259258</v>
      </c>
      <c r="K428">
        <v>1454259914</v>
      </c>
      <c r="L428" s="13">
        <f>(K428/86400)+25569+(-5/24)</f>
        <v>42400.503634259258</v>
      </c>
      <c r="M428" s="15" t="str">
        <f>TEXT(L428, "mmm")</f>
        <v>Jan</v>
      </c>
      <c r="N428" s="15" t="str">
        <f>TEXT(L428, "yyyy")</f>
        <v>2016</v>
      </c>
      <c r="O428" t="b">
        <v>0</v>
      </c>
      <c r="P428">
        <v>8</v>
      </c>
      <c r="Q428" t="b">
        <v>0</v>
      </c>
      <c r="R428" t="s">
        <v>8270</v>
      </c>
      <c r="S428" s="10">
        <f>(E428/D428)*100</f>
        <v>1.3299999999999998</v>
      </c>
      <c r="T428" s="12">
        <f>IF(P428&gt;0,E428/P428,0)</f>
        <v>16.625</v>
      </c>
      <c r="U428" t="str">
        <f>LEFT(R428,FIND("/",R428,1)-1)</f>
        <v>film &amp; video</v>
      </c>
      <c r="V428" t="str">
        <f>RIGHT(R428,(LEN(R428)-LEN(U428)-1))</f>
        <v>animation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>(I429/86400)+25569+(-5/24)</f>
        <v>42299.582638888889</v>
      </c>
      <c r="K429">
        <v>1444340940</v>
      </c>
      <c r="L429" s="13">
        <f>(K429/86400)+25569+(-5/24)</f>
        <v>42285.700694444444</v>
      </c>
      <c r="M429" s="15" t="str">
        <f>TEXT(L429, "mmm")</f>
        <v>Oct</v>
      </c>
      <c r="N429" s="15" t="str">
        <f>TEXT(L429, "yyyy")</f>
        <v>2015</v>
      </c>
      <c r="O429" t="b">
        <v>0</v>
      </c>
      <c r="P429">
        <v>0</v>
      </c>
      <c r="Q429" t="b">
        <v>0</v>
      </c>
      <c r="R429" t="s">
        <v>8270</v>
      </c>
      <c r="S429" s="10">
        <f>(E429/D429)*100</f>
        <v>0</v>
      </c>
      <c r="T429" s="12">
        <f>IF(P429&gt;0,E429/P429,0)</f>
        <v>0</v>
      </c>
      <c r="U429" t="str">
        <f>LEFT(R429,FIND("/",R429,1)-1)</f>
        <v>film &amp; video</v>
      </c>
      <c r="V429" t="str">
        <f>RIGHT(R429,(LEN(R429)-LEN(U429)-1))</f>
        <v>animation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>(I430/86400)+25569+(-5/24)</f>
        <v>41806.708333333328</v>
      </c>
      <c r="K430">
        <v>1400523845</v>
      </c>
      <c r="L430" s="13">
        <f>(K430/86400)+25569+(-5/24)</f>
        <v>41778.558391203704</v>
      </c>
      <c r="M430" s="15" t="str">
        <f>TEXT(L430, "mmm")</f>
        <v>May</v>
      </c>
      <c r="N430" s="15" t="str">
        <f>TEXT(L430, "yyyy")</f>
        <v>2014</v>
      </c>
      <c r="O430" t="b">
        <v>0</v>
      </c>
      <c r="P430">
        <v>13</v>
      </c>
      <c r="Q430" t="b">
        <v>0</v>
      </c>
      <c r="R430" t="s">
        <v>8270</v>
      </c>
      <c r="S430" s="10">
        <f>(E430/D430)*100</f>
        <v>5.6333333333333329</v>
      </c>
      <c r="T430" s="12">
        <f>IF(P430&gt;0,E430/P430,0)</f>
        <v>52</v>
      </c>
      <c r="U430" t="str">
        <f>LEFT(R430,FIND("/",R430,1)-1)</f>
        <v>film &amp; video</v>
      </c>
      <c r="V430" t="str">
        <f>RIGHT(R430,(LEN(R430)-LEN(U430)-1))</f>
        <v>animation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>(I431/86400)+25569+(-5/24)</f>
        <v>40143.999305555553</v>
      </c>
      <c r="K431">
        <v>1252964282</v>
      </c>
      <c r="L431" s="13">
        <f>(K431/86400)+25569+(-5/24)</f>
        <v>40070.693078703705</v>
      </c>
      <c r="M431" s="15" t="str">
        <f>TEXT(L431, "mmm")</f>
        <v>Sep</v>
      </c>
      <c r="N431" s="15" t="str">
        <f>TEXT(L431, "yyyy")</f>
        <v>2009</v>
      </c>
      <c r="O431" t="b">
        <v>0</v>
      </c>
      <c r="P431">
        <v>0</v>
      </c>
      <c r="Q431" t="b">
        <v>0</v>
      </c>
      <c r="R431" t="s">
        <v>8270</v>
      </c>
      <c r="S431" s="10">
        <f>(E431/D431)*100</f>
        <v>0</v>
      </c>
      <c r="T431" s="12">
        <f>IF(P431&gt;0,E431/P431,0)</f>
        <v>0</v>
      </c>
      <c r="U431" t="str">
        <f>LEFT(R431,FIND("/",R431,1)-1)</f>
        <v>film &amp; video</v>
      </c>
      <c r="V431" t="str">
        <f>RIGHT(R431,(LEN(R431)-LEN(U431)-1))</f>
        <v>animation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>(I432/86400)+25569+(-5/24)</f>
        <v>41527.898923611108</v>
      </c>
      <c r="K432">
        <v>1377570867</v>
      </c>
      <c r="L432" s="13">
        <f>(K432/86400)+25569+(-5/24)</f>
        <v>41512.898923611108</v>
      </c>
      <c r="M432" s="15" t="str">
        <f>TEXT(L432, "mmm")</f>
        <v>Aug</v>
      </c>
      <c r="N432" s="15" t="str">
        <f>TEXT(L432, "yyyy")</f>
        <v>2013</v>
      </c>
      <c r="O432" t="b">
        <v>0</v>
      </c>
      <c r="P432">
        <v>5</v>
      </c>
      <c r="Q432" t="b">
        <v>0</v>
      </c>
      <c r="R432" t="s">
        <v>8270</v>
      </c>
      <c r="S432" s="10">
        <f>(E432/D432)*100</f>
        <v>2.4</v>
      </c>
      <c r="T432" s="12">
        <f>IF(P432&gt;0,E432/P432,0)</f>
        <v>4.8</v>
      </c>
      <c r="U432" t="str">
        <f>LEFT(R432,FIND("/",R432,1)-1)</f>
        <v>film &amp; video</v>
      </c>
      <c r="V432" t="str">
        <f>RIGHT(R432,(LEN(R432)-LEN(U432)-1))</f>
        <v>animation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>(I433/86400)+25569+(-5/24)</f>
        <v>42556.662997685184</v>
      </c>
      <c r="K433">
        <v>1465160083</v>
      </c>
      <c r="L433" s="13">
        <f>(K433/86400)+25569+(-5/24)</f>
        <v>42526.662997685184</v>
      </c>
      <c r="M433" s="15" t="str">
        <f>TEXT(L433, "mmm")</f>
        <v>Jun</v>
      </c>
      <c r="N433" s="15" t="str">
        <f>TEXT(L433, "yyyy")</f>
        <v>2016</v>
      </c>
      <c r="O433" t="b">
        <v>0</v>
      </c>
      <c r="P433">
        <v>8</v>
      </c>
      <c r="Q433" t="b">
        <v>0</v>
      </c>
      <c r="R433" t="s">
        <v>8270</v>
      </c>
      <c r="S433" s="10">
        <f>(E433/D433)*100</f>
        <v>13.833333333333334</v>
      </c>
      <c r="T433" s="12">
        <f>IF(P433&gt;0,E433/P433,0)</f>
        <v>51.875</v>
      </c>
      <c r="U433" t="str">
        <f>LEFT(R433,FIND("/",R433,1)-1)</f>
        <v>film &amp; video</v>
      </c>
      <c r="V433" t="str">
        <f>RIGHT(R433,(LEN(R433)-LEN(U433)-1))</f>
        <v>animation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>(I434/86400)+25569+(-5/24)</f>
        <v>42298.51829861111</v>
      </c>
      <c r="K434">
        <v>1440264381</v>
      </c>
      <c r="L434" s="13">
        <f>(K434/86400)+25569+(-5/24)</f>
        <v>42238.51829861111</v>
      </c>
      <c r="M434" s="15" t="str">
        <f>TEXT(L434, "mmm")</f>
        <v>Aug</v>
      </c>
      <c r="N434" s="15" t="str">
        <f>TEXT(L434, "yyyy")</f>
        <v>2015</v>
      </c>
      <c r="O434" t="b">
        <v>0</v>
      </c>
      <c r="P434">
        <v>8</v>
      </c>
      <c r="Q434" t="b">
        <v>0</v>
      </c>
      <c r="R434" t="s">
        <v>8270</v>
      </c>
      <c r="S434" s="10">
        <f>(E434/D434)*100</f>
        <v>9.5</v>
      </c>
      <c r="T434" s="12">
        <f>IF(P434&gt;0,E434/P434,0)</f>
        <v>71.25</v>
      </c>
      <c r="U434" t="str">
        <f>LEFT(R434,FIND("/",R434,1)-1)</f>
        <v>film &amp; video</v>
      </c>
      <c r="V434" t="str">
        <f>RIGHT(R434,(LEN(R434)-LEN(U434)-1))</f>
        <v>animation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>(I435/86400)+25569+(-5/24)</f>
        <v>42288.421550925923</v>
      </c>
      <c r="K435">
        <v>1439392022</v>
      </c>
      <c r="L435" s="13">
        <f>(K435/86400)+25569+(-5/24)</f>
        <v>42228.421550925923</v>
      </c>
      <c r="M435" s="15" t="str">
        <f>TEXT(L435, "mmm")</f>
        <v>Aug</v>
      </c>
      <c r="N435" s="15" t="str">
        <f>TEXT(L435, "yyyy")</f>
        <v>2015</v>
      </c>
      <c r="O435" t="b">
        <v>0</v>
      </c>
      <c r="P435">
        <v>0</v>
      </c>
      <c r="Q435" t="b">
        <v>0</v>
      </c>
      <c r="R435" t="s">
        <v>8270</v>
      </c>
      <c r="S435" s="10">
        <f>(E435/D435)*100</f>
        <v>0</v>
      </c>
      <c r="T435" s="12">
        <f>IF(P435&gt;0,E435/P435,0)</f>
        <v>0</v>
      </c>
      <c r="U435" t="str">
        <f>LEFT(R435,FIND("/",R435,1)-1)</f>
        <v>film &amp; video</v>
      </c>
      <c r="V435" t="str">
        <f>RIGHT(R435,(LEN(R435)-LEN(U435)-1))</f>
        <v>animation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>(I436/86400)+25569+(-5/24)</f>
        <v>41609.667847222219</v>
      </c>
      <c r="K436">
        <v>1383076902</v>
      </c>
      <c r="L436" s="13">
        <f>(K436/86400)+25569+(-5/24)</f>
        <v>41576.626180555555</v>
      </c>
      <c r="M436" s="15" t="str">
        <f>TEXT(L436, "mmm")</f>
        <v>Oct</v>
      </c>
      <c r="N436" s="15" t="str">
        <f>TEXT(L436, "yyyy")</f>
        <v>2013</v>
      </c>
      <c r="O436" t="b">
        <v>0</v>
      </c>
      <c r="P436">
        <v>2</v>
      </c>
      <c r="Q436" t="b">
        <v>0</v>
      </c>
      <c r="R436" t="s">
        <v>8270</v>
      </c>
      <c r="S436" s="10">
        <f>(E436/D436)*100</f>
        <v>5</v>
      </c>
      <c r="T436" s="12">
        <f>IF(P436&gt;0,E436/P436,0)</f>
        <v>62.5</v>
      </c>
      <c r="U436" t="str">
        <f>LEFT(R436,FIND("/",R436,1)-1)</f>
        <v>film &amp; video</v>
      </c>
      <c r="V436" t="str">
        <f>RIGHT(R436,(LEN(R436)-LEN(U436)-1))</f>
        <v>animation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>(I437/86400)+25569+(-5/24)</f>
        <v>41530.539120370369</v>
      </c>
      <c r="K437">
        <v>1376502980</v>
      </c>
      <c r="L437" s="13">
        <f>(K437/86400)+25569+(-5/24)</f>
        <v>41500.539120370369</v>
      </c>
      <c r="M437" s="15" t="str">
        <f>TEXT(L437, "mmm")</f>
        <v>Aug</v>
      </c>
      <c r="N437" s="15" t="str">
        <f>TEXT(L437, "yyyy")</f>
        <v>2013</v>
      </c>
      <c r="O437" t="b">
        <v>0</v>
      </c>
      <c r="P437">
        <v>3</v>
      </c>
      <c r="Q437" t="b">
        <v>0</v>
      </c>
      <c r="R437" t="s">
        <v>8270</v>
      </c>
      <c r="S437" s="10">
        <f>(E437/D437)*100</f>
        <v>2.7272727272727275E-3</v>
      </c>
      <c r="T437" s="12">
        <f>IF(P437&gt;0,E437/P437,0)</f>
        <v>1</v>
      </c>
      <c r="U437" t="str">
        <f>LEFT(R437,FIND("/",R437,1)-1)</f>
        <v>film &amp; video</v>
      </c>
      <c r="V437" t="str">
        <f>RIGHT(R437,(LEN(R437)-LEN(U437)-1))</f>
        <v>animation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>(I438/86400)+25569+(-5/24)</f>
        <v>41486.154085648144</v>
      </c>
      <c r="K438">
        <v>1372668113</v>
      </c>
      <c r="L438" s="13">
        <f>(K438/86400)+25569+(-5/24)</f>
        <v>41456.154085648144</v>
      </c>
      <c r="M438" s="15" t="str">
        <f>TEXT(L438, "mmm")</f>
        <v>Jul</v>
      </c>
      <c r="N438" s="15" t="str">
        <f>TEXT(L438, "yyyy")</f>
        <v>2013</v>
      </c>
      <c r="O438" t="b">
        <v>0</v>
      </c>
      <c r="P438">
        <v>0</v>
      </c>
      <c r="Q438" t="b">
        <v>0</v>
      </c>
      <c r="R438" t="s">
        <v>8270</v>
      </c>
      <c r="S438" s="10">
        <f>(E438/D438)*100</f>
        <v>0</v>
      </c>
      <c r="T438" s="12">
        <f>IF(P438&gt;0,E438/P438,0)</f>
        <v>0</v>
      </c>
      <c r="U438" t="str">
        <f>LEFT(R438,FIND("/",R438,1)-1)</f>
        <v>film &amp; video</v>
      </c>
      <c r="V438" t="str">
        <f>RIGHT(R438,(LEN(R438)-LEN(U438)-1))</f>
        <v>animation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>(I439/86400)+25569+(-5/24)</f>
        <v>42651.110254629624</v>
      </c>
      <c r="K439">
        <v>1470728326</v>
      </c>
      <c r="L439" s="13">
        <f>(K439/86400)+25569+(-5/24)</f>
        <v>42591.110254629624</v>
      </c>
      <c r="M439" s="15" t="str">
        <f>TEXT(L439, "mmm")</f>
        <v>Aug</v>
      </c>
      <c r="N439" s="15" t="str">
        <f>TEXT(L439, "yyyy")</f>
        <v>2016</v>
      </c>
      <c r="O439" t="b">
        <v>0</v>
      </c>
      <c r="P439">
        <v>0</v>
      </c>
      <c r="Q439" t="b">
        <v>0</v>
      </c>
      <c r="R439" t="s">
        <v>8270</v>
      </c>
      <c r="S439" s="10">
        <f>(E439/D439)*100</f>
        <v>0</v>
      </c>
      <c r="T439" s="12">
        <f>IF(P439&gt;0,E439/P439,0)</f>
        <v>0</v>
      </c>
      <c r="U439" t="str">
        <f>LEFT(R439,FIND("/",R439,1)-1)</f>
        <v>film &amp; video</v>
      </c>
      <c r="V439" t="str">
        <f>RIGHT(R439,(LEN(R439)-LEN(U439)-1))</f>
        <v>animation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>(I440/86400)+25569+(-5/24)</f>
        <v>42326.094421296293</v>
      </c>
      <c r="K440">
        <v>1445235358</v>
      </c>
      <c r="L440" s="13">
        <f>(K440/86400)+25569+(-5/24)</f>
        <v>42296.052754629629</v>
      </c>
      <c r="M440" s="15" t="str">
        <f>TEXT(L440, "mmm")</f>
        <v>Oct</v>
      </c>
      <c r="N440" s="15" t="str">
        <f>TEXT(L440, "yyyy")</f>
        <v>2015</v>
      </c>
      <c r="O440" t="b">
        <v>0</v>
      </c>
      <c r="P440">
        <v>11</v>
      </c>
      <c r="Q440" t="b">
        <v>0</v>
      </c>
      <c r="R440" t="s">
        <v>8270</v>
      </c>
      <c r="S440" s="10">
        <f>(E440/D440)*100</f>
        <v>9.379999999999999</v>
      </c>
      <c r="T440" s="12">
        <f>IF(P440&gt;0,E440/P440,0)</f>
        <v>170.54545454545453</v>
      </c>
      <c r="U440" t="str">
        <f>LEFT(R440,FIND("/",R440,1)-1)</f>
        <v>film &amp; video</v>
      </c>
      <c r="V440" t="str">
        <f>RIGHT(R440,(LEN(R440)-LEN(U440)-1))</f>
        <v>animation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>(I441/86400)+25569+(-5/24)</f>
        <v>41929.553449074076</v>
      </c>
      <c r="K441">
        <v>1412705818</v>
      </c>
      <c r="L441" s="13">
        <f>(K441/86400)+25569+(-5/24)</f>
        <v>41919.553449074076</v>
      </c>
      <c r="M441" s="15" t="str">
        <f>TEXT(L441, "mmm")</f>
        <v>Oct</v>
      </c>
      <c r="N441" s="15" t="str">
        <f>TEXT(L441, "yyyy")</f>
        <v>2014</v>
      </c>
      <c r="O441" t="b">
        <v>0</v>
      </c>
      <c r="P441">
        <v>0</v>
      </c>
      <c r="Q441" t="b">
        <v>0</v>
      </c>
      <c r="R441" t="s">
        <v>8270</v>
      </c>
      <c r="S441" s="10">
        <f>(E441/D441)*100</f>
        <v>0</v>
      </c>
      <c r="T441" s="12">
        <f>IF(P441&gt;0,E441/P441,0)</f>
        <v>0</v>
      </c>
      <c r="U441" t="str">
        <f>LEFT(R441,FIND("/",R441,1)-1)</f>
        <v>film &amp; video</v>
      </c>
      <c r="V441" t="str">
        <f>RIGHT(R441,(LEN(R441)-LEN(U441)-1))</f>
        <v>animation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>(I442/86400)+25569+(-5/24)</f>
        <v>42453.735567129632</v>
      </c>
      <c r="K442">
        <v>1456270753</v>
      </c>
      <c r="L442" s="13">
        <f>(K442/86400)+25569+(-5/24)</f>
        <v>42423.777233796289</v>
      </c>
      <c r="M442" s="15" t="str">
        <f>TEXT(L442, "mmm")</f>
        <v>Feb</v>
      </c>
      <c r="N442" s="15" t="str">
        <f>TEXT(L442, "yyyy")</f>
        <v>2016</v>
      </c>
      <c r="O442" t="b">
        <v>0</v>
      </c>
      <c r="P442">
        <v>1</v>
      </c>
      <c r="Q442" t="b">
        <v>0</v>
      </c>
      <c r="R442" t="s">
        <v>8270</v>
      </c>
      <c r="S442" s="10">
        <f>(E442/D442)*100</f>
        <v>0.1</v>
      </c>
      <c r="T442" s="12">
        <f>IF(P442&gt;0,E442/P442,0)</f>
        <v>5</v>
      </c>
      <c r="U442" t="str">
        <f>LEFT(R442,FIND("/",R442,1)-1)</f>
        <v>film &amp; video</v>
      </c>
      <c r="V442" t="str">
        <f>RIGHT(R442,(LEN(R442)-LEN(U442)-1))</f>
        <v>animation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>(I443/86400)+25569+(-5/24)</f>
        <v>41580.585601851846</v>
      </c>
      <c r="K443">
        <v>1380826996</v>
      </c>
      <c r="L443" s="13">
        <f>(K443/86400)+25569+(-5/24)</f>
        <v>41550.585601851846</v>
      </c>
      <c r="M443" s="15" t="str">
        <f>TEXT(L443, "mmm")</f>
        <v>Oct</v>
      </c>
      <c r="N443" s="15" t="str">
        <f>TEXT(L443, "yyyy")</f>
        <v>2013</v>
      </c>
      <c r="O443" t="b">
        <v>0</v>
      </c>
      <c r="P443">
        <v>0</v>
      </c>
      <c r="Q443" t="b">
        <v>0</v>
      </c>
      <c r="R443" t="s">
        <v>8270</v>
      </c>
      <c r="S443" s="10">
        <f>(E443/D443)*100</f>
        <v>0</v>
      </c>
      <c r="T443" s="12">
        <f>IF(P443&gt;0,E443/P443,0)</f>
        <v>0</v>
      </c>
      <c r="U443" t="str">
        <f>LEFT(R443,FIND("/",R443,1)-1)</f>
        <v>film &amp; video</v>
      </c>
      <c r="V443" t="str">
        <f>RIGHT(R443,(LEN(R443)-LEN(U443)-1))</f>
        <v>animation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>(I444/86400)+25569+(-5/24)</f>
        <v>42054.680358796293</v>
      </c>
      <c r="K444">
        <v>1421788783</v>
      </c>
      <c r="L444" s="13">
        <f>(K444/86400)+25569+(-5/24)</f>
        <v>42024.680358796293</v>
      </c>
      <c r="M444" s="15" t="str">
        <f>TEXT(L444, "mmm")</f>
        <v>Jan</v>
      </c>
      <c r="N444" s="15" t="str">
        <f>TEXT(L444, "yyyy")</f>
        <v>2015</v>
      </c>
      <c r="O444" t="b">
        <v>0</v>
      </c>
      <c r="P444">
        <v>17</v>
      </c>
      <c r="Q444" t="b">
        <v>0</v>
      </c>
      <c r="R444" t="s">
        <v>8270</v>
      </c>
      <c r="S444" s="10">
        <f>(E444/D444)*100</f>
        <v>39.358823529411765</v>
      </c>
      <c r="T444" s="12">
        <f>IF(P444&gt;0,E444/P444,0)</f>
        <v>393.58823529411762</v>
      </c>
      <c r="U444" t="str">
        <f>LEFT(R444,FIND("/",R444,1)-1)</f>
        <v>film &amp; video</v>
      </c>
      <c r="V444" t="str">
        <f>RIGHT(R444,(LEN(R444)-LEN(U444)-1))</f>
        <v>animation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>(I445/86400)+25569+(-5/24)</f>
        <v>41679.806724537033</v>
      </c>
      <c r="K445">
        <v>1389399701</v>
      </c>
      <c r="L445" s="13">
        <f>(K445/86400)+25569+(-5/24)</f>
        <v>41649.806724537033</v>
      </c>
      <c r="M445" s="15" t="str">
        <f>TEXT(L445, "mmm")</f>
        <v>Jan</v>
      </c>
      <c r="N445" s="15" t="str">
        <f>TEXT(L445, "yyyy")</f>
        <v>2014</v>
      </c>
      <c r="O445" t="b">
        <v>0</v>
      </c>
      <c r="P445">
        <v>2</v>
      </c>
      <c r="Q445" t="b">
        <v>0</v>
      </c>
      <c r="R445" t="s">
        <v>8270</v>
      </c>
      <c r="S445" s="10">
        <f>(E445/D445)*100</f>
        <v>0.1</v>
      </c>
      <c r="T445" s="12">
        <f>IF(P445&gt;0,E445/P445,0)</f>
        <v>5</v>
      </c>
      <c r="U445" t="str">
        <f>LEFT(R445,FIND("/",R445,1)-1)</f>
        <v>film &amp; video</v>
      </c>
      <c r="V445" t="str">
        <f>RIGHT(R445,(LEN(R445)-LEN(U445)-1))</f>
        <v>animation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>(I446/86400)+25569+(-5/24)</f>
        <v>40954.69862268518</v>
      </c>
      <c r="K446">
        <v>1324158361</v>
      </c>
      <c r="L446" s="13">
        <f>(K446/86400)+25569+(-5/24)</f>
        <v>40894.69862268518</v>
      </c>
      <c r="M446" s="15" t="str">
        <f>TEXT(L446, "mmm")</f>
        <v>Dec</v>
      </c>
      <c r="N446" s="15" t="str">
        <f>TEXT(L446, "yyyy")</f>
        <v>2011</v>
      </c>
      <c r="O446" t="b">
        <v>0</v>
      </c>
      <c r="P446">
        <v>1</v>
      </c>
      <c r="Q446" t="b">
        <v>0</v>
      </c>
      <c r="R446" t="s">
        <v>8270</v>
      </c>
      <c r="S446" s="10">
        <f>(E446/D446)*100</f>
        <v>5</v>
      </c>
      <c r="T446" s="12">
        <f>IF(P446&gt;0,E446/P446,0)</f>
        <v>50</v>
      </c>
      <c r="U446" t="str">
        <f>LEFT(R446,FIND("/",R446,1)-1)</f>
        <v>film &amp; video</v>
      </c>
      <c r="V446" t="str">
        <f>RIGHT(R446,(LEN(R446)-LEN(U446)-1))</f>
        <v>animation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>(I447/86400)+25569+(-5/24)</f>
        <v>42145.127025462956</v>
      </c>
      <c r="K447">
        <v>1430899375</v>
      </c>
      <c r="L447" s="13">
        <f>(K447/86400)+25569+(-5/24)</f>
        <v>42130.127025462956</v>
      </c>
      <c r="M447" s="15" t="str">
        <f>TEXT(L447, "mmm")</f>
        <v>May</v>
      </c>
      <c r="N447" s="15" t="str">
        <f>TEXT(L447, "yyyy")</f>
        <v>2015</v>
      </c>
      <c r="O447" t="b">
        <v>0</v>
      </c>
      <c r="P447">
        <v>2</v>
      </c>
      <c r="Q447" t="b">
        <v>0</v>
      </c>
      <c r="R447" t="s">
        <v>8270</v>
      </c>
      <c r="S447" s="10">
        <f>(E447/D447)*100</f>
        <v>3.3333333333333335E-3</v>
      </c>
      <c r="T447" s="12">
        <f>IF(P447&gt;0,E447/P447,0)</f>
        <v>1</v>
      </c>
      <c r="U447" t="str">
        <f>LEFT(R447,FIND("/",R447,1)-1)</f>
        <v>film &amp; video</v>
      </c>
      <c r="V447" t="str">
        <f>RIGHT(R447,(LEN(R447)-LEN(U447)-1))</f>
        <v>animation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>(I448/86400)+25569+(-5/24)</f>
        <v>42066.875231481477</v>
      </c>
      <c r="K448">
        <v>1422842420</v>
      </c>
      <c r="L448" s="13">
        <f>(K448/86400)+25569+(-5/24)</f>
        <v>42036.875231481477</v>
      </c>
      <c r="M448" s="15" t="str">
        <f>TEXT(L448, "mmm")</f>
        <v>Feb</v>
      </c>
      <c r="N448" s="15" t="str">
        <f>TEXT(L448, "yyyy")</f>
        <v>2015</v>
      </c>
      <c r="O448" t="b">
        <v>0</v>
      </c>
      <c r="P448">
        <v>16</v>
      </c>
      <c r="Q448" t="b">
        <v>0</v>
      </c>
      <c r="R448" t="s">
        <v>8270</v>
      </c>
      <c r="S448" s="10">
        <f>(E448/D448)*100</f>
        <v>7.2952380952380951</v>
      </c>
      <c r="T448" s="12">
        <f>IF(P448&gt;0,E448/P448,0)</f>
        <v>47.875</v>
      </c>
      <c r="U448" t="str">
        <f>LEFT(R448,FIND("/",R448,1)-1)</f>
        <v>film &amp; video</v>
      </c>
      <c r="V448" t="str">
        <f>RIGHT(R448,(LEN(R448)-LEN(U448)-1))</f>
        <v>animation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>(I449/86400)+25569+(-5/24)</f>
        <v>41356.305127314808</v>
      </c>
      <c r="K449">
        <v>1361884763</v>
      </c>
      <c r="L449" s="13">
        <f>(K449/86400)+25569+(-5/24)</f>
        <v>41331.34679398148</v>
      </c>
      <c r="M449" s="15" t="str">
        <f>TEXT(L449, "mmm")</f>
        <v>Feb</v>
      </c>
      <c r="N449" s="15" t="str">
        <f>TEXT(L449, "yyyy")</f>
        <v>2013</v>
      </c>
      <c r="O449" t="b">
        <v>0</v>
      </c>
      <c r="P449">
        <v>1</v>
      </c>
      <c r="Q449" t="b">
        <v>0</v>
      </c>
      <c r="R449" t="s">
        <v>8270</v>
      </c>
      <c r="S449" s="10">
        <f>(E449/D449)*100</f>
        <v>1.6666666666666666E-2</v>
      </c>
      <c r="T449" s="12">
        <f>IF(P449&gt;0,E449/P449,0)</f>
        <v>5</v>
      </c>
      <c r="U449" t="str">
        <f>LEFT(R449,FIND("/",R449,1)-1)</f>
        <v>film &amp; video</v>
      </c>
      <c r="V449" t="str">
        <f>RIGHT(R449,(LEN(R449)-LEN(U449)-1))</f>
        <v>animation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>(I450/86400)+25569+(-5/24)</f>
        <v>41773.549710648142</v>
      </c>
      <c r="K450">
        <v>1398363095</v>
      </c>
      <c r="L450" s="13">
        <f>(K450/86400)+25569+(-5/24)</f>
        <v>41753.549710648142</v>
      </c>
      <c r="M450" s="15" t="str">
        <f>TEXT(L450, "mmm")</f>
        <v>Apr</v>
      </c>
      <c r="N450" s="15" t="str">
        <f>TEXT(L450, "yyyy")</f>
        <v>2014</v>
      </c>
      <c r="O450" t="b">
        <v>0</v>
      </c>
      <c r="P450">
        <v>4</v>
      </c>
      <c r="Q450" t="b">
        <v>0</v>
      </c>
      <c r="R450" t="s">
        <v>8270</v>
      </c>
      <c r="S450" s="10">
        <f>(E450/D450)*100</f>
        <v>3.2804000000000002</v>
      </c>
      <c r="T450" s="12">
        <f>IF(P450&gt;0,E450/P450,0)</f>
        <v>20.502500000000001</v>
      </c>
      <c r="U450" t="str">
        <f>LEFT(R450,FIND("/",R450,1)-1)</f>
        <v>film &amp; video</v>
      </c>
      <c r="V450" t="str">
        <f>RIGHT(R450,(LEN(R450)-LEN(U450)-1))</f>
        <v>animation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>(I451/86400)+25569+(-5/24)</f>
        <v>41564.359780092593</v>
      </c>
      <c r="K451">
        <v>1379425085</v>
      </c>
      <c r="L451" s="13">
        <f>(K451/86400)+25569+(-5/24)</f>
        <v>41534.359780092593</v>
      </c>
      <c r="M451" s="15" t="str">
        <f>TEXT(L451, "mmm")</f>
        <v>Sep</v>
      </c>
      <c r="N451" s="15" t="str">
        <f>TEXT(L451, "yyyy")</f>
        <v>2013</v>
      </c>
      <c r="O451" t="b">
        <v>0</v>
      </c>
      <c r="P451">
        <v>5</v>
      </c>
      <c r="Q451" t="b">
        <v>0</v>
      </c>
      <c r="R451" t="s">
        <v>8270</v>
      </c>
      <c r="S451" s="10">
        <f>(E451/D451)*100</f>
        <v>2.25</v>
      </c>
      <c r="T451" s="12">
        <f>IF(P451&gt;0,E451/P451,0)</f>
        <v>9</v>
      </c>
      <c r="U451" t="str">
        <f>LEFT(R451,FIND("/",R451,1)-1)</f>
        <v>film &amp; video</v>
      </c>
      <c r="V451" t="str">
        <f>RIGHT(R451,(LEN(R451)-LEN(U451)-1))</f>
        <v>animation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>(I452/86400)+25569+(-5/24)</f>
        <v>41684.73842592592</v>
      </c>
      <c r="K452">
        <v>1389825800</v>
      </c>
      <c r="L452" s="13">
        <f>(K452/86400)+25569+(-5/24)</f>
        <v>41654.73842592592</v>
      </c>
      <c r="M452" s="15" t="str">
        <f>TEXT(L452, "mmm")</f>
        <v>Jan</v>
      </c>
      <c r="N452" s="15" t="str">
        <f>TEXT(L452, "yyyy")</f>
        <v>2014</v>
      </c>
      <c r="O452" t="b">
        <v>0</v>
      </c>
      <c r="P452">
        <v>7</v>
      </c>
      <c r="Q452" t="b">
        <v>0</v>
      </c>
      <c r="R452" t="s">
        <v>8270</v>
      </c>
      <c r="S452" s="10">
        <f>(E452/D452)*100</f>
        <v>0.79200000000000004</v>
      </c>
      <c r="T452" s="12">
        <f>IF(P452&gt;0,E452/P452,0)</f>
        <v>56.571428571428569</v>
      </c>
      <c r="U452" t="str">
        <f>LEFT(R452,FIND("/",R452,1)-1)</f>
        <v>film &amp; video</v>
      </c>
      <c r="V452" t="str">
        <f>RIGHT(R452,(LEN(R452)-LEN(U452)-1))</f>
        <v>animation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>(I453/86400)+25569+(-5/24)</f>
        <v>41664.506840277776</v>
      </c>
      <c r="K453">
        <v>1388077791</v>
      </c>
      <c r="L453" s="13">
        <f>(K453/86400)+25569+(-5/24)</f>
        <v>41634.506840277776</v>
      </c>
      <c r="M453" s="15" t="str">
        <f>TEXT(L453, "mmm")</f>
        <v>Dec</v>
      </c>
      <c r="N453" s="15" t="str">
        <f>TEXT(L453, "yyyy")</f>
        <v>2013</v>
      </c>
      <c r="O453" t="b">
        <v>0</v>
      </c>
      <c r="P453">
        <v>0</v>
      </c>
      <c r="Q453" t="b">
        <v>0</v>
      </c>
      <c r="R453" t="s">
        <v>8270</v>
      </c>
      <c r="S453" s="10">
        <f>(E453/D453)*100</f>
        <v>0</v>
      </c>
      <c r="T453" s="12">
        <f>IF(P453&gt;0,E453/P453,0)</f>
        <v>0</v>
      </c>
      <c r="U453" t="str">
        <f>LEFT(R453,FIND("/",R453,1)-1)</f>
        <v>film &amp; video</v>
      </c>
      <c r="V453" t="str">
        <f>RIGHT(R453,(LEN(R453)-LEN(U453)-1))</f>
        <v>animation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>(I454/86400)+25569+(-5/24)</f>
        <v>42137.49554398148</v>
      </c>
      <c r="K454">
        <v>1428944015</v>
      </c>
      <c r="L454" s="13">
        <f>(K454/86400)+25569+(-5/24)</f>
        <v>42107.49554398148</v>
      </c>
      <c r="M454" s="15" t="str">
        <f>TEXT(L454, "mmm")</f>
        <v>Apr</v>
      </c>
      <c r="N454" s="15" t="str">
        <f>TEXT(L454, "yyyy")</f>
        <v>2015</v>
      </c>
      <c r="O454" t="b">
        <v>0</v>
      </c>
      <c r="P454">
        <v>12</v>
      </c>
      <c r="Q454" t="b">
        <v>0</v>
      </c>
      <c r="R454" t="s">
        <v>8270</v>
      </c>
      <c r="S454" s="10">
        <f>(E454/D454)*100</f>
        <v>64</v>
      </c>
      <c r="T454" s="12">
        <f>IF(P454&gt;0,E454/P454,0)</f>
        <v>40</v>
      </c>
      <c r="U454" t="str">
        <f>LEFT(R454,FIND("/",R454,1)-1)</f>
        <v>film &amp; video</v>
      </c>
      <c r="V454" t="str">
        <f>RIGHT(R454,(LEN(R454)-LEN(U454)-1))</f>
        <v>animation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>(I455/86400)+25569+(-5/24)</f>
        <v>42054.616655092592</v>
      </c>
      <c r="K455">
        <v>1422992879</v>
      </c>
      <c r="L455" s="13">
        <f>(K455/86400)+25569+(-5/24)</f>
        <v>42038.616655092592</v>
      </c>
      <c r="M455" s="15" t="str">
        <f>TEXT(L455, "mmm")</f>
        <v>Feb</v>
      </c>
      <c r="N455" s="15" t="str">
        <f>TEXT(L455, "yyyy")</f>
        <v>2015</v>
      </c>
      <c r="O455" t="b">
        <v>0</v>
      </c>
      <c r="P455">
        <v>2</v>
      </c>
      <c r="Q455" t="b">
        <v>0</v>
      </c>
      <c r="R455" t="s">
        <v>8270</v>
      </c>
      <c r="S455" s="10">
        <f>(E455/D455)*100</f>
        <v>2.7404479578392621E-2</v>
      </c>
      <c r="T455" s="12">
        <f>IF(P455&gt;0,E455/P455,0)</f>
        <v>13</v>
      </c>
      <c r="U455" t="str">
        <f>LEFT(R455,FIND("/",R455,1)-1)</f>
        <v>film &amp; video</v>
      </c>
      <c r="V455" t="str">
        <f>RIGHT(R455,(LEN(R455)-LEN(U455)-1))</f>
        <v>animation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>(I456/86400)+25569+(-5/24)</f>
        <v>41969.343055555553</v>
      </c>
      <c r="K456">
        <v>1414343571</v>
      </c>
      <c r="L456" s="13">
        <f>(K456/86400)+25569+(-5/24)</f>
        <v>41938.508923611109</v>
      </c>
      <c r="M456" s="15" t="str">
        <f>TEXT(L456, "mmm")</f>
        <v>Oct</v>
      </c>
      <c r="N456" s="15" t="str">
        <f>TEXT(L456, "yyyy")</f>
        <v>2014</v>
      </c>
      <c r="O456" t="b">
        <v>0</v>
      </c>
      <c r="P456">
        <v>5</v>
      </c>
      <c r="Q456" t="b">
        <v>0</v>
      </c>
      <c r="R456" t="s">
        <v>8270</v>
      </c>
      <c r="S456" s="10">
        <f>(E456/D456)*100</f>
        <v>0.82000000000000006</v>
      </c>
      <c r="T456" s="12">
        <f>IF(P456&gt;0,E456/P456,0)</f>
        <v>16.399999999999999</v>
      </c>
      <c r="U456" t="str">
        <f>LEFT(R456,FIND("/",R456,1)-1)</f>
        <v>film &amp; video</v>
      </c>
      <c r="V456" t="str">
        <f>RIGHT(R456,(LEN(R456)-LEN(U456)-1))</f>
        <v>animation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>(I457/86400)+25569+(-5/24)</f>
        <v>41015.813194444439</v>
      </c>
      <c r="K457">
        <v>1330733022</v>
      </c>
      <c r="L457" s="13">
        <f>(K457/86400)+25569+(-5/24)</f>
        <v>40970.794236111113</v>
      </c>
      <c r="M457" s="15" t="str">
        <f>TEXT(L457, "mmm")</f>
        <v>Mar</v>
      </c>
      <c r="N457" s="15" t="str">
        <f>TEXT(L457, "yyyy")</f>
        <v>2012</v>
      </c>
      <c r="O457" t="b">
        <v>0</v>
      </c>
      <c r="P457">
        <v>2</v>
      </c>
      <c r="Q457" t="b">
        <v>0</v>
      </c>
      <c r="R457" t="s">
        <v>8270</v>
      </c>
      <c r="S457" s="10">
        <f>(E457/D457)*100</f>
        <v>6.9230769230769221E-2</v>
      </c>
      <c r="T457" s="12">
        <f>IF(P457&gt;0,E457/P457,0)</f>
        <v>22.5</v>
      </c>
      <c r="U457" t="str">
        <f>LEFT(R457,FIND("/",R457,1)-1)</f>
        <v>film &amp; video</v>
      </c>
      <c r="V457" t="str">
        <f>RIGHT(R457,(LEN(R457)-LEN(U457)-1))</f>
        <v>animation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>(I458/86400)+25569+(-5/24)</f>
        <v>41568.957638888889</v>
      </c>
      <c r="K458">
        <v>1380559201</v>
      </c>
      <c r="L458" s="13">
        <f>(K458/86400)+25569+(-5/24)</f>
        <v>41547.486122685186</v>
      </c>
      <c r="M458" s="15" t="str">
        <f>TEXT(L458, "mmm")</f>
        <v>Sep</v>
      </c>
      <c r="N458" s="15" t="str">
        <f>TEXT(L458, "yyyy")</f>
        <v>2013</v>
      </c>
      <c r="O458" t="b">
        <v>0</v>
      </c>
      <c r="P458">
        <v>3</v>
      </c>
      <c r="Q458" t="b">
        <v>0</v>
      </c>
      <c r="R458" t="s">
        <v>8270</v>
      </c>
      <c r="S458" s="10">
        <f>(E458/D458)*100</f>
        <v>0.68631863186318631</v>
      </c>
      <c r="T458" s="12">
        <f>IF(P458&gt;0,E458/P458,0)</f>
        <v>20.333333333333332</v>
      </c>
      <c r="U458" t="str">
        <f>LEFT(R458,FIND("/",R458,1)-1)</f>
        <v>film &amp; video</v>
      </c>
      <c r="V458" t="str">
        <f>RIGHT(R458,(LEN(R458)-LEN(U458)-1))</f>
        <v>animation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>(I459/86400)+25569+(-5/24)</f>
        <v>41867.559166666666</v>
      </c>
      <c r="K459">
        <v>1405621512</v>
      </c>
      <c r="L459" s="13">
        <f>(K459/86400)+25569+(-5/24)</f>
        <v>41837.559166666666</v>
      </c>
      <c r="M459" s="15" t="str">
        <f>TEXT(L459, "mmm")</f>
        <v>Jul</v>
      </c>
      <c r="N459" s="15" t="str">
        <f>TEXT(L459, "yyyy")</f>
        <v>2014</v>
      </c>
      <c r="O459" t="b">
        <v>0</v>
      </c>
      <c r="P459">
        <v>0</v>
      </c>
      <c r="Q459" t="b">
        <v>0</v>
      </c>
      <c r="R459" t="s">
        <v>8270</v>
      </c>
      <c r="S459" s="10">
        <f>(E459/D459)*100</f>
        <v>0</v>
      </c>
      <c r="T459" s="12">
        <f>IF(P459&gt;0,E459/P459,0)</f>
        <v>0</v>
      </c>
      <c r="U459" t="str">
        <f>LEFT(R459,FIND("/",R459,1)-1)</f>
        <v>film &amp; video</v>
      </c>
      <c r="V459" t="str">
        <f>RIGHT(R459,(LEN(R459)-LEN(U459)-1))</f>
        <v>animation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>(I460/86400)+25569+(-5/24)</f>
        <v>41408.491435185184</v>
      </c>
      <c r="K460">
        <v>1365958060</v>
      </c>
      <c r="L460" s="13">
        <f>(K460/86400)+25569+(-5/24)</f>
        <v>41378.491435185184</v>
      </c>
      <c r="M460" s="15" t="str">
        <f>TEXT(L460, "mmm")</f>
        <v>Apr</v>
      </c>
      <c r="N460" s="15" t="str">
        <f>TEXT(L460, "yyyy")</f>
        <v>2013</v>
      </c>
      <c r="O460" t="b">
        <v>0</v>
      </c>
      <c r="P460">
        <v>49</v>
      </c>
      <c r="Q460" t="b">
        <v>0</v>
      </c>
      <c r="R460" t="s">
        <v>8270</v>
      </c>
      <c r="S460" s="10">
        <f>(E460/D460)*100</f>
        <v>8.2100000000000009</v>
      </c>
      <c r="T460" s="12">
        <f>IF(P460&gt;0,E460/P460,0)</f>
        <v>16.755102040816325</v>
      </c>
      <c r="U460" t="str">
        <f>LEFT(R460,FIND("/",R460,1)-1)</f>
        <v>film &amp; video</v>
      </c>
      <c r="V460" t="str">
        <f>RIGHT(R460,(LEN(R460)-LEN(U460)-1))</f>
        <v>animation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>(I461/86400)+25569+(-5/24)</f>
        <v>40860.473692129628</v>
      </c>
      <c r="K461">
        <v>1316013727</v>
      </c>
      <c r="L461" s="13">
        <f>(K461/86400)+25569+(-5/24)</f>
        <v>40800.432025462964</v>
      </c>
      <c r="M461" s="15" t="str">
        <f>TEXT(L461, "mmm")</f>
        <v>Sep</v>
      </c>
      <c r="N461" s="15" t="str">
        <f>TEXT(L461, "yyyy")</f>
        <v>2011</v>
      </c>
      <c r="O461" t="b">
        <v>0</v>
      </c>
      <c r="P461">
        <v>1</v>
      </c>
      <c r="Q461" t="b">
        <v>0</v>
      </c>
      <c r="R461" t="s">
        <v>8270</v>
      </c>
      <c r="S461" s="10">
        <f>(E461/D461)*100</f>
        <v>6.4102564102564097E-2</v>
      </c>
      <c r="T461" s="12">
        <f>IF(P461&gt;0,E461/P461,0)</f>
        <v>25</v>
      </c>
      <c r="U461" t="str">
        <f>LEFT(R461,FIND("/",R461,1)-1)</f>
        <v>film &amp; video</v>
      </c>
      <c r="V461" t="str">
        <f>RIGHT(R461,(LEN(R461)-LEN(U461)-1))</f>
        <v>animation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>(I462/86400)+25569+(-5/24)</f>
        <v>41790.958333333328</v>
      </c>
      <c r="K462">
        <v>1398862875</v>
      </c>
      <c r="L462" s="13">
        <f>(K462/86400)+25569+(-5/24)</f>
        <v>41759.334201388883</v>
      </c>
      <c r="M462" s="15" t="str">
        <f>TEXT(L462, "mmm")</f>
        <v>Apr</v>
      </c>
      <c r="N462" s="15" t="str">
        <f>TEXT(L462, "yyyy")</f>
        <v>2014</v>
      </c>
      <c r="O462" t="b">
        <v>0</v>
      </c>
      <c r="P462">
        <v>2</v>
      </c>
      <c r="Q462" t="b">
        <v>0</v>
      </c>
      <c r="R462" t="s">
        <v>8270</v>
      </c>
      <c r="S462" s="10">
        <f>(E462/D462)*100</f>
        <v>0.29411764705882354</v>
      </c>
      <c r="T462" s="12">
        <f>IF(P462&gt;0,E462/P462,0)</f>
        <v>12.5</v>
      </c>
      <c r="U462" t="str">
        <f>LEFT(R462,FIND("/",R462,1)-1)</f>
        <v>film &amp; video</v>
      </c>
      <c r="V462" t="str">
        <f>RIGHT(R462,(LEN(R462)-LEN(U462)-1))</f>
        <v>animation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>(I463/86400)+25569+(-5/24)</f>
        <v>41427.638506944444</v>
      </c>
      <c r="K463">
        <v>1368476367</v>
      </c>
      <c r="L463" s="13">
        <f>(K463/86400)+25569+(-5/24)</f>
        <v>41407.638506944444</v>
      </c>
      <c r="M463" s="15" t="str">
        <f>TEXT(L463, "mmm")</f>
        <v>May</v>
      </c>
      <c r="N463" s="15" t="str">
        <f>TEXT(L463, "yyyy")</f>
        <v>2013</v>
      </c>
      <c r="O463" t="b">
        <v>0</v>
      </c>
      <c r="P463">
        <v>0</v>
      </c>
      <c r="Q463" t="b">
        <v>0</v>
      </c>
      <c r="R463" t="s">
        <v>8270</v>
      </c>
      <c r="S463" s="10">
        <f>(E463/D463)*100</f>
        <v>0</v>
      </c>
      <c r="T463" s="12">
        <f>IF(P463&gt;0,E463/P463,0)</f>
        <v>0</v>
      </c>
      <c r="U463" t="str">
        <f>LEFT(R463,FIND("/",R463,1)-1)</f>
        <v>film &amp; video</v>
      </c>
      <c r="V463" t="str">
        <f>RIGHT(R463,(LEN(R463)-LEN(U463)-1))</f>
        <v>animation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>(I464/86400)+25569+(-5/24)</f>
        <v>40764.918298611105</v>
      </c>
      <c r="K464">
        <v>1307761341</v>
      </c>
      <c r="L464" s="13">
        <f>(K464/86400)+25569+(-5/24)</f>
        <v>40704.918298611105</v>
      </c>
      <c r="M464" s="15" t="str">
        <f>TEXT(L464, "mmm")</f>
        <v>Jun</v>
      </c>
      <c r="N464" s="15" t="str">
        <f>TEXT(L464, "yyyy")</f>
        <v>2011</v>
      </c>
      <c r="O464" t="b">
        <v>0</v>
      </c>
      <c r="P464">
        <v>0</v>
      </c>
      <c r="Q464" t="b">
        <v>0</v>
      </c>
      <c r="R464" t="s">
        <v>8270</v>
      </c>
      <c r="S464" s="10">
        <f>(E464/D464)*100</f>
        <v>0</v>
      </c>
      <c r="T464" s="12">
        <f>IF(P464&gt;0,E464/P464,0)</f>
        <v>0</v>
      </c>
      <c r="U464" t="str">
        <f>LEFT(R464,FIND("/",R464,1)-1)</f>
        <v>film &amp; video</v>
      </c>
      <c r="V464" t="str">
        <f>RIGHT(R464,(LEN(R464)-LEN(U464)-1))</f>
        <v>animation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>(I465/86400)+25569+(-5/24)</f>
        <v>40810.501770833333</v>
      </c>
      <c r="K465">
        <v>1311699753</v>
      </c>
      <c r="L465" s="13">
        <f>(K465/86400)+25569+(-5/24)</f>
        <v>40750.501770833333</v>
      </c>
      <c r="M465" s="15" t="str">
        <f>TEXT(L465, "mmm")</f>
        <v>Jul</v>
      </c>
      <c r="N465" s="15" t="str">
        <f>TEXT(L465, "yyyy")</f>
        <v>2011</v>
      </c>
      <c r="O465" t="b">
        <v>0</v>
      </c>
      <c r="P465">
        <v>11</v>
      </c>
      <c r="Q465" t="b">
        <v>0</v>
      </c>
      <c r="R465" t="s">
        <v>8270</v>
      </c>
      <c r="S465" s="10">
        <f>(E465/D465)*100</f>
        <v>2.2727272727272729</v>
      </c>
      <c r="T465" s="12">
        <f>IF(P465&gt;0,E465/P465,0)</f>
        <v>113.63636363636364</v>
      </c>
      <c r="U465" t="str">
        <f>LEFT(R465,FIND("/",R465,1)-1)</f>
        <v>film &amp; video</v>
      </c>
      <c r="V465" t="str">
        <f>RIGHT(R465,(LEN(R465)-LEN(U465)-1))</f>
        <v>animation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>(I466/86400)+25569+(-5/24)</f>
        <v>42508.640451388885</v>
      </c>
      <c r="K466">
        <v>1461874935</v>
      </c>
      <c r="L466" s="13">
        <f>(K466/86400)+25569+(-5/24)</f>
        <v>42488.640451388885</v>
      </c>
      <c r="M466" s="15" t="str">
        <f>TEXT(L466, "mmm")</f>
        <v>Apr</v>
      </c>
      <c r="N466" s="15" t="str">
        <f>TEXT(L466, "yyyy")</f>
        <v>2016</v>
      </c>
      <c r="O466" t="b">
        <v>0</v>
      </c>
      <c r="P466">
        <v>1</v>
      </c>
      <c r="Q466" t="b">
        <v>0</v>
      </c>
      <c r="R466" t="s">
        <v>8270</v>
      </c>
      <c r="S466" s="10">
        <f>(E466/D466)*100</f>
        <v>9.9009900990099015E-2</v>
      </c>
      <c r="T466" s="12">
        <f>IF(P466&gt;0,E466/P466,0)</f>
        <v>1</v>
      </c>
      <c r="U466" t="str">
        <f>LEFT(R466,FIND("/",R466,1)-1)</f>
        <v>film &amp; video</v>
      </c>
      <c r="V466" t="str">
        <f>RIGHT(R466,(LEN(R466)-LEN(U466)-1))</f>
        <v>animation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>(I467/86400)+25569+(-5/24)</f>
        <v>41816.911736111106</v>
      </c>
      <c r="K467">
        <v>1402455174</v>
      </c>
      <c r="L467" s="13">
        <f>(K467/86400)+25569+(-5/24)</f>
        <v>41800.911736111106</v>
      </c>
      <c r="M467" s="15" t="str">
        <f>TEXT(L467, "mmm")</f>
        <v>Jun</v>
      </c>
      <c r="N467" s="15" t="str">
        <f>TEXT(L467, "yyyy")</f>
        <v>2014</v>
      </c>
      <c r="O467" t="b">
        <v>0</v>
      </c>
      <c r="P467">
        <v>8</v>
      </c>
      <c r="Q467" t="b">
        <v>0</v>
      </c>
      <c r="R467" t="s">
        <v>8270</v>
      </c>
      <c r="S467" s="10">
        <f>(E467/D467)*100</f>
        <v>26.953125</v>
      </c>
      <c r="T467" s="12">
        <f>IF(P467&gt;0,E467/P467,0)</f>
        <v>17.25</v>
      </c>
      <c r="U467" t="str">
        <f>LEFT(R467,FIND("/",R467,1)-1)</f>
        <v>film &amp; video</v>
      </c>
      <c r="V467" t="str">
        <f>RIGHT(R467,(LEN(R467)-LEN(U467)-1))</f>
        <v>animation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>(I468/86400)+25569+(-5/24)</f>
        <v>41159.734537037039</v>
      </c>
      <c r="K468">
        <v>1344465464</v>
      </c>
      <c r="L468" s="13">
        <f>(K468/86400)+25569+(-5/24)</f>
        <v>41129.734537037039</v>
      </c>
      <c r="M468" s="15" t="str">
        <f>TEXT(L468, "mmm")</f>
        <v>Aug</v>
      </c>
      <c r="N468" s="15" t="str">
        <f>TEXT(L468, "yyyy")</f>
        <v>2012</v>
      </c>
      <c r="O468" t="b">
        <v>0</v>
      </c>
      <c r="P468">
        <v>5</v>
      </c>
      <c r="Q468" t="b">
        <v>0</v>
      </c>
      <c r="R468" t="s">
        <v>8270</v>
      </c>
      <c r="S468" s="10">
        <f>(E468/D468)*100</f>
        <v>0.76</v>
      </c>
      <c r="T468" s="12">
        <f>IF(P468&gt;0,E468/P468,0)</f>
        <v>15.2</v>
      </c>
      <c r="U468" t="str">
        <f>LEFT(R468,FIND("/",R468,1)-1)</f>
        <v>film &amp; video</v>
      </c>
      <c r="V468" t="str">
        <f>RIGHT(R468,(LEN(R468)-LEN(U468)-1))</f>
        <v>animation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>(I469/86400)+25569+(-5/24)</f>
        <v>41180.471458333333</v>
      </c>
      <c r="K469">
        <v>1344961134</v>
      </c>
      <c r="L469" s="13">
        <f>(K469/86400)+25569+(-5/24)</f>
        <v>41135.471458333333</v>
      </c>
      <c r="M469" s="15" t="str">
        <f>TEXT(L469, "mmm")</f>
        <v>Aug</v>
      </c>
      <c r="N469" s="15" t="str">
        <f>TEXT(L469, "yyyy")</f>
        <v>2012</v>
      </c>
      <c r="O469" t="b">
        <v>0</v>
      </c>
      <c r="P469">
        <v>39</v>
      </c>
      <c r="Q469" t="b">
        <v>0</v>
      </c>
      <c r="R469" t="s">
        <v>8270</v>
      </c>
      <c r="S469" s="10">
        <f>(E469/D469)*100</f>
        <v>21.574999999999999</v>
      </c>
      <c r="T469" s="12">
        <f>IF(P469&gt;0,E469/P469,0)</f>
        <v>110.64102564102564</v>
      </c>
      <c r="U469" t="str">
        <f>LEFT(R469,FIND("/",R469,1)-1)</f>
        <v>film &amp; video</v>
      </c>
      <c r="V469" t="str">
        <f>RIGHT(R469,(LEN(R469)-LEN(U469)-1))</f>
        <v>animation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>(I470/86400)+25569+(-5/24)</f>
        <v>41100.952141203699</v>
      </c>
      <c r="K470">
        <v>1336795283</v>
      </c>
      <c r="L470" s="13">
        <f>(K470/86400)+25569+(-5/24)</f>
        <v>41040.959293981483</v>
      </c>
      <c r="M470" s="15" t="str">
        <f>TEXT(L470, "mmm")</f>
        <v>May</v>
      </c>
      <c r="N470" s="15" t="str">
        <f>TEXT(L470, "yyyy")</f>
        <v>2012</v>
      </c>
      <c r="O470" t="b">
        <v>0</v>
      </c>
      <c r="P470">
        <v>0</v>
      </c>
      <c r="Q470" t="b">
        <v>0</v>
      </c>
      <c r="R470" t="s">
        <v>8270</v>
      </c>
      <c r="S470" s="10">
        <f>(E470/D470)*100</f>
        <v>0</v>
      </c>
      <c r="T470" s="12">
        <f>IF(P470&gt;0,E470/P470,0)</f>
        <v>0</v>
      </c>
      <c r="U470" t="str">
        <f>LEFT(R470,FIND("/",R470,1)-1)</f>
        <v>film &amp; video</v>
      </c>
      <c r="V470" t="str">
        <f>RIGHT(R470,(LEN(R470)-LEN(U470)-1))</f>
        <v>animation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>(I471/86400)+25569+(-5/24)</f>
        <v>41887.781527777777</v>
      </c>
      <c r="K471">
        <v>1404776724</v>
      </c>
      <c r="L471" s="13">
        <f>(K471/86400)+25569+(-5/24)</f>
        <v>41827.781527777777</v>
      </c>
      <c r="M471" s="15" t="str">
        <f>TEXT(L471, "mmm")</f>
        <v>Jul</v>
      </c>
      <c r="N471" s="15" t="str">
        <f>TEXT(L471, "yyyy")</f>
        <v>2014</v>
      </c>
      <c r="O471" t="b">
        <v>0</v>
      </c>
      <c r="P471">
        <v>0</v>
      </c>
      <c r="Q471" t="b">
        <v>0</v>
      </c>
      <c r="R471" t="s">
        <v>8270</v>
      </c>
      <c r="S471" s="10">
        <f>(E471/D471)*100</f>
        <v>0</v>
      </c>
      <c r="T471" s="12">
        <f>IF(P471&gt;0,E471/P471,0)</f>
        <v>0</v>
      </c>
      <c r="U471" t="str">
        <f>LEFT(R471,FIND("/",R471,1)-1)</f>
        <v>film &amp; video</v>
      </c>
      <c r="V471" t="str">
        <f>RIGHT(R471,(LEN(R471)-LEN(U471)-1))</f>
        <v>animation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>(I472/86400)+25569+(-5/24)</f>
        <v>41654.958333333328</v>
      </c>
      <c r="K472">
        <v>1385524889</v>
      </c>
      <c r="L472" s="13">
        <f>(K472/86400)+25569+(-5/24)</f>
        <v>41604.959363425922</v>
      </c>
      <c r="M472" s="15" t="str">
        <f>TEXT(L472, "mmm")</f>
        <v>Nov</v>
      </c>
      <c r="N472" s="15" t="str">
        <f>TEXT(L472, "yyyy")</f>
        <v>2013</v>
      </c>
      <c r="O472" t="b">
        <v>0</v>
      </c>
      <c r="P472">
        <v>2</v>
      </c>
      <c r="Q472" t="b">
        <v>0</v>
      </c>
      <c r="R472" t="s">
        <v>8270</v>
      </c>
      <c r="S472" s="10">
        <f>(E472/D472)*100</f>
        <v>1.02</v>
      </c>
      <c r="T472" s="12">
        <f>IF(P472&gt;0,E472/P472,0)</f>
        <v>25.5</v>
      </c>
      <c r="U472" t="str">
        <f>LEFT(R472,FIND("/",R472,1)-1)</f>
        <v>film &amp; video</v>
      </c>
      <c r="V472" t="str">
        <f>RIGHT(R472,(LEN(R472)-LEN(U472)-1))</f>
        <v>animation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>(I473/86400)+25569+(-5/24)</f>
        <v>41748.471979166665</v>
      </c>
      <c r="K473">
        <v>1394039979</v>
      </c>
      <c r="L473" s="13">
        <f>(K473/86400)+25569+(-5/24)</f>
        <v>41703.513645833329</v>
      </c>
      <c r="M473" s="15" t="str">
        <f>TEXT(L473, "mmm")</f>
        <v>Mar</v>
      </c>
      <c r="N473" s="15" t="str">
        <f>TEXT(L473, "yyyy")</f>
        <v>2014</v>
      </c>
      <c r="O473" t="b">
        <v>0</v>
      </c>
      <c r="P473">
        <v>170</v>
      </c>
      <c r="Q473" t="b">
        <v>0</v>
      </c>
      <c r="R473" t="s">
        <v>8270</v>
      </c>
      <c r="S473" s="10">
        <f>(E473/D473)*100</f>
        <v>11.892727272727273</v>
      </c>
      <c r="T473" s="12">
        <f>IF(P473&gt;0,E473/P473,0)</f>
        <v>38.476470588235294</v>
      </c>
      <c r="U473" t="str">
        <f>LEFT(R473,FIND("/",R473,1)-1)</f>
        <v>film &amp; video</v>
      </c>
      <c r="V473" t="str">
        <f>RIGHT(R473,(LEN(R473)-LEN(U473)-1))</f>
        <v>animation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>(I474/86400)+25569+(-5/24)</f>
        <v>41874.714328703703</v>
      </c>
      <c r="K474">
        <v>1406239718</v>
      </c>
      <c r="L474" s="13">
        <f>(K474/86400)+25569+(-5/24)</f>
        <v>41844.714328703703</v>
      </c>
      <c r="M474" s="15" t="str">
        <f>TEXT(L474, "mmm")</f>
        <v>Jul</v>
      </c>
      <c r="N474" s="15" t="str">
        <f>TEXT(L474, "yyyy")</f>
        <v>2014</v>
      </c>
      <c r="O474" t="b">
        <v>0</v>
      </c>
      <c r="P474">
        <v>5</v>
      </c>
      <c r="Q474" t="b">
        <v>0</v>
      </c>
      <c r="R474" t="s">
        <v>8270</v>
      </c>
      <c r="S474" s="10">
        <f>(E474/D474)*100</f>
        <v>17.625</v>
      </c>
      <c r="T474" s="12">
        <f>IF(P474&gt;0,E474/P474,0)</f>
        <v>28.2</v>
      </c>
      <c r="U474" t="str">
        <f>LEFT(R474,FIND("/",R474,1)-1)</f>
        <v>film &amp; video</v>
      </c>
      <c r="V474" t="str">
        <f>RIGHT(R474,(LEN(R474)-LEN(U474)-1))</f>
        <v>animation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>(I475/86400)+25569+(-5/24)</f>
        <v>41899.489803240736</v>
      </c>
      <c r="K475">
        <v>1408380319</v>
      </c>
      <c r="L475" s="13">
        <f>(K475/86400)+25569+(-5/24)</f>
        <v>41869.489803240736</v>
      </c>
      <c r="M475" s="15" t="str">
        <f>TEXT(L475, "mmm")</f>
        <v>Aug</v>
      </c>
      <c r="N475" s="15" t="str">
        <f>TEXT(L475, "yyyy")</f>
        <v>2014</v>
      </c>
      <c r="O475" t="b">
        <v>0</v>
      </c>
      <c r="P475">
        <v>14</v>
      </c>
      <c r="Q475" t="b">
        <v>0</v>
      </c>
      <c r="R475" t="s">
        <v>8270</v>
      </c>
      <c r="S475" s="10">
        <f>(E475/D475)*100</f>
        <v>2.87</v>
      </c>
      <c r="T475" s="12">
        <f>IF(P475&gt;0,E475/P475,0)</f>
        <v>61.5</v>
      </c>
      <c r="U475" t="str">
        <f>LEFT(R475,FIND("/",R475,1)-1)</f>
        <v>film &amp; video</v>
      </c>
      <c r="V475" t="str">
        <f>RIGHT(R475,(LEN(R475)-LEN(U475)-1))</f>
        <v>animation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>(I476/86400)+25569+(-5/24)</f>
        <v>42783.120706018519</v>
      </c>
      <c r="K476">
        <v>1484726029</v>
      </c>
      <c r="L476" s="13">
        <f>(K476/86400)+25569+(-5/24)</f>
        <v>42753.120706018519</v>
      </c>
      <c r="M476" s="15" t="str">
        <f>TEXT(L476, "mmm")</f>
        <v>Jan</v>
      </c>
      <c r="N476" s="15" t="str">
        <f>TEXT(L476, "yyyy")</f>
        <v>2017</v>
      </c>
      <c r="O476" t="b">
        <v>0</v>
      </c>
      <c r="P476">
        <v>1</v>
      </c>
      <c r="Q476" t="b">
        <v>0</v>
      </c>
      <c r="R476" t="s">
        <v>8270</v>
      </c>
      <c r="S476" s="10">
        <f>(E476/D476)*100</f>
        <v>3.0303030303030304E-2</v>
      </c>
      <c r="T476" s="12">
        <f>IF(P476&gt;0,E476/P476,0)</f>
        <v>1</v>
      </c>
      <c r="U476" t="str">
        <f>LEFT(R476,FIND("/",R476,1)-1)</f>
        <v>film &amp; video</v>
      </c>
      <c r="V476" t="str">
        <f>RIGHT(R476,(LEN(R476)-LEN(U476)-1))</f>
        <v>animation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>(I477/86400)+25569+(-5/24)</f>
        <v>42129.877812500003</v>
      </c>
      <c r="K477">
        <v>1428285843</v>
      </c>
      <c r="L477" s="13">
        <f>(K477/86400)+25569+(-5/24)</f>
        <v>42099.877812500003</v>
      </c>
      <c r="M477" s="15" t="str">
        <f>TEXT(L477, "mmm")</f>
        <v>Apr</v>
      </c>
      <c r="N477" s="15" t="str">
        <f>TEXT(L477, "yyyy")</f>
        <v>2015</v>
      </c>
      <c r="O477" t="b">
        <v>0</v>
      </c>
      <c r="P477">
        <v>0</v>
      </c>
      <c r="Q477" t="b">
        <v>0</v>
      </c>
      <c r="R477" t="s">
        <v>8270</v>
      </c>
      <c r="S477" s="10">
        <f>(E477/D477)*100</f>
        <v>0</v>
      </c>
      <c r="T477" s="12">
        <f>IF(P477&gt;0,E477/P477,0)</f>
        <v>0</v>
      </c>
      <c r="U477" t="str">
        <f>LEFT(R477,FIND("/",R477,1)-1)</f>
        <v>film &amp; video</v>
      </c>
      <c r="V477" t="str">
        <f>RIGHT(R477,(LEN(R477)-LEN(U477)-1))</f>
        <v>animation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>(I478/86400)+25569+(-5/24)</f>
        <v>41792.957638888889</v>
      </c>
      <c r="K478">
        <v>1398727441</v>
      </c>
      <c r="L478" s="13">
        <f>(K478/86400)+25569+(-5/24)</f>
        <v>41757.76667824074</v>
      </c>
      <c r="M478" s="15" t="str">
        <f>TEXT(L478, "mmm")</f>
        <v>Apr</v>
      </c>
      <c r="N478" s="15" t="str">
        <f>TEXT(L478, "yyyy")</f>
        <v>2014</v>
      </c>
      <c r="O478" t="b">
        <v>0</v>
      </c>
      <c r="P478">
        <v>124</v>
      </c>
      <c r="Q478" t="b">
        <v>0</v>
      </c>
      <c r="R478" t="s">
        <v>8270</v>
      </c>
      <c r="S478" s="10">
        <f>(E478/D478)*100</f>
        <v>2.230268181818182</v>
      </c>
      <c r="T478" s="12">
        <f>IF(P478&gt;0,E478/P478,0)</f>
        <v>39.569274193548388</v>
      </c>
      <c r="U478" t="str">
        <f>LEFT(R478,FIND("/",R478,1)-1)</f>
        <v>film &amp; video</v>
      </c>
      <c r="V478" t="str">
        <f>RIGHT(R478,(LEN(R478)-LEN(U478)-1))</f>
        <v>animation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>(I479/86400)+25569+(-5/24)</f>
        <v>41047.626550925925</v>
      </c>
      <c r="K479">
        <v>1332187334</v>
      </c>
      <c r="L479" s="13">
        <f>(K479/86400)+25569+(-5/24)</f>
        <v>40987.626550925925</v>
      </c>
      <c r="M479" s="15" t="str">
        <f>TEXT(L479, "mmm")</f>
        <v>Mar</v>
      </c>
      <c r="N479" s="15" t="str">
        <f>TEXT(L479, "yyyy")</f>
        <v>2012</v>
      </c>
      <c r="O479" t="b">
        <v>0</v>
      </c>
      <c r="P479">
        <v>0</v>
      </c>
      <c r="Q479" t="b">
        <v>0</v>
      </c>
      <c r="R479" t="s">
        <v>8270</v>
      </c>
      <c r="S479" s="10">
        <f>(E479/D479)*100</f>
        <v>0</v>
      </c>
      <c r="T479" s="12">
        <f>IF(P479&gt;0,E479/P479,0)</f>
        <v>0</v>
      </c>
      <c r="U479" t="str">
        <f>LEFT(R479,FIND("/",R479,1)-1)</f>
        <v>film &amp; video</v>
      </c>
      <c r="V479" t="str">
        <f>RIGHT(R479,(LEN(R479)-LEN(U479)-1))</f>
        <v>animation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>(I480/86400)+25569+(-5/24)</f>
        <v>42095.660983796297</v>
      </c>
      <c r="K480">
        <v>1425333109</v>
      </c>
      <c r="L480" s="13">
        <f>(K480/86400)+25569+(-5/24)</f>
        <v>42065.702650462961</v>
      </c>
      <c r="M480" s="15" t="str">
        <f>TEXT(L480, "mmm")</f>
        <v>Mar</v>
      </c>
      <c r="N480" s="15" t="str">
        <f>TEXT(L480, "yyyy")</f>
        <v>2015</v>
      </c>
      <c r="O480" t="b">
        <v>0</v>
      </c>
      <c r="P480">
        <v>0</v>
      </c>
      <c r="Q480" t="b">
        <v>0</v>
      </c>
      <c r="R480" t="s">
        <v>8270</v>
      </c>
      <c r="S480" s="10">
        <f>(E480/D480)*100</f>
        <v>0</v>
      </c>
      <c r="T480" s="12">
        <f>IF(P480&gt;0,E480/P480,0)</f>
        <v>0</v>
      </c>
      <c r="U480" t="str">
        <f>LEFT(R480,FIND("/",R480,1)-1)</f>
        <v>film &amp; video</v>
      </c>
      <c r="V480" t="str">
        <f>RIGHT(R480,(LEN(R480)-LEN(U480)-1))</f>
        <v>animation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>(I481/86400)+25569+(-5/24)</f>
        <v>41964.24114583333</v>
      </c>
      <c r="K481">
        <v>1411379235</v>
      </c>
      <c r="L481" s="13">
        <f>(K481/86400)+25569+(-5/24)</f>
        <v>41904.199479166666</v>
      </c>
      <c r="M481" s="15" t="str">
        <f>TEXT(L481, "mmm")</f>
        <v>Sep</v>
      </c>
      <c r="N481" s="15" t="str">
        <f>TEXT(L481, "yyyy")</f>
        <v>2014</v>
      </c>
      <c r="O481" t="b">
        <v>0</v>
      </c>
      <c r="P481">
        <v>55</v>
      </c>
      <c r="Q481" t="b">
        <v>0</v>
      </c>
      <c r="R481" t="s">
        <v>8270</v>
      </c>
      <c r="S481" s="10">
        <f>(E481/D481)*100</f>
        <v>32.56</v>
      </c>
      <c r="T481" s="12">
        <f>IF(P481&gt;0,E481/P481,0)</f>
        <v>88.8</v>
      </c>
      <c r="U481" t="str">
        <f>LEFT(R481,FIND("/",R481,1)-1)</f>
        <v>film &amp; video</v>
      </c>
      <c r="V481" t="str">
        <f>RIGHT(R481,(LEN(R481)-LEN(U481)-1))</f>
        <v>animation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>(I482/86400)+25569+(-5/24)</f>
        <v>41495.29184027778</v>
      </c>
      <c r="K482">
        <v>1373457615</v>
      </c>
      <c r="L482" s="13">
        <f>(K482/86400)+25569+(-5/24)</f>
        <v>41465.29184027778</v>
      </c>
      <c r="M482" s="15" t="str">
        <f>TEXT(L482, "mmm")</f>
        <v>Jul</v>
      </c>
      <c r="N482" s="15" t="str">
        <f>TEXT(L482, "yyyy")</f>
        <v>2013</v>
      </c>
      <c r="O482" t="b">
        <v>0</v>
      </c>
      <c r="P482">
        <v>140</v>
      </c>
      <c r="Q482" t="b">
        <v>0</v>
      </c>
      <c r="R482" t="s">
        <v>8270</v>
      </c>
      <c r="S482" s="10">
        <f>(E482/D482)*100</f>
        <v>19.41</v>
      </c>
      <c r="T482" s="12">
        <f>IF(P482&gt;0,E482/P482,0)</f>
        <v>55.457142857142856</v>
      </c>
      <c r="U482" t="str">
        <f>LEFT(R482,FIND("/",R482,1)-1)</f>
        <v>film &amp; video</v>
      </c>
      <c r="V482" t="str">
        <f>RIGHT(R482,(LEN(R482)-LEN(U482)-1))</f>
        <v>animation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>(I483/86400)+25569+(-5/24)</f>
        <v>41192.46399305555</v>
      </c>
      <c r="K483">
        <v>1347293289</v>
      </c>
      <c r="L483" s="13">
        <f>(K483/86400)+25569+(-5/24)</f>
        <v>41162.46399305555</v>
      </c>
      <c r="M483" s="15" t="str">
        <f>TEXT(L483, "mmm")</f>
        <v>Sep</v>
      </c>
      <c r="N483" s="15" t="str">
        <f>TEXT(L483, "yyyy")</f>
        <v>2012</v>
      </c>
      <c r="O483" t="b">
        <v>0</v>
      </c>
      <c r="P483">
        <v>21</v>
      </c>
      <c r="Q483" t="b">
        <v>0</v>
      </c>
      <c r="R483" t="s">
        <v>8270</v>
      </c>
      <c r="S483" s="10">
        <f>(E483/D483)*100</f>
        <v>6.1</v>
      </c>
      <c r="T483" s="12">
        <f>IF(P483&gt;0,E483/P483,0)</f>
        <v>87.142857142857139</v>
      </c>
      <c r="U483" t="str">
        <f>LEFT(R483,FIND("/",R483,1)-1)</f>
        <v>film &amp; video</v>
      </c>
      <c r="V483" t="str">
        <f>RIGHT(R483,(LEN(R483)-LEN(U483)-1))</f>
        <v>animation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>(I484/86400)+25569+(-5/24)</f>
        <v>42474.398611111108</v>
      </c>
      <c r="K484">
        <v>1458336690</v>
      </c>
      <c r="L484" s="13">
        <f>(K484/86400)+25569+(-5/24)</f>
        <v>42447.688541666663</v>
      </c>
      <c r="M484" s="15" t="str">
        <f>TEXT(L484, "mmm")</f>
        <v>Mar</v>
      </c>
      <c r="N484" s="15" t="str">
        <f>TEXT(L484, "yyyy")</f>
        <v>2016</v>
      </c>
      <c r="O484" t="b">
        <v>0</v>
      </c>
      <c r="P484">
        <v>1</v>
      </c>
      <c r="Q484" t="b">
        <v>0</v>
      </c>
      <c r="R484" t="s">
        <v>8270</v>
      </c>
      <c r="S484" s="10">
        <f>(E484/D484)*100</f>
        <v>0.1</v>
      </c>
      <c r="T484" s="12">
        <f>IF(P484&gt;0,E484/P484,0)</f>
        <v>10</v>
      </c>
      <c r="U484" t="str">
        <f>LEFT(R484,FIND("/",R484,1)-1)</f>
        <v>film &amp; video</v>
      </c>
      <c r="V484" t="str">
        <f>RIGHT(R484,(LEN(R484)-LEN(U484)-1))</f>
        <v>animation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>(I485/86400)+25569+(-5/24)</f>
        <v>41302.989259259259</v>
      </c>
      <c r="K485">
        <v>1354250672</v>
      </c>
      <c r="L485" s="13">
        <f>(K485/86400)+25569+(-5/24)</f>
        <v>41242.989259259259</v>
      </c>
      <c r="M485" s="15" t="str">
        <f>TEXT(L485, "mmm")</f>
        <v>Nov</v>
      </c>
      <c r="N485" s="15" t="str">
        <f>TEXT(L485, "yyyy")</f>
        <v>2012</v>
      </c>
      <c r="O485" t="b">
        <v>0</v>
      </c>
      <c r="P485">
        <v>147</v>
      </c>
      <c r="Q485" t="b">
        <v>0</v>
      </c>
      <c r="R485" t="s">
        <v>8270</v>
      </c>
      <c r="S485" s="10">
        <f>(E485/D485)*100</f>
        <v>50.2</v>
      </c>
      <c r="T485" s="12">
        <f>IF(P485&gt;0,E485/P485,0)</f>
        <v>51.224489795918366</v>
      </c>
      <c r="U485" t="str">
        <f>LEFT(R485,FIND("/",R485,1)-1)</f>
        <v>film &amp; video</v>
      </c>
      <c r="V485" t="str">
        <f>RIGHT(R485,(LEN(R485)-LEN(U485)-1))</f>
        <v>animation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>(I486/86400)+25569+(-5/24)</f>
        <v>42313.772824074076</v>
      </c>
      <c r="K486">
        <v>1443220372</v>
      </c>
      <c r="L486" s="13">
        <f>(K486/86400)+25569+(-5/24)</f>
        <v>42272.731157407405</v>
      </c>
      <c r="M486" s="15" t="str">
        <f>TEXT(L486, "mmm")</f>
        <v>Sep</v>
      </c>
      <c r="N486" s="15" t="str">
        <f>TEXT(L486, "yyyy")</f>
        <v>2015</v>
      </c>
      <c r="O486" t="b">
        <v>0</v>
      </c>
      <c r="P486">
        <v>11</v>
      </c>
      <c r="Q486" t="b">
        <v>0</v>
      </c>
      <c r="R486" t="s">
        <v>8270</v>
      </c>
      <c r="S486" s="10">
        <f>(E486/D486)*100</f>
        <v>0.18625</v>
      </c>
      <c r="T486" s="12">
        <f>IF(P486&gt;0,E486/P486,0)</f>
        <v>13.545454545454545</v>
      </c>
      <c r="U486" t="str">
        <f>LEFT(R486,FIND("/",R486,1)-1)</f>
        <v>film &amp; video</v>
      </c>
      <c r="V486" t="str">
        <f>RIGHT(R486,(LEN(R486)-LEN(U486)-1))</f>
        <v>animation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>(I487/86400)+25569+(-5/24)</f>
        <v>41411.297442129631</v>
      </c>
      <c r="K487">
        <v>1366200499</v>
      </c>
      <c r="L487" s="13">
        <f>(K487/86400)+25569+(-5/24)</f>
        <v>41381.297442129631</v>
      </c>
      <c r="M487" s="15" t="str">
        <f>TEXT(L487, "mmm")</f>
        <v>Apr</v>
      </c>
      <c r="N487" s="15" t="str">
        <f>TEXT(L487, "yyyy")</f>
        <v>2013</v>
      </c>
      <c r="O487" t="b">
        <v>0</v>
      </c>
      <c r="P487">
        <v>125</v>
      </c>
      <c r="Q487" t="b">
        <v>0</v>
      </c>
      <c r="R487" t="s">
        <v>8270</v>
      </c>
      <c r="S487" s="10">
        <f>(E487/D487)*100</f>
        <v>21.906971229845084</v>
      </c>
      <c r="T487" s="12">
        <f>IF(P487&gt;0,E487/P487,0)</f>
        <v>66.520080000000007</v>
      </c>
      <c r="U487" t="str">
        <f>LEFT(R487,FIND("/",R487,1)-1)</f>
        <v>film &amp; video</v>
      </c>
      <c r="V487" t="str">
        <f>RIGHT(R487,(LEN(R487)-LEN(U487)-1))</f>
        <v>animation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>(I488/86400)+25569+(-5/24)</f>
        <v>41791.734247685185</v>
      </c>
      <c r="K488">
        <v>1399070239</v>
      </c>
      <c r="L488" s="13">
        <f>(K488/86400)+25569+(-5/24)</f>
        <v>41761.734247685185</v>
      </c>
      <c r="M488" s="15" t="str">
        <f>TEXT(L488, "mmm")</f>
        <v>May</v>
      </c>
      <c r="N488" s="15" t="str">
        <f>TEXT(L488, "yyyy")</f>
        <v>2014</v>
      </c>
      <c r="O488" t="b">
        <v>0</v>
      </c>
      <c r="P488">
        <v>1</v>
      </c>
      <c r="Q488" t="b">
        <v>0</v>
      </c>
      <c r="R488" t="s">
        <v>8270</v>
      </c>
      <c r="S488" s="10">
        <f>(E488/D488)*100</f>
        <v>9.0909090909090905E-3</v>
      </c>
      <c r="T488" s="12">
        <f>IF(P488&gt;0,E488/P488,0)</f>
        <v>50</v>
      </c>
      <c r="U488" t="str">
        <f>LEFT(R488,FIND("/",R488,1)-1)</f>
        <v>film &amp; video</v>
      </c>
      <c r="V488" t="str">
        <f>RIGHT(R488,(LEN(R488)-LEN(U488)-1))</f>
        <v>animation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>(I489/86400)+25569+(-5/24)</f>
        <v>42729.428171296291</v>
      </c>
      <c r="K489">
        <v>1477491394</v>
      </c>
      <c r="L489" s="13">
        <f>(K489/86400)+25569+(-5/24)</f>
        <v>42669.386504629627</v>
      </c>
      <c r="M489" s="15" t="str">
        <f>TEXT(L489, "mmm")</f>
        <v>Oct</v>
      </c>
      <c r="N489" s="15" t="str">
        <f>TEXT(L489, "yyyy")</f>
        <v>2016</v>
      </c>
      <c r="O489" t="b">
        <v>0</v>
      </c>
      <c r="P489">
        <v>0</v>
      </c>
      <c r="Q489" t="b">
        <v>0</v>
      </c>
      <c r="R489" t="s">
        <v>8270</v>
      </c>
      <c r="S489" s="10">
        <f>(E489/D489)*100</f>
        <v>0</v>
      </c>
      <c r="T489" s="12">
        <f>IF(P489&gt;0,E489/P489,0)</f>
        <v>0</v>
      </c>
      <c r="U489" t="str">
        <f>LEFT(R489,FIND("/",R489,1)-1)</f>
        <v>film &amp; video</v>
      </c>
      <c r="V489" t="str">
        <f>RIGHT(R489,(LEN(R489)-LEN(U489)-1))</f>
        <v>animation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>(I490/86400)+25569+(-5/24)</f>
        <v>42743.84606481481</v>
      </c>
      <c r="K490">
        <v>1481332700</v>
      </c>
      <c r="L490" s="13">
        <f>(K490/86400)+25569+(-5/24)</f>
        <v>42713.84606481481</v>
      </c>
      <c r="M490" s="15" t="str">
        <f>TEXT(L490, "mmm")</f>
        <v>Dec</v>
      </c>
      <c r="N490" s="15" t="str">
        <f>TEXT(L490, "yyyy")</f>
        <v>2016</v>
      </c>
      <c r="O490" t="b">
        <v>0</v>
      </c>
      <c r="P490">
        <v>0</v>
      </c>
      <c r="Q490" t="b">
        <v>0</v>
      </c>
      <c r="R490" t="s">
        <v>8270</v>
      </c>
      <c r="S490" s="10">
        <f>(E490/D490)*100</f>
        <v>0</v>
      </c>
      <c r="T490" s="12">
        <f>IF(P490&gt;0,E490/P490,0)</f>
        <v>0</v>
      </c>
      <c r="U490" t="str">
        <f>LEFT(R490,FIND("/",R490,1)-1)</f>
        <v>film &amp; video</v>
      </c>
      <c r="V490" t="str">
        <f>RIGHT(R490,(LEN(R490)-LEN(U490)-1))</f>
        <v>animation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>(I491/86400)+25569+(-5/24)</f>
        <v>40913.272916666661</v>
      </c>
      <c r="K491">
        <v>1323084816</v>
      </c>
      <c r="L491" s="13">
        <f>(K491/86400)+25569+(-5/24)</f>
        <v>40882.273333333331</v>
      </c>
      <c r="M491" s="15" t="str">
        <f>TEXT(L491, "mmm")</f>
        <v>Dec</v>
      </c>
      <c r="N491" s="15" t="str">
        <f>TEXT(L491, "yyyy")</f>
        <v>2011</v>
      </c>
      <c r="O491" t="b">
        <v>0</v>
      </c>
      <c r="P491">
        <v>3</v>
      </c>
      <c r="Q491" t="b">
        <v>0</v>
      </c>
      <c r="R491" t="s">
        <v>8270</v>
      </c>
      <c r="S491" s="10">
        <f>(E491/D491)*100</f>
        <v>0.28667813379201834</v>
      </c>
      <c r="T491" s="12">
        <f>IF(P491&gt;0,E491/P491,0)</f>
        <v>71.666666666666671</v>
      </c>
      <c r="U491" t="str">
        <f>LEFT(R491,FIND("/",R491,1)-1)</f>
        <v>film &amp; video</v>
      </c>
      <c r="V491" t="str">
        <f>RIGHT(R491,(LEN(R491)-LEN(U491)-1))</f>
        <v>animation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>(I492/86400)+25569+(-5/24)</f>
        <v>41143.760243055549</v>
      </c>
      <c r="K492">
        <v>1343085285</v>
      </c>
      <c r="L492" s="13">
        <f>(K492/86400)+25569+(-5/24)</f>
        <v>41113.760243055549</v>
      </c>
      <c r="M492" s="15" t="str">
        <f>TEXT(L492, "mmm")</f>
        <v>Jul</v>
      </c>
      <c r="N492" s="15" t="str">
        <f>TEXT(L492, "yyyy")</f>
        <v>2012</v>
      </c>
      <c r="O492" t="b">
        <v>0</v>
      </c>
      <c r="P492">
        <v>0</v>
      </c>
      <c r="Q492" t="b">
        <v>0</v>
      </c>
      <c r="R492" t="s">
        <v>8270</v>
      </c>
      <c r="S492" s="10">
        <f>(E492/D492)*100</f>
        <v>0</v>
      </c>
      <c r="T492" s="12">
        <f>IF(P492&gt;0,E492/P492,0)</f>
        <v>0</v>
      </c>
      <c r="U492" t="str">
        <f>LEFT(R492,FIND("/",R492,1)-1)</f>
        <v>film &amp; video</v>
      </c>
      <c r="V492" t="str">
        <f>RIGHT(R492,(LEN(R492)-LEN(U492)-1))</f>
        <v>animation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>(I493/86400)+25569+(-5/24)</f>
        <v>42396.774293981478</v>
      </c>
      <c r="K493">
        <v>1451345699</v>
      </c>
      <c r="L493" s="13">
        <f>(K493/86400)+25569+(-5/24)</f>
        <v>42366.774293981478</v>
      </c>
      <c r="M493" s="15" t="str">
        <f>TEXT(L493, "mmm")</f>
        <v>Dec</v>
      </c>
      <c r="N493" s="15" t="str">
        <f>TEXT(L493, "yyyy")</f>
        <v>2015</v>
      </c>
      <c r="O493" t="b">
        <v>0</v>
      </c>
      <c r="P493">
        <v>0</v>
      </c>
      <c r="Q493" t="b">
        <v>0</v>
      </c>
      <c r="R493" t="s">
        <v>8270</v>
      </c>
      <c r="S493" s="10">
        <f>(E493/D493)*100</f>
        <v>0</v>
      </c>
      <c r="T493" s="12">
        <f>IF(P493&gt;0,E493/P493,0)</f>
        <v>0</v>
      </c>
      <c r="U493" t="str">
        <f>LEFT(R493,FIND("/",R493,1)-1)</f>
        <v>film &amp; video</v>
      </c>
      <c r="V493" t="str">
        <f>RIGHT(R493,(LEN(R493)-LEN(U493)-1))</f>
        <v>animation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>(I494/86400)+25569+(-5/24)</f>
        <v>42655.826736111114</v>
      </c>
      <c r="K494">
        <v>1471135830</v>
      </c>
      <c r="L494" s="13">
        <f>(K494/86400)+25569+(-5/24)</f>
        <v>42595.826736111114</v>
      </c>
      <c r="M494" s="15" t="str">
        <f>TEXT(L494, "mmm")</f>
        <v>Aug</v>
      </c>
      <c r="N494" s="15" t="str">
        <f>TEXT(L494, "yyyy")</f>
        <v>2016</v>
      </c>
      <c r="O494" t="b">
        <v>0</v>
      </c>
      <c r="P494">
        <v>0</v>
      </c>
      <c r="Q494" t="b">
        <v>0</v>
      </c>
      <c r="R494" t="s">
        <v>8270</v>
      </c>
      <c r="S494" s="10">
        <f>(E494/D494)*100</f>
        <v>0</v>
      </c>
      <c r="T494" s="12">
        <f>IF(P494&gt;0,E494/P494,0)</f>
        <v>0</v>
      </c>
      <c r="U494" t="str">
        <f>LEFT(R494,FIND("/",R494,1)-1)</f>
        <v>film &amp; video</v>
      </c>
      <c r="V494" t="str">
        <f>RIGHT(R494,(LEN(R494)-LEN(U494)-1))</f>
        <v>animation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>(I495/86400)+25569+(-5/24)</f>
        <v>42144.517800925925</v>
      </c>
      <c r="K495">
        <v>1429550738</v>
      </c>
      <c r="L495" s="13">
        <f>(K495/86400)+25569+(-5/24)</f>
        <v>42114.517800925925</v>
      </c>
      <c r="M495" s="15" t="str">
        <f>TEXT(L495, "mmm")</f>
        <v>Apr</v>
      </c>
      <c r="N495" s="15" t="str">
        <f>TEXT(L495, "yyyy")</f>
        <v>2015</v>
      </c>
      <c r="O495" t="b">
        <v>0</v>
      </c>
      <c r="P495">
        <v>0</v>
      </c>
      <c r="Q495" t="b">
        <v>0</v>
      </c>
      <c r="R495" t="s">
        <v>8270</v>
      </c>
      <c r="S495" s="10">
        <f>(E495/D495)*100</f>
        <v>0</v>
      </c>
      <c r="T495" s="12">
        <f>IF(P495&gt;0,E495/P495,0)</f>
        <v>0</v>
      </c>
      <c r="U495" t="str">
        <f>LEFT(R495,FIND("/",R495,1)-1)</f>
        <v>film &amp; video</v>
      </c>
      <c r="V495" t="str">
        <f>RIGHT(R495,(LEN(R495)-LEN(U495)-1))</f>
        <v>animation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>(I496/86400)+25569+(-5/24)</f>
        <v>41822.916666666664</v>
      </c>
      <c r="K496">
        <v>1402343765</v>
      </c>
      <c r="L496" s="13">
        <f>(K496/86400)+25569+(-5/24)</f>
        <v>41799.62228009259</v>
      </c>
      <c r="M496" s="15" t="str">
        <f>TEXT(L496, "mmm")</f>
        <v>Jun</v>
      </c>
      <c r="N496" s="15" t="str">
        <f>TEXT(L496, "yyyy")</f>
        <v>2014</v>
      </c>
      <c r="O496" t="b">
        <v>0</v>
      </c>
      <c r="P496">
        <v>3</v>
      </c>
      <c r="Q496" t="b">
        <v>0</v>
      </c>
      <c r="R496" t="s">
        <v>8270</v>
      </c>
      <c r="S496" s="10">
        <f>(E496/D496)*100</f>
        <v>0.155</v>
      </c>
      <c r="T496" s="12">
        <f>IF(P496&gt;0,E496/P496,0)</f>
        <v>10.333333333333334</v>
      </c>
      <c r="U496" t="str">
        <f>LEFT(R496,FIND("/",R496,1)-1)</f>
        <v>film &amp; video</v>
      </c>
      <c r="V496" t="str">
        <f>RIGHT(R496,(LEN(R496)-LEN(U496)-1))</f>
        <v>animation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>(I497/86400)+25569+(-5/24)</f>
        <v>42201.619270833333</v>
      </c>
      <c r="K497">
        <v>1434484305</v>
      </c>
      <c r="L497" s="13">
        <f>(K497/86400)+25569+(-5/24)</f>
        <v>42171.619270833333</v>
      </c>
      <c r="M497" s="15" t="str">
        <f>TEXT(L497, "mmm")</f>
        <v>Jun</v>
      </c>
      <c r="N497" s="15" t="str">
        <f>TEXT(L497, "yyyy")</f>
        <v>2015</v>
      </c>
      <c r="O497" t="b">
        <v>0</v>
      </c>
      <c r="P497">
        <v>0</v>
      </c>
      <c r="Q497" t="b">
        <v>0</v>
      </c>
      <c r="R497" t="s">
        <v>8270</v>
      </c>
      <c r="S497" s="10">
        <f>(E497/D497)*100</f>
        <v>0</v>
      </c>
      <c r="T497" s="12">
        <f>IF(P497&gt;0,E497/P497,0)</f>
        <v>0</v>
      </c>
      <c r="U497" t="str">
        <f>LEFT(R497,FIND("/",R497,1)-1)</f>
        <v>film &amp; video</v>
      </c>
      <c r="V497" t="str">
        <f>RIGHT(R497,(LEN(R497)-LEN(U497)-1))</f>
        <v>animation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>(I498/86400)+25569+(-5/24)</f>
        <v>41680.723078703704</v>
      </c>
      <c r="K498">
        <v>1386886874</v>
      </c>
      <c r="L498" s="13">
        <f>(K498/86400)+25569+(-5/24)</f>
        <v>41620.723078703704</v>
      </c>
      <c r="M498" s="15" t="str">
        <f>TEXT(L498, "mmm")</f>
        <v>Dec</v>
      </c>
      <c r="N498" s="15" t="str">
        <f>TEXT(L498, "yyyy")</f>
        <v>2013</v>
      </c>
      <c r="O498" t="b">
        <v>0</v>
      </c>
      <c r="P498">
        <v>1</v>
      </c>
      <c r="Q498" t="b">
        <v>0</v>
      </c>
      <c r="R498" t="s">
        <v>8270</v>
      </c>
      <c r="S498" s="10">
        <f>(E498/D498)*100</f>
        <v>1.6666666666666668E-3</v>
      </c>
      <c r="T498" s="12">
        <f>IF(P498&gt;0,E498/P498,0)</f>
        <v>1</v>
      </c>
      <c r="U498" t="str">
        <f>LEFT(R498,FIND("/",R498,1)-1)</f>
        <v>film &amp; video</v>
      </c>
      <c r="V498" t="str">
        <f>RIGHT(R498,(LEN(R498)-LEN(U498)-1))</f>
        <v>animation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>(I499/86400)+25569+(-5/24)</f>
        <v>41997.999999999993</v>
      </c>
      <c r="K499">
        <v>1414889665</v>
      </c>
      <c r="L499" s="13">
        <f>(K499/86400)+25569+(-5/24)</f>
        <v>41944.829456018517</v>
      </c>
      <c r="M499" s="15" t="str">
        <f>TEXT(L499, "mmm")</f>
        <v>Nov</v>
      </c>
      <c r="N499" s="15" t="str">
        <f>TEXT(L499, "yyyy")</f>
        <v>2014</v>
      </c>
      <c r="O499" t="b">
        <v>0</v>
      </c>
      <c r="P499">
        <v>3</v>
      </c>
      <c r="Q499" t="b">
        <v>0</v>
      </c>
      <c r="R499" t="s">
        <v>8270</v>
      </c>
      <c r="S499" s="10">
        <f>(E499/D499)*100</f>
        <v>0.6696428571428571</v>
      </c>
      <c r="T499" s="12">
        <f>IF(P499&gt;0,E499/P499,0)</f>
        <v>10</v>
      </c>
      <c r="U499" t="str">
        <f>LEFT(R499,FIND("/",R499,1)-1)</f>
        <v>film &amp; video</v>
      </c>
      <c r="V499" t="str">
        <f>RIGHT(R499,(LEN(R499)-LEN(U499)-1))</f>
        <v>animation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>(I500/86400)+25569+(-5/24)</f>
        <v>40900.553807870368</v>
      </c>
      <c r="K500">
        <v>1321035449</v>
      </c>
      <c r="L500" s="13">
        <f>(K500/86400)+25569+(-5/24)</f>
        <v>40858.553807870368</v>
      </c>
      <c r="M500" s="15" t="str">
        <f>TEXT(L500, "mmm")</f>
        <v>Nov</v>
      </c>
      <c r="N500" s="15" t="str">
        <f>TEXT(L500, "yyyy")</f>
        <v>2011</v>
      </c>
      <c r="O500" t="b">
        <v>0</v>
      </c>
      <c r="P500">
        <v>22</v>
      </c>
      <c r="Q500" t="b">
        <v>0</v>
      </c>
      <c r="R500" t="s">
        <v>8270</v>
      </c>
      <c r="S500" s="10">
        <f>(E500/D500)*100</f>
        <v>4.5985132395404564</v>
      </c>
      <c r="T500" s="12">
        <f>IF(P500&gt;0,E500/P500,0)</f>
        <v>136.09090909090909</v>
      </c>
      <c r="U500" t="str">
        <f>LEFT(R500,FIND("/",R500,1)-1)</f>
        <v>film &amp; video</v>
      </c>
      <c r="V500" t="str">
        <f>RIGHT(R500,(LEN(R500)-LEN(U500)-1))</f>
        <v>animation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>(I501/86400)+25569+(-5/24)</f>
        <v>40098.665972222218</v>
      </c>
      <c r="K501">
        <v>1250630968</v>
      </c>
      <c r="L501" s="13">
        <f>(K501/86400)+25569+(-5/24)</f>
        <v>40043.687129629623</v>
      </c>
      <c r="M501" s="15" t="str">
        <f>TEXT(L501, "mmm")</f>
        <v>Aug</v>
      </c>
      <c r="N501" s="15" t="str">
        <f>TEXT(L501, "yyyy")</f>
        <v>2009</v>
      </c>
      <c r="O501" t="b">
        <v>0</v>
      </c>
      <c r="P501">
        <v>26</v>
      </c>
      <c r="Q501" t="b">
        <v>0</v>
      </c>
      <c r="R501" t="s">
        <v>8270</v>
      </c>
      <c r="S501" s="10">
        <f>(E501/D501)*100</f>
        <v>9.5500000000000007</v>
      </c>
      <c r="T501" s="12">
        <f>IF(P501&gt;0,E501/P501,0)</f>
        <v>73.461538461538467</v>
      </c>
      <c r="U501" t="str">
        <f>LEFT(R501,FIND("/",R501,1)-1)</f>
        <v>film &amp; video</v>
      </c>
      <c r="V501" t="str">
        <f>RIGHT(R501,(LEN(R501)-LEN(U501)-1))</f>
        <v>animation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>(I502/86400)+25569+(-5/24)</f>
        <v>40306.719444444439</v>
      </c>
      <c r="K502">
        <v>1268255751</v>
      </c>
      <c r="L502" s="13">
        <f>(K502/86400)+25569+(-5/24)</f>
        <v>40247.677673611106</v>
      </c>
      <c r="M502" s="15" t="str">
        <f>TEXT(L502, "mmm")</f>
        <v>Mar</v>
      </c>
      <c r="N502" s="15" t="str">
        <f>TEXT(L502, "yyyy")</f>
        <v>2010</v>
      </c>
      <c r="O502" t="b">
        <v>0</v>
      </c>
      <c r="P502">
        <v>4</v>
      </c>
      <c r="Q502" t="b">
        <v>0</v>
      </c>
      <c r="R502" t="s">
        <v>8270</v>
      </c>
      <c r="S502" s="10">
        <f>(E502/D502)*100</f>
        <v>3.3076923076923079</v>
      </c>
      <c r="T502" s="12">
        <f>IF(P502&gt;0,E502/P502,0)</f>
        <v>53.75</v>
      </c>
      <c r="U502" t="str">
        <f>LEFT(R502,FIND("/",R502,1)-1)</f>
        <v>film &amp; video</v>
      </c>
      <c r="V502" t="str">
        <f>RIGHT(R502,(LEN(R502)-LEN(U502)-1))</f>
        <v>animation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>(I503/86400)+25569+(-5/24)</f>
        <v>40733.026053240741</v>
      </c>
      <c r="K503">
        <v>1307597851</v>
      </c>
      <c r="L503" s="13">
        <f>(K503/86400)+25569+(-5/24)</f>
        <v>40703.026053240741</v>
      </c>
      <c r="M503" s="15" t="str">
        <f>TEXT(L503, "mmm")</f>
        <v>Jun</v>
      </c>
      <c r="N503" s="15" t="str">
        <f>TEXT(L503, "yyyy")</f>
        <v>2011</v>
      </c>
      <c r="O503" t="b">
        <v>0</v>
      </c>
      <c r="P503">
        <v>0</v>
      </c>
      <c r="Q503" t="b">
        <v>0</v>
      </c>
      <c r="R503" t="s">
        <v>8270</v>
      </c>
      <c r="S503" s="10">
        <f>(E503/D503)*100</f>
        <v>0</v>
      </c>
      <c r="T503" s="12">
        <f>IF(P503&gt;0,E503/P503,0)</f>
        <v>0</v>
      </c>
      <c r="U503" t="str">
        <f>LEFT(R503,FIND("/",R503,1)-1)</f>
        <v>film &amp; video</v>
      </c>
      <c r="V503" t="str">
        <f>RIGHT(R503,(LEN(R503)-LEN(U503)-1))</f>
        <v>animation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>(I504/86400)+25569+(-5/24)</f>
        <v>40986.303530092591</v>
      </c>
      <c r="K504">
        <v>1329484625</v>
      </c>
      <c r="L504" s="13">
        <f>(K504/86400)+25569+(-5/24)</f>
        <v>40956.345196759255</v>
      </c>
      <c r="M504" s="15" t="str">
        <f>TEXT(L504, "mmm")</f>
        <v>Feb</v>
      </c>
      <c r="N504" s="15" t="str">
        <f>TEXT(L504, "yyyy")</f>
        <v>2012</v>
      </c>
      <c r="O504" t="b">
        <v>0</v>
      </c>
      <c r="P504">
        <v>4</v>
      </c>
      <c r="Q504" t="b">
        <v>0</v>
      </c>
      <c r="R504" t="s">
        <v>8270</v>
      </c>
      <c r="S504" s="10">
        <f>(E504/D504)*100</f>
        <v>1.1499999999999999</v>
      </c>
      <c r="T504" s="12">
        <f>IF(P504&gt;0,E504/P504,0)</f>
        <v>57.5</v>
      </c>
      <c r="U504" t="str">
        <f>LEFT(R504,FIND("/",R504,1)-1)</f>
        <v>film &amp; video</v>
      </c>
      <c r="V504" t="str">
        <f>RIGHT(R504,(LEN(R504)-LEN(U504)-1))</f>
        <v>animation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>(I505/86400)+25569+(-5/24)</f>
        <v>42021.318321759252</v>
      </c>
      <c r="K505">
        <v>1418906303</v>
      </c>
      <c r="L505" s="13">
        <f>(K505/86400)+25569+(-5/24)</f>
        <v>41991.318321759252</v>
      </c>
      <c r="M505" s="15" t="str">
        <f>TEXT(L505, "mmm")</f>
        <v>Dec</v>
      </c>
      <c r="N505" s="15" t="str">
        <f>TEXT(L505, "yyyy")</f>
        <v>2014</v>
      </c>
      <c r="O505" t="b">
        <v>0</v>
      </c>
      <c r="P505">
        <v>9</v>
      </c>
      <c r="Q505" t="b">
        <v>0</v>
      </c>
      <c r="R505" t="s">
        <v>8270</v>
      </c>
      <c r="S505" s="10">
        <f>(E505/D505)*100</f>
        <v>1.7538461538461538</v>
      </c>
      <c r="T505" s="12">
        <f>IF(P505&gt;0,E505/P505,0)</f>
        <v>12.666666666666666</v>
      </c>
      <c r="U505" t="str">
        <f>LEFT(R505,FIND("/",R505,1)-1)</f>
        <v>film &amp; video</v>
      </c>
      <c r="V505" t="str">
        <f>RIGHT(R505,(LEN(R505)-LEN(U505)-1))</f>
        <v>animation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>(I506/86400)+25569+(-5/24)</f>
        <v>41009.73364583333</v>
      </c>
      <c r="K506">
        <v>1328916987</v>
      </c>
      <c r="L506" s="13">
        <f>(K506/86400)+25569+(-5/24)</f>
        <v>40949.775312499994</v>
      </c>
      <c r="M506" s="15" t="str">
        <f>TEXT(L506, "mmm")</f>
        <v>Feb</v>
      </c>
      <c r="N506" s="15" t="str">
        <f>TEXT(L506, "yyyy")</f>
        <v>2012</v>
      </c>
      <c r="O506" t="b">
        <v>0</v>
      </c>
      <c r="P506">
        <v>5</v>
      </c>
      <c r="Q506" t="b">
        <v>0</v>
      </c>
      <c r="R506" t="s">
        <v>8270</v>
      </c>
      <c r="S506" s="10">
        <f>(E506/D506)*100</f>
        <v>1.3673469387755102</v>
      </c>
      <c r="T506" s="12">
        <f>IF(P506&gt;0,E506/P506,0)</f>
        <v>67</v>
      </c>
      <c r="U506" t="str">
        <f>LEFT(R506,FIND("/",R506,1)-1)</f>
        <v>film &amp; video</v>
      </c>
      <c r="V506" t="str">
        <f>RIGHT(R506,(LEN(R506)-LEN(U506)-1))</f>
        <v>animation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>(I507/86400)+25569+(-5/24)</f>
        <v>42362.889884259253</v>
      </c>
      <c r="K507">
        <v>1447122086</v>
      </c>
      <c r="L507" s="13">
        <f>(K507/86400)+25569+(-5/24)</f>
        <v>42317.889884259253</v>
      </c>
      <c r="M507" s="15" t="str">
        <f>TEXT(L507, "mmm")</f>
        <v>Nov</v>
      </c>
      <c r="N507" s="15" t="str">
        <f>TEXT(L507, "yyyy")</f>
        <v>2015</v>
      </c>
      <c r="O507" t="b">
        <v>0</v>
      </c>
      <c r="P507">
        <v>14</v>
      </c>
      <c r="Q507" t="b">
        <v>0</v>
      </c>
      <c r="R507" t="s">
        <v>8270</v>
      </c>
      <c r="S507" s="10">
        <f>(E507/D507)*100</f>
        <v>0.43333333333333329</v>
      </c>
      <c r="T507" s="12">
        <f>IF(P507&gt;0,E507/P507,0)</f>
        <v>3.7142857142857144</v>
      </c>
      <c r="U507" t="str">
        <f>LEFT(R507,FIND("/",R507,1)-1)</f>
        <v>film &amp; video</v>
      </c>
      <c r="V507" t="str">
        <f>RIGHT(R507,(LEN(R507)-LEN(U507)-1))</f>
        <v>animation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>(I508/86400)+25569+(-5/24)</f>
        <v>41496.343981481477</v>
      </c>
      <c r="K508">
        <v>1373548520</v>
      </c>
      <c r="L508" s="13">
        <f>(K508/86400)+25569+(-5/24)</f>
        <v>41466.343981481477</v>
      </c>
      <c r="M508" s="15" t="str">
        <f>TEXT(L508, "mmm")</f>
        <v>Jul</v>
      </c>
      <c r="N508" s="15" t="str">
        <f>TEXT(L508, "yyyy")</f>
        <v>2013</v>
      </c>
      <c r="O508" t="b">
        <v>0</v>
      </c>
      <c r="P508">
        <v>1</v>
      </c>
      <c r="Q508" t="b">
        <v>0</v>
      </c>
      <c r="R508" t="s">
        <v>8270</v>
      </c>
      <c r="S508" s="10">
        <f>(E508/D508)*100</f>
        <v>0.125</v>
      </c>
      <c r="T508" s="12">
        <f>IF(P508&gt;0,E508/P508,0)</f>
        <v>250</v>
      </c>
      <c r="U508" t="str">
        <f>LEFT(R508,FIND("/",R508,1)-1)</f>
        <v>film &amp; video</v>
      </c>
      <c r="V508" t="str">
        <f>RIGHT(R508,(LEN(R508)-LEN(U508)-1))</f>
        <v>animation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>(I509/86400)+25569+(-5/24)</f>
        <v>41201.750659722216</v>
      </c>
      <c r="K509">
        <v>1346799657</v>
      </c>
      <c r="L509" s="13">
        <f>(K509/86400)+25569+(-5/24)</f>
        <v>41156.750659722216</v>
      </c>
      <c r="M509" s="15" t="str">
        <f>TEXT(L509, "mmm")</f>
        <v>Sep</v>
      </c>
      <c r="N509" s="15" t="str">
        <f>TEXT(L509, "yyyy")</f>
        <v>2012</v>
      </c>
      <c r="O509" t="b">
        <v>0</v>
      </c>
      <c r="P509">
        <v>10</v>
      </c>
      <c r="Q509" t="b">
        <v>0</v>
      </c>
      <c r="R509" t="s">
        <v>8270</v>
      </c>
      <c r="S509" s="10">
        <f>(E509/D509)*100</f>
        <v>3.2</v>
      </c>
      <c r="T509" s="12">
        <f>IF(P509&gt;0,E509/P509,0)</f>
        <v>64</v>
      </c>
      <c r="U509" t="str">
        <f>LEFT(R509,FIND("/",R509,1)-1)</f>
        <v>film &amp; video</v>
      </c>
      <c r="V509" t="str">
        <f>RIGHT(R509,(LEN(R509)-LEN(U509)-1))</f>
        <v>animation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>(I510/86400)+25569+(-5/24)</f>
        <v>41054.384722222218</v>
      </c>
      <c r="K510">
        <v>1332808501</v>
      </c>
      <c r="L510" s="13">
        <f>(K510/86400)+25569+(-5/24)</f>
        <v>40994.815983796296</v>
      </c>
      <c r="M510" s="15" t="str">
        <f>TEXT(L510, "mmm")</f>
        <v>Mar</v>
      </c>
      <c r="N510" s="15" t="str">
        <f>TEXT(L510, "yyyy")</f>
        <v>2012</v>
      </c>
      <c r="O510" t="b">
        <v>0</v>
      </c>
      <c r="P510">
        <v>3</v>
      </c>
      <c r="Q510" t="b">
        <v>0</v>
      </c>
      <c r="R510" t="s">
        <v>8270</v>
      </c>
      <c r="S510" s="10">
        <f>(E510/D510)*100</f>
        <v>0.8</v>
      </c>
      <c r="T510" s="12">
        <f>IF(P510&gt;0,E510/P510,0)</f>
        <v>133.33333333333334</v>
      </c>
      <c r="U510" t="str">
        <f>LEFT(R510,FIND("/",R510,1)-1)</f>
        <v>film &amp; video</v>
      </c>
      <c r="V510" t="str">
        <f>RIGHT(R510,(LEN(R510)-LEN(U510)-1))</f>
        <v>animation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>(I511/86400)+25569+(-5/24)</f>
        <v>42183.423263888886</v>
      </c>
      <c r="K511">
        <v>1432912170</v>
      </c>
      <c r="L511" s="13">
        <f>(K511/86400)+25569+(-5/24)</f>
        <v>42153.423263888886</v>
      </c>
      <c r="M511" s="15" t="str">
        <f>TEXT(L511, "mmm")</f>
        <v>May</v>
      </c>
      <c r="N511" s="15" t="str">
        <f>TEXT(L511, "yyyy")</f>
        <v>2015</v>
      </c>
      <c r="O511" t="b">
        <v>0</v>
      </c>
      <c r="P511">
        <v>1</v>
      </c>
      <c r="Q511" t="b">
        <v>0</v>
      </c>
      <c r="R511" t="s">
        <v>8270</v>
      </c>
      <c r="S511" s="10">
        <f>(E511/D511)*100</f>
        <v>0.2</v>
      </c>
      <c r="T511" s="12">
        <f>IF(P511&gt;0,E511/P511,0)</f>
        <v>10</v>
      </c>
      <c r="U511" t="str">
        <f>LEFT(R511,FIND("/",R511,1)-1)</f>
        <v>film &amp; video</v>
      </c>
      <c r="V511" t="str">
        <f>RIGHT(R511,(LEN(R511)-LEN(U511)-1))</f>
        <v>animation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>(I512/86400)+25569+(-5/24)</f>
        <v>42429.968043981477</v>
      </c>
      <c r="K512">
        <v>1454213639</v>
      </c>
      <c r="L512" s="13">
        <f>(K512/86400)+25569+(-5/24)</f>
        <v>42399.968043981477</v>
      </c>
      <c r="M512" s="15" t="str">
        <f>TEXT(L512, "mmm")</f>
        <v>Jan</v>
      </c>
      <c r="N512" s="15" t="str">
        <f>TEXT(L512, "yyyy")</f>
        <v>2016</v>
      </c>
      <c r="O512" t="b">
        <v>0</v>
      </c>
      <c r="P512">
        <v>0</v>
      </c>
      <c r="Q512" t="b">
        <v>0</v>
      </c>
      <c r="R512" t="s">
        <v>8270</v>
      </c>
      <c r="S512" s="10">
        <f>(E512/D512)*100</f>
        <v>0</v>
      </c>
      <c r="T512" s="12">
        <f>IF(P512&gt;0,E512/P512,0)</f>
        <v>0</v>
      </c>
      <c r="U512" t="str">
        <f>LEFT(R512,FIND("/",R512,1)-1)</f>
        <v>film &amp; video</v>
      </c>
      <c r="V512" t="str">
        <f>RIGHT(R512,(LEN(R512)-LEN(U512)-1))</f>
        <v>animation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>(I513/86400)+25569+(-5/24)</f>
        <v>41370.053032407406</v>
      </c>
      <c r="K513">
        <v>1362640582</v>
      </c>
      <c r="L513" s="13">
        <f>(K513/86400)+25569+(-5/24)</f>
        <v>41340.09469907407</v>
      </c>
      <c r="M513" s="15" t="str">
        <f>TEXT(L513, "mmm")</f>
        <v>Mar</v>
      </c>
      <c r="N513" s="15" t="str">
        <f>TEXT(L513, "yyyy")</f>
        <v>2013</v>
      </c>
      <c r="O513" t="b">
        <v>0</v>
      </c>
      <c r="P513">
        <v>5</v>
      </c>
      <c r="Q513" t="b">
        <v>0</v>
      </c>
      <c r="R513" t="s">
        <v>8270</v>
      </c>
      <c r="S513" s="10">
        <f>(E513/D513)*100</f>
        <v>3</v>
      </c>
      <c r="T513" s="12">
        <f>IF(P513&gt;0,E513/P513,0)</f>
        <v>30</v>
      </c>
      <c r="U513" t="str">
        <f>LEFT(R513,FIND("/",R513,1)-1)</f>
        <v>film &amp; video</v>
      </c>
      <c r="V513" t="str">
        <f>RIGHT(R513,(LEN(R513)-LEN(U513)-1))</f>
        <v>animation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>(I514/86400)+25569+(-5/24)</f>
        <v>42694.575543981475</v>
      </c>
      <c r="K514">
        <v>1475776127</v>
      </c>
      <c r="L514" s="13">
        <f>(K514/86400)+25569+(-5/24)</f>
        <v>42649.533877314818</v>
      </c>
      <c r="M514" s="15" t="str">
        <f>TEXT(L514, "mmm")</f>
        <v>Oct</v>
      </c>
      <c r="N514" s="15" t="str">
        <f>TEXT(L514, "yyyy")</f>
        <v>2016</v>
      </c>
      <c r="O514" t="b">
        <v>0</v>
      </c>
      <c r="P514">
        <v>2</v>
      </c>
      <c r="Q514" t="b">
        <v>0</v>
      </c>
      <c r="R514" t="s">
        <v>8270</v>
      </c>
      <c r="S514" s="10">
        <f>(E514/D514)*100</f>
        <v>0.13749999999999998</v>
      </c>
      <c r="T514" s="12">
        <f>IF(P514&gt;0,E514/P514,0)</f>
        <v>5.5</v>
      </c>
      <c r="U514" t="str">
        <f>LEFT(R514,FIND("/",R514,1)-1)</f>
        <v>film &amp; video</v>
      </c>
      <c r="V514" t="str">
        <f>RIGHT(R514,(LEN(R514)-LEN(U514)-1))</f>
        <v>animation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>(I515/86400)+25569+(-5/24)</f>
        <v>42597.083333333336</v>
      </c>
      <c r="K515">
        <v>1467387705</v>
      </c>
      <c r="L515" s="13">
        <f>(K515/86400)+25569+(-5/24)</f>
        <v>42552.445659722223</v>
      </c>
      <c r="M515" s="15" t="str">
        <f>TEXT(L515, "mmm")</f>
        <v>Jul</v>
      </c>
      <c r="N515" s="15" t="str">
        <f>TEXT(L515, "yyyy")</f>
        <v>2016</v>
      </c>
      <c r="O515" t="b">
        <v>0</v>
      </c>
      <c r="P515">
        <v>68</v>
      </c>
      <c r="Q515" t="b">
        <v>0</v>
      </c>
      <c r="R515" t="s">
        <v>8270</v>
      </c>
      <c r="S515" s="10">
        <f>(E515/D515)*100</f>
        <v>13.923999999999999</v>
      </c>
      <c r="T515" s="12">
        <f>IF(P515&gt;0,E515/P515,0)</f>
        <v>102.38235294117646</v>
      </c>
      <c r="U515" t="str">
        <f>LEFT(R515,FIND("/",R515,1)-1)</f>
        <v>film &amp; video</v>
      </c>
      <c r="V515" t="str">
        <f>RIGHT(R515,(LEN(R515)-LEN(U515)-1))</f>
        <v>animation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>(I516/86400)+25569+(-5/24)</f>
        <v>41860.405636574069</v>
      </c>
      <c r="K516">
        <v>1405003447</v>
      </c>
      <c r="L516" s="13">
        <f>(K516/86400)+25569+(-5/24)</f>
        <v>41830.405636574069</v>
      </c>
      <c r="M516" s="15" t="str">
        <f>TEXT(L516, "mmm")</f>
        <v>Jul</v>
      </c>
      <c r="N516" s="15" t="str">
        <f>TEXT(L516, "yyyy")</f>
        <v>2014</v>
      </c>
      <c r="O516" t="b">
        <v>0</v>
      </c>
      <c r="P516">
        <v>3</v>
      </c>
      <c r="Q516" t="b">
        <v>0</v>
      </c>
      <c r="R516" t="s">
        <v>8270</v>
      </c>
      <c r="S516" s="10">
        <f>(E516/D516)*100</f>
        <v>3.3333333333333335</v>
      </c>
      <c r="T516" s="12">
        <f>IF(P516&gt;0,E516/P516,0)</f>
        <v>16.666666666666668</v>
      </c>
      <c r="U516" t="str">
        <f>LEFT(R516,FIND("/",R516,1)-1)</f>
        <v>film &amp; video</v>
      </c>
      <c r="V516" t="str">
        <f>RIGHT(R516,(LEN(R516)-LEN(U516)-1))</f>
        <v>animation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>(I517/86400)+25569+(-5/24)</f>
        <v>42367.282418981478</v>
      </c>
      <c r="K517">
        <v>1447933601</v>
      </c>
      <c r="L517" s="13">
        <f>(K517/86400)+25569+(-5/24)</f>
        <v>42327.282418981478</v>
      </c>
      <c r="M517" s="15" t="str">
        <f>TEXT(L517, "mmm")</f>
        <v>Nov</v>
      </c>
      <c r="N517" s="15" t="str">
        <f>TEXT(L517, "yyyy")</f>
        <v>2015</v>
      </c>
      <c r="O517" t="b">
        <v>0</v>
      </c>
      <c r="P517">
        <v>34</v>
      </c>
      <c r="Q517" t="b">
        <v>0</v>
      </c>
      <c r="R517" t="s">
        <v>8270</v>
      </c>
      <c r="S517" s="10">
        <f>(E517/D517)*100</f>
        <v>25.41340206185567</v>
      </c>
      <c r="T517" s="12">
        <f>IF(P517&gt;0,E517/P517,0)</f>
        <v>725.02941176470586</v>
      </c>
      <c r="U517" t="str">
        <f>LEFT(R517,FIND("/",R517,1)-1)</f>
        <v>film &amp; video</v>
      </c>
      <c r="V517" t="str">
        <f>RIGHT(R517,(LEN(R517)-LEN(U517)-1))</f>
        <v>animation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>(I518/86400)+25569+(-5/24)</f>
        <v>42151.570370370369</v>
      </c>
      <c r="K518">
        <v>1427568080</v>
      </c>
      <c r="L518" s="13">
        <f>(K518/86400)+25569+(-5/24)</f>
        <v>42091.570370370369</v>
      </c>
      <c r="M518" s="15" t="str">
        <f>TEXT(L518, "mmm")</f>
        <v>Mar</v>
      </c>
      <c r="N518" s="15" t="str">
        <f>TEXT(L518, "yyyy")</f>
        <v>2015</v>
      </c>
      <c r="O518" t="b">
        <v>0</v>
      </c>
      <c r="P518">
        <v>0</v>
      </c>
      <c r="Q518" t="b">
        <v>0</v>
      </c>
      <c r="R518" t="s">
        <v>8270</v>
      </c>
      <c r="S518" s="10">
        <f>(E518/D518)*100</f>
        <v>0</v>
      </c>
      <c r="T518" s="12">
        <f>IF(P518&gt;0,E518/P518,0)</f>
        <v>0</v>
      </c>
      <c r="U518" t="str">
        <f>LEFT(R518,FIND("/",R518,1)-1)</f>
        <v>film &amp; video</v>
      </c>
      <c r="V518" t="str">
        <f>RIGHT(R518,(LEN(R518)-LEN(U518)-1))</f>
        <v>animation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>(I519/86400)+25569+(-5/24)</f>
        <v>42768.406956018516</v>
      </c>
      <c r="K519">
        <v>1483454761</v>
      </c>
      <c r="L519" s="13">
        <f>(K519/86400)+25569+(-5/24)</f>
        <v>42738.406956018516</v>
      </c>
      <c r="M519" s="15" t="str">
        <f>TEXT(L519, "mmm")</f>
        <v>Jan</v>
      </c>
      <c r="N519" s="15" t="str">
        <f>TEXT(L519, "yyyy")</f>
        <v>2017</v>
      </c>
      <c r="O519" t="b">
        <v>0</v>
      </c>
      <c r="P519">
        <v>3</v>
      </c>
      <c r="Q519" t="b">
        <v>0</v>
      </c>
      <c r="R519" t="s">
        <v>8270</v>
      </c>
      <c r="S519" s="10">
        <f>(E519/D519)*100</f>
        <v>1.3666666666666667</v>
      </c>
      <c r="T519" s="12">
        <f>IF(P519&gt;0,E519/P519,0)</f>
        <v>68.333333333333329</v>
      </c>
      <c r="U519" t="str">
        <f>LEFT(R519,FIND("/",R519,1)-1)</f>
        <v>film &amp; video</v>
      </c>
      <c r="V519" t="str">
        <f>RIGHT(R519,(LEN(R519)-LEN(U519)-1))</f>
        <v>animation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>(I520/86400)+25569+(-5/24)</f>
        <v>42253.406944444439</v>
      </c>
      <c r="K520">
        <v>1438958824</v>
      </c>
      <c r="L520" s="13">
        <f>(K520/86400)+25569+(-5/24)</f>
        <v>42223.407685185179</v>
      </c>
      <c r="M520" s="15" t="str">
        <f>TEXT(L520, "mmm")</f>
        <v>Aug</v>
      </c>
      <c r="N520" s="15" t="str">
        <f>TEXT(L520, "yyyy")</f>
        <v>2015</v>
      </c>
      <c r="O520" t="b">
        <v>0</v>
      </c>
      <c r="P520">
        <v>0</v>
      </c>
      <c r="Q520" t="b">
        <v>0</v>
      </c>
      <c r="R520" t="s">
        <v>8270</v>
      </c>
      <c r="S520" s="10">
        <f>(E520/D520)*100</f>
        <v>0</v>
      </c>
      <c r="T520" s="12">
        <f>IF(P520&gt;0,E520/P520,0)</f>
        <v>0</v>
      </c>
      <c r="U520" t="str">
        <f>LEFT(R520,FIND("/",R520,1)-1)</f>
        <v>film &amp; video</v>
      </c>
      <c r="V520" t="str">
        <f>RIGHT(R520,(LEN(R520)-LEN(U520)-1))</f>
        <v>animation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>(I521/86400)+25569+(-5/24)</f>
        <v>41248.183113425919</v>
      </c>
      <c r="K521">
        <v>1352107421</v>
      </c>
      <c r="L521" s="13">
        <f>(K521/86400)+25569+(-5/24)</f>
        <v>41218.183113425919</v>
      </c>
      <c r="M521" s="15" t="str">
        <f>TEXT(L521, "mmm")</f>
        <v>Nov</v>
      </c>
      <c r="N521" s="15" t="str">
        <f>TEXT(L521, "yyyy")</f>
        <v>2012</v>
      </c>
      <c r="O521" t="b">
        <v>0</v>
      </c>
      <c r="P521">
        <v>70</v>
      </c>
      <c r="Q521" t="b">
        <v>0</v>
      </c>
      <c r="R521" t="s">
        <v>8270</v>
      </c>
      <c r="S521" s="10">
        <f>(E521/D521)*100</f>
        <v>22.881426547787683</v>
      </c>
      <c r="T521" s="12">
        <f>IF(P521&gt;0,E521/P521,0)</f>
        <v>39.228571428571428</v>
      </c>
      <c r="U521" t="str">
        <f>LEFT(R521,FIND("/",R521,1)-1)</f>
        <v>film &amp; video</v>
      </c>
      <c r="V521" t="str">
        <f>RIGHT(R521,(LEN(R521)-LEN(U521)-1))</f>
        <v>animation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>(I522/86400)+25569+(-5/24)</f>
        <v>42348.493761574071</v>
      </c>
      <c r="K522">
        <v>1447174261</v>
      </c>
      <c r="L522" s="13">
        <f>(K522/86400)+25569+(-5/24)</f>
        <v>42318.493761574071</v>
      </c>
      <c r="M522" s="15" t="str">
        <f>TEXT(L522, "mmm")</f>
        <v>Nov</v>
      </c>
      <c r="N522" s="15" t="str">
        <f>TEXT(L522, "yyyy")</f>
        <v>2015</v>
      </c>
      <c r="O522" t="b">
        <v>0</v>
      </c>
      <c r="P522">
        <v>34</v>
      </c>
      <c r="Q522" t="b">
        <v>1</v>
      </c>
      <c r="R522" t="s">
        <v>8271</v>
      </c>
      <c r="S522" s="10">
        <f>(E522/D522)*100</f>
        <v>102.1</v>
      </c>
      <c r="T522" s="12">
        <f>IF(P522&gt;0,E522/P522,0)</f>
        <v>150.14705882352942</v>
      </c>
      <c r="U522" t="str">
        <f>LEFT(R522,FIND("/",R522,1)-1)</f>
        <v>theater</v>
      </c>
      <c r="V522" t="str">
        <f>RIGHT(R522,(LEN(R522)-LEN(U522)-1))</f>
        <v>plays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>(I523/86400)+25569+(-5/24)</f>
        <v>42674.999305555553</v>
      </c>
      <c r="K523">
        <v>1475460819</v>
      </c>
      <c r="L523" s="13">
        <f>(K523/86400)+25569+(-5/24)</f>
        <v>42645.884479166663</v>
      </c>
      <c r="M523" s="15" t="str">
        <f>TEXT(L523, "mmm")</f>
        <v>Oct</v>
      </c>
      <c r="N523" s="15" t="str">
        <f>TEXT(L523, "yyyy")</f>
        <v>2016</v>
      </c>
      <c r="O523" t="b">
        <v>0</v>
      </c>
      <c r="P523">
        <v>56</v>
      </c>
      <c r="Q523" t="b">
        <v>1</v>
      </c>
      <c r="R523" t="s">
        <v>8271</v>
      </c>
      <c r="S523" s="10">
        <f>(E523/D523)*100</f>
        <v>104.64</v>
      </c>
      <c r="T523" s="12">
        <f>IF(P523&gt;0,E523/P523,0)</f>
        <v>93.428571428571431</v>
      </c>
      <c r="U523" t="str">
        <f>LEFT(R523,FIND("/",R523,1)-1)</f>
        <v>theater</v>
      </c>
      <c r="V523" t="str">
        <f>RIGHT(R523,(LEN(R523)-LEN(U523)-1))</f>
        <v>plays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>(I524/86400)+25569+(-5/24)</f>
        <v>42449.790798611109</v>
      </c>
      <c r="K524">
        <v>1456793925</v>
      </c>
      <c r="L524" s="13">
        <f>(K524/86400)+25569+(-5/24)</f>
        <v>42429.832465277774</v>
      </c>
      <c r="M524" s="15" t="str">
        <f>TEXT(L524, "mmm")</f>
        <v>Feb</v>
      </c>
      <c r="N524" s="15" t="str">
        <f>TEXT(L524, "yyyy")</f>
        <v>2016</v>
      </c>
      <c r="O524" t="b">
        <v>0</v>
      </c>
      <c r="P524">
        <v>31</v>
      </c>
      <c r="Q524" t="b">
        <v>1</v>
      </c>
      <c r="R524" t="s">
        <v>8271</v>
      </c>
      <c r="S524" s="10">
        <f>(E524/D524)*100</f>
        <v>114.66666666666667</v>
      </c>
      <c r="T524" s="12">
        <f>IF(P524&gt;0,E524/P524,0)</f>
        <v>110.96774193548387</v>
      </c>
      <c r="U524" t="str">
        <f>LEFT(R524,FIND("/",R524,1)-1)</f>
        <v>theater</v>
      </c>
      <c r="V524" t="str">
        <f>RIGHT(R524,(LEN(R524)-LEN(U524)-1))</f>
        <v>plays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>(I525/86400)+25569+(-5/24)</f>
        <v>42267.924490740734</v>
      </c>
      <c r="K525">
        <v>1440213076</v>
      </c>
      <c r="L525" s="13">
        <f>(K525/86400)+25569+(-5/24)</f>
        <v>42237.924490740734</v>
      </c>
      <c r="M525" s="15" t="str">
        <f>TEXT(L525, "mmm")</f>
        <v>Aug</v>
      </c>
      <c r="N525" s="15" t="str">
        <f>TEXT(L525, "yyyy")</f>
        <v>2015</v>
      </c>
      <c r="O525" t="b">
        <v>0</v>
      </c>
      <c r="P525">
        <v>84</v>
      </c>
      <c r="Q525" t="b">
        <v>1</v>
      </c>
      <c r="R525" t="s">
        <v>8271</v>
      </c>
      <c r="S525" s="10">
        <f>(E525/D525)*100</f>
        <v>120.6</v>
      </c>
      <c r="T525" s="12">
        <f>IF(P525&gt;0,E525/P525,0)</f>
        <v>71.785714285714292</v>
      </c>
      <c r="U525" t="str">
        <f>LEFT(R525,FIND("/",R525,1)-1)</f>
        <v>theater</v>
      </c>
      <c r="V525" t="str">
        <f>RIGHT(R525,(LEN(R525)-LEN(U525)-1))</f>
        <v>plays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>(I526/86400)+25569+(-5/24)</f>
        <v>42522.508900462963</v>
      </c>
      <c r="K526">
        <v>1462209169</v>
      </c>
      <c r="L526" s="13">
        <f>(K526/86400)+25569+(-5/24)</f>
        <v>42492.508900462963</v>
      </c>
      <c r="M526" s="15" t="str">
        <f>TEXT(L526, "mmm")</f>
        <v>May</v>
      </c>
      <c r="N526" s="15" t="str">
        <f>TEXT(L526, "yyyy")</f>
        <v>2016</v>
      </c>
      <c r="O526" t="b">
        <v>0</v>
      </c>
      <c r="P526">
        <v>130</v>
      </c>
      <c r="Q526" t="b">
        <v>1</v>
      </c>
      <c r="R526" t="s">
        <v>8271</v>
      </c>
      <c r="S526" s="10">
        <f>(E526/D526)*100</f>
        <v>108.67285714285715</v>
      </c>
      <c r="T526" s="12">
        <f>IF(P526&gt;0,E526/P526,0)</f>
        <v>29.258076923076924</v>
      </c>
      <c r="U526" t="str">
        <f>LEFT(R526,FIND("/",R526,1)-1)</f>
        <v>theater</v>
      </c>
      <c r="V526" t="str">
        <f>RIGHT(R526,(LEN(R526)-LEN(U526)-1))</f>
        <v>plays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>(I527/86400)+25569+(-5/24)</f>
        <v>41895.192604166667</v>
      </c>
      <c r="K527">
        <v>1406713041</v>
      </c>
      <c r="L527" s="13">
        <f>(K527/86400)+25569+(-5/24)</f>
        <v>41850.192604166667</v>
      </c>
      <c r="M527" s="15" t="str">
        <f>TEXT(L527, "mmm")</f>
        <v>Jul</v>
      </c>
      <c r="N527" s="15" t="str">
        <f>TEXT(L527, "yyyy")</f>
        <v>2014</v>
      </c>
      <c r="O527" t="b">
        <v>0</v>
      </c>
      <c r="P527">
        <v>12</v>
      </c>
      <c r="Q527" t="b">
        <v>1</v>
      </c>
      <c r="R527" t="s">
        <v>8271</v>
      </c>
      <c r="S527" s="10">
        <f>(E527/D527)*100</f>
        <v>100</v>
      </c>
      <c r="T527" s="12">
        <f>IF(P527&gt;0,E527/P527,0)</f>
        <v>1000</v>
      </c>
      <c r="U527" t="str">
        <f>LEFT(R527,FIND("/",R527,1)-1)</f>
        <v>theater</v>
      </c>
      <c r="V527" t="str">
        <f>RIGHT(R527,(LEN(R527)-LEN(U527)-1))</f>
        <v>plays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>(I528/86400)+25569+(-5/24)</f>
        <v>42223.499999999993</v>
      </c>
      <c r="K528">
        <v>1436278344</v>
      </c>
      <c r="L528" s="13">
        <f>(K528/86400)+25569+(-5/24)</f>
        <v>42192.383611111109</v>
      </c>
      <c r="M528" s="15" t="str">
        <f>TEXT(L528, "mmm")</f>
        <v>Jul</v>
      </c>
      <c r="N528" s="15" t="str">
        <f>TEXT(L528, "yyyy")</f>
        <v>2015</v>
      </c>
      <c r="O528" t="b">
        <v>0</v>
      </c>
      <c r="P528">
        <v>23</v>
      </c>
      <c r="Q528" t="b">
        <v>1</v>
      </c>
      <c r="R528" t="s">
        <v>8271</v>
      </c>
      <c r="S528" s="10">
        <f>(E528/D528)*100</f>
        <v>113.99999999999999</v>
      </c>
      <c r="T528" s="12">
        <f>IF(P528&gt;0,E528/P528,0)</f>
        <v>74.347826086956516</v>
      </c>
      <c r="U528" t="str">
        <f>LEFT(R528,FIND("/",R528,1)-1)</f>
        <v>theater</v>
      </c>
      <c r="V528" t="str">
        <f>RIGHT(R528,(LEN(R528)-LEN(U528)-1))</f>
        <v>plays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>(I529/86400)+25569+(-5/24)</f>
        <v>42783.461805555555</v>
      </c>
      <c r="K529">
        <v>1484715366</v>
      </c>
      <c r="L529" s="13">
        <f>(K529/86400)+25569+(-5/24)</f>
        <v>42752.997291666667</v>
      </c>
      <c r="M529" s="15" t="str">
        <f>TEXT(L529, "mmm")</f>
        <v>Jan</v>
      </c>
      <c r="N529" s="15" t="str">
        <f>TEXT(L529, "yyyy")</f>
        <v>2017</v>
      </c>
      <c r="O529" t="b">
        <v>0</v>
      </c>
      <c r="P529">
        <v>158</v>
      </c>
      <c r="Q529" t="b">
        <v>1</v>
      </c>
      <c r="R529" t="s">
        <v>8271</v>
      </c>
      <c r="S529" s="10">
        <f>(E529/D529)*100</f>
        <v>100.85</v>
      </c>
      <c r="T529" s="12">
        <f>IF(P529&gt;0,E529/P529,0)</f>
        <v>63.829113924050631</v>
      </c>
      <c r="U529" t="str">
        <f>LEFT(R529,FIND("/",R529,1)-1)</f>
        <v>theater</v>
      </c>
      <c r="V529" t="str">
        <f>RIGHT(R529,(LEN(R529)-LEN(U529)-1))</f>
        <v>plays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>(I530/86400)+25569+(-5/24)</f>
        <v>42176.680555555555</v>
      </c>
      <c r="K530">
        <v>1433109907</v>
      </c>
      <c r="L530" s="13">
        <f>(K530/86400)+25569+(-5/24)</f>
        <v>42155.71188657407</v>
      </c>
      <c r="M530" s="15" t="str">
        <f>TEXT(L530, "mmm")</f>
        <v>May</v>
      </c>
      <c r="N530" s="15" t="str">
        <f>TEXT(L530, "yyyy")</f>
        <v>2015</v>
      </c>
      <c r="O530" t="b">
        <v>0</v>
      </c>
      <c r="P530">
        <v>30</v>
      </c>
      <c r="Q530" t="b">
        <v>1</v>
      </c>
      <c r="R530" t="s">
        <v>8271</v>
      </c>
      <c r="S530" s="10">
        <f>(E530/D530)*100</f>
        <v>115.65217391304347</v>
      </c>
      <c r="T530" s="12">
        <f>IF(P530&gt;0,E530/P530,0)</f>
        <v>44.333333333333336</v>
      </c>
      <c r="U530" t="str">
        <f>LEFT(R530,FIND("/",R530,1)-1)</f>
        <v>theater</v>
      </c>
      <c r="V530" t="str">
        <f>RIGHT(R530,(LEN(R530)-LEN(U530)-1))</f>
        <v>plays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>(I531/86400)+25569+(-5/24)</f>
        <v>42745.999999999993</v>
      </c>
      <c r="K531">
        <v>1482281094</v>
      </c>
      <c r="L531" s="13">
        <f>(K531/86400)+25569+(-5/24)</f>
        <v>42724.822847222218</v>
      </c>
      <c r="M531" s="15" t="str">
        <f>TEXT(L531, "mmm")</f>
        <v>Dec</v>
      </c>
      <c r="N531" s="15" t="str">
        <f>TEXT(L531, "yyyy")</f>
        <v>2016</v>
      </c>
      <c r="O531" t="b">
        <v>0</v>
      </c>
      <c r="P531">
        <v>18</v>
      </c>
      <c r="Q531" t="b">
        <v>1</v>
      </c>
      <c r="R531" t="s">
        <v>8271</v>
      </c>
      <c r="S531" s="10">
        <f>(E531/D531)*100</f>
        <v>130.41666666666666</v>
      </c>
      <c r="T531" s="12">
        <f>IF(P531&gt;0,E531/P531,0)</f>
        <v>86.944444444444443</v>
      </c>
      <c r="U531" t="str">
        <f>LEFT(R531,FIND("/",R531,1)-1)</f>
        <v>theater</v>
      </c>
      <c r="V531" t="str">
        <f>RIGHT(R531,(LEN(R531)-LEN(U531)-1))</f>
        <v>plays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>(I532/86400)+25569+(-5/24)</f>
        <v>42178.874999999993</v>
      </c>
      <c r="K532">
        <v>1433254268</v>
      </c>
      <c r="L532" s="13">
        <f>(K532/86400)+25569+(-5/24)</f>
        <v>42157.382731481477</v>
      </c>
      <c r="M532" s="15" t="str">
        <f>TEXT(L532, "mmm")</f>
        <v>Jun</v>
      </c>
      <c r="N532" s="15" t="str">
        <f>TEXT(L532, "yyyy")</f>
        <v>2015</v>
      </c>
      <c r="O532" t="b">
        <v>0</v>
      </c>
      <c r="P532">
        <v>29</v>
      </c>
      <c r="Q532" t="b">
        <v>1</v>
      </c>
      <c r="R532" t="s">
        <v>8271</v>
      </c>
      <c r="S532" s="10">
        <f>(E532/D532)*100</f>
        <v>107.78267254038178</v>
      </c>
      <c r="T532" s="12">
        <f>IF(P532&gt;0,E532/P532,0)</f>
        <v>126.55172413793103</v>
      </c>
      <c r="U532" t="str">
        <f>LEFT(R532,FIND("/",R532,1)-1)</f>
        <v>theater</v>
      </c>
      <c r="V532" t="str">
        <f>RIGHT(R532,(LEN(R532)-LEN(U532)-1))</f>
        <v>plays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>(I533/86400)+25569+(-5/24)</f>
        <v>42721.082638888889</v>
      </c>
      <c r="K533">
        <v>1478050429</v>
      </c>
      <c r="L533" s="13">
        <f>(K533/86400)+25569+(-5/24)</f>
        <v>42675.856817129628</v>
      </c>
      <c r="M533" s="15" t="str">
        <f>TEXT(L533, "mmm")</f>
        <v>Nov</v>
      </c>
      <c r="N533" s="15" t="str">
        <f>TEXT(L533, "yyyy")</f>
        <v>2016</v>
      </c>
      <c r="O533" t="b">
        <v>0</v>
      </c>
      <c r="P533">
        <v>31</v>
      </c>
      <c r="Q533" t="b">
        <v>1</v>
      </c>
      <c r="R533" t="s">
        <v>8271</v>
      </c>
      <c r="S533" s="10">
        <f>(E533/D533)*100</f>
        <v>100</v>
      </c>
      <c r="T533" s="12">
        <f>IF(P533&gt;0,E533/P533,0)</f>
        <v>129.03225806451613</v>
      </c>
      <c r="U533" t="str">
        <f>LEFT(R533,FIND("/",R533,1)-1)</f>
        <v>theater</v>
      </c>
      <c r="V533" t="str">
        <f>RIGHT(R533,(LEN(R533)-LEN(U533)-1))</f>
        <v>plays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>(I534/86400)+25569+(-5/24)</f>
        <v>42502.798703703702</v>
      </c>
      <c r="K534">
        <v>1460506208</v>
      </c>
      <c r="L534" s="13">
        <f>(K534/86400)+25569+(-5/24)</f>
        <v>42472.798703703702</v>
      </c>
      <c r="M534" s="15" t="str">
        <f>TEXT(L534, "mmm")</f>
        <v>Apr</v>
      </c>
      <c r="N534" s="15" t="str">
        <f>TEXT(L534, "yyyy")</f>
        <v>2016</v>
      </c>
      <c r="O534" t="b">
        <v>0</v>
      </c>
      <c r="P534">
        <v>173</v>
      </c>
      <c r="Q534" t="b">
        <v>1</v>
      </c>
      <c r="R534" t="s">
        <v>8271</v>
      </c>
      <c r="S534" s="10">
        <f>(E534/D534)*100</f>
        <v>123.25</v>
      </c>
      <c r="T534" s="12">
        <f>IF(P534&gt;0,E534/P534,0)</f>
        <v>71.242774566473983</v>
      </c>
      <c r="U534" t="str">
        <f>LEFT(R534,FIND("/",R534,1)-1)</f>
        <v>theater</v>
      </c>
      <c r="V534" t="str">
        <f>RIGHT(R534,(LEN(R534)-LEN(U534)-1))</f>
        <v>plays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>(I535/86400)+25569+(-5/24)</f>
        <v>42506.226446759254</v>
      </c>
      <c r="K535">
        <v>1461320765</v>
      </c>
      <c r="L535" s="13">
        <f>(K535/86400)+25569+(-5/24)</f>
        <v>42482.226446759254</v>
      </c>
      <c r="M535" s="15" t="str">
        <f>TEXT(L535, "mmm")</f>
        <v>Apr</v>
      </c>
      <c r="N535" s="15" t="str">
        <f>TEXT(L535, "yyyy")</f>
        <v>2016</v>
      </c>
      <c r="O535" t="b">
        <v>0</v>
      </c>
      <c r="P535">
        <v>17</v>
      </c>
      <c r="Q535" t="b">
        <v>1</v>
      </c>
      <c r="R535" t="s">
        <v>8271</v>
      </c>
      <c r="S535" s="10">
        <f>(E535/D535)*100</f>
        <v>100.2</v>
      </c>
      <c r="T535" s="12">
        <f>IF(P535&gt;0,E535/P535,0)</f>
        <v>117.88235294117646</v>
      </c>
      <c r="U535" t="str">
        <f>LEFT(R535,FIND("/",R535,1)-1)</f>
        <v>theater</v>
      </c>
      <c r="V535" t="str">
        <f>RIGHT(R535,(LEN(R535)-LEN(U535)-1))</f>
        <v>plays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>(I536/86400)+25569+(-5/24)</f>
        <v>42309.749999999993</v>
      </c>
      <c r="K536">
        <v>1443036470</v>
      </c>
      <c r="L536" s="13">
        <f>(K536/86400)+25569+(-5/24)</f>
        <v>42270.602662037032</v>
      </c>
      <c r="M536" s="15" t="str">
        <f>TEXT(L536, "mmm")</f>
        <v>Sep</v>
      </c>
      <c r="N536" s="15" t="str">
        <f>TEXT(L536, "yyyy")</f>
        <v>2015</v>
      </c>
      <c r="O536" t="b">
        <v>0</v>
      </c>
      <c r="P536">
        <v>48</v>
      </c>
      <c r="Q536" t="b">
        <v>1</v>
      </c>
      <c r="R536" t="s">
        <v>8271</v>
      </c>
      <c r="S536" s="10">
        <f>(E536/D536)*100</f>
        <v>104.66666666666666</v>
      </c>
      <c r="T536" s="12">
        <f>IF(P536&gt;0,E536/P536,0)</f>
        <v>327.08333333333331</v>
      </c>
      <c r="U536" t="str">
        <f>LEFT(R536,FIND("/",R536,1)-1)</f>
        <v>theater</v>
      </c>
      <c r="V536" t="str">
        <f>RIGHT(R536,(LEN(R536)-LEN(U536)-1))</f>
        <v>plays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>(I537/86400)+25569+(-5/24)</f>
        <v>42741.336863425924</v>
      </c>
      <c r="K537">
        <v>1481115905</v>
      </c>
      <c r="L537" s="13">
        <f>(K537/86400)+25569+(-5/24)</f>
        <v>42711.336863425924</v>
      </c>
      <c r="M537" s="15" t="str">
        <f>TEXT(L537, "mmm")</f>
        <v>Dec</v>
      </c>
      <c r="N537" s="15" t="str">
        <f>TEXT(L537, "yyyy")</f>
        <v>2016</v>
      </c>
      <c r="O537" t="b">
        <v>0</v>
      </c>
      <c r="P537">
        <v>59</v>
      </c>
      <c r="Q537" t="b">
        <v>1</v>
      </c>
      <c r="R537" t="s">
        <v>8271</v>
      </c>
      <c r="S537" s="10">
        <f>(E537/D537)*100</f>
        <v>102.49999999999999</v>
      </c>
      <c r="T537" s="12">
        <f>IF(P537&gt;0,E537/P537,0)</f>
        <v>34.745762711864408</v>
      </c>
      <c r="U537" t="str">
        <f>LEFT(R537,FIND("/",R537,1)-1)</f>
        <v>theater</v>
      </c>
      <c r="V537" t="str">
        <f>RIGHT(R537,(LEN(R537)-LEN(U537)-1))</f>
        <v>plays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>(I538/86400)+25569+(-5/24)</f>
        <v>42219.541666666664</v>
      </c>
      <c r="K538">
        <v>1435133807</v>
      </c>
      <c r="L538" s="13">
        <f>(K538/86400)+25569+(-5/24)</f>
        <v>42179.136655092589</v>
      </c>
      <c r="M538" s="15" t="str">
        <f>TEXT(L538, "mmm")</f>
        <v>Jun</v>
      </c>
      <c r="N538" s="15" t="str">
        <f>TEXT(L538, "yyyy")</f>
        <v>2015</v>
      </c>
      <c r="O538" t="b">
        <v>0</v>
      </c>
      <c r="P538">
        <v>39</v>
      </c>
      <c r="Q538" t="b">
        <v>1</v>
      </c>
      <c r="R538" t="s">
        <v>8271</v>
      </c>
      <c r="S538" s="10">
        <f>(E538/D538)*100</f>
        <v>118.25757575757576</v>
      </c>
      <c r="T538" s="12">
        <f>IF(P538&gt;0,E538/P538,0)</f>
        <v>100.06410256410257</v>
      </c>
      <c r="U538" t="str">
        <f>LEFT(R538,FIND("/",R538,1)-1)</f>
        <v>theater</v>
      </c>
      <c r="V538" t="str">
        <f>RIGHT(R538,(LEN(R538)-LEN(U538)-1))</f>
        <v>plays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>(I539/86400)+25569+(-5/24)</f>
        <v>42312.601747685178</v>
      </c>
      <c r="K539">
        <v>1444069591</v>
      </c>
      <c r="L539" s="13">
        <f>(K539/86400)+25569+(-5/24)</f>
        <v>42282.560081018521</v>
      </c>
      <c r="M539" s="15" t="str">
        <f>TEXT(L539, "mmm")</f>
        <v>Oct</v>
      </c>
      <c r="N539" s="15" t="str">
        <f>TEXT(L539, "yyyy")</f>
        <v>2015</v>
      </c>
      <c r="O539" t="b">
        <v>0</v>
      </c>
      <c r="P539">
        <v>59</v>
      </c>
      <c r="Q539" t="b">
        <v>1</v>
      </c>
      <c r="R539" t="s">
        <v>8271</v>
      </c>
      <c r="S539" s="10">
        <f>(E539/D539)*100</f>
        <v>120.5</v>
      </c>
      <c r="T539" s="12">
        <f>IF(P539&gt;0,E539/P539,0)</f>
        <v>40.847457627118644</v>
      </c>
      <c r="U539" t="str">
        <f>LEFT(R539,FIND("/",R539,1)-1)</f>
        <v>theater</v>
      </c>
      <c r="V539" t="str">
        <f>RIGHT(R539,(LEN(R539)-LEN(U539)-1))</f>
        <v>plays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>(I540/86400)+25569+(-5/24)</f>
        <v>42503.586377314808</v>
      </c>
      <c r="K540">
        <v>1460574263</v>
      </c>
      <c r="L540" s="13">
        <f>(K540/86400)+25569+(-5/24)</f>
        <v>42473.586377314808</v>
      </c>
      <c r="M540" s="15" t="str">
        <f>TEXT(L540, "mmm")</f>
        <v>Apr</v>
      </c>
      <c r="N540" s="15" t="str">
        <f>TEXT(L540, "yyyy")</f>
        <v>2016</v>
      </c>
      <c r="O540" t="b">
        <v>0</v>
      </c>
      <c r="P540">
        <v>60</v>
      </c>
      <c r="Q540" t="b">
        <v>1</v>
      </c>
      <c r="R540" t="s">
        <v>8271</v>
      </c>
      <c r="S540" s="10">
        <f>(E540/D540)*100</f>
        <v>302.42</v>
      </c>
      <c r="T540" s="12">
        <f>IF(P540&gt;0,E540/P540,0)</f>
        <v>252.01666666666668</v>
      </c>
      <c r="U540" t="str">
        <f>LEFT(R540,FIND("/",R540,1)-1)</f>
        <v>theater</v>
      </c>
      <c r="V540" t="str">
        <f>RIGHT(R540,(LEN(R540)-LEN(U540)-1))</f>
        <v>plays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>(I541/86400)+25569+(-5/24)</f>
        <v>42555.841516203705</v>
      </c>
      <c r="K541">
        <v>1465866707</v>
      </c>
      <c r="L541" s="13">
        <f>(K541/86400)+25569+(-5/24)</f>
        <v>42534.841516203705</v>
      </c>
      <c r="M541" s="15" t="str">
        <f>TEXT(L541, "mmm")</f>
        <v>Jun</v>
      </c>
      <c r="N541" s="15" t="str">
        <f>TEXT(L541, "yyyy")</f>
        <v>2016</v>
      </c>
      <c r="O541" t="b">
        <v>0</v>
      </c>
      <c r="P541">
        <v>20</v>
      </c>
      <c r="Q541" t="b">
        <v>1</v>
      </c>
      <c r="R541" t="s">
        <v>8271</v>
      </c>
      <c r="S541" s="10">
        <f>(E541/D541)*100</f>
        <v>100.64400000000001</v>
      </c>
      <c r="T541" s="12">
        <f>IF(P541&gt;0,E541/P541,0)</f>
        <v>25.161000000000001</v>
      </c>
      <c r="U541" t="str">
        <f>LEFT(R541,FIND("/",R541,1)-1)</f>
        <v>theater</v>
      </c>
      <c r="V541" t="str">
        <f>RIGHT(R541,(LEN(R541)-LEN(U541)-1))</f>
        <v>plays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>(I542/86400)+25569+(-5/24)</f>
        <v>42039.608865740738</v>
      </c>
      <c r="K542">
        <v>1420486606</v>
      </c>
      <c r="L542" s="13">
        <f>(K542/86400)+25569+(-5/24)</f>
        <v>42009.608865740738</v>
      </c>
      <c r="M542" s="15" t="str">
        <f>TEXT(L542, "mmm")</f>
        <v>Jan</v>
      </c>
      <c r="N542" s="15" t="str">
        <f>TEXT(L542, "yyyy")</f>
        <v>2015</v>
      </c>
      <c r="O542" t="b">
        <v>0</v>
      </c>
      <c r="P542">
        <v>1</v>
      </c>
      <c r="Q542" t="b">
        <v>0</v>
      </c>
      <c r="R542" t="s">
        <v>8272</v>
      </c>
      <c r="S542" s="10">
        <f>(E542/D542)*100</f>
        <v>6.6666666666666671E-3</v>
      </c>
      <c r="T542" s="12">
        <f>IF(P542&gt;0,E542/P542,0)</f>
        <v>1</v>
      </c>
      <c r="U542" t="str">
        <f>LEFT(R542,FIND("/",R542,1)-1)</f>
        <v>technology</v>
      </c>
      <c r="V542" t="str">
        <f>RIGHT(R542,(LEN(R542)-LEN(U542)-1))</f>
        <v>web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>(I543/86400)+25569+(-5/24)</f>
        <v>42305.838356481479</v>
      </c>
      <c r="K543">
        <v>1443488834</v>
      </c>
      <c r="L543" s="13">
        <f>(K543/86400)+25569+(-5/24)</f>
        <v>42275.838356481479</v>
      </c>
      <c r="M543" s="15" t="str">
        <f>TEXT(L543, "mmm")</f>
        <v>Sep</v>
      </c>
      <c r="N543" s="15" t="str">
        <f>TEXT(L543, "yyyy")</f>
        <v>2015</v>
      </c>
      <c r="O543" t="b">
        <v>0</v>
      </c>
      <c r="P543">
        <v>1</v>
      </c>
      <c r="Q543" t="b">
        <v>0</v>
      </c>
      <c r="R543" t="s">
        <v>8272</v>
      </c>
      <c r="S543" s="10">
        <f>(E543/D543)*100</f>
        <v>0.55555555555555558</v>
      </c>
      <c r="T543" s="12">
        <f>IF(P543&gt;0,E543/P543,0)</f>
        <v>25</v>
      </c>
      <c r="U543" t="str">
        <f>LEFT(R543,FIND("/",R543,1)-1)</f>
        <v>technology</v>
      </c>
      <c r="V543" t="str">
        <f>RIGHT(R543,(LEN(R543)-LEN(U543)-1))</f>
        <v>web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>(I544/86400)+25569+(-5/24)</f>
        <v>42493.487453703703</v>
      </c>
      <c r="K544">
        <v>1457113316</v>
      </c>
      <c r="L544" s="13">
        <f>(K544/86400)+25569+(-5/24)</f>
        <v>42433.529120370367</v>
      </c>
      <c r="M544" s="15" t="str">
        <f>TEXT(L544, "mmm")</f>
        <v>Mar</v>
      </c>
      <c r="N544" s="15" t="str">
        <f>TEXT(L544, "yyyy")</f>
        <v>2016</v>
      </c>
      <c r="O544" t="b">
        <v>0</v>
      </c>
      <c r="P544">
        <v>1</v>
      </c>
      <c r="Q544" t="b">
        <v>0</v>
      </c>
      <c r="R544" t="s">
        <v>8272</v>
      </c>
      <c r="S544" s="10">
        <f>(E544/D544)*100</f>
        <v>3.9999999999999996E-4</v>
      </c>
      <c r="T544" s="12">
        <f>IF(P544&gt;0,E544/P544,0)</f>
        <v>1</v>
      </c>
      <c r="U544" t="str">
        <f>LEFT(R544,FIND("/",R544,1)-1)</f>
        <v>technology</v>
      </c>
      <c r="V544" t="str">
        <f>RIGHT(R544,(LEN(R544)-LEN(U544)-1))</f>
        <v>web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>(I545/86400)+25569+(-5/24)</f>
        <v>41943.88381944444</v>
      </c>
      <c r="K545">
        <v>1412215962</v>
      </c>
      <c r="L545" s="13">
        <f>(K545/86400)+25569+(-5/24)</f>
        <v>41913.88381944444</v>
      </c>
      <c r="M545" s="15" t="str">
        <f>TEXT(L545, "mmm")</f>
        <v>Oct</v>
      </c>
      <c r="N545" s="15" t="str">
        <f>TEXT(L545, "yyyy")</f>
        <v>2014</v>
      </c>
      <c r="O545" t="b">
        <v>0</v>
      </c>
      <c r="P545">
        <v>2</v>
      </c>
      <c r="Q545" t="b">
        <v>0</v>
      </c>
      <c r="R545" t="s">
        <v>8272</v>
      </c>
      <c r="S545" s="10">
        <f>(E545/D545)*100</f>
        <v>0.31818181818181818</v>
      </c>
      <c r="T545" s="12">
        <f>IF(P545&gt;0,E545/P545,0)</f>
        <v>35</v>
      </c>
      <c r="U545" t="str">
        <f>LEFT(R545,FIND("/",R545,1)-1)</f>
        <v>technology</v>
      </c>
      <c r="V545" t="str">
        <f>RIGHT(R545,(LEN(R545)-LEN(U545)-1))</f>
        <v>web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>(I546/86400)+25569+(-5/24)</f>
        <v>42555.448611111111</v>
      </c>
      <c r="K546">
        <v>1465055160</v>
      </c>
      <c r="L546" s="13">
        <f>(K546/86400)+25569+(-5/24)</f>
        <v>42525.448611111111</v>
      </c>
      <c r="M546" s="15" t="str">
        <f>TEXT(L546, "mmm")</f>
        <v>Jun</v>
      </c>
      <c r="N546" s="15" t="str">
        <f>TEXT(L546, "yyyy")</f>
        <v>2016</v>
      </c>
      <c r="O546" t="b">
        <v>0</v>
      </c>
      <c r="P546">
        <v>2</v>
      </c>
      <c r="Q546" t="b">
        <v>0</v>
      </c>
      <c r="R546" t="s">
        <v>8272</v>
      </c>
      <c r="S546" s="10">
        <f>(E546/D546)*100</f>
        <v>1.2</v>
      </c>
      <c r="T546" s="12">
        <f>IF(P546&gt;0,E546/P546,0)</f>
        <v>3</v>
      </c>
      <c r="U546" t="str">
        <f>LEFT(R546,FIND("/",R546,1)-1)</f>
        <v>technology</v>
      </c>
      <c r="V546" t="str">
        <f>RIGHT(R546,(LEN(R546)-LEN(U546)-1))</f>
        <v>web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>(I547/86400)+25569+(-5/24)</f>
        <v>42323.425798611112</v>
      </c>
      <c r="K547">
        <v>1444140789</v>
      </c>
      <c r="L547" s="13">
        <f>(K547/86400)+25569+(-5/24)</f>
        <v>42283.38413194444</v>
      </c>
      <c r="M547" s="15" t="str">
        <f>TEXT(L547, "mmm")</f>
        <v>Oct</v>
      </c>
      <c r="N547" s="15" t="str">
        <f>TEXT(L547, "yyyy")</f>
        <v>2015</v>
      </c>
      <c r="O547" t="b">
        <v>0</v>
      </c>
      <c r="P547">
        <v>34</v>
      </c>
      <c r="Q547" t="b">
        <v>0</v>
      </c>
      <c r="R547" t="s">
        <v>8272</v>
      </c>
      <c r="S547" s="10">
        <f>(E547/D547)*100</f>
        <v>27.383999999999997</v>
      </c>
      <c r="T547" s="12">
        <f>IF(P547&gt;0,E547/P547,0)</f>
        <v>402.70588235294116</v>
      </c>
      <c r="U547" t="str">
        <f>LEFT(R547,FIND("/",R547,1)-1)</f>
        <v>technology</v>
      </c>
      <c r="V547" t="str">
        <f>RIGHT(R547,(LEN(R547)-LEN(U547)-1))</f>
        <v>web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>(I548/86400)+25569+(-5/24)</f>
        <v>42294.459664351853</v>
      </c>
      <c r="K548">
        <v>1441209715</v>
      </c>
      <c r="L548" s="13">
        <f>(K548/86400)+25569+(-5/24)</f>
        <v>42249.459664351853</v>
      </c>
      <c r="M548" s="15" t="str">
        <f>TEXT(L548, "mmm")</f>
        <v>Sep</v>
      </c>
      <c r="N548" s="15" t="str">
        <f>TEXT(L548, "yyyy")</f>
        <v>2015</v>
      </c>
      <c r="O548" t="b">
        <v>0</v>
      </c>
      <c r="P548">
        <v>2</v>
      </c>
      <c r="Q548" t="b">
        <v>0</v>
      </c>
      <c r="R548" t="s">
        <v>8272</v>
      </c>
      <c r="S548" s="10">
        <f>(E548/D548)*100</f>
        <v>8.666666666666667E-2</v>
      </c>
      <c r="T548" s="12">
        <f>IF(P548&gt;0,E548/P548,0)</f>
        <v>26</v>
      </c>
      <c r="U548" t="str">
        <f>LEFT(R548,FIND("/",R548,1)-1)</f>
        <v>technology</v>
      </c>
      <c r="V548" t="str">
        <f>RIGHT(R548,(LEN(R548)-LEN(U548)-1))</f>
        <v>web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>(I549/86400)+25569+(-5/24)</f>
        <v>42410.488009259258</v>
      </c>
      <c r="K549">
        <v>1452530564</v>
      </c>
      <c r="L549" s="13">
        <f>(K549/86400)+25569+(-5/24)</f>
        <v>42380.488009259258</v>
      </c>
      <c r="M549" s="15" t="str">
        <f>TEXT(L549, "mmm")</f>
        <v>Jan</v>
      </c>
      <c r="N549" s="15" t="str">
        <f>TEXT(L549, "yyyy")</f>
        <v>2016</v>
      </c>
      <c r="O549" t="b">
        <v>0</v>
      </c>
      <c r="P549">
        <v>0</v>
      </c>
      <c r="Q549" t="b">
        <v>0</v>
      </c>
      <c r="R549" t="s">
        <v>8272</v>
      </c>
      <c r="S549" s="10">
        <f>(E549/D549)*100</f>
        <v>0</v>
      </c>
      <c r="T549" s="12">
        <f>IF(P549&gt;0,E549/P549,0)</f>
        <v>0</v>
      </c>
      <c r="U549" t="str">
        <f>LEFT(R549,FIND("/",R549,1)-1)</f>
        <v>technology</v>
      </c>
      <c r="V549" t="str">
        <f>RIGHT(R549,(LEN(R549)-LEN(U549)-1))</f>
        <v>web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>(I550/86400)+25569+(-5/24)</f>
        <v>42306.695</v>
      </c>
      <c r="K550">
        <v>1443562848</v>
      </c>
      <c r="L550" s="13">
        <f>(K550/86400)+25569+(-5/24)</f>
        <v>42276.695</v>
      </c>
      <c r="M550" s="15" t="str">
        <f>TEXT(L550, "mmm")</f>
        <v>Sep</v>
      </c>
      <c r="N550" s="15" t="str">
        <f>TEXT(L550, "yyyy")</f>
        <v>2015</v>
      </c>
      <c r="O550" t="b">
        <v>0</v>
      </c>
      <c r="P550">
        <v>1</v>
      </c>
      <c r="Q550" t="b">
        <v>0</v>
      </c>
      <c r="R550" t="s">
        <v>8272</v>
      </c>
      <c r="S550" s="10">
        <f>(E550/D550)*100</f>
        <v>0.09</v>
      </c>
      <c r="T550" s="12">
        <f>IF(P550&gt;0,E550/P550,0)</f>
        <v>9</v>
      </c>
      <c r="U550" t="str">
        <f>LEFT(R550,FIND("/",R550,1)-1)</f>
        <v>technology</v>
      </c>
      <c r="V550" t="str">
        <f>RIGHT(R550,(LEN(R550)-LEN(U550)-1))</f>
        <v>web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>(I551/86400)+25569+(-5/24)</f>
        <v>42193.428495370368</v>
      </c>
      <c r="K551">
        <v>1433776622</v>
      </c>
      <c r="L551" s="13">
        <f>(K551/86400)+25569+(-5/24)</f>
        <v>42163.428495370368</v>
      </c>
      <c r="M551" s="15" t="str">
        <f>TEXT(L551, "mmm")</f>
        <v>Jun</v>
      </c>
      <c r="N551" s="15" t="str">
        <f>TEXT(L551, "yyyy")</f>
        <v>2015</v>
      </c>
      <c r="O551" t="b">
        <v>0</v>
      </c>
      <c r="P551">
        <v>8</v>
      </c>
      <c r="Q551" t="b">
        <v>0</v>
      </c>
      <c r="R551" t="s">
        <v>8272</v>
      </c>
      <c r="S551" s="10">
        <f>(E551/D551)*100</f>
        <v>2.7199999999999998</v>
      </c>
      <c r="T551" s="12">
        <f>IF(P551&gt;0,E551/P551,0)</f>
        <v>8.5</v>
      </c>
      <c r="U551" t="str">
        <f>LEFT(R551,FIND("/",R551,1)-1)</f>
        <v>technology</v>
      </c>
      <c r="V551" t="str">
        <f>RIGHT(R551,(LEN(R551)-LEN(U551)-1))</f>
        <v>web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>(I552/86400)+25569+(-5/24)</f>
        <v>42765.999999999993</v>
      </c>
      <c r="K552">
        <v>1484756245</v>
      </c>
      <c r="L552" s="13">
        <f>(K552/86400)+25569+(-5/24)</f>
        <v>42753.47042824074</v>
      </c>
      <c r="M552" s="15" t="str">
        <f>TEXT(L552, "mmm")</f>
        <v>Jan</v>
      </c>
      <c r="N552" s="15" t="str">
        <f>TEXT(L552, "yyyy")</f>
        <v>2017</v>
      </c>
      <c r="O552" t="b">
        <v>0</v>
      </c>
      <c r="P552">
        <v>4</v>
      </c>
      <c r="Q552" t="b">
        <v>0</v>
      </c>
      <c r="R552" t="s">
        <v>8272</v>
      </c>
      <c r="S552" s="10">
        <f>(E552/D552)*100</f>
        <v>0.70000000000000007</v>
      </c>
      <c r="T552" s="12">
        <f>IF(P552&gt;0,E552/P552,0)</f>
        <v>8.75</v>
      </c>
      <c r="U552" t="str">
        <f>LEFT(R552,FIND("/",R552,1)-1)</f>
        <v>technology</v>
      </c>
      <c r="V552" t="str">
        <f>RIGHT(R552,(LEN(R552)-LEN(U552)-1))</f>
        <v>web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>(I553/86400)+25569+(-5/24)</f>
        <v>42217.536805555552</v>
      </c>
      <c r="K553">
        <v>1434609424</v>
      </c>
      <c r="L553" s="13">
        <f>(K553/86400)+25569+(-5/24)</f>
        <v>42173.067407407405</v>
      </c>
      <c r="M553" s="15" t="str">
        <f>TEXT(L553, "mmm")</f>
        <v>Jun</v>
      </c>
      <c r="N553" s="15" t="str">
        <f>TEXT(L553, "yyyy")</f>
        <v>2015</v>
      </c>
      <c r="O553" t="b">
        <v>0</v>
      </c>
      <c r="P553">
        <v>28</v>
      </c>
      <c r="Q553" t="b">
        <v>0</v>
      </c>
      <c r="R553" t="s">
        <v>8272</v>
      </c>
      <c r="S553" s="10">
        <f>(E553/D553)*100</f>
        <v>5.0413333333333332</v>
      </c>
      <c r="T553" s="12">
        <f>IF(P553&gt;0,E553/P553,0)</f>
        <v>135.03571428571428</v>
      </c>
      <c r="U553" t="str">
        <f>LEFT(R553,FIND("/",R553,1)-1)</f>
        <v>technology</v>
      </c>
      <c r="V553" t="str">
        <f>RIGHT(R553,(LEN(R553)-LEN(U553)-1))</f>
        <v>web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>(I554/86400)+25569+(-5/24)</f>
        <v>42378.408518518518</v>
      </c>
      <c r="K554">
        <v>1447166896</v>
      </c>
      <c r="L554" s="13">
        <f>(K554/86400)+25569+(-5/24)</f>
        <v>42318.408518518518</v>
      </c>
      <c r="M554" s="15" t="str">
        <f>TEXT(L554, "mmm")</f>
        <v>Nov</v>
      </c>
      <c r="N554" s="15" t="str">
        <f>TEXT(L554, "yyyy")</f>
        <v>2015</v>
      </c>
      <c r="O554" t="b">
        <v>0</v>
      </c>
      <c r="P554">
        <v>0</v>
      </c>
      <c r="Q554" t="b">
        <v>0</v>
      </c>
      <c r="R554" t="s">
        <v>8272</v>
      </c>
      <c r="S554" s="10">
        <f>(E554/D554)*100</f>
        <v>0</v>
      </c>
      <c r="T554" s="12">
        <f>IF(P554&gt;0,E554/P554,0)</f>
        <v>0</v>
      </c>
      <c r="U554" t="str">
        <f>LEFT(R554,FIND("/",R554,1)-1)</f>
        <v>technology</v>
      </c>
      <c r="V554" t="str">
        <f>RIGHT(R554,(LEN(R554)-LEN(U554)-1))</f>
        <v>web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>(I555/86400)+25569+(-5/24)</f>
        <v>41957.553136574068</v>
      </c>
      <c r="K555">
        <v>1413393391</v>
      </c>
      <c r="L555" s="13">
        <f>(K555/86400)+25569+(-5/24)</f>
        <v>41927.511469907404</v>
      </c>
      <c r="M555" s="15" t="str">
        <f>TEXT(L555, "mmm")</f>
        <v>Oct</v>
      </c>
      <c r="N555" s="15" t="str">
        <f>TEXT(L555, "yyyy")</f>
        <v>2014</v>
      </c>
      <c r="O555" t="b">
        <v>0</v>
      </c>
      <c r="P555">
        <v>6</v>
      </c>
      <c r="Q555" t="b">
        <v>0</v>
      </c>
      <c r="R555" t="s">
        <v>8272</v>
      </c>
      <c r="S555" s="10">
        <f>(E555/D555)*100</f>
        <v>0.49199999999999999</v>
      </c>
      <c r="T555" s="12">
        <f>IF(P555&gt;0,E555/P555,0)</f>
        <v>20.5</v>
      </c>
      <c r="U555" t="str">
        <f>LEFT(R555,FIND("/",R555,1)-1)</f>
        <v>technology</v>
      </c>
      <c r="V555" t="str">
        <f>RIGHT(R555,(LEN(R555)-LEN(U555)-1))</f>
        <v>web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>(I556/86400)+25569+(-5/24)</f>
        <v>41931.476527777777</v>
      </c>
      <c r="K556">
        <v>1411143972</v>
      </c>
      <c r="L556" s="13">
        <f>(K556/86400)+25569+(-5/24)</f>
        <v>41901.476527777777</v>
      </c>
      <c r="M556" s="15" t="str">
        <f>TEXT(L556, "mmm")</f>
        <v>Sep</v>
      </c>
      <c r="N556" s="15" t="str">
        <f>TEXT(L556, "yyyy")</f>
        <v>2014</v>
      </c>
      <c r="O556" t="b">
        <v>0</v>
      </c>
      <c r="P556">
        <v>22</v>
      </c>
      <c r="Q556" t="b">
        <v>0</v>
      </c>
      <c r="R556" t="s">
        <v>8272</v>
      </c>
      <c r="S556" s="10">
        <f>(E556/D556)*100</f>
        <v>36.589147286821706</v>
      </c>
      <c r="T556" s="12">
        <f>IF(P556&gt;0,E556/P556,0)</f>
        <v>64.36363636363636</v>
      </c>
      <c r="U556" t="str">
        <f>LEFT(R556,FIND("/",R556,1)-1)</f>
        <v>technology</v>
      </c>
      <c r="V556" t="str">
        <f>RIGHT(R556,(LEN(R556)-LEN(U556)-1))</f>
        <v>web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>(I557/86400)+25569+(-5/24)</f>
        <v>42533.145173611112</v>
      </c>
      <c r="K557">
        <v>1463128143</v>
      </c>
      <c r="L557" s="13">
        <f>(K557/86400)+25569+(-5/24)</f>
        <v>42503.145173611112</v>
      </c>
      <c r="M557" s="15" t="str">
        <f>TEXT(L557, "mmm")</f>
        <v>May</v>
      </c>
      <c r="N557" s="15" t="str">
        <f>TEXT(L557, "yyyy")</f>
        <v>2016</v>
      </c>
      <c r="O557" t="b">
        <v>0</v>
      </c>
      <c r="P557">
        <v>0</v>
      </c>
      <c r="Q557" t="b">
        <v>0</v>
      </c>
      <c r="R557" t="s">
        <v>8272</v>
      </c>
      <c r="S557" s="10">
        <f>(E557/D557)*100</f>
        <v>0</v>
      </c>
      <c r="T557" s="12">
        <f>IF(P557&gt;0,E557/P557,0)</f>
        <v>0</v>
      </c>
      <c r="U557" t="str">
        <f>LEFT(R557,FIND("/",R557,1)-1)</f>
        <v>technology</v>
      </c>
      <c r="V557" t="str">
        <f>RIGHT(R557,(LEN(R557)-LEN(U557)-1))</f>
        <v>web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>(I558/86400)+25569+(-5/24)</f>
        <v>42375.651817129627</v>
      </c>
      <c r="K558">
        <v>1449520717</v>
      </c>
      <c r="L558" s="13">
        <f>(K558/86400)+25569+(-5/24)</f>
        <v>42345.651817129627</v>
      </c>
      <c r="M558" s="15" t="str">
        <f>TEXT(L558, "mmm")</f>
        <v>Dec</v>
      </c>
      <c r="N558" s="15" t="str">
        <f>TEXT(L558, "yyyy")</f>
        <v>2015</v>
      </c>
      <c r="O558" t="b">
        <v>0</v>
      </c>
      <c r="P558">
        <v>1</v>
      </c>
      <c r="Q558" t="b">
        <v>0</v>
      </c>
      <c r="R558" t="s">
        <v>8272</v>
      </c>
      <c r="S558" s="10">
        <f>(E558/D558)*100</f>
        <v>2.5</v>
      </c>
      <c r="T558" s="12">
        <f>IF(P558&gt;0,E558/P558,0)</f>
        <v>200</v>
      </c>
      <c r="U558" t="str">
        <f>LEFT(R558,FIND("/",R558,1)-1)</f>
        <v>technology</v>
      </c>
      <c r="V558" t="str">
        <f>RIGHT(R558,(LEN(R558)-LEN(U558)-1))</f>
        <v>web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>(I559/86400)+25569+(-5/24)</f>
        <v>42706.775497685179</v>
      </c>
      <c r="K559">
        <v>1478126203</v>
      </c>
      <c r="L559" s="13">
        <f>(K559/86400)+25569+(-5/24)</f>
        <v>42676.733831018515</v>
      </c>
      <c r="M559" s="15" t="str">
        <f>TEXT(L559, "mmm")</f>
        <v>Nov</v>
      </c>
      <c r="N559" s="15" t="str">
        <f>TEXT(L559, "yyyy")</f>
        <v>2016</v>
      </c>
      <c r="O559" t="b">
        <v>0</v>
      </c>
      <c r="P559">
        <v>20</v>
      </c>
      <c r="Q559" t="b">
        <v>0</v>
      </c>
      <c r="R559" t="s">
        <v>8272</v>
      </c>
      <c r="S559" s="10">
        <f>(E559/D559)*100</f>
        <v>0.91066666666666674</v>
      </c>
      <c r="T559" s="12">
        <f>IF(P559&gt;0,E559/P559,0)</f>
        <v>68.3</v>
      </c>
      <c r="U559" t="str">
        <f>LEFT(R559,FIND("/",R559,1)-1)</f>
        <v>technology</v>
      </c>
      <c r="V559" t="str">
        <f>RIGHT(R559,(LEN(R559)-LEN(U559)-1))</f>
        <v>web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>(I560/86400)+25569+(-5/24)</f>
        <v>42087.633159722223</v>
      </c>
      <c r="K560">
        <v>1424639505</v>
      </c>
      <c r="L560" s="13">
        <f>(K560/86400)+25569+(-5/24)</f>
        <v>42057.674826388888</v>
      </c>
      <c r="M560" s="15" t="str">
        <f>TEXT(L560, "mmm")</f>
        <v>Feb</v>
      </c>
      <c r="N560" s="15" t="str">
        <f>TEXT(L560, "yyyy")</f>
        <v>2015</v>
      </c>
      <c r="O560" t="b">
        <v>0</v>
      </c>
      <c r="P560">
        <v>0</v>
      </c>
      <c r="Q560" t="b">
        <v>0</v>
      </c>
      <c r="R560" t="s">
        <v>8272</v>
      </c>
      <c r="S560" s="10">
        <f>(E560/D560)*100</f>
        <v>0</v>
      </c>
      <c r="T560" s="12">
        <f>IF(P560&gt;0,E560/P560,0)</f>
        <v>0</v>
      </c>
      <c r="U560" t="str">
        <f>LEFT(R560,FIND("/",R560,1)-1)</f>
        <v>technology</v>
      </c>
      <c r="V560" t="str">
        <f>RIGHT(R560,(LEN(R560)-LEN(U560)-1))</f>
        <v>web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>(I561/86400)+25569+(-5/24)</f>
        <v>42351.074768518512</v>
      </c>
      <c r="K561">
        <v>1447397260</v>
      </c>
      <c r="L561" s="13">
        <f>(K561/86400)+25569+(-5/24)</f>
        <v>42321.074768518512</v>
      </c>
      <c r="M561" s="15" t="str">
        <f>TEXT(L561, "mmm")</f>
        <v>Nov</v>
      </c>
      <c r="N561" s="15" t="str">
        <f>TEXT(L561, "yyyy")</f>
        <v>2015</v>
      </c>
      <c r="O561" t="b">
        <v>0</v>
      </c>
      <c r="P561">
        <v>1</v>
      </c>
      <c r="Q561" t="b">
        <v>0</v>
      </c>
      <c r="R561" t="s">
        <v>8272</v>
      </c>
      <c r="S561" s="10">
        <f>(E561/D561)*100</f>
        <v>2.0833333333333336E-2</v>
      </c>
      <c r="T561" s="12">
        <f>IF(P561&gt;0,E561/P561,0)</f>
        <v>50</v>
      </c>
      <c r="U561" t="str">
        <f>LEFT(R561,FIND("/",R561,1)-1)</f>
        <v>technology</v>
      </c>
      <c r="V561" t="str">
        <f>RIGHT(R561,(LEN(R561)-LEN(U561)-1))</f>
        <v>web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>(I562/86400)+25569+(-5/24)</f>
        <v>41990.563020833331</v>
      </c>
      <c r="K562">
        <v>1416249045</v>
      </c>
      <c r="L562" s="13">
        <f>(K562/86400)+25569+(-5/24)</f>
        <v>41960.563020833331</v>
      </c>
      <c r="M562" s="15" t="str">
        <f>TEXT(L562, "mmm")</f>
        <v>Nov</v>
      </c>
      <c r="N562" s="15" t="str">
        <f>TEXT(L562, "yyyy")</f>
        <v>2014</v>
      </c>
      <c r="O562" t="b">
        <v>0</v>
      </c>
      <c r="P562">
        <v>3</v>
      </c>
      <c r="Q562" t="b">
        <v>0</v>
      </c>
      <c r="R562" t="s">
        <v>8272</v>
      </c>
      <c r="S562" s="10">
        <f>(E562/D562)*100</f>
        <v>1.2E-2</v>
      </c>
      <c r="T562" s="12">
        <f>IF(P562&gt;0,E562/P562,0)</f>
        <v>4</v>
      </c>
      <c r="U562" t="str">
        <f>LEFT(R562,FIND("/",R562,1)-1)</f>
        <v>technology</v>
      </c>
      <c r="V562" t="str">
        <f>RIGHT(R562,(LEN(R562)-LEN(U562)-1))</f>
        <v>web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>(I563/86400)+25569+(-5/24)</f>
        <v>42303.450381944444</v>
      </c>
      <c r="K563">
        <v>1442850513</v>
      </c>
      <c r="L563" s="13">
        <f>(K563/86400)+25569+(-5/24)</f>
        <v>42268.450381944444</v>
      </c>
      <c r="M563" s="15" t="str">
        <f>TEXT(L563, "mmm")</f>
        <v>Sep</v>
      </c>
      <c r="N563" s="15" t="str">
        <f>TEXT(L563, "yyyy")</f>
        <v>2015</v>
      </c>
      <c r="O563" t="b">
        <v>0</v>
      </c>
      <c r="P563">
        <v>2</v>
      </c>
      <c r="Q563" t="b">
        <v>0</v>
      </c>
      <c r="R563" t="s">
        <v>8272</v>
      </c>
      <c r="S563" s="10">
        <f>(E563/D563)*100</f>
        <v>0.36666666666666664</v>
      </c>
      <c r="T563" s="12">
        <f>IF(P563&gt;0,E563/P563,0)</f>
        <v>27.5</v>
      </c>
      <c r="U563" t="str">
        <f>LEFT(R563,FIND("/",R563,1)-1)</f>
        <v>technology</v>
      </c>
      <c r="V563" t="str">
        <f>RIGHT(R563,(LEN(R563)-LEN(U563)-1))</f>
        <v>web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>(I564/86400)+25569+(-5/24)</f>
        <v>42722.180729166663</v>
      </c>
      <c r="K564">
        <v>1479460815</v>
      </c>
      <c r="L564" s="13">
        <f>(K564/86400)+25569+(-5/24)</f>
        <v>42692.180729166663</v>
      </c>
      <c r="M564" s="15" t="str">
        <f>TEXT(L564, "mmm")</f>
        <v>Nov</v>
      </c>
      <c r="N564" s="15" t="str">
        <f>TEXT(L564, "yyyy")</f>
        <v>2016</v>
      </c>
      <c r="O564" t="b">
        <v>0</v>
      </c>
      <c r="P564">
        <v>0</v>
      </c>
      <c r="Q564" t="b">
        <v>0</v>
      </c>
      <c r="R564" t="s">
        <v>8272</v>
      </c>
      <c r="S564" s="10">
        <f>(E564/D564)*100</f>
        <v>0</v>
      </c>
      <c r="T564" s="12">
        <f>IF(P564&gt;0,E564/P564,0)</f>
        <v>0</v>
      </c>
      <c r="U564" t="str">
        <f>LEFT(R564,FIND("/",R564,1)-1)</f>
        <v>technology</v>
      </c>
      <c r="V564" t="str">
        <f>RIGHT(R564,(LEN(R564)-LEN(U564)-1))</f>
        <v>web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>(I565/86400)+25569+(-5/24)</f>
        <v>42051.861655092587</v>
      </c>
      <c r="K565">
        <v>1421545247</v>
      </c>
      <c r="L565" s="13">
        <f>(K565/86400)+25569+(-5/24)</f>
        <v>42021.861655092587</v>
      </c>
      <c r="M565" s="15" t="str">
        <f>TEXT(L565, "mmm")</f>
        <v>Jan</v>
      </c>
      <c r="N565" s="15" t="str">
        <f>TEXT(L565, "yyyy")</f>
        <v>2015</v>
      </c>
      <c r="O565" t="b">
        <v>0</v>
      </c>
      <c r="P565">
        <v>2</v>
      </c>
      <c r="Q565" t="b">
        <v>0</v>
      </c>
      <c r="R565" t="s">
        <v>8272</v>
      </c>
      <c r="S565" s="10">
        <f>(E565/D565)*100</f>
        <v>9.0666666666666659E-2</v>
      </c>
      <c r="T565" s="12">
        <f>IF(P565&gt;0,E565/P565,0)</f>
        <v>34</v>
      </c>
      <c r="U565" t="str">
        <f>LEFT(R565,FIND("/",R565,1)-1)</f>
        <v>technology</v>
      </c>
      <c r="V565" t="str">
        <f>RIGHT(R565,(LEN(R565)-LEN(U565)-1))</f>
        <v>web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>(I566/86400)+25569+(-5/24)</f>
        <v>42441.734664351847</v>
      </c>
      <c r="K566">
        <v>1455230275</v>
      </c>
      <c r="L566" s="13">
        <f>(K566/86400)+25569+(-5/24)</f>
        <v>42411.734664351847</v>
      </c>
      <c r="M566" s="15" t="str">
        <f>TEXT(L566, "mmm")</f>
        <v>Feb</v>
      </c>
      <c r="N566" s="15" t="str">
        <f>TEXT(L566, "yyyy")</f>
        <v>2016</v>
      </c>
      <c r="O566" t="b">
        <v>0</v>
      </c>
      <c r="P566">
        <v>1</v>
      </c>
      <c r="Q566" t="b">
        <v>0</v>
      </c>
      <c r="R566" t="s">
        <v>8272</v>
      </c>
      <c r="S566" s="10">
        <f>(E566/D566)*100</f>
        <v>5.5555555555555558E-3</v>
      </c>
      <c r="T566" s="12">
        <f>IF(P566&gt;0,E566/P566,0)</f>
        <v>1</v>
      </c>
      <c r="U566" t="str">
        <f>LEFT(R566,FIND("/",R566,1)-1)</f>
        <v>technology</v>
      </c>
      <c r="V566" t="str">
        <f>RIGHT(R566,(LEN(R566)-LEN(U566)-1))</f>
        <v>web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>(I567/86400)+25569+(-5/24)</f>
        <v>42195.576956018514</v>
      </c>
      <c r="K567">
        <v>1433962249</v>
      </c>
      <c r="L567" s="13">
        <f>(K567/86400)+25569+(-5/24)</f>
        <v>42165.576956018514</v>
      </c>
      <c r="M567" s="15" t="str">
        <f>TEXT(L567, "mmm")</f>
        <v>Jun</v>
      </c>
      <c r="N567" s="15" t="str">
        <f>TEXT(L567, "yyyy")</f>
        <v>2015</v>
      </c>
      <c r="O567" t="b">
        <v>0</v>
      </c>
      <c r="P567">
        <v>0</v>
      </c>
      <c r="Q567" t="b">
        <v>0</v>
      </c>
      <c r="R567" t="s">
        <v>8272</v>
      </c>
      <c r="S567" s="10">
        <f>(E567/D567)*100</f>
        <v>0</v>
      </c>
      <c r="T567" s="12">
        <f>IF(P567&gt;0,E567/P567,0)</f>
        <v>0</v>
      </c>
      <c r="U567" t="str">
        <f>LEFT(R567,FIND("/",R567,1)-1)</f>
        <v>technology</v>
      </c>
      <c r="V567" t="str">
        <f>RIGHT(R567,(LEN(R567)-LEN(U567)-1))</f>
        <v>web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>(I568/86400)+25569+(-5/24)</f>
        <v>42565.476076388884</v>
      </c>
      <c r="K568">
        <v>1465921533</v>
      </c>
      <c r="L568" s="13">
        <f>(K568/86400)+25569+(-5/24)</f>
        <v>42535.476076388884</v>
      </c>
      <c r="M568" s="15" t="str">
        <f>TEXT(L568, "mmm")</f>
        <v>Jun</v>
      </c>
      <c r="N568" s="15" t="str">
        <f>TEXT(L568, "yyyy")</f>
        <v>2016</v>
      </c>
      <c r="O568" t="b">
        <v>0</v>
      </c>
      <c r="P568">
        <v>1</v>
      </c>
      <c r="Q568" t="b">
        <v>0</v>
      </c>
      <c r="R568" t="s">
        <v>8272</v>
      </c>
      <c r="S568" s="10">
        <f>(E568/D568)*100</f>
        <v>0.02</v>
      </c>
      <c r="T568" s="12">
        <f>IF(P568&gt;0,E568/P568,0)</f>
        <v>1</v>
      </c>
      <c r="U568" t="str">
        <f>LEFT(R568,FIND("/",R568,1)-1)</f>
        <v>technology</v>
      </c>
      <c r="V568" t="str">
        <f>RIGHT(R568,(LEN(R568)-LEN(U568)-1))</f>
        <v>web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>(I569/86400)+25569+(-5/24)</f>
        <v>42005.634189814817</v>
      </c>
      <c r="K569">
        <v>1417551194</v>
      </c>
      <c r="L569" s="13">
        <f>(K569/86400)+25569+(-5/24)</f>
        <v>41975.634189814817</v>
      </c>
      <c r="M569" s="15" t="str">
        <f>TEXT(L569, "mmm")</f>
        <v>Dec</v>
      </c>
      <c r="N569" s="15" t="str">
        <f>TEXT(L569, "yyyy")</f>
        <v>2014</v>
      </c>
      <c r="O569" t="b">
        <v>0</v>
      </c>
      <c r="P569">
        <v>0</v>
      </c>
      <c r="Q569" t="b">
        <v>0</v>
      </c>
      <c r="R569" t="s">
        <v>8272</v>
      </c>
      <c r="S569" s="10">
        <f>(E569/D569)*100</f>
        <v>0</v>
      </c>
      <c r="T569" s="12">
        <f>IF(P569&gt;0,E569/P569,0)</f>
        <v>0</v>
      </c>
      <c r="U569" t="str">
        <f>LEFT(R569,FIND("/",R569,1)-1)</f>
        <v>technology</v>
      </c>
      <c r="V569" t="str">
        <f>RIGHT(R569,(LEN(R569)-LEN(U569)-1))</f>
        <v>web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>(I570/86400)+25569+(-5/24)</f>
        <v>42385.249999999993</v>
      </c>
      <c r="K570">
        <v>1449785223</v>
      </c>
      <c r="L570" s="13">
        <f>(K570/86400)+25569+(-5/24)</f>
        <v>42348.713229166664</v>
      </c>
      <c r="M570" s="15" t="str">
        <f>TEXT(L570, "mmm")</f>
        <v>Dec</v>
      </c>
      <c r="N570" s="15" t="str">
        <f>TEXT(L570, "yyyy")</f>
        <v>2015</v>
      </c>
      <c r="O570" t="b">
        <v>0</v>
      </c>
      <c r="P570">
        <v>5</v>
      </c>
      <c r="Q570" t="b">
        <v>0</v>
      </c>
      <c r="R570" t="s">
        <v>8272</v>
      </c>
      <c r="S570" s="10">
        <f>(E570/D570)*100</f>
        <v>1</v>
      </c>
      <c r="T570" s="12">
        <f>IF(P570&gt;0,E570/P570,0)</f>
        <v>49</v>
      </c>
      <c r="U570" t="str">
        <f>LEFT(R570,FIND("/",R570,1)-1)</f>
        <v>technology</v>
      </c>
      <c r="V570" t="str">
        <f>RIGHT(R570,(LEN(R570)-LEN(U570)-1))</f>
        <v>web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>(I571/86400)+25569+(-5/24)</f>
        <v>42370.639027777775</v>
      </c>
      <c r="K571">
        <v>1449087612</v>
      </c>
      <c r="L571" s="13">
        <f>(K571/86400)+25569+(-5/24)</f>
        <v>42340.639027777775</v>
      </c>
      <c r="M571" s="15" t="str">
        <f>TEXT(L571, "mmm")</f>
        <v>Dec</v>
      </c>
      <c r="N571" s="15" t="str">
        <f>TEXT(L571, "yyyy")</f>
        <v>2015</v>
      </c>
      <c r="O571" t="b">
        <v>0</v>
      </c>
      <c r="P571">
        <v>1</v>
      </c>
      <c r="Q571" t="b">
        <v>0</v>
      </c>
      <c r="R571" t="s">
        <v>8272</v>
      </c>
      <c r="S571" s="10">
        <f>(E571/D571)*100</f>
        <v>0.8</v>
      </c>
      <c r="T571" s="12">
        <f>IF(P571&gt;0,E571/P571,0)</f>
        <v>20</v>
      </c>
      <c r="U571" t="str">
        <f>LEFT(R571,FIND("/",R571,1)-1)</f>
        <v>technology</v>
      </c>
      <c r="V571" t="str">
        <f>RIGHT(R571,(LEN(R571)-LEN(U571)-1))</f>
        <v>web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>(I572/86400)+25569+(-5/24)</f>
        <v>42418.589918981474</v>
      </c>
      <c r="K572">
        <v>1453230569</v>
      </c>
      <c r="L572" s="13">
        <f>(K572/86400)+25569+(-5/24)</f>
        <v>42388.589918981474</v>
      </c>
      <c r="M572" s="15" t="str">
        <f>TEXT(L572, "mmm")</f>
        <v>Jan</v>
      </c>
      <c r="N572" s="15" t="str">
        <f>TEXT(L572, "yyyy")</f>
        <v>2016</v>
      </c>
      <c r="O572" t="b">
        <v>0</v>
      </c>
      <c r="P572">
        <v>1</v>
      </c>
      <c r="Q572" t="b">
        <v>0</v>
      </c>
      <c r="R572" t="s">
        <v>8272</v>
      </c>
      <c r="S572" s="10">
        <f>(E572/D572)*100</f>
        <v>0.16705882352941176</v>
      </c>
      <c r="T572" s="12">
        <f>IF(P572&gt;0,E572/P572,0)</f>
        <v>142</v>
      </c>
      <c r="U572" t="str">
        <f>LEFT(R572,FIND("/",R572,1)-1)</f>
        <v>technology</v>
      </c>
      <c r="V572" t="str">
        <f>RIGHT(R572,(LEN(R572)-LEN(U572)-1))</f>
        <v>web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>(I573/86400)+25569+(-5/24)</f>
        <v>42211.957638888889</v>
      </c>
      <c r="K573">
        <v>1436297723</v>
      </c>
      <c r="L573" s="13">
        <f>(K573/86400)+25569+(-5/24)</f>
        <v>42192.607905092591</v>
      </c>
      <c r="M573" s="15" t="str">
        <f>TEXT(L573, "mmm")</f>
        <v>Jul</v>
      </c>
      <c r="N573" s="15" t="str">
        <f>TEXT(L573, "yyyy")</f>
        <v>2015</v>
      </c>
      <c r="O573" t="b">
        <v>0</v>
      </c>
      <c r="P573">
        <v>2</v>
      </c>
      <c r="Q573" t="b">
        <v>0</v>
      </c>
      <c r="R573" t="s">
        <v>8272</v>
      </c>
      <c r="S573" s="10">
        <f>(E573/D573)*100</f>
        <v>0.42399999999999999</v>
      </c>
      <c r="T573" s="12">
        <f>IF(P573&gt;0,E573/P573,0)</f>
        <v>53</v>
      </c>
      <c r="U573" t="str">
        <f>LEFT(R573,FIND("/",R573,1)-1)</f>
        <v>technology</v>
      </c>
      <c r="V573" t="str">
        <f>RIGHT(R573,(LEN(R573)-LEN(U573)-1))</f>
        <v>web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>(I574/86400)+25569+(-5/24)</f>
        <v>42312.549629629626</v>
      </c>
      <c r="K574">
        <v>1444065088</v>
      </c>
      <c r="L574" s="13">
        <f>(K574/86400)+25569+(-5/24)</f>
        <v>42282.507962962962</v>
      </c>
      <c r="M574" s="15" t="str">
        <f>TEXT(L574, "mmm")</f>
        <v>Oct</v>
      </c>
      <c r="N574" s="15" t="str">
        <f>TEXT(L574, "yyyy")</f>
        <v>2015</v>
      </c>
      <c r="O574" t="b">
        <v>0</v>
      </c>
      <c r="P574">
        <v>0</v>
      </c>
      <c r="Q574" t="b">
        <v>0</v>
      </c>
      <c r="R574" t="s">
        <v>8272</v>
      </c>
      <c r="S574" s="10">
        <f>(E574/D574)*100</f>
        <v>0</v>
      </c>
      <c r="T574" s="12">
        <f>IF(P574&gt;0,E574/P574,0)</f>
        <v>0</v>
      </c>
      <c r="U574" t="str">
        <f>LEFT(R574,FIND("/",R574,1)-1)</f>
        <v>technology</v>
      </c>
      <c r="V574" t="str">
        <f>RIGHT(R574,(LEN(R574)-LEN(U574)-1))</f>
        <v>web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>(I575/86400)+25569+(-5/24)</f>
        <v>42021.841666666667</v>
      </c>
      <c r="K575">
        <v>1416445931</v>
      </c>
      <c r="L575" s="13">
        <f>(K575/86400)+25569+(-5/24)</f>
        <v>41962.841793981475</v>
      </c>
      <c r="M575" s="15" t="str">
        <f>TEXT(L575, "mmm")</f>
        <v>Nov</v>
      </c>
      <c r="N575" s="15" t="str">
        <f>TEXT(L575, "yyyy")</f>
        <v>2014</v>
      </c>
      <c r="O575" t="b">
        <v>0</v>
      </c>
      <c r="P575">
        <v>9</v>
      </c>
      <c r="Q575" t="b">
        <v>0</v>
      </c>
      <c r="R575" t="s">
        <v>8272</v>
      </c>
      <c r="S575" s="10">
        <f>(E575/D575)*100</f>
        <v>0.38925389253892539</v>
      </c>
      <c r="T575" s="12">
        <f>IF(P575&gt;0,E575/P575,0)</f>
        <v>38.444444444444443</v>
      </c>
      <c r="U575" t="str">
        <f>LEFT(R575,FIND("/",R575,1)-1)</f>
        <v>technology</v>
      </c>
      <c r="V575" t="str">
        <f>RIGHT(R575,(LEN(R575)-LEN(U575)-1))</f>
        <v>web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>(I576/86400)+25569+(-5/24)</f>
        <v>42662.235034722216</v>
      </c>
      <c r="K576">
        <v>1474281507</v>
      </c>
      <c r="L576" s="13">
        <f>(K576/86400)+25569+(-5/24)</f>
        <v>42632.235034722216</v>
      </c>
      <c r="M576" s="15" t="str">
        <f>TEXT(L576, "mmm")</f>
        <v>Sep</v>
      </c>
      <c r="N576" s="15" t="str">
        <f>TEXT(L576, "yyyy")</f>
        <v>2016</v>
      </c>
      <c r="O576" t="b">
        <v>0</v>
      </c>
      <c r="P576">
        <v>4</v>
      </c>
      <c r="Q576" t="b">
        <v>0</v>
      </c>
      <c r="R576" t="s">
        <v>8272</v>
      </c>
      <c r="S576" s="10">
        <f>(E576/D576)*100</f>
        <v>0.7155635062611807</v>
      </c>
      <c r="T576" s="12">
        <f>IF(P576&gt;0,E576/P576,0)</f>
        <v>20</v>
      </c>
      <c r="U576" t="str">
        <f>LEFT(R576,FIND("/",R576,1)-1)</f>
        <v>technology</v>
      </c>
      <c r="V576" t="str">
        <f>RIGHT(R576,(LEN(R576)-LEN(U576)-1))</f>
        <v>web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>(I577/86400)+25569+(-5/24)</f>
        <v>42168.484293981477</v>
      </c>
      <c r="K577">
        <v>1431621443</v>
      </c>
      <c r="L577" s="13">
        <f>(K577/86400)+25569+(-5/24)</f>
        <v>42138.484293981477</v>
      </c>
      <c r="M577" s="15" t="str">
        <f>TEXT(L577, "mmm")</f>
        <v>May</v>
      </c>
      <c r="N577" s="15" t="str">
        <f>TEXT(L577, "yyyy")</f>
        <v>2015</v>
      </c>
      <c r="O577" t="b">
        <v>0</v>
      </c>
      <c r="P577">
        <v>4</v>
      </c>
      <c r="Q577" t="b">
        <v>0</v>
      </c>
      <c r="R577" t="s">
        <v>8272</v>
      </c>
      <c r="S577" s="10">
        <f>(E577/D577)*100</f>
        <v>0.43166666666666664</v>
      </c>
      <c r="T577" s="12">
        <f>IF(P577&gt;0,E577/P577,0)</f>
        <v>64.75</v>
      </c>
      <c r="U577" t="str">
        <f>LEFT(R577,FIND("/",R577,1)-1)</f>
        <v>technology</v>
      </c>
      <c r="V577" t="str">
        <f>RIGHT(R577,(LEN(R577)-LEN(U577)-1))</f>
        <v>web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>(I578/86400)+25569+(-5/24)</f>
        <v>42091.221666666665</v>
      </c>
      <c r="K578">
        <v>1422357552</v>
      </c>
      <c r="L578" s="13">
        <f>(K578/86400)+25569+(-5/24)</f>
        <v>42031.263333333329</v>
      </c>
      <c r="M578" s="15" t="str">
        <f>TEXT(L578, "mmm")</f>
        <v>Jan</v>
      </c>
      <c r="N578" s="15" t="str">
        <f>TEXT(L578, "yyyy")</f>
        <v>2015</v>
      </c>
      <c r="O578" t="b">
        <v>0</v>
      </c>
      <c r="P578">
        <v>1</v>
      </c>
      <c r="Q578" t="b">
        <v>0</v>
      </c>
      <c r="R578" t="s">
        <v>8272</v>
      </c>
      <c r="S578" s="10">
        <f>(E578/D578)*100</f>
        <v>1.25E-3</v>
      </c>
      <c r="T578" s="12">
        <f>IF(P578&gt;0,E578/P578,0)</f>
        <v>1</v>
      </c>
      <c r="U578" t="str">
        <f>LEFT(R578,FIND("/",R578,1)-1)</f>
        <v>technology</v>
      </c>
      <c r="V578" t="str">
        <f>RIGHT(R578,(LEN(R578)-LEN(U578)-1))</f>
        <v>web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>(I579/86400)+25569+(-5/24)</f>
        <v>42510.380810185183</v>
      </c>
      <c r="K579">
        <v>1458569302</v>
      </c>
      <c r="L579" s="13">
        <f>(K579/86400)+25569+(-5/24)</f>
        <v>42450.380810185183</v>
      </c>
      <c r="M579" s="15" t="str">
        <f>TEXT(L579, "mmm")</f>
        <v>Mar</v>
      </c>
      <c r="N579" s="15" t="str">
        <f>TEXT(L579, "yyyy")</f>
        <v>2016</v>
      </c>
      <c r="O579" t="b">
        <v>0</v>
      </c>
      <c r="P579">
        <v>1</v>
      </c>
      <c r="Q579" t="b">
        <v>0</v>
      </c>
      <c r="R579" t="s">
        <v>8272</v>
      </c>
      <c r="S579" s="10">
        <f>(E579/D579)*100</f>
        <v>0.2</v>
      </c>
      <c r="T579" s="12">
        <f>IF(P579&gt;0,E579/P579,0)</f>
        <v>10</v>
      </c>
      <c r="U579" t="str">
        <f>LEFT(R579,FIND("/",R579,1)-1)</f>
        <v>technology</v>
      </c>
      <c r="V579" t="str">
        <f>RIGHT(R579,(LEN(R579)-LEN(U579)-1))</f>
        <v>web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>(I580/86400)+25569+(-5/24)</f>
        <v>42254.370289351849</v>
      </c>
      <c r="K580">
        <v>1439560393</v>
      </c>
      <c r="L580" s="13">
        <f>(K580/86400)+25569+(-5/24)</f>
        <v>42230.370289351849</v>
      </c>
      <c r="M580" s="15" t="str">
        <f>TEXT(L580, "mmm")</f>
        <v>Aug</v>
      </c>
      <c r="N580" s="15" t="str">
        <f>TEXT(L580, "yyyy")</f>
        <v>2015</v>
      </c>
      <c r="O580" t="b">
        <v>0</v>
      </c>
      <c r="P580">
        <v>7</v>
      </c>
      <c r="Q580" t="b">
        <v>0</v>
      </c>
      <c r="R580" t="s">
        <v>8272</v>
      </c>
      <c r="S580" s="10">
        <f>(E580/D580)*100</f>
        <v>1.12E-2</v>
      </c>
      <c r="T580" s="12">
        <f>IF(P580&gt;0,E580/P580,0)</f>
        <v>2</v>
      </c>
      <c r="U580" t="str">
        <f>LEFT(R580,FIND("/",R580,1)-1)</f>
        <v>technology</v>
      </c>
      <c r="V580" t="str">
        <f>RIGHT(R580,(LEN(R580)-LEN(U580)-1))</f>
        <v>web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>(I581/86400)+25569+(-5/24)</f>
        <v>41998.643784722219</v>
      </c>
      <c r="K581">
        <v>1416947223</v>
      </c>
      <c r="L581" s="13">
        <f>(K581/86400)+25569+(-5/24)</f>
        <v>41968.643784722219</v>
      </c>
      <c r="M581" s="15" t="str">
        <f>TEXT(L581, "mmm")</f>
        <v>Nov</v>
      </c>
      <c r="N581" s="15" t="str">
        <f>TEXT(L581, "yyyy")</f>
        <v>2014</v>
      </c>
      <c r="O581" t="b">
        <v>0</v>
      </c>
      <c r="P581">
        <v>5</v>
      </c>
      <c r="Q581" t="b">
        <v>0</v>
      </c>
      <c r="R581" t="s">
        <v>8272</v>
      </c>
      <c r="S581" s="10">
        <f>(E581/D581)*100</f>
        <v>1.4583333333333333</v>
      </c>
      <c r="T581" s="12">
        <f>IF(P581&gt;0,E581/P581,0)</f>
        <v>35</v>
      </c>
      <c r="U581" t="str">
        <f>LEFT(R581,FIND("/",R581,1)-1)</f>
        <v>technology</v>
      </c>
      <c r="V581" t="str">
        <f>RIGHT(R581,(LEN(R581)-LEN(U581)-1))</f>
        <v>web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>(I582/86400)+25569+(-5/24)</f>
        <v>42635.699849537035</v>
      </c>
      <c r="K582">
        <v>1471988867</v>
      </c>
      <c r="L582" s="13">
        <f>(K582/86400)+25569+(-5/24)</f>
        <v>42605.699849537035</v>
      </c>
      <c r="M582" s="15" t="str">
        <f>TEXT(L582, "mmm")</f>
        <v>Aug</v>
      </c>
      <c r="N582" s="15" t="str">
        <f>TEXT(L582, "yyyy")</f>
        <v>2016</v>
      </c>
      <c r="O582" t="b">
        <v>0</v>
      </c>
      <c r="P582">
        <v>1</v>
      </c>
      <c r="Q582" t="b">
        <v>0</v>
      </c>
      <c r="R582" t="s">
        <v>8272</v>
      </c>
      <c r="S582" s="10">
        <f>(E582/D582)*100</f>
        <v>3.3333333333333333E-2</v>
      </c>
      <c r="T582" s="12">
        <f>IF(P582&gt;0,E582/P582,0)</f>
        <v>1</v>
      </c>
      <c r="U582" t="str">
        <f>LEFT(R582,FIND("/",R582,1)-1)</f>
        <v>technology</v>
      </c>
      <c r="V582" t="str">
        <f>RIGHT(R582,(LEN(R582)-LEN(U582)-1))</f>
        <v>web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>(I583/86400)+25569+(-5/24)</f>
        <v>42217.804444444446</v>
      </c>
      <c r="K583">
        <v>1435882704</v>
      </c>
      <c r="L583" s="13">
        <f>(K583/86400)+25569+(-5/24)</f>
        <v>42187.804444444446</v>
      </c>
      <c r="M583" s="15" t="str">
        <f>TEXT(L583, "mmm")</f>
        <v>Jul</v>
      </c>
      <c r="N583" s="15" t="str">
        <f>TEXT(L583, "yyyy")</f>
        <v>2015</v>
      </c>
      <c r="O583" t="b">
        <v>0</v>
      </c>
      <c r="P583">
        <v>0</v>
      </c>
      <c r="Q583" t="b">
        <v>0</v>
      </c>
      <c r="R583" t="s">
        <v>8272</v>
      </c>
      <c r="S583" s="10">
        <f>(E583/D583)*100</f>
        <v>0</v>
      </c>
      <c r="T583" s="12">
        <f>IF(P583&gt;0,E583/P583,0)</f>
        <v>0</v>
      </c>
      <c r="U583" t="str">
        <f>LEFT(R583,FIND("/",R583,1)-1)</f>
        <v>technology</v>
      </c>
      <c r="V583" t="str">
        <f>RIGHT(R583,(LEN(R583)-LEN(U583)-1))</f>
        <v>web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>(I584/86400)+25569+(-5/24)</f>
        <v>42078.541666666664</v>
      </c>
      <c r="K584">
        <v>1424454319</v>
      </c>
      <c r="L584" s="13">
        <f>(K584/86400)+25569+(-5/24)</f>
        <v>42055.531469907401</v>
      </c>
      <c r="M584" s="15" t="str">
        <f>TEXT(L584, "mmm")</f>
        <v>Feb</v>
      </c>
      <c r="N584" s="15" t="str">
        <f>TEXT(L584, "yyyy")</f>
        <v>2015</v>
      </c>
      <c r="O584" t="b">
        <v>0</v>
      </c>
      <c r="P584">
        <v>0</v>
      </c>
      <c r="Q584" t="b">
        <v>0</v>
      </c>
      <c r="R584" t="s">
        <v>8272</v>
      </c>
      <c r="S584" s="10">
        <f>(E584/D584)*100</f>
        <v>0</v>
      </c>
      <c r="T584" s="12">
        <f>IF(P584&gt;0,E584/P584,0)</f>
        <v>0</v>
      </c>
      <c r="U584" t="str">
        <f>LEFT(R584,FIND("/",R584,1)-1)</f>
        <v>technology</v>
      </c>
      <c r="V584" t="str">
        <f>RIGHT(R584,(LEN(R584)-LEN(U584)-1))</f>
        <v>web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>(I585/86400)+25569+(-5/24)</f>
        <v>42082.688506944447</v>
      </c>
      <c r="K585">
        <v>1424212287</v>
      </c>
      <c r="L585" s="13">
        <f>(K585/86400)+25569+(-5/24)</f>
        <v>42052.730173611104</v>
      </c>
      <c r="M585" s="15" t="str">
        <f>TEXT(L585, "mmm")</f>
        <v>Feb</v>
      </c>
      <c r="N585" s="15" t="str">
        <f>TEXT(L585, "yyyy")</f>
        <v>2015</v>
      </c>
      <c r="O585" t="b">
        <v>0</v>
      </c>
      <c r="P585">
        <v>1</v>
      </c>
      <c r="Q585" t="b">
        <v>0</v>
      </c>
      <c r="R585" t="s">
        <v>8272</v>
      </c>
      <c r="S585" s="10">
        <f>(E585/D585)*100</f>
        <v>1.1111111111111112E-2</v>
      </c>
      <c r="T585" s="12">
        <f>IF(P585&gt;0,E585/P585,0)</f>
        <v>1</v>
      </c>
      <c r="U585" t="str">
        <f>LEFT(R585,FIND("/",R585,1)-1)</f>
        <v>technology</v>
      </c>
      <c r="V585" t="str">
        <f>RIGHT(R585,(LEN(R585)-LEN(U585)-1))</f>
        <v>web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>(I586/86400)+25569+(-5/24)</f>
        <v>42079.466620370367</v>
      </c>
      <c r="K586">
        <v>1423933916</v>
      </c>
      <c r="L586" s="13">
        <f>(K586/86400)+25569+(-5/24)</f>
        <v>42049.508287037032</v>
      </c>
      <c r="M586" s="15" t="str">
        <f>TEXT(L586, "mmm")</f>
        <v>Feb</v>
      </c>
      <c r="N586" s="15" t="str">
        <f>TEXT(L586, "yyyy")</f>
        <v>2015</v>
      </c>
      <c r="O586" t="b">
        <v>0</v>
      </c>
      <c r="P586">
        <v>2</v>
      </c>
      <c r="Q586" t="b">
        <v>0</v>
      </c>
      <c r="R586" t="s">
        <v>8272</v>
      </c>
      <c r="S586" s="10">
        <f>(E586/D586)*100</f>
        <v>1</v>
      </c>
      <c r="T586" s="12">
        <f>IF(P586&gt;0,E586/P586,0)</f>
        <v>5</v>
      </c>
      <c r="U586" t="str">
        <f>LEFT(R586,FIND("/",R586,1)-1)</f>
        <v>technology</v>
      </c>
      <c r="V586" t="str">
        <f>RIGHT(R586,(LEN(R586)-LEN(U586)-1))</f>
        <v>web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>(I587/86400)+25569+(-5/24)</f>
        <v>42338.791666666664</v>
      </c>
      <c r="K587">
        <v>1444123377</v>
      </c>
      <c r="L587" s="13">
        <f>(K587/86400)+25569+(-5/24)</f>
        <v>42283.182604166665</v>
      </c>
      <c r="M587" s="15" t="str">
        <f>TEXT(L587, "mmm")</f>
        <v>Oct</v>
      </c>
      <c r="N587" s="15" t="str">
        <f>TEXT(L587, "yyyy")</f>
        <v>2015</v>
      </c>
      <c r="O587" t="b">
        <v>0</v>
      </c>
      <c r="P587">
        <v>0</v>
      </c>
      <c r="Q587" t="b">
        <v>0</v>
      </c>
      <c r="R587" t="s">
        <v>8272</v>
      </c>
      <c r="S587" s="10">
        <f>(E587/D587)*100</f>
        <v>0</v>
      </c>
      <c r="T587" s="12">
        <f>IF(P587&gt;0,E587/P587,0)</f>
        <v>0</v>
      </c>
      <c r="U587" t="str">
        <f>LEFT(R587,FIND("/",R587,1)-1)</f>
        <v>technology</v>
      </c>
      <c r="V587" t="str">
        <f>RIGHT(R587,(LEN(R587)-LEN(U587)-1))</f>
        <v>web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>(I588/86400)+25569+(-5/24)</f>
        <v>42050.645914351851</v>
      </c>
      <c r="K588">
        <v>1421440207</v>
      </c>
      <c r="L588" s="13">
        <f>(K588/86400)+25569+(-5/24)</f>
        <v>42020.645914351851</v>
      </c>
      <c r="M588" s="15" t="str">
        <f>TEXT(L588, "mmm")</f>
        <v>Jan</v>
      </c>
      <c r="N588" s="15" t="str">
        <f>TEXT(L588, "yyyy")</f>
        <v>2015</v>
      </c>
      <c r="O588" t="b">
        <v>0</v>
      </c>
      <c r="P588">
        <v>4</v>
      </c>
      <c r="Q588" t="b">
        <v>0</v>
      </c>
      <c r="R588" t="s">
        <v>8272</v>
      </c>
      <c r="S588" s="10">
        <f>(E588/D588)*100</f>
        <v>0.55999999999999994</v>
      </c>
      <c r="T588" s="12">
        <f>IF(P588&gt;0,E588/P588,0)</f>
        <v>14</v>
      </c>
      <c r="U588" t="str">
        <f>LEFT(R588,FIND("/",R588,1)-1)</f>
        <v>technology</v>
      </c>
      <c r="V588" t="str">
        <f>RIGHT(R588,(LEN(R588)-LEN(U588)-1))</f>
        <v>web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>(I589/86400)+25569+(-5/24)</f>
        <v>42110.548993055556</v>
      </c>
      <c r="K589">
        <v>1426615833</v>
      </c>
      <c r="L589" s="13">
        <f>(K589/86400)+25569+(-5/24)</f>
        <v>42080.548993055556</v>
      </c>
      <c r="M589" s="15" t="str">
        <f>TEXT(L589, "mmm")</f>
        <v>Mar</v>
      </c>
      <c r="N589" s="15" t="str">
        <f>TEXT(L589, "yyyy")</f>
        <v>2015</v>
      </c>
      <c r="O589" t="b">
        <v>0</v>
      </c>
      <c r="P589">
        <v>7</v>
      </c>
      <c r="Q589" t="b">
        <v>0</v>
      </c>
      <c r="R589" t="s">
        <v>8272</v>
      </c>
      <c r="S589" s="10">
        <f>(E589/D589)*100</f>
        <v>9.0833333333333339</v>
      </c>
      <c r="T589" s="12">
        <f>IF(P589&gt;0,E589/P589,0)</f>
        <v>389.28571428571428</v>
      </c>
      <c r="U589" t="str">
        <f>LEFT(R589,FIND("/",R589,1)-1)</f>
        <v>technology</v>
      </c>
      <c r="V589" t="str">
        <f>RIGHT(R589,(LEN(R589)-LEN(U589)-1))</f>
        <v>web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>(I590/86400)+25569+(-5/24)</f>
        <v>42691.602847222217</v>
      </c>
      <c r="K590">
        <v>1474223286</v>
      </c>
      <c r="L590" s="13">
        <f>(K590/86400)+25569+(-5/24)</f>
        <v>42631.561180555553</v>
      </c>
      <c r="M590" s="15" t="str">
        <f>TEXT(L590, "mmm")</f>
        <v>Sep</v>
      </c>
      <c r="N590" s="15" t="str">
        <f>TEXT(L590, "yyyy")</f>
        <v>2016</v>
      </c>
      <c r="O590" t="b">
        <v>0</v>
      </c>
      <c r="P590">
        <v>2</v>
      </c>
      <c r="Q590" t="b">
        <v>0</v>
      </c>
      <c r="R590" t="s">
        <v>8272</v>
      </c>
      <c r="S590" s="10">
        <f>(E590/D590)*100</f>
        <v>3.3444444444444441</v>
      </c>
      <c r="T590" s="12">
        <f>IF(P590&gt;0,E590/P590,0)</f>
        <v>150.5</v>
      </c>
      <c r="U590" t="str">
        <f>LEFT(R590,FIND("/",R590,1)-1)</f>
        <v>technology</v>
      </c>
      <c r="V590" t="str">
        <f>RIGHT(R590,(LEN(R590)-LEN(U590)-1))</f>
        <v>web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>(I591/86400)+25569+(-5/24)</f>
        <v>42193.406238425923</v>
      </c>
      <c r="K591">
        <v>1435070699</v>
      </c>
      <c r="L591" s="13">
        <f>(K591/86400)+25569+(-5/24)</f>
        <v>42178.406238425923</v>
      </c>
      <c r="M591" s="15" t="str">
        <f>TEXT(L591, "mmm")</f>
        <v>Jun</v>
      </c>
      <c r="N591" s="15" t="str">
        <f>TEXT(L591, "yyyy")</f>
        <v>2015</v>
      </c>
      <c r="O591" t="b">
        <v>0</v>
      </c>
      <c r="P591">
        <v>1</v>
      </c>
      <c r="Q591" t="b">
        <v>0</v>
      </c>
      <c r="R591" t="s">
        <v>8272</v>
      </c>
      <c r="S591" s="10">
        <f>(E591/D591)*100</f>
        <v>1.3333333333333334E-2</v>
      </c>
      <c r="T591" s="12">
        <f>IF(P591&gt;0,E591/P591,0)</f>
        <v>1</v>
      </c>
      <c r="U591" t="str">
        <f>LEFT(R591,FIND("/",R591,1)-1)</f>
        <v>technology</v>
      </c>
      <c r="V591" t="str">
        <f>RIGHT(R591,(LEN(R591)-LEN(U591)-1))</f>
        <v>web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>(I592/86400)+25569+(-5/24)</f>
        <v>42408.334027777775</v>
      </c>
      <c r="K592">
        <v>1452259131</v>
      </c>
      <c r="L592" s="13">
        <f>(K592/86400)+25569+(-5/24)</f>
        <v>42377.34642361111</v>
      </c>
      <c r="M592" s="15" t="str">
        <f>TEXT(L592, "mmm")</f>
        <v>Jan</v>
      </c>
      <c r="N592" s="15" t="str">
        <f>TEXT(L592, "yyyy")</f>
        <v>2016</v>
      </c>
      <c r="O592" t="b">
        <v>0</v>
      </c>
      <c r="P592">
        <v>9</v>
      </c>
      <c r="Q592" t="b">
        <v>0</v>
      </c>
      <c r="R592" t="s">
        <v>8272</v>
      </c>
      <c r="S592" s="10">
        <f>(E592/D592)*100</f>
        <v>4.46</v>
      </c>
      <c r="T592" s="12">
        <f>IF(P592&gt;0,E592/P592,0)</f>
        <v>24.777777777777779</v>
      </c>
      <c r="U592" t="str">
        <f>LEFT(R592,FIND("/",R592,1)-1)</f>
        <v>technology</v>
      </c>
      <c r="V592" t="str">
        <f>RIGHT(R592,(LEN(R592)-LEN(U592)-1))</f>
        <v>web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>(I593/86400)+25569+(-5/24)</f>
        <v>42207.334837962961</v>
      </c>
      <c r="K593">
        <v>1434978130</v>
      </c>
      <c r="L593" s="13">
        <f>(K593/86400)+25569+(-5/24)</f>
        <v>42177.334837962961</v>
      </c>
      <c r="M593" s="15" t="str">
        <f>TEXT(L593, "mmm")</f>
        <v>Jun</v>
      </c>
      <c r="N593" s="15" t="str">
        <f>TEXT(L593, "yyyy")</f>
        <v>2015</v>
      </c>
      <c r="O593" t="b">
        <v>0</v>
      </c>
      <c r="P593">
        <v>2</v>
      </c>
      <c r="Q593" t="b">
        <v>0</v>
      </c>
      <c r="R593" t="s">
        <v>8272</v>
      </c>
      <c r="S593" s="10">
        <f>(E593/D593)*100</f>
        <v>6.0999999999999999E-2</v>
      </c>
      <c r="T593" s="12">
        <f>IF(P593&gt;0,E593/P593,0)</f>
        <v>30.5</v>
      </c>
      <c r="U593" t="str">
        <f>LEFT(R593,FIND("/",R593,1)-1)</f>
        <v>technology</v>
      </c>
      <c r="V593" t="str">
        <f>RIGHT(R593,(LEN(R593)-LEN(U593)-1))</f>
        <v>web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>(I594/86400)+25569+(-5/24)</f>
        <v>41976.023842592585</v>
      </c>
      <c r="K594">
        <v>1414992860</v>
      </c>
      <c r="L594" s="13">
        <f>(K594/86400)+25569+(-5/24)</f>
        <v>41946.023842592593</v>
      </c>
      <c r="M594" s="15" t="str">
        <f>TEXT(L594, "mmm")</f>
        <v>Nov</v>
      </c>
      <c r="N594" s="15" t="str">
        <f>TEXT(L594, "yyyy")</f>
        <v>2014</v>
      </c>
      <c r="O594" t="b">
        <v>0</v>
      </c>
      <c r="P594">
        <v>1</v>
      </c>
      <c r="Q594" t="b">
        <v>0</v>
      </c>
      <c r="R594" t="s">
        <v>8272</v>
      </c>
      <c r="S594" s="10">
        <f>(E594/D594)*100</f>
        <v>3.3333333333333335</v>
      </c>
      <c r="T594" s="12">
        <f>IF(P594&gt;0,E594/P594,0)</f>
        <v>250</v>
      </c>
      <c r="U594" t="str">
        <f>LEFT(R594,FIND("/",R594,1)-1)</f>
        <v>technology</v>
      </c>
      <c r="V594" t="str">
        <f>RIGHT(R594,(LEN(R594)-LEN(U594)-1))</f>
        <v>web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>(I595/86400)+25569+(-5/24)</f>
        <v>42100.427604166667</v>
      </c>
      <c r="K595">
        <v>1425744945</v>
      </c>
      <c r="L595" s="13">
        <f>(K595/86400)+25569+(-5/24)</f>
        <v>42070.469270833331</v>
      </c>
      <c r="M595" s="15" t="str">
        <f>TEXT(L595, "mmm")</f>
        <v>Mar</v>
      </c>
      <c r="N595" s="15" t="str">
        <f>TEXT(L595, "yyyy")</f>
        <v>2015</v>
      </c>
      <c r="O595" t="b">
        <v>0</v>
      </c>
      <c r="P595">
        <v>7</v>
      </c>
      <c r="Q595" t="b">
        <v>0</v>
      </c>
      <c r="R595" t="s">
        <v>8272</v>
      </c>
      <c r="S595" s="10">
        <f>(E595/D595)*100</f>
        <v>23</v>
      </c>
      <c r="T595" s="12">
        <f>IF(P595&gt;0,E595/P595,0)</f>
        <v>16.428571428571427</v>
      </c>
      <c r="U595" t="str">
        <f>LEFT(R595,FIND("/",R595,1)-1)</f>
        <v>technology</v>
      </c>
      <c r="V595" t="str">
        <f>RIGHT(R595,(LEN(R595)-LEN(U595)-1))</f>
        <v>web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>(I596/86400)+25569+(-5/24)</f>
        <v>42476.571828703702</v>
      </c>
      <c r="K596">
        <v>1458240206</v>
      </c>
      <c r="L596" s="13">
        <f>(K596/86400)+25569+(-5/24)</f>
        <v>42446.571828703702</v>
      </c>
      <c r="M596" s="15" t="str">
        <f>TEXT(L596, "mmm")</f>
        <v>Mar</v>
      </c>
      <c r="N596" s="15" t="str">
        <f>TEXT(L596, "yyyy")</f>
        <v>2016</v>
      </c>
      <c r="O596" t="b">
        <v>0</v>
      </c>
      <c r="P596">
        <v>2</v>
      </c>
      <c r="Q596" t="b">
        <v>0</v>
      </c>
      <c r="R596" t="s">
        <v>8272</v>
      </c>
      <c r="S596" s="10">
        <f>(E596/D596)*100</f>
        <v>0.104</v>
      </c>
      <c r="T596" s="12">
        <f>IF(P596&gt;0,E596/P596,0)</f>
        <v>13</v>
      </c>
      <c r="U596" t="str">
        <f>LEFT(R596,FIND("/",R596,1)-1)</f>
        <v>technology</v>
      </c>
      <c r="V596" t="str">
        <f>RIGHT(R596,(LEN(R596)-LEN(U596)-1))</f>
        <v>web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>(I597/86400)+25569+(-5/24)</f>
        <v>42127.861550925925</v>
      </c>
      <c r="K597">
        <v>1426815638</v>
      </c>
      <c r="L597" s="13">
        <f>(K597/86400)+25569+(-5/24)</f>
        <v>42082.861550925925</v>
      </c>
      <c r="M597" s="15" t="str">
        <f>TEXT(L597, "mmm")</f>
        <v>Mar</v>
      </c>
      <c r="N597" s="15" t="str">
        <f>TEXT(L597, "yyyy")</f>
        <v>2015</v>
      </c>
      <c r="O597" t="b">
        <v>0</v>
      </c>
      <c r="P597">
        <v>8</v>
      </c>
      <c r="Q597" t="b">
        <v>0</v>
      </c>
      <c r="R597" t="s">
        <v>8272</v>
      </c>
      <c r="S597" s="10">
        <f>(E597/D597)*100</f>
        <v>0.42599999999999999</v>
      </c>
      <c r="T597" s="12">
        <f>IF(P597&gt;0,E597/P597,0)</f>
        <v>53.25</v>
      </c>
      <c r="U597" t="str">
        <f>LEFT(R597,FIND("/",R597,1)-1)</f>
        <v>technology</v>
      </c>
      <c r="V597" t="str">
        <f>RIGHT(R597,(LEN(R597)-LEN(U597)-1))</f>
        <v>web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>(I598/86400)+25569+(-5/24)</f>
        <v>42676.688564814809</v>
      </c>
      <c r="K598">
        <v>1475530292</v>
      </c>
      <c r="L598" s="13">
        <f>(K598/86400)+25569+(-5/24)</f>
        <v>42646.688564814809</v>
      </c>
      <c r="M598" s="15" t="str">
        <f>TEXT(L598, "mmm")</f>
        <v>Oct</v>
      </c>
      <c r="N598" s="15" t="str">
        <f>TEXT(L598, "yyyy")</f>
        <v>2016</v>
      </c>
      <c r="O598" t="b">
        <v>0</v>
      </c>
      <c r="P598">
        <v>2</v>
      </c>
      <c r="Q598" t="b">
        <v>0</v>
      </c>
      <c r="R598" t="s">
        <v>8272</v>
      </c>
      <c r="S598" s="10">
        <f>(E598/D598)*100</f>
        <v>0.03</v>
      </c>
      <c r="T598" s="12">
        <f>IF(P598&gt;0,E598/P598,0)</f>
        <v>3</v>
      </c>
      <c r="U598" t="str">
        <f>LEFT(R598,FIND("/",R598,1)-1)</f>
        <v>technology</v>
      </c>
      <c r="V598" t="str">
        <f>RIGHT(R598,(LEN(R598)-LEN(U598)-1))</f>
        <v>web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>(I599/86400)+25569+(-5/24)</f>
        <v>42582.458333333336</v>
      </c>
      <c r="K599">
        <v>1466787335</v>
      </c>
      <c r="L599" s="13">
        <f>(K599/86400)+25569+(-5/24)</f>
        <v>42545.496932870366</v>
      </c>
      <c r="M599" s="15" t="str">
        <f>TEXT(L599, "mmm")</f>
        <v>Jun</v>
      </c>
      <c r="N599" s="15" t="str">
        <f>TEXT(L599, "yyyy")</f>
        <v>2016</v>
      </c>
      <c r="O599" t="b">
        <v>0</v>
      </c>
      <c r="P599">
        <v>2</v>
      </c>
      <c r="Q599" t="b">
        <v>0</v>
      </c>
      <c r="R599" t="s">
        <v>8272</v>
      </c>
      <c r="S599" s="10">
        <f>(E599/D599)*100</f>
        <v>0.26666666666666666</v>
      </c>
      <c r="T599" s="12">
        <f>IF(P599&gt;0,E599/P599,0)</f>
        <v>10</v>
      </c>
      <c r="U599" t="str">
        <f>LEFT(R599,FIND("/",R599,1)-1)</f>
        <v>technology</v>
      </c>
      <c r="V599" t="str">
        <f>RIGHT(R599,(LEN(R599)-LEN(U599)-1))</f>
        <v>web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>(I600/86400)+25569+(-5/24)</f>
        <v>41977.793761574074</v>
      </c>
      <c r="K600">
        <v>1415145781</v>
      </c>
      <c r="L600" s="13">
        <f>(K600/86400)+25569+(-5/24)</f>
        <v>41947.793761574074</v>
      </c>
      <c r="M600" s="15" t="str">
        <f>TEXT(L600, "mmm")</f>
        <v>Nov</v>
      </c>
      <c r="N600" s="15" t="str">
        <f>TEXT(L600, "yyyy")</f>
        <v>2014</v>
      </c>
      <c r="O600" t="b">
        <v>0</v>
      </c>
      <c r="P600">
        <v>7</v>
      </c>
      <c r="Q600" t="b">
        <v>0</v>
      </c>
      <c r="R600" t="s">
        <v>8272</v>
      </c>
      <c r="S600" s="10">
        <f>(E600/D600)*100</f>
        <v>34</v>
      </c>
      <c r="T600" s="12">
        <f>IF(P600&gt;0,E600/P600,0)</f>
        <v>121.42857142857143</v>
      </c>
      <c r="U600" t="str">
        <f>LEFT(R600,FIND("/",R600,1)-1)</f>
        <v>technology</v>
      </c>
      <c r="V600" t="str">
        <f>RIGHT(R600,(LEN(R600)-LEN(U600)-1))</f>
        <v>web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>(I601/86400)+25569+(-5/24)</f>
        <v>42071.427777777775</v>
      </c>
      <c r="K601">
        <v>1423769402</v>
      </c>
      <c r="L601" s="13">
        <f>(K601/86400)+25569+(-5/24)</f>
        <v>42047.604189814818</v>
      </c>
      <c r="M601" s="15" t="str">
        <f>TEXT(L601, "mmm")</f>
        <v>Feb</v>
      </c>
      <c r="N601" s="15" t="str">
        <f>TEXT(L601, "yyyy")</f>
        <v>2015</v>
      </c>
      <c r="O601" t="b">
        <v>0</v>
      </c>
      <c r="P601">
        <v>2</v>
      </c>
      <c r="Q601" t="b">
        <v>0</v>
      </c>
      <c r="R601" t="s">
        <v>8272</v>
      </c>
      <c r="S601" s="10">
        <f>(E601/D601)*100</f>
        <v>6.2E-2</v>
      </c>
      <c r="T601" s="12">
        <f>IF(P601&gt;0,E601/P601,0)</f>
        <v>15.5</v>
      </c>
      <c r="U601" t="str">
        <f>LEFT(R601,FIND("/",R601,1)-1)</f>
        <v>technology</v>
      </c>
      <c r="V601" t="str">
        <f>RIGHT(R601,(LEN(R601)-LEN(U601)-1))</f>
        <v>web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>(I602/86400)+25569+(-5/24)</f>
        <v>42133.589837962958</v>
      </c>
      <c r="K602">
        <v>1426014562</v>
      </c>
      <c r="L602" s="13">
        <f>(K602/86400)+25569+(-5/24)</f>
        <v>42073.589837962958</v>
      </c>
      <c r="M602" s="15" t="str">
        <f>TEXT(L602, "mmm")</f>
        <v>Mar</v>
      </c>
      <c r="N602" s="15" t="str">
        <f>TEXT(L602, "yyyy")</f>
        <v>2015</v>
      </c>
      <c r="O602" t="b">
        <v>0</v>
      </c>
      <c r="P602">
        <v>1</v>
      </c>
      <c r="Q602" t="b">
        <v>0</v>
      </c>
      <c r="R602" t="s">
        <v>8272</v>
      </c>
      <c r="S602" s="10">
        <f>(E602/D602)*100</f>
        <v>2</v>
      </c>
      <c r="T602" s="12">
        <f>IF(P602&gt;0,E602/P602,0)</f>
        <v>100</v>
      </c>
      <c r="U602" t="str">
        <f>LEFT(R602,FIND("/",R602,1)-1)</f>
        <v>technology</v>
      </c>
      <c r="V602" t="str">
        <f>RIGHT(R602,(LEN(R602)-LEN(U602)-1))</f>
        <v>web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>(I603/86400)+25569+(-5/24)</f>
        <v>41999.64975694444</v>
      </c>
      <c r="K603">
        <v>1417034139</v>
      </c>
      <c r="L603" s="13">
        <f>(K603/86400)+25569+(-5/24)</f>
        <v>41969.64975694444</v>
      </c>
      <c r="M603" s="15" t="str">
        <f>TEXT(L603, "mmm")</f>
        <v>Nov</v>
      </c>
      <c r="N603" s="15" t="str">
        <f>TEXT(L603, "yyyy")</f>
        <v>2014</v>
      </c>
      <c r="O603" t="b">
        <v>0</v>
      </c>
      <c r="P603">
        <v>6</v>
      </c>
      <c r="Q603" t="b">
        <v>0</v>
      </c>
      <c r="R603" t="s">
        <v>8272</v>
      </c>
      <c r="S603" s="10">
        <f>(E603/D603)*100</f>
        <v>1.4000000000000001</v>
      </c>
      <c r="T603" s="12">
        <f>IF(P603&gt;0,E603/P603,0)</f>
        <v>23.333333333333332</v>
      </c>
      <c r="U603" t="str">
        <f>LEFT(R603,FIND("/",R603,1)-1)</f>
        <v>technology</v>
      </c>
      <c r="V603" t="str">
        <f>RIGHT(R603,(LEN(R603)-LEN(U603)-1))</f>
        <v>web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>(I604/86400)+25569+(-5/24)</f>
        <v>42173.585821759254</v>
      </c>
      <c r="K604">
        <v>1432062215</v>
      </c>
      <c r="L604" s="13">
        <f>(K604/86400)+25569+(-5/24)</f>
        <v>42143.585821759254</v>
      </c>
      <c r="M604" s="15" t="str">
        <f>TEXT(L604, "mmm")</f>
        <v>May</v>
      </c>
      <c r="N604" s="15" t="str">
        <f>TEXT(L604, "yyyy")</f>
        <v>2015</v>
      </c>
      <c r="O604" t="b">
        <v>0</v>
      </c>
      <c r="P604">
        <v>0</v>
      </c>
      <c r="Q604" t="b">
        <v>0</v>
      </c>
      <c r="R604" t="s">
        <v>8272</v>
      </c>
      <c r="S604" s="10">
        <f>(E604/D604)*100</f>
        <v>0</v>
      </c>
      <c r="T604" s="12">
        <f>IF(P604&gt;0,E604/P604,0)</f>
        <v>0</v>
      </c>
      <c r="U604" t="str">
        <f>LEFT(R604,FIND("/",R604,1)-1)</f>
        <v>technology</v>
      </c>
      <c r="V604" t="str">
        <f>RIGHT(R604,(LEN(R604)-LEN(U604)-1))</f>
        <v>web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>(I605/86400)+25569+(-5/24)</f>
        <v>41865.430821759255</v>
      </c>
      <c r="K605">
        <v>1405437623</v>
      </c>
      <c r="L605" s="13">
        <f>(K605/86400)+25569+(-5/24)</f>
        <v>41835.430821759255</v>
      </c>
      <c r="M605" s="15" t="str">
        <f>TEXT(L605, "mmm")</f>
        <v>Jul</v>
      </c>
      <c r="N605" s="15" t="str">
        <f>TEXT(L605, "yyyy")</f>
        <v>2014</v>
      </c>
      <c r="O605" t="b">
        <v>0</v>
      </c>
      <c r="P605">
        <v>13</v>
      </c>
      <c r="Q605" t="b">
        <v>0</v>
      </c>
      <c r="R605" t="s">
        <v>8272</v>
      </c>
      <c r="S605" s="10">
        <f>(E605/D605)*100</f>
        <v>3.9334666666666664</v>
      </c>
      <c r="T605" s="12">
        <f>IF(P605&gt;0,E605/P605,0)</f>
        <v>45.386153846153846</v>
      </c>
      <c r="U605" t="str">
        <f>LEFT(R605,FIND("/",R605,1)-1)</f>
        <v>technology</v>
      </c>
      <c r="V605" t="str">
        <f>RIGHT(R605,(LEN(R605)-LEN(U605)-1))</f>
        <v>web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>(I606/86400)+25569+(-5/24)</f>
        <v>41878.827037037037</v>
      </c>
      <c r="K606">
        <v>1406595056</v>
      </c>
      <c r="L606" s="13">
        <f>(K606/86400)+25569+(-5/24)</f>
        <v>41848.827037037037</v>
      </c>
      <c r="M606" s="15" t="str">
        <f>TEXT(L606, "mmm")</f>
        <v>Jul</v>
      </c>
      <c r="N606" s="15" t="str">
        <f>TEXT(L606, "yyyy")</f>
        <v>2014</v>
      </c>
      <c r="O606" t="b">
        <v>0</v>
      </c>
      <c r="P606">
        <v>0</v>
      </c>
      <c r="Q606" t="b">
        <v>0</v>
      </c>
      <c r="R606" t="s">
        <v>8272</v>
      </c>
      <c r="S606" s="10">
        <f>(E606/D606)*100</f>
        <v>0</v>
      </c>
      <c r="T606" s="12">
        <f>IF(P606&gt;0,E606/P606,0)</f>
        <v>0</v>
      </c>
      <c r="U606" t="str">
        <f>LEFT(R606,FIND("/",R606,1)-1)</f>
        <v>technology</v>
      </c>
      <c r="V606" t="str">
        <f>RIGHT(R606,(LEN(R606)-LEN(U606)-1))</f>
        <v>web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>(I607/86400)+25569+(-5/24)</f>
        <v>42239.149398148147</v>
      </c>
      <c r="K607">
        <v>1436430908</v>
      </c>
      <c r="L607" s="13">
        <f>(K607/86400)+25569+(-5/24)</f>
        <v>42194.149398148147</v>
      </c>
      <c r="M607" s="15" t="str">
        <f>TEXT(L607, "mmm")</f>
        <v>Jul</v>
      </c>
      <c r="N607" s="15" t="str">
        <f>TEXT(L607, "yyyy")</f>
        <v>2015</v>
      </c>
      <c r="O607" t="b">
        <v>0</v>
      </c>
      <c r="P607">
        <v>8</v>
      </c>
      <c r="Q607" t="b">
        <v>0</v>
      </c>
      <c r="R607" t="s">
        <v>8272</v>
      </c>
      <c r="S607" s="10">
        <f>(E607/D607)*100</f>
        <v>2.62</v>
      </c>
      <c r="T607" s="12">
        <f>IF(P607&gt;0,E607/P607,0)</f>
        <v>16.375</v>
      </c>
      <c r="U607" t="str">
        <f>LEFT(R607,FIND("/",R607,1)-1)</f>
        <v>technology</v>
      </c>
      <c r="V607" t="str">
        <f>RIGHT(R607,(LEN(R607)-LEN(U607)-1))</f>
        <v>web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>(I608/86400)+25569+(-5/24)</f>
        <v>42148.416666666664</v>
      </c>
      <c r="K608">
        <v>1428507409</v>
      </c>
      <c r="L608" s="13">
        <f>(K608/86400)+25569+(-5/24)</f>
        <v>42102.442233796297</v>
      </c>
      <c r="M608" s="15" t="str">
        <f>TEXT(L608, "mmm")</f>
        <v>Apr</v>
      </c>
      <c r="N608" s="15" t="str">
        <f>TEXT(L608, "yyyy")</f>
        <v>2015</v>
      </c>
      <c r="O608" t="b">
        <v>0</v>
      </c>
      <c r="P608">
        <v>1</v>
      </c>
      <c r="Q608" t="b">
        <v>0</v>
      </c>
      <c r="R608" t="s">
        <v>8272</v>
      </c>
      <c r="S608" s="10">
        <f>(E608/D608)*100</f>
        <v>0.2</v>
      </c>
      <c r="T608" s="12">
        <f>IF(P608&gt;0,E608/P608,0)</f>
        <v>10</v>
      </c>
      <c r="U608" t="str">
        <f>LEFT(R608,FIND("/",R608,1)-1)</f>
        <v>technology</v>
      </c>
      <c r="V608" t="str">
        <f>RIGHT(R608,(LEN(R608)-LEN(U608)-1))</f>
        <v>web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>(I609/86400)+25569+(-5/24)</f>
        <v>42330.65898148148</v>
      </c>
      <c r="K609">
        <v>1445629736</v>
      </c>
      <c r="L609" s="13">
        <f>(K609/86400)+25569+(-5/24)</f>
        <v>42300.617314814815</v>
      </c>
      <c r="M609" s="15" t="str">
        <f>TEXT(L609, "mmm")</f>
        <v>Oct</v>
      </c>
      <c r="N609" s="15" t="str">
        <f>TEXT(L609, "yyyy")</f>
        <v>2015</v>
      </c>
      <c r="O609" t="b">
        <v>0</v>
      </c>
      <c r="P609">
        <v>0</v>
      </c>
      <c r="Q609" t="b">
        <v>0</v>
      </c>
      <c r="R609" t="s">
        <v>8272</v>
      </c>
      <c r="S609" s="10">
        <f>(E609/D609)*100</f>
        <v>0</v>
      </c>
      <c r="T609" s="12">
        <f>IF(P609&gt;0,E609/P609,0)</f>
        <v>0</v>
      </c>
      <c r="U609" t="str">
        <f>LEFT(R609,FIND("/",R609,1)-1)</f>
        <v>technology</v>
      </c>
      <c r="V609" t="str">
        <f>RIGHT(R609,(LEN(R609)-LEN(U609)-1))</f>
        <v>web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>(I610/86400)+25569+(-5/24)</f>
        <v>42170.712731481479</v>
      </c>
      <c r="K610">
        <v>1431813980</v>
      </c>
      <c r="L610" s="13">
        <f>(K610/86400)+25569+(-5/24)</f>
        <v>42140.712731481479</v>
      </c>
      <c r="M610" s="15" t="str">
        <f>TEXT(L610, "mmm")</f>
        <v>May</v>
      </c>
      <c r="N610" s="15" t="str">
        <f>TEXT(L610, "yyyy")</f>
        <v>2015</v>
      </c>
      <c r="O610" t="b">
        <v>0</v>
      </c>
      <c r="P610">
        <v>5</v>
      </c>
      <c r="Q610" t="b">
        <v>0</v>
      </c>
      <c r="R610" t="s">
        <v>8272</v>
      </c>
      <c r="S610" s="10">
        <f>(E610/D610)*100</f>
        <v>0.97400000000000009</v>
      </c>
      <c r="T610" s="12">
        <f>IF(P610&gt;0,E610/P610,0)</f>
        <v>292.2</v>
      </c>
      <c r="U610" t="str">
        <f>LEFT(R610,FIND("/",R610,1)-1)</f>
        <v>technology</v>
      </c>
      <c r="V610" t="str">
        <f>RIGHT(R610,(LEN(R610)-LEN(U610)-1))</f>
        <v>web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>(I611/86400)+25569+(-5/24)</f>
        <v>42336.867407407401</v>
      </c>
      <c r="K611">
        <v>1446166144</v>
      </c>
      <c r="L611" s="13">
        <f>(K611/86400)+25569+(-5/24)</f>
        <v>42306.825740740744</v>
      </c>
      <c r="M611" s="15" t="str">
        <f>TEXT(L611, "mmm")</f>
        <v>Oct</v>
      </c>
      <c r="N611" s="15" t="str">
        <f>TEXT(L611, "yyyy")</f>
        <v>2015</v>
      </c>
      <c r="O611" t="b">
        <v>0</v>
      </c>
      <c r="P611">
        <v>1</v>
      </c>
      <c r="Q611" t="b">
        <v>0</v>
      </c>
      <c r="R611" t="s">
        <v>8272</v>
      </c>
      <c r="S611" s="10">
        <f>(E611/D611)*100</f>
        <v>0.64102564102564097</v>
      </c>
      <c r="T611" s="12">
        <f>IF(P611&gt;0,E611/P611,0)</f>
        <v>5</v>
      </c>
      <c r="U611" t="str">
        <f>LEFT(R611,FIND("/",R611,1)-1)</f>
        <v>technology</v>
      </c>
      <c r="V611" t="str">
        <f>RIGHT(R611,(LEN(R611)-LEN(U611)-1))</f>
        <v>web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>(I612/86400)+25569+(-5/24)</f>
        <v>42116.622523148144</v>
      </c>
      <c r="K612">
        <v>1427140586</v>
      </c>
      <c r="L612" s="13">
        <f>(K612/86400)+25569+(-5/24)</f>
        <v>42086.622523148144</v>
      </c>
      <c r="M612" s="15" t="str">
        <f>TEXT(L612, "mmm")</f>
        <v>Mar</v>
      </c>
      <c r="N612" s="15" t="str">
        <f>TEXT(L612, "yyyy")</f>
        <v>2015</v>
      </c>
      <c r="O612" t="b">
        <v>0</v>
      </c>
      <c r="P612">
        <v>0</v>
      </c>
      <c r="Q612" t="b">
        <v>0</v>
      </c>
      <c r="R612" t="s">
        <v>8272</v>
      </c>
      <c r="S612" s="10">
        <f>(E612/D612)*100</f>
        <v>0</v>
      </c>
      <c r="T612" s="12">
        <f>IF(P612&gt;0,E612/P612,0)</f>
        <v>0</v>
      </c>
      <c r="U612" t="str">
        <f>LEFT(R612,FIND("/",R612,1)-1)</f>
        <v>technology</v>
      </c>
      <c r="V612" t="str">
        <f>RIGHT(R612,(LEN(R612)-LEN(U612)-1))</f>
        <v>web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>(I613/86400)+25569+(-5/24)</f>
        <v>42388.352280092593</v>
      </c>
      <c r="K613">
        <v>1448026037</v>
      </c>
      <c r="L613" s="13">
        <f>(K613/86400)+25569+(-5/24)</f>
        <v>42328.352280092593</v>
      </c>
      <c r="M613" s="15" t="str">
        <f>TEXT(L613, "mmm")</f>
        <v>Nov</v>
      </c>
      <c r="N613" s="15" t="str">
        <f>TEXT(L613, "yyyy")</f>
        <v>2015</v>
      </c>
      <c r="O613" t="b">
        <v>0</v>
      </c>
      <c r="P613">
        <v>0</v>
      </c>
      <c r="Q613" t="b">
        <v>0</v>
      </c>
      <c r="R613" t="s">
        <v>8272</v>
      </c>
      <c r="S613" s="10">
        <f>(E613/D613)*100</f>
        <v>0</v>
      </c>
      <c r="T613" s="12">
        <f>IF(P613&gt;0,E613/P613,0)</f>
        <v>0</v>
      </c>
      <c r="U613" t="str">
        <f>LEFT(R613,FIND("/",R613,1)-1)</f>
        <v>technology</v>
      </c>
      <c r="V613" t="str">
        <f>RIGHT(R613,(LEN(R613)-LEN(U613)-1))</f>
        <v>web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>(I614/86400)+25569+(-5/24)</f>
        <v>42614.823449074072</v>
      </c>
      <c r="K614">
        <v>1470185146</v>
      </c>
      <c r="L614" s="13">
        <f>(K614/86400)+25569+(-5/24)</f>
        <v>42584.823449074072</v>
      </c>
      <c r="M614" s="15" t="str">
        <f>TEXT(L614, "mmm")</f>
        <v>Aug</v>
      </c>
      <c r="N614" s="15" t="str">
        <f>TEXT(L614, "yyyy")</f>
        <v>2016</v>
      </c>
      <c r="O614" t="b">
        <v>0</v>
      </c>
      <c r="P614">
        <v>0</v>
      </c>
      <c r="Q614" t="b">
        <v>0</v>
      </c>
      <c r="R614" t="s">
        <v>8272</v>
      </c>
      <c r="S614" s="10">
        <f>(E614/D614)*100</f>
        <v>0</v>
      </c>
      <c r="T614" s="12">
        <f>IF(P614&gt;0,E614/P614,0)</f>
        <v>0</v>
      </c>
      <c r="U614" t="str">
        <f>LEFT(R614,FIND("/",R614,1)-1)</f>
        <v>technology</v>
      </c>
      <c r="V614" t="str">
        <f>RIGHT(R614,(LEN(R614)-LEN(U614)-1))</f>
        <v>web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>(I615/86400)+25569+(-5/24)</f>
        <v>42277.999305555553</v>
      </c>
      <c r="K615">
        <v>1441022120</v>
      </c>
      <c r="L615" s="13">
        <f>(K615/86400)+25569+(-5/24)</f>
        <v>42247.288425925923</v>
      </c>
      <c r="M615" s="15" t="str">
        <f>TEXT(L615, "mmm")</f>
        <v>Aug</v>
      </c>
      <c r="N615" s="15" t="str">
        <f>TEXT(L615, "yyyy")</f>
        <v>2015</v>
      </c>
      <c r="O615" t="b">
        <v>0</v>
      </c>
      <c r="P615">
        <v>121</v>
      </c>
      <c r="Q615" t="b">
        <v>0</v>
      </c>
      <c r="R615" t="s">
        <v>8272</v>
      </c>
      <c r="S615" s="10">
        <f>(E615/D615)*100</f>
        <v>21.363333333333333</v>
      </c>
      <c r="T615" s="12">
        <f>IF(P615&gt;0,E615/P615,0)</f>
        <v>105.93388429752066</v>
      </c>
      <c r="U615" t="str">
        <f>LEFT(R615,FIND("/",R615,1)-1)</f>
        <v>technology</v>
      </c>
      <c r="V615" t="str">
        <f>RIGHT(R615,(LEN(R615)-LEN(U615)-1))</f>
        <v>web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>(I616/86400)+25569+(-5/24)</f>
        <v>42544.853472222218</v>
      </c>
      <c r="K616">
        <v>1464139740</v>
      </c>
      <c r="L616" s="13">
        <f>(K616/86400)+25569+(-5/24)</f>
        <v>42514.853472222218</v>
      </c>
      <c r="M616" s="15" t="str">
        <f>TEXT(L616, "mmm")</f>
        <v>May</v>
      </c>
      <c r="N616" s="15" t="str">
        <f>TEXT(L616, "yyyy")</f>
        <v>2016</v>
      </c>
      <c r="O616" t="b">
        <v>0</v>
      </c>
      <c r="P616">
        <v>0</v>
      </c>
      <c r="Q616" t="b">
        <v>0</v>
      </c>
      <c r="R616" t="s">
        <v>8272</v>
      </c>
      <c r="S616" s="10">
        <f>(E616/D616)*100</f>
        <v>0</v>
      </c>
      <c r="T616" s="12">
        <f>IF(P616&gt;0,E616/P616,0)</f>
        <v>0</v>
      </c>
      <c r="U616" t="str">
        <f>LEFT(R616,FIND("/",R616,1)-1)</f>
        <v>technology</v>
      </c>
      <c r="V616" t="str">
        <f>RIGHT(R616,(LEN(R616)-LEN(U616)-1))</f>
        <v>web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>(I617/86400)+25569+(-5/24)</f>
        <v>42271.913877314808</v>
      </c>
      <c r="K617">
        <v>1440557759</v>
      </c>
      <c r="L617" s="13">
        <f>(K617/86400)+25569+(-5/24)</f>
        <v>42241.913877314808</v>
      </c>
      <c r="M617" s="15" t="str">
        <f>TEXT(L617, "mmm")</f>
        <v>Aug</v>
      </c>
      <c r="N617" s="15" t="str">
        <f>TEXT(L617, "yyyy")</f>
        <v>2015</v>
      </c>
      <c r="O617" t="b">
        <v>0</v>
      </c>
      <c r="P617">
        <v>0</v>
      </c>
      <c r="Q617" t="b">
        <v>0</v>
      </c>
      <c r="R617" t="s">
        <v>8272</v>
      </c>
      <c r="S617" s="10">
        <f>(E617/D617)*100</f>
        <v>0</v>
      </c>
      <c r="T617" s="12">
        <f>IF(P617&gt;0,E617/P617,0)</f>
        <v>0</v>
      </c>
      <c r="U617" t="str">
        <f>LEFT(R617,FIND("/",R617,1)-1)</f>
        <v>technology</v>
      </c>
      <c r="V617" t="str">
        <f>RIGHT(R617,(LEN(R617)-LEN(U617)-1))</f>
        <v>web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>(I618/86400)+25569+(-5/24)</f>
        <v>42791.167905092589</v>
      </c>
      <c r="K618">
        <v>1485421307</v>
      </c>
      <c r="L618" s="13">
        <f>(K618/86400)+25569+(-5/24)</f>
        <v>42761.167905092589</v>
      </c>
      <c r="M618" s="15" t="str">
        <f>TEXT(L618, "mmm")</f>
        <v>Jan</v>
      </c>
      <c r="N618" s="15" t="str">
        <f>TEXT(L618, "yyyy")</f>
        <v>2017</v>
      </c>
      <c r="O618" t="b">
        <v>0</v>
      </c>
      <c r="P618">
        <v>0</v>
      </c>
      <c r="Q618" t="b">
        <v>0</v>
      </c>
      <c r="R618" t="s">
        <v>8272</v>
      </c>
      <c r="S618" s="10">
        <f>(E618/D618)*100</f>
        <v>0</v>
      </c>
      <c r="T618" s="12">
        <f>IF(P618&gt;0,E618/P618,0)</f>
        <v>0</v>
      </c>
      <c r="U618" t="str">
        <f>LEFT(R618,FIND("/",R618,1)-1)</f>
        <v>technology</v>
      </c>
      <c r="V618" t="str">
        <f>RIGHT(R618,(LEN(R618)-LEN(U618)-1))</f>
        <v>web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>(I619/86400)+25569+(-5/24)</f>
        <v>42132.134756944441</v>
      </c>
      <c r="K619">
        <v>1427184843</v>
      </c>
      <c r="L619" s="13">
        <f>(K619/86400)+25569+(-5/24)</f>
        <v>42087.134756944441</v>
      </c>
      <c r="M619" s="15" t="str">
        <f>TEXT(L619, "mmm")</f>
        <v>Mar</v>
      </c>
      <c r="N619" s="15" t="str">
        <f>TEXT(L619, "yyyy")</f>
        <v>2015</v>
      </c>
      <c r="O619" t="b">
        <v>0</v>
      </c>
      <c r="P619">
        <v>3</v>
      </c>
      <c r="Q619" t="b">
        <v>0</v>
      </c>
      <c r="R619" t="s">
        <v>8272</v>
      </c>
      <c r="S619" s="10">
        <f>(E619/D619)*100</f>
        <v>3</v>
      </c>
      <c r="T619" s="12">
        <f>IF(P619&gt;0,E619/P619,0)</f>
        <v>20</v>
      </c>
      <c r="U619" t="str">
        <f>LEFT(R619,FIND("/",R619,1)-1)</f>
        <v>technology</v>
      </c>
      <c r="V619" t="str">
        <f>RIGHT(R619,(LEN(R619)-LEN(U619)-1))</f>
        <v>web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>(I620/86400)+25569+(-5/24)</f>
        <v>42347.60188657407</v>
      </c>
      <c r="K620">
        <v>1447097203</v>
      </c>
      <c r="L620" s="13">
        <f>(K620/86400)+25569+(-5/24)</f>
        <v>42317.60188657407</v>
      </c>
      <c r="M620" s="15" t="str">
        <f>TEXT(L620, "mmm")</f>
        <v>Nov</v>
      </c>
      <c r="N620" s="15" t="str">
        <f>TEXT(L620, "yyyy")</f>
        <v>2015</v>
      </c>
      <c r="O620" t="b">
        <v>0</v>
      </c>
      <c r="P620">
        <v>0</v>
      </c>
      <c r="Q620" t="b">
        <v>0</v>
      </c>
      <c r="R620" t="s">
        <v>8272</v>
      </c>
      <c r="S620" s="10">
        <f>(E620/D620)*100</f>
        <v>0</v>
      </c>
      <c r="T620" s="12">
        <f>IF(P620&gt;0,E620/P620,0)</f>
        <v>0</v>
      </c>
      <c r="U620" t="str">
        <f>LEFT(R620,FIND("/",R620,1)-1)</f>
        <v>technology</v>
      </c>
      <c r="V620" t="str">
        <f>RIGHT(R620,(LEN(R620)-LEN(U620)-1))</f>
        <v>web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>(I621/86400)+25569+(-5/24)</f>
        <v>41968.483680555553</v>
      </c>
      <c r="K621">
        <v>1411745790</v>
      </c>
      <c r="L621" s="13">
        <f>(K621/86400)+25569+(-5/24)</f>
        <v>41908.442013888889</v>
      </c>
      <c r="M621" s="15" t="str">
        <f>TEXT(L621, "mmm")</f>
        <v>Sep</v>
      </c>
      <c r="N621" s="15" t="str">
        <f>TEXT(L621, "yyyy")</f>
        <v>2014</v>
      </c>
      <c r="O621" t="b">
        <v>0</v>
      </c>
      <c r="P621">
        <v>1</v>
      </c>
      <c r="Q621" t="b">
        <v>0</v>
      </c>
      <c r="R621" t="s">
        <v>8272</v>
      </c>
      <c r="S621" s="10">
        <f>(E621/D621)*100</f>
        <v>3.9999999999999996E-5</v>
      </c>
      <c r="T621" s="12">
        <f>IF(P621&gt;0,E621/P621,0)</f>
        <v>1</v>
      </c>
      <c r="U621" t="str">
        <f>LEFT(R621,FIND("/",R621,1)-1)</f>
        <v>technology</v>
      </c>
      <c r="V621" t="str">
        <f>RIGHT(R621,(LEN(R621)-LEN(U621)-1))</f>
        <v>web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>(I622/86400)+25569+(-5/24)</f>
        <v>41876.508541666662</v>
      </c>
      <c r="K622">
        <v>1405098738</v>
      </c>
      <c r="L622" s="13">
        <f>(K622/86400)+25569+(-5/24)</f>
        <v>41831.508541666662</v>
      </c>
      <c r="M622" s="15" t="str">
        <f>TEXT(L622, "mmm")</f>
        <v>Jul</v>
      </c>
      <c r="N622" s="15" t="str">
        <f>TEXT(L622, "yyyy")</f>
        <v>2014</v>
      </c>
      <c r="O622" t="b">
        <v>0</v>
      </c>
      <c r="P622">
        <v>1</v>
      </c>
      <c r="Q622" t="b">
        <v>0</v>
      </c>
      <c r="R622" t="s">
        <v>8272</v>
      </c>
      <c r="S622" s="10">
        <f>(E622/D622)*100</f>
        <v>1</v>
      </c>
      <c r="T622" s="12">
        <f>IF(P622&gt;0,E622/P622,0)</f>
        <v>300</v>
      </c>
      <c r="U622" t="str">
        <f>LEFT(R622,FIND("/",R622,1)-1)</f>
        <v>technology</v>
      </c>
      <c r="V622" t="str">
        <f>RIGHT(R622,(LEN(R622)-LEN(U622)-1))</f>
        <v>web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>(I623/86400)+25569+(-5/24)</f>
        <v>42558.779363425921</v>
      </c>
      <c r="K623">
        <v>1465342937</v>
      </c>
      <c r="L623" s="13">
        <f>(K623/86400)+25569+(-5/24)</f>
        <v>42528.779363425921</v>
      </c>
      <c r="M623" s="15" t="str">
        <f>TEXT(L623, "mmm")</f>
        <v>Jun</v>
      </c>
      <c r="N623" s="15" t="str">
        <f>TEXT(L623, "yyyy")</f>
        <v>2016</v>
      </c>
      <c r="O623" t="b">
        <v>0</v>
      </c>
      <c r="P623">
        <v>3</v>
      </c>
      <c r="Q623" t="b">
        <v>0</v>
      </c>
      <c r="R623" t="s">
        <v>8272</v>
      </c>
      <c r="S623" s="10">
        <f>(E623/D623)*100</f>
        <v>1.044</v>
      </c>
      <c r="T623" s="12">
        <f>IF(P623&gt;0,E623/P623,0)</f>
        <v>87</v>
      </c>
      <c r="U623" t="str">
        <f>LEFT(R623,FIND("/",R623,1)-1)</f>
        <v>technology</v>
      </c>
      <c r="V623" t="str">
        <f>RIGHT(R623,(LEN(R623)-LEN(U623)-1))</f>
        <v>web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>(I624/86400)+25569+(-5/24)</f>
        <v>42552.566412037035</v>
      </c>
      <c r="K624">
        <v>1465670138</v>
      </c>
      <c r="L624" s="13">
        <f>(K624/86400)+25569+(-5/24)</f>
        <v>42532.566412037035</v>
      </c>
      <c r="M624" s="15" t="str">
        <f>TEXT(L624, "mmm")</f>
        <v>Jun</v>
      </c>
      <c r="N624" s="15" t="str">
        <f>TEXT(L624, "yyyy")</f>
        <v>2016</v>
      </c>
      <c r="O624" t="b">
        <v>0</v>
      </c>
      <c r="P624">
        <v>9</v>
      </c>
      <c r="Q624" t="b">
        <v>0</v>
      </c>
      <c r="R624" t="s">
        <v>8272</v>
      </c>
      <c r="S624" s="10">
        <f>(E624/D624)*100</f>
        <v>5.6833333333333336</v>
      </c>
      <c r="T624" s="12">
        <f>IF(P624&gt;0,E624/P624,0)</f>
        <v>37.888888888888886</v>
      </c>
      <c r="U624" t="str">
        <f>LEFT(R624,FIND("/",R624,1)-1)</f>
        <v>technology</v>
      </c>
      <c r="V624" t="str">
        <f>RIGHT(R624,(LEN(R624)-LEN(U624)-1))</f>
        <v>web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>(I625/86400)+25569+(-5/24)</f>
        <v>42151.800891203697</v>
      </c>
      <c r="K625">
        <v>1430179997</v>
      </c>
      <c r="L625" s="13">
        <f>(K625/86400)+25569+(-5/24)</f>
        <v>42121.800891203697</v>
      </c>
      <c r="M625" s="15" t="str">
        <f>TEXT(L625, "mmm")</f>
        <v>Apr</v>
      </c>
      <c r="N625" s="15" t="str">
        <f>TEXT(L625, "yyyy")</f>
        <v>2015</v>
      </c>
      <c r="O625" t="b">
        <v>0</v>
      </c>
      <c r="P625">
        <v>0</v>
      </c>
      <c r="Q625" t="b">
        <v>0</v>
      </c>
      <c r="R625" t="s">
        <v>8272</v>
      </c>
      <c r="S625" s="10">
        <f>(E625/D625)*100</f>
        <v>0</v>
      </c>
      <c r="T625" s="12">
        <f>IF(P625&gt;0,E625/P625,0)</f>
        <v>0</v>
      </c>
      <c r="U625" t="str">
        <f>LEFT(R625,FIND("/",R625,1)-1)</f>
        <v>technology</v>
      </c>
      <c r="V625" t="str">
        <f>RIGHT(R625,(LEN(R625)-LEN(U625)-1))</f>
        <v>web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>(I626/86400)+25569+(-5/24)</f>
        <v>42138.78056712963</v>
      </c>
      <c r="K626">
        <v>1429055041</v>
      </c>
      <c r="L626" s="13">
        <f>(K626/86400)+25569+(-5/24)</f>
        <v>42108.78056712963</v>
      </c>
      <c r="M626" s="15" t="str">
        <f>TEXT(L626, "mmm")</f>
        <v>Apr</v>
      </c>
      <c r="N626" s="15" t="str">
        <f>TEXT(L626, "yyyy")</f>
        <v>2015</v>
      </c>
      <c r="O626" t="b">
        <v>0</v>
      </c>
      <c r="P626">
        <v>0</v>
      </c>
      <c r="Q626" t="b">
        <v>0</v>
      </c>
      <c r="R626" t="s">
        <v>8272</v>
      </c>
      <c r="S626" s="10">
        <f>(E626/D626)*100</f>
        <v>0</v>
      </c>
      <c r="T626" s="12">
        <f>IF(P626&gt;0,E626/P626,0)</f>
        <v>0</v>
      </c>
      <c r="U626" t="str">
        <f>LEFT(R626,FIND("/",R626,1)-1)</f>
        <v>technology</v>
      </c>
      <c r="V626" t="str">
        <f>RIGHT(R626,(LEN(R626)-LEN(U626)-1))</f>
        <v>web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>(I627/86400)+25569+(-5/24)</f>
        <v>42820.645567129628</v>
      </c>
      <c r="K627">
        <v>1487971777</v>
      </c>
      <c r="L627" s="13">
        <f>(K627/86400)+25569+(-5/24)</f>
        <v>42790.687233796292</v>
      </c>
      <c r="M627" s="15" t="str">
        <f>TEXT(L627, "mmm")</f>
        <v>Feb</v>
      </c>
      <c r="N627" s="15" t="str">
        <f>TEXT(L627, "yyyy")</f>
        <v>2017</v>
      </c>
      <c r="O627" t="b">
        <v>0</v>
      </c>
      <c r="P627">
        <v>0</v>
      </c>
      <c r="Q627" t="b">
        <v>0</v>
      </c>
      <c r="R627" t="s">
        <v>8272</v>
      </c>
      <c r="S627" s="10">
        <f>(E627/D627)*100</f>
        <v>0</v>
      </c>
      <c r="T627" s="12">
        <f>IF(P627&gt;0,E627/P627,0)</f>
        <v>0</v>
      </c>
      <c r="U627" t="str">
        <f>LEFT(R627,FIND("/",R627,1)-1)</f>
        <v>technology</v>
      </c>
      <c r="V627" t="str">
        <f>RIGHT(R627,(LEN(R627)-LEN(U627)-1))</f>
        <v>web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>(I628/86400)+25569+(-5/24)</f>
        <v>42231.348611111105</v>
      </c>
      <c r="K628">
        <v>1436793939</v>
      </c>
      <c r="L628" s="13">
        <f>(K628/86400)+25569+(-5/24)</f>
        <v>42198.351145833331</v>
      </c>
      <c r="M628" s="15" t="str">
        <f>TEXT(L628, "mmm")</f>
        <v>Jul</v>
      </c>
      <c r="N628" s="15" t="str">
        <f>TEXT(L628, "yyyy")</f>
        <v>2015</v>
      </c>
      <c r="O628" t="b">
        <v>0</v>
      </c>
      <c r="P628">
        <v>39</v>
      </c>
      <c r="Q628" t="b">
        <v>0</v>
      </c>
      <c r="R628" t="s">
        <v>8272</v>
      </c>
      <c r="S628" s="10">
        <f>(E628/D628)*100</f>
        <v>17.380000000000003</v>
      </c>
      <c r="T628" s="12">
        <f>IF(P628&gt;0,E628/P628,0)</f>
        <v>111.41025641025641</v>
      </c>
      <c r="U628" t="str">
        <f>LEFT(R628,FIND("/",R628,1)-1)</f>
        <v>technology</v>
      </c>
      <c r="V628" t="str">
        <f>RIGHT(R628,(LEN(R628)-LEN(U628)-1))</f>
        <v>web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>(I629/86400)+25569+(-5/24)</f>
        <v>42443.749999999993</v>
      </c>
      <c r="K629">
        <v>1452842511</v>
      </c>
      <c r="L629" s="13">
        <f>(K629/86400)+25569+(-5/24)</f>
        <v>42384.098506944443</v>
      </c>
      <c r="M629" s="15" t="str">
        <f>TEXT(L629, "mmm")</f>
        <v>Jan</v>
      </c>
      <c r="N629" s="15" t="str">
        <f>TEXT(L629, "yyyy")</f>
        <v>2016</v>
      </c>
      <c r="O629" t="b">
        <v>0</v>
      </c>
      <c r="P629">
        <v>1</v>
      </c>
      <c r="Q629" t="b">
        <v>0</v>
      </c>
      <c r="R629" t="s">
        <v>8272</v>
      </c>
      <c r="S629" s="10">
        <f>(E629/D629)*100</f>
        <v>0.02</v>
      </c>
      <c r="T629" s="12">
        <f>IF(P629&gt;0,E629/P629,0)</f>
        <v>90</v>
      </c>
      <c r="U629" t="str">
        <f>LEFT(R629,FIND("/",R629,1)-1)</f>
        <v>technology</v>
      </c>
      <c r="V629" t="str">
        <f>RIGHT(R629,(LEN(R629)-LEN(U629)-1))</f>
        <v>web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>(I630/86400)+25569+(-5/24)</f>
        <v>41833.484456018516</v>
      </c>
      <c r="K630">
        <v>1402677457</v>
      </c>
      <c r="L630" s="13">
        <f>(K630/86400)+25569+(-5/24)</f>
        <v>41803.484456018516</v>
      </c>
      <c r="M630" s="15" t="str">
        <f>TEXT(L630, "mmm")</f>
        <v>Jun</v>
      </c>
      <c r="N630" s="15" t="str">
        <f>TEXT(L630, "yyyy")</f>
        <v>2014</v>
      </c>
      <c r="O630" t="b">
        <v>0</v>
      </c>
      <c r="P630">
        <v>0</v>
      </c>
      <c r="Q630" t="b">
        <v>0</v>
      </c>
      <c r="R630" t="s">
        <v>8272</v>
      </c>
      <c r="S630" s="10">
        <f>(E630/D630)*100</f>
        <v>0</v>
      </c>
      <c r="T630" s="12">
        <f>IF(P630&gt;0,E630/P630,0)</f>
        <v>0</v>
      </c>
      <c r="U630" t="str">
        <f>LEFT(R630,FIND("/",R630,1)-1)</f>
        <v>technology</v>
      </c>
      <c r="V630" t="str">
        <f>RIGHT(R630,(LEN(R630)-LEN(U630)-1))</f>
        <v>web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>(I631/86400)+25569+(-5/24)</f>
        <v>42504.429490740738</v>
      </c>
      <c r="K631">
        <v>1460647108</v>
      </c>
      <c r="L631" s="13">
        <f>(K631/86400)+25569+(-5/24)</f>
        <v>42474.429490740738</v>
      </c>
      <c r="M631" s="15" t="str">
        <f>TEXT(L631, "mmm")</f>
        <v>Apr</v>
      </c>
      <c r="N631" s="15" t="str">
        <f>TEXT(L631, "yyyy")</f>
        <v>2016</v>
      </c>
      <c r="O631" t="b">
        <v>0</v>
      </c>
      <c r="P631">
        <v>3</v>
      </c>
      <c r="Q631" t="b">
        <v>0</v>
      </c>
      <c r="R631" t="s">
        <v>8272</v>
      </c>
      <c r="S631" s="10">
        <f>(E631/D631)*100</f>
        <v>0.17500000000000002</v>
      </c>
      <c r="T631" s="12">
        <f>IF(P631&gt;0,E631/P631,0)</f>
        <v>116.66666666666667</v>
      </c>
      <c r="U631" t="str">
        <f>LEFT(R631,FIND("/",R631,1)-1)</f>
        <v>technology</v>
      </c>
      <c r="V631" t="str">
        <f>RIGHT(R631,(LEN(R631)-LEN(U631)-1))</f>
        <v>web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>(I632/86400)+25569+(-5/24)</f>
        <v>42253.006944444445</v>
      </c>
      <c r="K632">
        <v>1438959121</v>
      </c>
      <c r="L632" s="13">
        <f>(K632/86400)+25569+(-5/24)</f>
        <v>42223.411122685182</v>
      </c>
      <c r="M632" s="15" t="str">
        <f>TEXT(L632, "mmm")</f>
        <v>Aug</v>
      </c>
      <c r="N632" s="15" t="str">
        <f>TEXT(L632, "yyyy")</f>
        <v>2015</v>
      </c>
      <c r="O632" t="b">
        <v>0</v>
      </c>
      <c r="P632">
        <v>1</v>
      </c>
      <c r="Q632" t="b">
        <v>0</v>
      </c>
      <c r="R632" t="s">
        <v>8272</v>
      </c>
      <c r="S632" s="10">
        <f>(E632/D632)*100</f>
        <v>8.3340278356529712E-2</v>
      </c>
      <c r="T632" s="12">
        <f>IF(P632&gt;0,E632/P632,0)</f>
        <v>10</v>
      </c>
      <c r="U632" t="str">
        <f>LEFT(R632,FIND("/",R632,1)-1)</f>
        <v>technology</v>
      </c>
      <c r="V632" t="str">
        <f>RIGHT(R632,(LEN(R632)-LEN(U632)-1))</f>
        <v>web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>(I633/86400)+25569+(-5/24)</f>
        <v>42518.563993055555</v>
      </c>
      <c r="K633">
        <v>1461954729</v>
      </c>
      <c r="L633" s="13">
        <f>(K633/86400)+25569+(-5/24)</f>
        <v>42489.563993055555</v>
      </c>
      <c r="M633" s="15" t="str">
        <f>TEXT(L633, "mmm")</f>
        <v>Apr</v>
      </c>
      <c r="N633" s="15" t="str">
        <f>TEXT(L633, "yyyy")</f>
        <v>2016</v>
      </c>
      <c r="O633" t="b">
        <v>0</v>
      </c>
      <c r="P633">
        <v>9</v>
      </c>
      <c r="Q633" t="b">
        <v>0</v>
      </c>
      <c r="R633" t="s">
        <v>8272</v>
      </c>
      <c r="S633" s="10">
        <f>(E633/D633)*100</f>
        <v>1.38</v>
      </c>
      <c r="T633" s="12">
        <f>IF(P633&gt;0,E633/P633,0)</f>
        <v>76.666666666666671</v>
      </c>
      <c r="U633" t="str">
        <f>LEFT(R633,FIND("/",R633,1)-1)</f>
        <v>technology</v>
      </c>
      <c r="V633" t="str">
        <f>RIGHT(R633,(LEN(R633)-LEN(U633)-1))</f>
        <v>web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>(I634/86400)+25569+(-5/24)</f>
        <v>42333.492650462962</v>
      </c>
      <c r="K634">
        <v>1445874565</v>
      </c>
      <c r="L634" s="13">
        <f>(K634/86400)+25569+(-5/24)</f>
        <v>42303.450983796291</v>
      </c>
      <c r="M634" s="15" t="str">
        <f>TEXT(L634, "mmm")</f>
        <v>Oct</v>
      </c>
      <c r="N634" s="15" t="str">
        <f>TEXT(L634, "yyyy")</f>
        <v>2015</v>
      </c>
      <c r="O634" t="b">
        <v>0</v>
      </c>
      <c r="P634">
        <v>0</v>
      </c>
      <c r="Q634" t="b">
        <v>0</v>
      </c>
      <c r="R634" t="s">
        <v>8272</v>
      </c>
      <c r="S634" s="10">
        <f>(E634/D634)*100</f>
        <v>0</v>
      </c>
      <c r="T634" s="12">
        <f>IF(P634&gt;0,E634/P634,0)</f>
        <v>0</v>
      </c>
      <c r="U634" t="str">
        <f>LEFT(R634,FIND("/",R634,1)-1)</f>
        <v>technology</v>
      </c>
      <c r="V634" t="str">
        <f>RIGHT(R634,(LEN(R634)-LEN(U634)-1))</f>
        <v>web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>(I635/86400)+25569+(-5/24)</f>
        <v>42538.749999999993</v>
      </c>
      <c r="K635">
        <v>1463469062</v>
      </c>
      <c r="L635" s="13">
        <f>(K635/86400)+25569+(-5/24)</f>
        <v>42507.090995370367</v>
      </c>
      <c r="M635" s="15" t="str">
        <f>TEXT(L635, "mmm")</f>
        <v>May</v>
      </c>
      <c r="N635" s="15" t="str">
        <f>TEXT(L635, "yyyy")</f>
        <v>2016</v>
      </c>
      <c r="O635" t="b">
        <v>0</v>
      </c>
      <c r="P635">
        <v>25</v>
      </c>
      <c r="Q635" t="b">
        <v>0</v>
      </c>
      <c r="R635" t="s">
        <v>8272</v>
      </c>
      <c r="S635" s="10">
        <f>(E635/D635)*100</f>
        <v>12.45</v>
      </c>
      <c r="T635" s="12">
        <f>IF(P635&gt;0,E635/P635,0)</f>
        <v>49.8</v>
      </c>
      <c r="U635" t="str">
        <f>LEFT(R635,FIND("/",R635,1)-1)</f>
        <v>technology</v>
      </c>
      <c r="V635" t="str">
        <f>RIGHT(R635,(LEN(R635)-LEN(U635)-1))</f>
        <v>web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>(I636/86400)+25569+(-5/24)</f>
        <v>42061.720243055555</v>
      </c>
      <c r="K636">
        <v>1422397029</v>
      </c>
      <c r="L636" s="13">
        <f>(K636/86400)+25569+(-5/24)</f>
        <v>42031.720243055555</v>
      </c>
      <c r="M636" s="15" t="str">
        <f>TEXT(L636, "mmm")</f>
        <v>Jan</v>
      </c>
      <c r="N636" s="15" t="str">
        <f>TEXT(L636, "yyyy")</f>
        <v>2015</v>
      </c>
      <c r="O636" t="b">
        <v>0</v>
      </c>
      <c r="P636">
        <v>1</v>
      </c>
      <c r="Q636" t="b">
        <v>0</v>
      </c>
      <c r="R636" t="s">
        <v>8272</v>
      </c>
      <c r="S636" s="10">
        <f>(E636/D636)*100</f>
        <v>0.02</v>
      </c>
      <c r="T636" s="12">
        <f>IF(P636&gt;0,E636/P636,0)</f>
        <v>1</v>
      </c>
      <c r="U636" t="str">
        <f>LEFT(R636,FIND("/",R636,1)-1)</f>
        <v>technology</v>
      </c>
      <c r="V636" t="str">
        <f>RIGHT(R636,(LEN(R636)-LEN(U636)-1))</f>
        <v>web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>(I637/86400)+25569+(-5/24)</f>
        <v>42105.883819444447</v>
      </c>
      <c r="K637">
        <v>1426212762</v>
      </c>
      <c r="L637" s="13">
        <f>(K637/86400)+25569+(-5/24)</f>
        <v>42075.883819444447</v>
      </c>
      <c r="M637" s="15" t="str">
        <f>TEXT(L637, "mmm")</f>
        <v>Mar</v>
      </c>
      <c r="N637" s="15" t="str">
        <f>TEXT(L637, "yyyy")</f>
        <v>2015</v>
      </c>
      <c r="O637" t="b">
        <v>0</v>
      </c>
      <c r="P637">
        <v>1</v>
      </c>
      <c r="Q637" t="b">
        <v>0</v>
      </c>
      <c r="R637" t="s">
        <v>8272</v>
      </c>
      <c r="S637" s="10">
        <f>(E637/D637)*100</f>
        <v>8.0000000000000002E-3</v>
      </c>
      <c r="T637" s="12">
        <f>IF(P637&gt;0,E637/P637,0)</f>
        <v>2</v>
      </c>
      <c r="U637" t="str">
        <f>LEFT(R637,FIND("/",R637,1)-1)</f>
        <v>technology</v>
      </c>
      <c r="V637" t="str">
        <f>RIGHT(R637,(LEN(R637)-LEN(U637)-1))</f>
        <v>web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>(I638/86400)+25569+(-5/24)</f>
        <v>42161.240972222215</v>
      </c>
      <c r="K638">
        <v>1430996150</v>
      </c>
      <c r="L638" s="13">
        <f>(K638/86400)+25569+(-5/24)</f>
        <v>42131.247106481482</v>
      </c>
      <c r="M638" s="15" t="str">
        <f>TEXT(L638, "mmm")</f>
        <v>May</v>
      </c>
      <c r="N638" s="15" t="str">
        <f>TEXT(L638, "yyyy")</f>
        <v>2015</v>
      </c>
      <c r="O638" t="b">
        <v>0</v>
      </c>
      <c r="P638">
        <v>1</v>
      </c>
      <c r="Q638" t="b">
        <v>0</v>
      </c>
      <c r="R638" t="s">
        <v>8272</v>
      </c>
      <c r="S638" s="10">
        <f>(E638/D638)*100</f>
        <v>0.2</v>
      </c>
      <c r="T638" s="12">
        <f>IF(P638&gt;0,E638/P638,0)</f>
        <v>4</v>
      </c>
      <c r="U638" t="str">
        <f>LEFT(R638,FIND("/",R638,1)-1)</f>
        <v>technology</v>
      </c>
      <c r="V638" t="str">
        <f>RIGHT(R638,(LEN(R638)-LEN(U638)-1))</f>
        <v>web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>(I639/86400)+25569+(-5/24)</f>
        <v>42791.75277777778</v>
      </c>
      <c r="K639">
        <v>1485558318</v>
      </c>
      <c r="L639" s="13">
        <f>(K639/86400)+25569+(-5/24)</f>
        <v>42762.75368055555</v>
      </c>
      <c r="M639" s="15" t="str">
        <f>TEXT(L639, "mmm")</f>
        <v>Jan</v>
      </c>
      <c r="N639" s="15" t="str">
        <f>TEXT(L639, "yyyy")</f>
        <v>2017</v>
      </c>
      <c r="O639" t="b">
        <v>0</v>
      </c>
      <c r="P639">
        <v>0</v>
      </c>
      <c r="Q639" t="b">
        <v>0</v>
      </c>
      <c r="R639" t="s">
        <v>8272</v>
      </c>
      <c r="S639" s="10">
        <f>(E639/D639)*100</f>
        <v>0</v>
      </c>
      <c r="T639" s="12">
        <f>IF(P639&gt;0,E639/P639,0)</f>
        <v>0</v>
      </c>
      <c r="U639" t="str">
        <f>LEFT(R639,FIND("/",R639,1)-1)</f>
        <v>technology</v>
      </c>
      <c r="V639" t="str">
        <f>RIGHT(R639,(LEN(R639)-LEN(U639)-1))</f>
        <v>web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>(I640/86400)+25569+(-5/24)</f>
        <v>42819.343310185184</v>
      </c>
      <c r="K640">
        <v>1485267262</v>
      </c>
      <c r="L640" s="13">
        <f>(K640/86400)+25569+(-5/24)</f>
        <v>42759.384976851848</v>
      </c>
      <c r="M640" s="15" t="str">
        <f>TEXT(L640, "mmm")</f>
        <v>Jan</v>
      </c>
      <c r="N640" s="15" t="str">
        <f>TEXT(L640, "yyyy")</f>
        <v>2017</v>
      </c>
      <c r="O640" t="b">
        <v>0</v>
      </c>
      <c r="P640">
        <v>6</v>
      </c>
      <c r="Q640" t="b">
        <v>0</v>
      </c>
      <c r="R640" t="s">
        <v>8272</v>
      </c>
      <c r="S640" s="10">
        <f>(E640/D640)*100</f>
        <v>9.0000000000000011E-3</v>
      </c>
      <c r="T640" s="12">
        <f>IF(P640&gt;0,E640/P640,0)</f>
        <v>3</v>
      </c>
      <c r="U640" t="str">
        <f>LEFT(R640,FIND("/",R640,1)-1)</f>
        <v>technology</v>
      </c>
      <c r="V640" t="str">
        <f>RIGHT(R640,(LEN(R640)-LEN(U640)-1))</f>
        <v>web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>(I641/86400)+25569+(-5/24)</f>
        <v>41925.374942129631</v>
      </c>
      <c r="K641">
        <v>1408024795</v>
      </c>
      <c r="L641" s="13">
        <f>(K641/86400)+25569+(-5/24)</f>
        <v>41865.374942129631</v>
      </c>
      <c r="M641" s="15" t="str">
        <f>TEXT(L641, "mmm")</f>
        <v>Aug</v>
      </c>
      <c r="N641" s="15" t="str">
        <f>TEXT(L641, "yyyy")</f>
        <v>2014</v>
      </c>
      <c r="O641" t="b">
        <v>0</v>
      </c>
      <c r="P641">
        <v>1</v>
      </c>
      <c r="Q641" t="b">
        <v>0</v>
      </c>
      <c r="R641" t="s">
        <v>8272</v>
      </c>
      <c r="S641" s="10">
        <f>(E641/D641)*100</f>
        <v>9.9999999999999991E-5</v>
      </c>
      <c r="T641" s="12">
        <f>IF(P641&gt;0,E641/P641,0)</f>
        <v>1</v>
      </c>
      <c r="U641" t="str">
        <f>LEFT(R641,FIND("/",R641,1)-1)</f>
        <v>technology</v>
      </c>
      <c r="V641" t="str">
        <f>RIGHT(R641,(LEN(R641)-LEN(U641)-1))</f>
        <v>web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>(I642/86400)+25569+(-5/24)</f>
        <v>42698.749999999993</v>
      </c>
      <c r="K642">
        <v>1478685915</v>
      </c>
      <c r="L642" s="13">
        <f>(K642/86400)+25569+(-5/24)</f>
        <v>42683.211979166663</v>
      </c>
      <c r="M642" s="15" t="str">
        <f>TEXT(L642, "mmm")</f>
        <v>Nov</v>
      </c>
      <c r="N642" s="15" t="str">
        <f>TEXT(L642, "yyyy")</f>
        <v>2016</v>
      </c>
      <c r="O642" t="b">
        <v>0</v>
      </c>
      <c r="P642">
        <v>2</v>
      </c>
      <c r="Q642" t="b">
        <v>1</v>
      </c>
      <c r="R642" t="s">
        <v>8273</v>
      </c>
      <c r="S642" s="10">
        <f>(E642/D642)*100</f>
        <v>144.28571428571428</v>
      </c>
      <c r="T642" s="12">
        <f>IF(P642&gt;0,E642/P642,0)</f>
        <v>50.5</v>
      </c>
      <c r="U642" t="str">
        <f>LEFT(R642,FIND("/",R642,1)-1)</f>
        <v>technology</v>
      </c>
      <c r="V642" t="str">
        <f>RIGHT(R642,(LEN(R642)-LEN(U642)-1))</f>
        <v>wearables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>(I643/86400)+25569+(-5/24)</f>
        <v>42229.361666666664</v>
      </c>
      <c r="K643">
        <v>1436881248</v>
      </c>
      <c r="L643" s="13">
        <f>(K643/86400)+25569+(-5/24)</f>
        <v>42199.361666666664</v>
      </c>
      <c r="M643" s="15" t="str">
        <f>TEXT(L643, "mmm")</f>
        <v>Jul</v>
      </c>
      <c r="N643" s="15" t="str">
        <f>TEXT(L643, "yyyy")</f>
        <v>2015</v>
      </c>
      <c r="O643" t="b">
        <v>0</v>
      </c>
      <c r="P643">
        <v>315</v>
      </c>
      <c r="Q643" t="b">
        <v>1</v>
      </c>
      <c r="R643" t="s">
        <v>8273</v>
      </c>
      <c r="S643" s="10">
        <f>(E643/D643)*100</f>
        <v>119.16249999999999</v>
      </c>
      <c r="T643" s="12">
        <f>IF(P643&gt;0,E643/P643,0)</f>
        <v>151.31746031746033</v>
      </c>
      <c r="U643" t="str">
        <f>LEFT(R643,FIND("/",R643,1)-1)</f>
        <v>technology</v>
      </c>
      <c r="V643" t="str">
        <f>RIGHT(R643,(LEN(R643)-LEN(U643)-1))</f>
        <v>wearables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>(I644/86400)+25569+(-5/24)</f>
        <v>42235.442986111106</v>
      </c>
      <c r="K644">
        <v>1436888274</v>
      </c>
      <c r="L644" s="13">
        <f>(K644/86400)+25569+(-5/24)</f>
        <v>42199.442986111106</v>
      </c>
      <c r="M644" s="15" t="str">
        <f>TEXT(L644, "mmm")</f>
        <v>Jul</v>
      </c>
      <c r="N644" s="15" t="str">
        <f>TEXT(L644, "yyyy")</f>
        <v>2015</v>
      </c>
      <c r="O644" t="b">
        <v>0</v>
      </c>
      <c r="P644">
        <v>2174</v>
      </c>
      <c r="Q644" t="b">
        <v>1</v>
      </c>
      <c r="R644" t="s">
        <v>8273</v>
      </c>
      <c r="S644" s="10">
        <f>(E644/D644)*100</f>
        <v>1460.4850000000001</v>
      </c>
      <c r="T644" s="12">
        <f>IF(P644&gt;0,E644/P644,0)</f>
        <v>134.3592456301748</v>
      </c>
      <c r="U644" t="str">
        <f>LEFT(R644,FIND("/",R644,1)-1)</f>
        <v>technology</v>
      </c>
      <c r="V644" t="str">
        <f>RIGHT(R644,(LEN(R644)-LEN(U644)-1))</f>
        <v>wearables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>(I645/86400)+25569+(-5/24)</f>
        <v>42155.43373842592</v>
      </c>
      <c r="K645">
        <v>1428333875</v>
      </c>
      <c r="L645" s="13">
        <f>(K645/86400)+25569+(-5/24)</f>
        <v>42100.43373842592</v>
      </c>
      <c r="M645" s="15" t="str">
        <f>TEXT(L645, "mmm")</f>
        <v>Apr</v>
      </c>
      <c r="N645" s="15" t="str">
        <f>TEXT(L645, "yyyy")</f>
        <v>2015</v>
      </c>
      <c r="O645" t="b">
        <v>0</v>
      </c>
      <c r="P645">
        <v>152</v>
      </c>
      <c r="Q645" t="b">
        <v>1</v>
      </c>
      <c r="R645" t="s">
        <v>8273</v>
      </c>
      <c r="S645" s="10">
        <f>(E645/D645)*100</f>
        <v>105.80799999999999</v>
      </c>
      <c r="T645" s="12">
        <f>IF(P645&gt;0,E645/P645,0)</f>
        <v>174.02631578947367</v>
      </c>
      <c r="U645" t="str">
        <f>LEFT(R645,FIND("/",R645,1)-1)</f>
        <v>technology</v>
      </c>
      <c r="V645" t="str">
        <f>RIGHT(R645,(LEN(R645)-LEN(U645)-1))</f>
        <v>wearables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>(I646/86400)+25569+(-5/24)</f>
        <v>41940.833333333328</v>
      </c>
      <c r="K646">
        <v>1410883139</v>
      </c>
      <c r="L646" s="13">
        <f>(K646/86400)+25569+(-5/24)</f>
        <v>41898.457627314812</v>
      </c>
      <c r="M646" s="15" t="str">
        <f>TEXT(L646, "mmm")</f>
        <v>Sep</v>
      </c>
      <c r="N646" s="15" t="str">
        <f>TEXT(L646, "yyyy")</f>
        <v>2014</v>
      </c>
      <c r="O646" t="b">
        <v>0</v>
      </c>
      <c r="P646">
        <v>1021</v>
      </c>
      <c r="Q646" t="b">
        <v>1</v>
      </c>
      <c r="R646" t="s">
        <v>8273</v>
      </c>
      <c r="S646" s="10">
        <f>(E646/D646)*100</f>
        <v>300.11791999999997</v>
      </c>
      <c r="T646" s="12">
        <f>IF(P646&gt;0,E646/P646,0)</f>
        <v>73.486268364348675</v>
      </c>
      <c r="U646" t="str">
        <f>LEFT(R646,FIND("/",R646,1)-1)</f>
        <v>technology</v>
      </c>
      <c r="V646" t="str">
        <f>RIGHT(R646,(LEN(R646)-LEN(U646)-1))</f>
        <v>wearables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>(I647/86400)+25569+(-5/24)</f>
        <v>42593.817986111106</v>
      </c>
      <c r="K647">
        <v>1468370274</v>
      </c>
      <c r="L647" s="13">
        <f>(K647/86400)+25569+(-5/24)</f>
        <v>42563.817986111106</v>
      </c>
      <c r="M647" s="15" t="str">
        <f>TEXT(L647, "mmm")</f>
        <v>Jul</v>
      </c>
      <c r="N647" s="15" t="str">
        <f>TEXT(L647, "yyyy")</f>
        <v>2016</v>
      </c>
      <c r="O647" t="b">
        <v>0</v>
      </c>
      <c r="P647">
        <v>237</v>
      </c>
      <c r="Q647" t="b">
        <v>1</v>
      </c>
      <c r="R647" t="s">
        <v>8273</v>
      </c>
      <c r="S647" s="10">
        <f>(E647/D647)*100</f>
        <v>278.7</v>
      </c>
      <c r="T647" s="12">
        <f>IF(P647&gt;0,E647/P647,0)</f>
        <v>23.518987341772153</v>
      </c>
      <c r="U647" t="str">
        <f>LEFT(R647,FIND("/",R647,1)-1)</f>
        <v>technology</v>
      </c>
      <c r="V647" t="str">
        <f>RIGHT(R647,(LEN(R647)-LEN(U647)-1))</f>
        <v>wearables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>(I648/86400)+25569+(-5/24)</f>
        <v>41862.644293981481</v>
      </c>
      <c r="K648">
        <v>1405196867</v>
      </c>
      <c r="L648" s="13">
        <f>(K648/86400)+25569+(-5/24)</f>
        <v>41832.644293981481</v>
      </c>
      <c r="M648" s="15" t="str">
        <f>TEXT(L648, "mmm")</f>
        <v>Jul</v>
      </c>
      <c r="N648" s="15" t="str">
        <f>TEXT(L648, "yyyy")</f>
        <v>2014</v>
      </c>
      <c r="O648" t="b">
        <v>0</v>
      </c>
      <c r="P648">
        <v>27</v>
      </c>
      <c r="Q648" t="b">
        <v>1</v>
      </c>
      <c r="R648" t="s">
        <v>8273</v>
      </c>
      <c r="S648" s="10">
        <f>(E648/D648)*100</f>
        <v>131.87625</v>
      </c>
      <c r="T648" s="12">
        <f>IF(P648&gt;0,E648/P648,0)</f>
        <v>39.074444444444445</v>
      </c>
      <c r="U648" t="str">
        <f>LEFT(R648,FIND("/",R648,1)-1)</f>
        <v>technology</v>
      </c>
      <c r="V648" t="str">
        <f>RIGHT(R648,(LEN(R648)-LEN(U648)-1))</f>
        <v>wearables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>(I649/86400)+25569+(-5/24)</f>
        <v>42446.517928240741</v>
      </c>
      <c r="K649">
        <v>1455647149</v>
      </c>
      <c r="L649" s="13">
        <f>(K649/86400)+25569+(-5/24)</f>
        <v>42416.559594907405</v>
      </c>
      <c r="M649" s="15" t="str">
        <f>TEXT(L649, "mmm")</f>
        <v>Feb</v>
      </c>
      <c r="N649" s="15" t="str">
        <f>TEXT(L649, "yyyy")</f>
        <v>2016</v>
      </c>
      <c r="O649" t="b">
        <v>0</v>
      </c>
      <c r="P649">
        <v>17</v>
      </c>
      <c r="Q649" t="b">
        <v>1</v>
      </c>
      <c r="R649" t="s">
        <v>8273</v>
      </c>
      <c r="S649" s="10">
        <f>(E649/D649)*100</f>
        <v>107.05</v>
      </c>
      <c r="T649" s="12">
        <f>IF(P649&gt;0,E649/P649,0)</f>
        <v>125.94117647058823</v>
      </c>
      <c r="U649" t="str">
        <f>LEFT(R649,FIND("/",R649,1)-1)</f>
        <v>technology</v>
      </c>
      <c r="V649" t="str">
        <f>RIGHT(R649,(LEN(R649)-LEN(U649)-1))</f>
        <v>wearables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>(I650/86400)+25569+(-5/24)</f>
        <v>41926.485046296293</v>
      </c>
      <c r="K650">
        <v>1410280708</v>
      </c>
      <c r="L650" s="13">
        <f>(K650/86400)+25569+(-5/24)</f>
        <v>41891.485046296293</v>
      </c>
      <c r="M650" s="15" t="str">
        <f>TEXT(L650, "mmm")</f>
        <v>Sep</v>
      </c>
      <c r="N650" s="15" t="str">
        <f>TEXT(L650, "yyyy")</f>
        <v>2014</v>
      </c>
      <c r="O650" t="b">
        <v>0</v>
      </c>
      <c r="P650">
        <v>27</v>
      </c>
      <c r="Q650" t="b">
        <v>1</v>
      </c>
      <c r="R650" t="s">
        <v>8273</v>
      </c>
      <c r="S650" s="10">
        <f>(E650/D650)*100</f>
        <v>126.82285714285715</v>
      </c>
      <c r="T650" s="12">
        <f>IF(P650&gt;0,E650/P650,0)</f>
        <v>1644</v>
      </c>
      <c r="U650" t="str">
        <f>LEFT(R650,FIND("/",R650,1)-1)</f>
        <v>technology</v>
      </c>
      <c r="V650" t="str">
        <f>RIGHT(R650,(LEN(R650)-LEN(U650)-1))</f>
        <v>wearables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>(I651/86400)+25569+(-5/24)</f>
        <v>41898.703854166662</v>
      </c>
      <c r="K651">
        <v>1409090013</v>
      </c>
      <c r="L651" s="13">
        <f>(K651/86400)+25569+(-5/24)</f>
        <v>41877.703854166662</v>
      </c>
      <c r="M651" s="15" t="str">
        <f>TEXT(L651, "mmm")</f>
        <v>Aug</v>
      </c>
      <c r="N651" s="15" t="str">
        <f>TEXT(L651, "yyyy")</f>
        <v>2014</v>
      </c>
      <c r="O651" t="b">
        <v>0</v>
      </c>
      <c r="P651">
        <v>82</v>
      </c>
      <c r="Q651" t="b">
        <v>1</v>
      </c>
      <c r="R651" t="s">
        <v>8273</v>
      </c>
      <c r="S651" s="10">
        <f>(E651/D651)*100</f>
        <v>139.96</v>
      </c>
      <c r="T651" s="12">
        <f>IF(P651&gt;0,E651/P651,0)</f>
        <v>42.670731707317074</v>
      </c>
      <c r="U651" t="str">
        <f>LEFT(R651,FIND("/",R651,1)-1)</f>
        <v>technology</v>
      </c>
      <c r="V651" t="str">
        <f>RIGHT(R651,(LEN(R651)-LEN(U651)-1))</f>
        <v>wearables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>(I652/86400)+25569+(-5/24)</f>
        <v>41991.870185185187</v>
      </c>
      <c r="K652">
        <v>1413766384</v>
      </c>
      <c r="L652" s="13">
        <f>(K652/86400)+25569+(-5/24)</f>
        <v>41931.828518518516</v>
      </c>
      <c r="M652" s="15" t="str">
        <f>TEXT(L652, "mmm")</f>
        <v>Oct</v>
      </c>
      <c r="N652" s="15" t="str">
        <f>TEXT(L652, "yyyy")</f>
        <v>2014</v>
      </c>
      <c r="O652" t="b">
        <v>0</v>
      </c>
      <c r="P652">
        <v>48</v>
      </c>
      <c r="Q652" t="b">
        <v>1</v>
      </c>
      <c r="R652" t="s">
        <v>8273</v>
      </c>
      <c r="S652" s="10">
        <f>(E652/D652)*100</f>
        <v>112.4</v>
      </c>
      <c r="T652" s="12">
        <f>IF(P652&gt;0,E652/P652,0)</f>
        <v>35.125</v>
      </c>
      <c r="U652" t="str">
        <f>LEFT(R652,FIND("/",R652,1)-1)</f>
        <v>technology</v>
      </c>
      <c r="V652" t="str">
        <f>RIGHT(R652,(LEN(R652)-LEN(U652)-1))</f>
        <v>wearables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>(I653/86400)+25569+(-5/24)</f>
        <v>41985.809155092589</v>
      </c>
      <c r="K653">
        <v>1415838311</v>
      </c>
      <c r="L653" s="13">
        <f>(K653/86400)+25569+(-5/24)</f>
        <v>41955.809155092589</v>
      </c>
      <c r="M653" s="15" t="str">
        <f>TEXT(L653, "mmm")</f>
        <v>Nov</v>
      </c>
      <c r="N653" s="15" t="str">
        <f>TEXT(L653, "yyyy")</f>
        <v>2014</v>
      </c>
      <c r="O653" t="b">
        <v>0</v>
      </c>
      <c r="P653">
        <v>105</v>
      </c>
      <c r="Q653" t="b">
        <v>1</v>
      </c>
      <c r="R653" t="s">
        <v>8273</v>
      </c>
      <c r="S653" s="10">
        <f>(E653/D653)*100</f>
        <v>100.52799999999999</v>
      </c>
      <c r="T653" s="12">
        <f>IF(P653&gt;0,E653/P653,0)</f>
        <v>239.35238095238094</v>
      </c>
      <c r="U653" t="str">
        <f>LEFT(R653,FIND("/",R653,1)-1)</f>
        <v>technology</v>
      </c>
      <c r="V653" t="str">
        <f>RIGHT(R653,(LEN(R653)-LEN(U653)-1))</f>
        <v>wearables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>(I654/86400)+25569+(-5/24)</f>
        <v>42705.523726851847</v>
      </c>
      <c r="K654">
        <v>1478018050</v>
      </c>
      <c r="L654" s="13">
        <f>(K654/86400)+25569+(-5/24)</f>
        <v>42675.482060185182</v>
      </c>
      <c r="M654" s="15" t="str">
        <f>TEXT(L654, "mmm")</f>
        <v>Nov</v>
      </c>
      <c r="N654" s="15" t="str">
        <f>TEXT(L654, "yyyy")</f>
        <v>2016</v>
      </c>
      <c r="O654" t="b">
        <v>0</v>
      </c>
      <c r="P654">
        <v>28</v>
      </c>
      <c r="Q654" t="b">
        <v>1</v>
      </c>
      <c r="R654" t="s">
        <v>8273</v>
      </c>
      <c r="S654" s="10">
        <f>(E654/D654)*100</f>
        <v>100.46666666666665</v>
      </c>
      <c r="T654" s="12">
        <f>IF(P654&gt;0,E654/P654,0)</f>
        <v>107.64285714285714</v>
      </c>
      <c r="U654" t="str">
        <f>LEFT(R654,FIND("/",R654,1)-1)</f>
        <v>technology</v>
      </c>
      <c r="V654" t="str">
        <f>RIGHT(R654,(LEN(R654)-LEN(U654)-1))</f>
        <v>wearables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>(I655/86400)+25569+(-5/24)</f>
        <v>42236.410185185181</v>
      </c>
      <c r="K655">
        <v>1436885440</v>
      </c>
      <c r="L655" s="13">
        <f>(K655/86400)+25569+(-5/24)</f>
        <v>42199.410185185181</v>
      </c>
      <c r="M655" s="15" t="str">
        <f>TEXT(L655, "mmm")</f>
        <v>Jul</v>
      </c>
      <c r="N655" s="15" t="str">
        <f>TEXT(L655, "yyyy")</f>
        <v>2015</v>
      </c>
      <c r="O655" t="b">
        <v>0</v>
      </c>
      <c r="P655">
        <v>1107</v>
      </c>
      <c r="Q655" t="b">
        <v>1</v>
      </c>
      <c r="R655" t="s">
        <v>8273</v>
      </c>
      <c r="S655" s="10">
        <f>(E655/D655)*100</f>
        <v>141.446</v>
      </c>
      <c r="T655" s="12">
        <f>IF(P655&gt;0,E655/P655,0)</f>
        <v>95.830623306233065</v>
      </c>
      <c r="U655" t="str">
        <f>LEFT(R655,FIND("/",R655,1)-1)</f>
        <v>technology</v>
      </c>
      <c r="V655" t="str">
        <f>RIGHT(R655,(LEN(R655)-LEN(U655)-1))</f>
        <v>wearables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>(I656/86400)+25569+(-5/24)</f>
        <v>42193.748993055553</v>
      </c>
      <c r="K656">
        <v>1433804313</v>
      </c>
      <c r="L656" s="13">
        <f>(K656/86400)+25569+(-5/24)</f>
        <v>42163.748993055553</v>
      </c>
      <c r="M656" s="15" t="str">
        <f>TEXT(L656, "mmm")</f>
        <v>Jun</v>
      </c>
      <c r="N656" s="15" t="str">
        <f>TEXT(L656, "yyyy")</f>
        <v>2015</v>
      </c>
      <c r="O656" t="b">
        <v>0</v>
      </c>
      <c r="P656">
        <v>1013</v>
      </c>
      <c r="Q656" t="b">
        <v>1</v>
      </c>
      <c r="R656" t="s">
        <v>8273</v>
      </c>
      <c r="S656" s="10">
        <f>(E656/D656)*100</f>
        <v>267.29166666666669</v>
      </c>
      <c r="T656" s="12">
        <f>IF(P656&gt;0,E656/P656,0)</f>
        <v>31.663376110562684</v>
      </c>
      <c r="U656" t="str">
        <f>LEFT(R656,FIND("/",R656,1)-1)</f>
        <v>technology</v>
      </c>
      <c r="V656" t="str">
        <f>RIGHT(R656,(LEN(R656)-LEN(U656)-1))</f>
        <v>wearables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>(I657/86400)+25569+(-5/24)</f>
        <v>42075.707314814812</v>
      </c>
      <c r="K657">
        <v>1423609112</v>
      </c>
      <c r="L657" s="13">
        <f>(K657/86400)+25569+(-5/24)</f>
        <v>42045.748981481483</v>
      </c>
      <c r="M657" s="15" t="str">
        <f>TEXT(L657, "mmm")</f>
        <v>Feb</v>
      </c>
      <c r="N657" s="15" t="str">
        <f>TEXT(L657, "yyyy")</f>
        <v>2015</v>
      </c>
      <c r="O657" t="b">
        <v>0</v>
      </c>
      <c r="P657">
        <v>274</v>
      </c>
      <c r="Q657" t="b">
        <v>1</v>
      </c>
      <c r="R657" t="s">
        <v>8273</v>
      </c>
      <c r="S657" s="10">
        <f>(E657/D657)*100</f>
        <v>146.88749999999999</v>
      </c>
      <c r="T657" s="12">
        <f>IF(P657&gt;0,E657/P657,0)</f>
        <v>42.886861313868614</v>
      </c>
      <c r="U657" t="str">
        <f>LEFT(R657,FIND("/",R657,1)-1)</f>
        <v>technology</v>
      </c>
      <c r="V657" t="str">
        <f>RIGHT(R657,(LEN(R657)-LEN(U657)-1))</f>
        <v>wearables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>(I658/86400)+25569+(-5/24)</f>
        <v>42477.554618055554</v>
      </c>
      <c r="K658">
        <v>1455736719</v>
      </c>
      <c r="L658" s="13">
        <f>(K658/86400)+25569+(-5/24)</f>
        <v>42417.596284722218</v>
      </c>
      <c r="M658" s="15" t="str">
        <f>TEXT(L658, "mmm")</f>
        <v>Feb</v>
      </c>
      <c r="N658" s="15" t="str">
        <f>TEXT(L658, "yyyy")</f>
        <v>2016</v>
      </c>
      <c r="O658" t="b">
        <v>0</v>
      </c>
      <c r="P658">
        <v>87</v>
      </c>
      <c r="Q658" t="b">
        <v>1</v>
      </c>
      <c r="R658" t="s">
        <v>8273</v>
      </c>
      <c r="S658" s="10">
        <f>(E658/D658)*100</f>
        <v>213.56</v>
      </c>
      <c r="T658" s="12">
        <f>IF(P658&gt;0,E658/P658,0)</f>
        <v>122.73563218390805</v>
      </c>
      <c r="U658" t="str">
        <f>LEFT(R658,FIND("/",R658,1)-1)</f>
        <v>technology</v>
      </c>
      <c r="V658" t="str">
        <f>RIGHT(R658,(LEN(R658)-LEN(U658)-1))</f>
        <v>wearables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>(I659/86400)+25569+(-5/24)</f>
        <v>42361.637407407405</v>
      </c>
      <c r="K659">
        <v>1448309872</v>
      </c>
      <c r="L659" s="13">
        <f>(K659/86400)+25569+(-5/24)</f>
        <v>42331.637407407405</v>
      </c>
      <c r="M659" s="15" t="str">
        <f>TEXT(L659, "mmm")</f>
        <v>Nov</v>
      </c>
      <c r="N659" s="15" t="str">
        <f>TEXT(L659, "yyyy")</f>
        <v>2015</v>
      </c>
      <c r="O659" t="b">
        <v>0</v>
      </c>
      <c r="P659">
        <v>99</v>
      </c>
      <c r="Q659" t="b">
        <v>1</v>
      </c>
      <c r="R659" t="s">
        <v>8273</v>
      </c>
      <c r="S659" s="10">
        <f>(E659/D659)*100</f>
        <v>125.69999999999999</v>
      </c>
      <c r="T659" s="12">
        <f>IF(P659&gt;0,E659/P659,0)</f>
        <v>190.45454545454547</v>
      </c>
      <c r="U659" t="str">
        <f>LEFT(R659,FIND("/",R659,1)-1)</f>
        <v>technology</v>
      </c>
      <c r="V659" t="str">
        <f>RIGHT(R659,(LEN(R659)-LEN(U659)-1))</f>
        <v>wearables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>(I660/86400)+25569+(-5/24)</f>
        <v>42211.541666666664</v>
      </c>
      <c r="K660">
        <v>1435117889</v>
      </c>
      <c r="L660" s="13">
        <f>(K660/86400)+25569+(-5/24)</f>
        <v>42178.952418981477</v>
      </c>
      <c r="M660" s="15" t="str">
        <f>TEXT(L660, "mmm")</f>
        <v>Jun</v>
      </c>
      <c r="N660" s="15" t="str">
        <f>TEXT(L660, "yyyy")</f>
        <v>2015</v>
      </c>
      <c r="O660" t="b">
        <v>0</v>
      </c>
      <c r="P660">
        <v>276</v>
      </c>
      <c r="Q660" t="b">
        <v>1</v>
      </c>
      <c r="R660" t="s">
        <v>8273</v>
      </c>
      <c r="S660" s="10">
        <f>(E660/D660)*100</f>
        <v>104.46206037108834</v>
      </c>
      <c r="T660" s="12">
        <f>IF(P660&gt;0,E660/P660,0)</f>
        <v>109.33695652173913</v>
      </c>
      <c r="U660" t="str">
        <f>LEFT(R660,FIND("/",R660,1)-1)</f>
        <v>technology</v>
      </c>
      <c r="V660" t="str">
        <f>RIGHT(R660,(LEN(R660)-LEN(U660)-1))</f>
        <v>wearables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>(I661/86400)+25569+(-5/24)</f>
        <v>42239.385358796295</v>
      </c>
      <c r="K661">
        <v>1437747295</v>
      </c>
      <c r="L661" s="13">
        <f>(K661/86400)+25569+(-5/24)</f>
        <v>42209.385358796295</v>
      </c>
      <c r="M661" s="15" t="str">
        <f>TEXT(L661, "mmm")</f>
        <v>Jul</v>
      </c>
      <c r="N661" s="15" t="str">
        <f>TEXT(L661, "yyyy")</f>
        <v>2015</v>
      </c>
      <c r="O661" t="b">
        <v>0</v>
      </c>
      <c r="P661">
        <v>21</v>
      </c>
      <c r="Q661" t="b">
        <v>1</v>
      </c>
      <c r="R661" t="s">
        <v>8273</v>
      </c>
      <c r="S661" s="10">
        <f>(E661/D661)*100</f>
        <v>100.56666666666668</v>
      </c>
      <c r="T661" s="12">
        <f>IF(P661&gt;0,E661/P661,0)</f>
        <v>143.66666666666666</v>
      </c>
      <c r="U661" t="str">
        <f>LEFT(R661,FIND("/",R661,1)-1)</f>
        <v>technology</v>
      </c>
      <c r="V661" t="str">
        <f>RIGHT(R661,(LEN(R661)-LEN(U661)-1))</f>
        <v>wearables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>(I662/86400)+25569+(-5/24)</f>
        <v>41952.57498842592</v>
      </c>
      <c r="K662">
        <v>1412963279</v>
      </c>
      <c r="L662" s="13">
        <f>(K662/86400)+25569+(-5/24)</f>
        <v>41922.533321759256</v>
      </c>
      <c r="M662" s="15" t="str">
        <f>TEXT(L662, "mmm")</f>
        <v>Oct</v>
      </c>
      <c r="N662" s="15" t="str">
        <f>TEXT(L662, "yyyy")</f>
        <v>2014</v>
      </c>
      <c r="O662" t="b">
        <v>0</v>
      </c>
      <c r="P662">
        <v>18</v>
      </c>
      <c r="Q662" t="b">
        <v>0</v>
      </c>
      <c r="R662" t="s">
        <v>8273</v>
      </c>
      <c r="S662" s="10">
        <f>(E662/D662)*100</f>
        <v>3.0579999999999998</v>
      </c>
      <c r="T662" s="12">
        <f>IF(P662&gt;0,E662/P662,0)</f>
        <v>84.944444444444443</v>
      </c>
      <c r="U662" t="str">
        <f>LEFT(R662,FIND("/",R662,1)-1)</f>
        <v>technology</v>
      </c>
      <c r="V662" t="str">
        <f>RIGHT(R662,(LEN(R662)-LEN(U662)-1))</f>
        <v>wearables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>(I663/86400)+25569+(-5/24)</f>
        <v>42666.437025462961</v>
      </c>
      <c r="K663">
        <v>1474644559</v>
      </c>
      <c r="L663" s="13">
        <f>(K663/86400)+25569+(-5/24)</f>
        <v>42636.437025462961</v>
      </c>
      <c r="M663" s="15" t="str">
        <f>TEXT(L663, "mmm")</f>
        <v>Sep</v>
      </c>
      <c r="N663" s="15" t="str">
        <f>TEXT(L663, "yyyy")</f>
        <v>2016</v>
      </c>
      <c r="O663" t="b">
        <v>0</v>
      </c>
      <c r="P663">
        <v>9</v>
      </c>
      <c r="Q663" t="b">
        <v>0</v>
      </c>
      <c r="R663" t="s">
        <v>8273</v>
      </c>
      <c r="S663" s="10">
        <f>(E663/D663)*100</f>
        <v>0.95</v>
      </c>
      <c r="T663" s="12">
        <f>IF(P663&gt;0,E663/P663,0)</f>
        <v>10.555555555555555</v>
      </c>
      <c r="U663" t="str">
        <f>LEFT(R663,FIND("/",R663,1)-1)</f>
        <v>technology</v>
      </c>
      <c r="V663" t="str">
        <f>RIGHT(R663,(LEN(R663)-LEN(U663)-1))</f>
        <v>wearables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>(I664/86400)+25569+(-5/24)</f>
        <v>42020.229710648149</v>
      </c>
      <c r="K664">
        <v>1418812247</v>
      </c>
      <c r="L664" s="13">
        <f>(K664/86400)+25569+(-5/24)</f>
        <v>41990.229710648149</v>
      </c>
      <c r="M664" s="15" t="str">
        <f>TEXT(L664, "mmm")</f>
        <v>Dec</v>
      </c>
      <c r="N664" s="15" t="str">
        <f>TEXT(L664, "yyyy")</f>
        <v>2014</v>
      </c>
      <c r="O664" t="b">
        <v>0</v>
      </c>
      <c r="P664">
        <v>4</v>
      </c>
      <c r="Q664" t="b">
        <v>0</v>
      </c>
      <c r="R664" t="s">
        <v>8273</v>
      </c>
      <c r="S664" s="10">
        <f>(E664/D664)*100</f>
        <v>0.4</v>
      </c>
      <c r="T664" s="12">
        <f>IF(P664&gt;0,E664/P664,0)</f>
        <v>39</v>
      </c>
      <c r="U664" t="str">
        <f>LEFT(R664,FIND("/",R664,1)-1)</f>
        <v>technology</v>
      </c>
      <c r="V664" t="str">
        <f>RIGHT(R664,(LEN(R664)-LEN(U664)-1))</f>
        <v>wearables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>(I665/86400)+25569+(-5/24)</f>
        <v>42203.634907407402</v>
      </c>
      <c r="K665">
        <v>1434658456</v>
      </c>
      <c r="L665" s="13">
        <f>(K665/86400)+25569+(-5/24)</f>
        <v>42173.634907407402</v>
      </c>
      <c r="M665" s="15" t="str">
        <f>TEXT(L665, "mmm")</f>
        <v>Jun</v>
      </c>
      <c r="N665" s="15" t="str">
        <f>TEXT(L665, "yyyy")</f>
        <v>2015</v>
      </c>
      <c r="O665" t="b">
        <v>0</v>
      </c>
      <c r="P665">
        <v>7</v>
      </c>
      <c r="Q665" t="b">
        <v>0</v>
      </c>
      <c r="R665" t="s">
        <v>8273</v>
      </c>
      <c r="S665" s="10">
        <f>(E665/D665)*100</f>
        <v>0.35000000000000003</v>
      </c>
      <c r="T665" s="12">
        <f>IF(P665&gt;0,E665/P665,0)</f>
        <v>100</v>
      </c>
      <c r="U665" t="str">
        <f>LEFT(R665,FIND("/",R665,1)-1)</f>
        <v>technology</v>
      </c>
      <c r="V665" t="str">
        <f>RIGHT(R665,(LEN(R665)-LEN(U665)-1))</f>
        <v>wearables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>(I666/86400)+25569+(-5/24)</f>
        <v>42107.458043981482</v>
      </c>
      <c r="K666">
        <v>1426348775</v>
      </c>
      <c r="L666" s="13">
        <f>(K666/86400)+25569+(-5/24)</f>
        <v>42077.458043981482</v>
      </c>
      <c r="M666" s="15" t="str">
        <f>TEXT(L666, "mmm")</f>
        <v>Mar</v>
      </c>
      <c r="N666" s="15" t="str">
        <f>TEXT(L666, "yyyy")</f>
        <v>2015</v>
      </c>
      <c r="O666" t="b">
        <v>0</v>
      </c>
      <c r="P666">
        <v>29</v>
      </c>
      <c r="Q666" t="b">
        <v>0</v>
      </c>
      <c r="R666" t="s">
        <v>8273</v>
      </c>
      <c r="S666" s="10">
        <f>(E666/D666)*100</f>
        <v>7.5333333333333332</v>
      </c>
      <c r="T666" s="12">
        <f>IF(P666&gt;0,E666/P666,0)</f>
        <v>31.172413793103448</v>
      </c>
      <c r="U666" t="str">
        <f>LEFT(R666,FIND("/",R666,1)-1)</f>
        <v>technology</v>
      </c>
      <c r="V666" t="str">
        <f>RIGHT(R666,(LEN(R666)-LEN(U666)-1))</f>
        <v>wearables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>(I667/86400)+25569+(-5/24)</f>
        <v>42748.503020833326</v>
      </c>
      <c r="K667">
        <v>1479143061</v>
      </c>
      <c r="L667" s="13">
        <f>(K667/86400)+25569+(-5/24)</f>
        <v>42688.503020833326</v>
      </c>
      <c r="M667" s="15" t="str">
        <f>TEXT(L667, "mmm")</f>
        <v>Nov</v>
      </c>
      <c r="N667" s="15" t="str">
        <f>TEXT(L667, "yyyy")</f>
        <v>2016</v>
      </c>
      <c r="O667" t="b">
        <v>0</v>
      </c>
      <c r="P667">
        <v>12</v>
      </c>
      <c r="Q667" t="b">
        <v>0</v>
      </c>
      <c r="R667" t="s">
        <v>8273</v>
      </c>
      <c r="S667" s="10">
        <f>(E667/D667)*100</f>
        <v>18.64</v>
      </c>
      <c r="T667" s="12">
        <f>IF(P667&gt;0,E667/P667,0)</f>
        <v>155.33333333333334</v>
      </c>
      <c r="U667" t="str">
        <f>LEFT(R667,FIND("/",R667,1)-1)</f>
        <v>technology</v>
      </c>
      <c r="V667" t="str">
        <f>RIGHT(R667,(LEN(R667)-LEN(U667)-1))</f>
        <v>wearables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>(I668/86400)+25569+(-5/24)</f>
        <v>41868.623819444438</v>
      </c>
      <c r="K668">
        <v>1405713498</v>
      </c>
      <c r="L668" s="13">
        <f>(K668/86400)+25569+(-5/24)</f>
        <v>41838.623819444438</v>
      </c>
      <c r="M668" s="15" t="str">
        <f>TEXT(L668, "mmm")</f>
        <v>Jul</v>
      </c>
      <c r="N668" s="15" t="str">
        <f>TEXT(L668, "yyyy")</f>
        <v>2014</v>
      </c>
      <c r="O668" t="b">
        <v>0</v>
      </c>
      <c r="P668">
        <v>4</v>
      </c>
      <c r="Q668" t="b">
        <v>0</v>
      </c>
      <c r="R668" t="s">
        <v>8273</v>
      </c>
      <c r="S668" s="10">
        <f>(E668/D668)*100</f>
        <v>4.0000000000000001E-3</v>
      </c>
      <c r="T668" s="12">
        <f>IF(P668&gt;0,E668/P668,0)</f>
        <v>2</v>
      </c>
      <c r="U668" t="str">
        <f>LEFT(R668,FIND("/",R668,1)-1)</f>
        <v>technology</v>
      </c>
      <c r="V668" t="str">
        <f>RIGHT(R668,(LEN(R668)-LEN(U668)-1))</f>
        <v>wearables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>(I669/86400)+25569+(-5/24)</f>
        <v>42672.165081018517</v>
      </c>
      <c r="K669">
        <v>1474275463</v>
      </c>
      <c r="L669" s="13">
        <f>(K669/86400)+25569+(-5/24)</f>
        <v>42632.165081018517</v>
      </c>
      <c r="M669" s="15" t="str">
        <f>TEXT(L669, "mmm")</f>
        <v>Sep</v>
      </c>
      <c r="N669" s="15" t="str">
        <f>TEXT(L669, "yyyy")</f>
        <v>2016</v>
      </c>
      <c r="O669" t="b">
        <v>0</v>
      </c>
      <c r="P669">
        <v>28</v>
      </c>
      <c r="Q669" t="b">
        <v>0</v>
      </c>
      <c r="R669" t="s">
        <v>8273</v>
      </c>
      <c r="S669" s="10">
        <f>(E669/D669)*100</f>
        <v>10.02</v>
      </c>
      <c r="T669" s="12">
        <f>IF(P669&gt;0,E669/P669,0)</f>
        <v>178.92857142857142</v>
      </c>
      <c r="U669" t="str">
        <f>LEFT(R669,FIND("/",R669,1)-1)</f>
        <v>technology</v>
      </c>
      <c r="V669" t="str">
        <f>RIGHT(R669,(LEN(R669)-LEN(U669)-1))</f>
        <v>wearables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>(I670/86400)+25569+(-5/24)</f>
        <v>42135.622939814813</v>
      </c>
      <c r="K670">
        <v>1427486222</v>
      </c>
      <c r="L670" s="13">
        <f>(K670/86400)+25569+(-5/24)</f>
        <v>42090.622939814813</v>
      </c>
      <c r="M670" s="15" t="str">
        <f>TEXT(L670, "mmm")</f>
        <v>Mar</v>
      </c>
      <c r="N670" s="15" t="str">
        <f>TEXT(L670, "yyyy")</f>
        <v>2015</v>
      </c>
      <c r="O670" t="b">
        <v>0</v>
      </c>
      <c r="P670">
        <v>25</v>
      </c>
      <c r="Q670" t="b">
        <v>0</v>
      </c>
      <c r="R670" t="s">
        <v>8273</v>
      </c>
      <c r="S670" s="10">
        <f>(E670/D670)*100</f>
        <v>4.5600000000000005</v>
      </c>
      <c r="T670" s="12">
        <f>IF(P670&gt;0,E670/P670,0)</f>
        <v>27.36</v>
      </c>
      <c r="U670" t="str">
        <f>LEFT(R670,FIND("/",R670,1)-1)</f>
        <v>technology</v>
      </c>
      <c r="V670" t="str">
        <f>RIGHT(R670,(LEN(R670)-LEN(U670)-1))</f>
        <v>wearables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>(I671/86400)+25569+(-5/24)</f>
        <v>42557.417337962957</v>
      </c>
      <c r="K671">
        <v>1465225258</v>
      </c>
      <c r="L671" s="13">
        <f>(K671/86400)+25569+(-5/24)</f>
        <v>42527.417337962957</v>
      </c>
      <c r="M671" s="15" t="str">
        <f>TEXT(L671, "mmm")</f>
        <v>Jun</v>
      </c>
      <c r="N671" s="15" t="str">
        <f>TEXT(L671, "yyyy")</f>
        <v>2016</v>
      </c>
      <c r="O671" t="b">
        <v>0</v>
      </c>
      <c r="P671">
        <v>28</v>
      </c>
      <c r="Q671" t="b">
        <v>0</v>
      </c>
      <c r="R671" t="s">
        <v>8273</v>
      </c>
      <c r="S671" s="10">
        <f>(E671/D671)*100</f>
        <v>21.5075</v>
      </c>
      <c r="T671" s="12">
        <f>IF(P671&gt;0,E671/P671,0)</f>
        <v>1536.25</v>
      </c>
      <c r="U671" t="str">
        <f>LEFT(R671,FIND("/",R671,1)-1)</f>
        <v>technology</v>
      </c>
      <c r="V671" t="str">
        <f>RIGHT(R671,(LEN(R671)-LEN(U671)-1))</f>
        <v>wearables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>(I672/86400)+25569+(-5/24)</f>
        <v>42540.131944444445</v>
      </c>
      <c r="K672">
        <v>1463418120</v>
      </c>
      <c r="L672" s="13">
        <f>(K672/86400)+25569+(-5/24)</f>
        <v>42506.501388888886</v>
      </c>
      <c r="M672" s="15" t="str">
        <f>TEXT(L672, "mmm")</f>
        <v>May</v>
      </c>
      <c r="N672" s="15" t="str">
        <f>TEXT(L672, "yyyy")</f>
        <v>2016</v>
      </c>
      <c r="O672" t="b">
        <v>0</v>
      </c>
      <c r="P672">
        <v>310</v>
      </c>
      <c r="Q672" t="b">
        <v>0</v>
      </c>
      <c r="R672" t="s">
        <v>8273</v>
      </c>
      <c r="S672" s="10">
        <f>(E672/D672)*100</f>
        <v>29.276666666666667</v>
      </c>
      <c r="T672" s="12">
        <f>IF(P672&gt;0,E672/P672,0)</f>
        <v>84.99677419354839</v>
      </c>
      <c r="U672" t="str">
        <f>LEFT(R672,FIND("/",R672,1)-1)</f>
        <v>technology</v>
      </c>
      <c r="V672" t="str">
        <f>RIGHT(R672,(LEN(R672)-LEN(U672)-1))</f>
        <v>wearables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>(I673/86400)+25569+(-5/24)</f>
        <v>42017.958333333336</v>
      </c>
      <c r="K673">
        <v>1418315852</v>
      </c>
      <c r="L673" s="13">
        <f>(K673/86400)+25569+(-5/24)</f>
        <v>41984.484398148146</v>
      </c>
      <c r="M673" s="15" t="str">
        <f>TEXT(L673, "mmm")</f>
        <v>Dec</v>
      </c>
      <c r="N673" s="15" t="str">
        <f>TEXT(L673, "yyyy")</f>
        <v>2014</v>
      </c>
      <c r="O673" t="b">
        <v>0</v>
      </c>
      <c r="P673">
        <v>15</v>
      </c>
      <c r="Q673" t="b">
        <v>0</v>
      </c>
      <c r="R673" t="s">
        <v>8273</v>
      </c>
      <c r="S673" s="10">
        <f>(E673/D673)*100</f>
        <v>39.426666666666662</v>
      </c>
      <c r="T673" s="12">
        <f>IF(P673&gt;0,E673/P673,0)</f>
        <v>788.5333333333333</v>
      </c>
      <c r="U673" t="str">
        <f>LEFT(R673,FIND("/",R673,1)-1)</f>
        <v>technology</v>
      </c>
      <c r="V673" t="str">
        <f>RIGHT(R673,(LEN(R673)-LEN(U673)-1))</f>
        <v>wearables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>(I674/86400)+25569+(-5/24)</f>
        <v>42004.999305555553</v>
      </c>
      <c r="K674">
        <v>1417410964</v>
      </c>
      <c r="L674" s="13">
        <f>(K674/86400)+25569+(-5/24)</f>
        <v>41974.011157407404</v>
      </c>
      <c r="M674" s="15" t="str">
        <f>TEXT(L674, "mmm")</f>
        <v>Dec</v>
      </c>
      <c r="N674" s="15" t="str">
        <f>TEXT(L674, "yyyy")</f>
        <v>2014</v>
      </c>
      <c r="O674" t="b">
        <v>0</v>
      </c>
      <c r="P674">
        <v>215</v>
      </c>
      <c r="Q674" t="b">
        <v>0</v>
      </c>
      <c r="R674" t="s">
        <v>8273</v>
      </c>
      <c r="S674" s="10">
        <f>(E674/D674)*100</f>
        <v>21.628</v>
      </c>
      <c r="T674" s="12">
        <f>IF(P674&gt;0,E674/P674,0)</f>
        <v>50.29767441860465</v>
      </c>
      <c r="U674" t="str">
        <f>LEFT(R674,FIND("/",R674,1)-1)</f>
        <v>technology</v>
      </c>
      <c r="V674" t="str">
        <f>RIGHT(R674,(LEN(R674)-LEN(U674)-1))</f>
        <v>wearables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>(I675/86400)+25569+(-5/24)</f>
        <v>41883.6321412037</v>
      </c>
      <c r="K675">
        <v>1405714217</v>
      </c>
      <c r="L675" s="13">
        <f>(K675/86400)+25569+(-5/24)</f>
        <v>41838.6321412037</v>
      </c>
      <c r="M675" s="15" t="str">
        <f>TEXT(L675, "mmm")</f>
        <v>Jul</v>
      </c>
      <c r="N675" s="15" t="str">
        <f>TEXT(L675, "yyyy")</f>
        <v>2014</v>
      </c>
      <c r="O675" t="b">
        <v>0</v>
      </c>
      <c r="P675">
        <v>3</v>
      </c>
      <c r="Q675" t="b">
        <v>0</v>
      </c>
      <c r="R675" t="s">
        <v>8273</v>
      </c>
      <c r="S675" s="10">
        <f>(E675/D675)*100</f>
        <v>0.20500000000000002</v>
      </c>
      <c r="T675" s="12">
        <f>IF(P675&gt;0,E675/P675,0)</f>
        <v>68.333333333333329</v>
      </c>
      <c r="U675" t="str">
        <f>LEFT(R675,FIND("/",R675,1)-1)</f>
        <v>technology</v>
      </c>
      <c r="V675" t="str">
        <f>RIGHT(R675,(LEN(R675)-LEN(U675)-1))</f>
        <v>wearables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>(I676/86400)+25569+(-5/24)</f>
        <v>41862.907719907402</v>
      </c>
      <c r="K676">
        <v>1402627627</v>
      </c>
      <c r="L676" s="13">
        <f>(K676/86400)+25569+(-5/24)</f>
        <v>41802.907719907402</v>
      </c>
      <c r="M676" s="15" t="str">
        <f>TEXT(L676, "mmm")</f>
        <v>Jun</v>
      </c>
      <c r="N676" s="15" t="str">
        <f>TEXT(L676, "yyyy")</f>
        <v>2014</v>
      </c>
      <c r="O676" t="b">
        <v>0</v>
      </c>
      <c r="P676">
        <v>2</v>
      </c>
      <c r="Q676" t="b">
        <v>0</v>
      </c>
      <c r="R676" t="s">
        <v>8273</v>
      </c>
      <c r="S676" s="10">
        <f>(E676/D676)*100</f>
        <v>0.03</v>
      </c>
      <c r="T676" s="12">
        <f>IF(P676&gt;0,E676/P676,0)</f>
        <v>7.5</v>
      </c>
      <c r="U676" t="str">
        <f>LEFT(R676,FIND("/",R676,1)-1)</f>
        <v>technology</v>
      </c>
      <c r="V676" t="str">
        <f>RIGHT(R676,(LEN(R676)-LEN(U676)-1))</f>
        <v>wearables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>(I677/86400)+25569+(-5/24)</f>
        <v>42005.082638888889</v>
      </c>
      <c r="K677">
        <v>1417558804</v>
      </c>
      <c r="L677" s="13">
        <f>(K677/86400)+25569+(-5/24)</f>
        <v>41975.722268518519</v>
      </c>
      <c r="M677" s="15" t="str">
        <f>TEXT(L677, "mmm")</f>
        <v>Dec</v>
      </c>
      <c r="N677" s="15" t="str">
        <f>TEXT(L677, "yyyy")</f>
        <v>2014</v>
      </c>
      <c r="O677" t="b">
        <v>0</v>
      </c>
      <c r="P677">
        <v>26</v>
      </c>
      <c r="Q677" t="b">
        <v>0</v>
      </c>
      <c r="R677" t="s">
        <v>8273</v>
      </c>
      <c r="S677" s="10">
        <f>(E677/D677)*100</f>
        <v>14.85</v>
      </c>
      <c r="T677" s="12">
        <f>IF(P677&gt;0,E677/P677,0)</f>
        <v>34.269230769230766</v>
      </c>
      <c r="U677" t="str">
        <f>LEFT(R677,FIND("/",R677,1)-1)</f>
        <v>technology</v>
      </c>
      <c r="V677" t="str">
        <f>RIGHT(R677,(LEN(R677)-LEN(U677)-1))</f>
        <v>wearables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>(I678/86400)+25569+(-5/24)</f>
        <v>42042.559965277775</v>
      </c>
      <c r="K678">
        <v>1420741581</v>
      </c>
      <c r="L678" s="13">
        <f>(K678/86400)+25569+(-5/24)</f>
        <v>42012.559965277775</v>
      </c>
      <c r="M678" s="15" t="str">
        <f>TEXT(L678, "mmm")</f>
        <v>Jan</v>
      </c>
      <c r="N678" s="15" t="str">
        <f>TEXT(L678, "yyyy")</f>
        <v>2015</v>
      </c>
      <c r="O678" t="b">
        <v>0</v>
      </c>
      <c r="P678">
        <v>24</v>
      </c>
      <c r="Q678" t="b">
        <v>0</v>
      </c>
      <c r="R678" t="s">
        <v>8273</v>
      </c>
      <c r="S678" s="10">
        <f>(E678/D678)*100</f>
        <v>1.4710000000000001</v>
      </c>
      <c r="T678" s="12">
        <f>IF(P678&gt;0,E678/P678,0)</f>
        <v>61.291666666666664</v>
      </c>
      <c r="U678" t="str">
        <f>LEFT(R678,FIND("/",R678,1)-1)</f>
        <v>technology</v>
      </c>
      <c r="V678" t="str">
        <f>RIGHT(R678,(LEN(R678)-LEN(U678)-1))</f>
        <v>wearables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>(I679/86400)+25569+(-5/24)</f>
        <v>42549.195543981477</v>
      </c>
      <c r="K679">
        <v>1463218895</v>
      </c>
      <c r="L679" s="13">
        <f>(K679/86400)+25569+(-5/24)</f>
        <v>42504.195543981477</v>
      </c>
      <c r="M679" s="15" t="str">
        <f>TEXT(L679, "mmm")</f>
        <v>May</v>
      </c>
      <c r="N679" s="15" t="str">
        <f>TEXT(L679, "yyyy")</f>
        <v>2016</v>
      </c>
      <c r="O679" t="b">
        <v>0</v>
      </c>
      <c r="P679">
        <v>96</v>
      </c>
      <c r="Q679" t="b">
        <v>0</v>
      </c>
      <c r="R679" t="s">
        <v>8273</v>
      </c>
      <c r="S679" s="10">
        <f>(E679/D679)*100</f>
        <v>25.584</v>
      </c>
      <c r="T679" s="12">
        <f>IF(P679&gt;0,E679/P679,0)</f>
        <v>133.25</v>
      </c>
      <c r="U679" t="str">
        <f>LEFT(R679,FIND("/",R679,1)-1)</f>
        <v>technology</v>
      </c>
      <c r="V679" t="str">
        <f>RIGHT(R679,(LEN(R679)-LEN(U679)-1))</f>
        <v>wearables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>(I680/86400)+25569+(-5/24)</f>
        <v>42511.168263888881</v>
      </c>
      <c r="K680">
        <v>1461229338</v>
      </c>
      <c r="L680" s="13">
        <f>(K680/86400)+25569+(-5/24)</f>
        <v>42481.168263888881</v>
      </c>
      <c r="M680" s="15" t="str">
        <f>TEXT(L680, "mmm")</f>
        <v>Apr</v>
      </c>
      <c r="N680" s="15" t="str">
        <f>TEXT(L680, "yyyy")</f>
        <v>2016</v>
      </c>
      <c r="O680" t="b">
        <v>0</v>
      </c>
      <c r="P680">
        <v>17</v>
      </c>
      <c r="Q680" t="b">
        <v>0</v>
      </c>
      <c r="R680" t="s">
        <v>8273</v>
      </c>
      <c r="S680" s="10">
        <f>(E680/D680)*100</f>
        <v>3.8206896551724134</v>
      </c>
      <c r="T680" s="12">
        <f>IF(P680&gt;0,E680/P680,0)</f>
        <v>65.17647058823529</v>
      </c>
      <c r="U680" t="str">
        <f>LEFT(R680,FIND("/",R680,1)-1)</f>
        <v>technology</v>
      </c>
      <c r="V680" t="str">
        <f>RIGHT(R680,(LEN(R680)-LEN(U680)-1))</f>
        <v>wearables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>(I681/86400)+25569+(-5/24)</f>
        <v>42616.487372685187</v>
      </c>
      <c r="K681">
        <v>1467736909</v>
      </c>
      <c r="L681" s="13">
        <f>(K681/86400)+25569+(-5/24)</f>
        <v>42556.487372685187</v>
      </c>
      <c r="M681" s="15" t="str">
        <f>TEXT(L681, "mmm")</f>
        <v>Jul</v>
      </c>
      <c r="N681" s="15" t="str">
        <f>TEXT(L681, "yyyy")</f>
        <v>2016</v>
      </c>
      <c r="O681" t="b">
        <v>0</v>
      </c>
      <c r="P681">
        <v>94</v>
      </c>
      <c r="Q681" t="b">
        <v>0</v>
      </c>
      <c r="R681" t="s">
        <v>8273</v>
      </c>
      <c r="S681" s="10">
        <f>(E681/D681)*100</f>
        <v>15.485964912280703</v>
      </c>
      <c r="T681" s="12">
        <f>IF(P681&gt;0,E681/P681,0)</f>
        <v>93.90425531914893</v>
      </c>
      <c r="U681" t="str">
        <f>LEFT(R681,FIND("/",R681,1)-1)</f>
        <v>technology</v>
      </c>
      <c r="V681" t="str">
        <f>RIGHT(R681,(LEN(R681)-LEN(U681)-1))</f>
        <v>wearables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>(I682/86400)+25569+(-5/24)</f>
        <v>41899.293182870366</v>
      </c>
      <c r="K682">
        <v>1407931331</v>
      </c>
      <c r="L682" s="13">
        <f>(K682/86400)+25569+(-5/24)</f>
        <v>41864.293182870366</v>
      </c>
      <c r="M682" s="15" t="str">
        <f>TEXT(L682, "mmm")</f>
        <v>Aug</v>
      </c>
      <c r="N682" s="15" t="str">
        <f>TEXT(L682, "yyyy")</f>
        <v>2014</v>
      </c>
      <c r="O682" t="b">
        <v>0</v>
      </c>
      <c r="P682">
        <v>129</v>
      </c>
      <c r="Q682" t="b">
        <v>0</v>
      </c>
      <c r="R682" t="s">
        <v>8273</v>
      </c>
      <c r="S682" s="10">
        <f>(E682/D682)*100</f>
        <v>25.912000000000003</v>
      </c>
      <c r="T682" s="12">
        <f>IF(P682&gt;0,E682/P682,0)</f>
        <v>150.65116279069767</v>
      </c>
      <c r="U682" t="str">
        <f>LEFT(R682,FIND("/",R682,1)-1)</f>
        <v>technology</v>
      </c>
      <c r="V682" t="str">
        <f>RIGHT(R682,(LEN(R682)-LEN(U682)-1))</f>
        <v>wearables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>(I683/86400)+25569+(-5/24)</f>
        <v>42669.597268518519</v>
      </c>
      <c r="K683">
        <v>1474917604</v>
      </c>
      <c r="L683" s="13">
        <f>(K683/86400)+25569+(-5/24)</f>
        <v>42639.597268518519</v>
      </c>
      <c r="M683" s="15" t="str">
        <f>TEXT(L683, "mmm")</f>
        <v>Sep</v>
      </c>
      <c r="N683" s="15" t="str">
        <f>TEXT(L683, "yyyy")</f>
        <v>2016</v>
      </c>
      <c r="O683" t="b">
        <v>0</v>
      </c>
      <c r="P683">
        <v>1</v>
      </c>
      <c r="Q683" t="b">
        <v>0</v>
      </c>
      <c r="R683" t="s">
        <v>8273</v>
      </c>
      <c r="S683" s="10">
        <f>(E683/D683)*100</f>
        <v>0.04</v>
      </c>
      <c r="T683" s="12">
        <f>IF(P683&gt;0,E683/P683,0)</f>
        <v>1</v>
      </c>
      <c r="U683" t="str">
        <f>LEFT(R683,FIND("/",R683,1)-1)</f>
        <v>technology</v>
      </c>
      <c r="V683" t="str">
        <f>RIGHT(R683,(LEN(R683)-LEN(U683)-1))</f>
        <v>wearables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>(I684/86400)+25569+(-5/24)</f>
        <v>42808.515300925923</v>
      </c>
      <c r="K684">
        <v>1486923722</v>
      </c>
      <c r="L684" s="13">
        <f>(K684/86400)+25569+(-5/24)</f>
        <v>42778.556967592587</v>
      </c>
      <c r="M684" s="15" t="str">
        <f>TEXT(L684, "mmm")</f>
        <v>Feb</v>
      </c>
      <c r="N684" s="15" t="str">
        <f>TEXT(L684, "yyyy")</f>
        <v>2017</v>
      </c>
      <c r="O684" t="b">
        <v>0</v>
      </c>
      <c r="P684">
        <v>4</v>
      </c>
      <c r="Q684" t="b">
        <v>0</v>
      </c>
      <c r="R684" t="s">
        <v>8273</v>
      </c>
      <c r="S684" s="10">
        <f>(E684/D684)*100</f>
        <v>0.106</v>
      </c>
      <c r="T684" s="12">
        <f>IF(P684&gt;0,E684/P684,0)</f>
        <v>13.25</v>
      </c>
      <c r="U684" t="str">
        <f>LEFT(R684,FIND("/",R684,1)-1)</f>
        <v>technology</v>
      </c>
      <c r="V684" t="str">
        <f>RIGHT(R684,(LEN(R684)-LEN(U684)-1))</f>
        <v>wearables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>(I685/86400)+25569+(-5/24)</f>
        <v>42674.691712962966</v>
      </c>
      <c r="K685">
        <v>1474493764</v>
      </c>
      <c r="L685" s="13">
        <f>(K685/86400)+25569+(-5/24)</f>
        <v>42634.691712962966</v>
      </c>
      <c r="M685" s="15" t="str">
        <f>TEXT(L685, "mmm")</f>
        <v>Sep</v>
      </c>
      <c r="N685" s="15" t="str">
        <f>TEXT(L685, "yyyy")</f>
        <v>2016</v>
      </c>
      <c r="O685" t="b">
        <v>0</v>
      </c>
      <c r="P685">
        <v>3</v>
      </c>
      <c r="Q685" t="b">
        <v>0</v>
      </c>
      <c r="R685" t="s">
        <v>8273</v>
      </c>
      <c r="S685" s="10">
        <f>(E685/D685)*100</f>
        <v>0.85142857142857142</v>
      </c>
      <c r="T685" s="12">
        <f>IF(P685&gt;0,E685/P685,0)</f>
        <v>99.333333333333329</v>
      </c>
      <c r="U685" t="str">
        <f>LEFT(R685,FIND("/",R685,1)-1)</f>
        <v>technology</v>
      </c>
      <c r="V685" t="str">
        <f>RIGHT(R685,(LEN(R685)-LEN(U685)-1))</f>
        <v>wearables</v>
      </c>
    </row>
    <row r="686" spans="1:22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>(I686/86400)+25569+(-5/24)</f>
        <v>41844.916666666664</v>
      </c>
      <c r="K686">
        <v>1403176891</v>
      </c>
      <c r="L686" s="13">
        <f>(K686/86400)+25569+(-5/24)</f>
        <v>41809.26494212963</v>
      </c>
      <c r="M686" s="15" t="str">
        <f>TEXT(L686, "mmm")</f>
        <v>Jun</v>
      </c>
      <c r="N686" s="15" t="str">
        <f>TEXT(L686, "yyyy")</f>
        <v>2014</v>
      </c>
      <c r="O686" t="b">
        <v>0</v>
      </c>
      <c r="P686">
        <v>135</v>
      </c>
      <c r="Q686" t="b">
        <v>0</v>
      </c>
      <c r="R686" t="s">
        <v>8273</v>
      </c>
      <c r="S686" s="10">
        <f>(E686/D686)*100</f>
        <v>7.4837500000000006</v>
      </c>
      <c r="T686" s="12">
        <f>IF(P686&gt;0,E686/P686,0)</f>
        <v>177.39259259259259</v>
      </c>
      <c r="U686" t="str">
        <f>LEFT(R686,FIND("/",R686,1)-1)</f>
        <v>technology</v>
      </c>
      <c r="V686" t="str">
        <f>RIGHT(R686,(LEN(R686)-LEN(U686)-1))</f>
        <v>wearables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>(I687/86400)+25569+(-5/24)</f>
        <v>42016.658240740733</v>
      </c>
      <c r="K687">
        <v>1417207672</v>
      </c>
      <c r="L687" s="13">
        <f>(K687/86400)+25569+(-5/24)</f>
        <v>41971.658240740733</v>
      </c>
      <c r="M687" s="15" t="str">
        <f>TEXT(L687, "mmm")</f>
        <v>Nov</v>
      </c>
      <c r="N687" s="15" t="str">
        <f>TEXT(L687, "yyyy")</f>
        <v>2014</v>
      </c>
      <c r="O687" t="b">
        <v>0</v>
      </c>
      <c r="P687">
        <v>10</v>
      </c>
      <c r="Q687" t="b">
        <v>0</v>
      </c>
      <c r="R687" t="s">
        <v>8273</v>
      </c>
      <c r="S687" s="10">
        <f>(E687/D687)*100</f>
        <v>27.650000000000002</v>
      </c>
      <c r="T687" s="12">
        <f>IF(P687&gt;0,E687/P687,0)</f>
        <v>55.3</v>
      </c>
      <c r="U687" t="str">
        <f>LEFT(R687,FIND("/",R687,1)-1)</f>
        <v>technology</v>
      </c>
      <c r="V687" t="str">
        <f>RIGHT(R687,(LEN(R687)-LEN(U687)-1))</f>
        <v>wearables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>(I688/86400)+25569+(-5/24)</f>
        <v>42219.464930555558</v>
      </c>
      <c r="K688">
        <v>1436026170</v>
      </c>
      <c r="L688" s="13">
        <f>(K688/86400)+25569+(-5/24)</f>
        <v>42189.464930555558</v>
      </c>
      <c r="M688" s="15" t="str">
        <f>TEXT(L688, "mmm")</f>
        <v>Jul</v>
      </c>
      <c r="N688" s="15" t="str">
        <f>TEXT(L688, "yyyy")</f>
        <v>2015</v>
      </c>
      <c r="O688" t="b">
        <v>0</v>
      </c>
      <c r="P688">
        <v>0</v>
      </c>
      <c r="Q688" t="b">
        <v>0</v>
      </c>
      <c r="R688" t="s">
        <v>8273</v>
      </c>
      <c r="S688" s="10">
        <f>(E688/D688)*100</f>
        <v>0</v>
      </c>
      <c r="T688" s="12">
        <f>IF(P688&gt;0,E688/P688,0)</f>
        <v>0</v>
      </c>
      <c r="U688" t="str">
        <f>LEFT(R688,FIND("/",R688,1)-1)</f>
        <v>technology</v>
      </c>
      <c r="V688" t="str">
        <f>RIGHT(R688,(LEN(R688)-LEN(U688)-1))</f>
        <v>wearables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>(I689/86400)+25569+(-5/24)</f>
        <v>42771.542280092595</v>
      </c>
      <c r="K689">
        <v>1481133653</v>
      </c>
      <c r="L689" s="13">
        <f>(K689/86400)+25569+(-5/24)</f>
        <v>42711.542280092595</v>
      </c>
      <c r="M689" s="15" t="str">
        <f>TEXT(L689, "mmm")</f>
        <v>Dec</v>
      </c>
      <c r="N689" s="15" t="str">
        <f>TEXT(L689, "yyyy")</f>
        <v>2016</v>
      </c>
      <c r="O689" t="b">
        <v>0</v>
      </c>
      <c r="P689">
        <v>6</v>
      </c>
      <c r="Q689" t="b">
        <v>0</v>
      </c>
      <c r="R689" t="s">
        <v>8273</v>
      </c>
      <c r="S689" s="10">
        <f>(E689/D689)*100</f>
        <v>3.55</v>
      </c>
      <c r="T689" s="12">
        <f>IF(P689&gt;0,E689/P689,0)</f>
        <v>591.66666666666663</v>
      </c>
      <c r="U689" t="str">
        <f>LEFT(R689,FIND("/",R689,1)-1)</f>
        <v>technology</v>
      </c>
      <c r="V689" t="str">
        <f>RIGHT(R689,(LEN(R689)-LEN(U689)-1))</f>
        <v>wearables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>(I690/86400)+25569+(-5/24)</f>
        <v>42291.896446759252</v>
      </c>
      <c r="K690">
        <v>1442284253</v>
      </c>
      <c r="L690" s="13">
        <f>(K690/86400)+25569+(-5/24)</f>
        <v>42261.896446759252</v>
      </c>
      <c r="M690" s="15" t="str">
        <f>TEXT(L690, "mmm")</f>
        <v>Sep</v>
      </c>
      <c r="N690" s="15" t="str">
        <f>TEXT(L690, "yyyy")</f>
        <v>2015</v>
      </c>
      <c r="O690" t="b">
        <v>0</v>
      </c>
      <c r="P690">
        <v>36</v>
      </c>
      <c r="Q690" t="b">
        <v>0</v>
      </c>
      <c r="R690" t="s">
        <v>8273</v>
      </c>
      <c r="S690" s="10">
        <f>(E690/D690)*100</f>
        <v>72.989999999999995</v>
      </c>
      <c r="T690" s="12">
        <f>IF(P690&gt;0,E690/P690,0)</f>
        <v>405.5</v>
      </c>
      <c r="U690" t="str">
        <f>LEFT(R690,FIND("/",R690,1)-1)</f>
        <v>technology</v>
      </c>
      <c r="V690" t="str">
        <f>RIGHT(R690,(LEN(R690)-LEN(U690)-1))</f>
        <v>wearables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>(I691/86400)+25569+(-5/24)</f>
        <v>42711.999305555553</v>
      </c>
      <c r="K691">
        <v>1478016097</v>
      </c>
      <c r="L691" s="13">
        <f>(K691/86400)+25569+(-5/24)</f>
        <v>42675.459456018514</v>
      </c>
      <c r="M691" s="15" t="str">
        <f>TEXT(L691, "mmm")</f>
        <v>Nov</v>
      </c>
      <c r="N691" s="15" t="str">
        <f>TEXT(L691, "yyyy")</f>
        <v>2016</v>
      </c>
      <c r="O691" t="b">
        <v>0</v>
      </c>
      <c r="P691">
        <v>336</v>
      </c>
      <c r="Q691" t="b">
        <v>0</v>
      </c>
      <c r="R691" t="s">
        <v>8273</v>
      </c>
      <c r="S691" s="10">
        <f>(E691/D691)*100</f>
        <v>57.648750000000007</v>
      </c>
      <c r="T691" s="12">
        <f>IF(P691&gt;0,E691/P691,0)</f>
        <v>343.14732142857144</v>
      </c>
      <c r="U691" t="str">
        <f>LEFT(R691,FIND("/",R691,1)-1)</f>
        <v>technology</v>
      </c>
      <c r="V691" t="str">
        <f>RIGHT(R691,(LEN(R691)-LEN(U691)-1))</f>
        <v>wearables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>(I692/86400)+25569+(-5/24)</f>
        <v>42622.041666666664</v>
      </c>
      <c r="K692">
        <v>1469718841</v>
      </c>
      <c r="L692" s="13">
        <f>(K692/86400)+25569+(-5/24)</f>
        <v>42579.426400462959</v>
      </c>
      <c r="M692" s="15" t="str">
        <f>TEXT(L692, "mmm")</f>
        <v>Jul</v>
      </c>
      <c r="N692" s="15" t="str">
        <f>TEXT(L692, "yyyy")</f>
        <v>2016</v>
      </c>
      <c r="O692" t="b">
        <v>0</v>
      </c>
      <c r="P692">
        <v>34</v>
      </c>
      <c r="Q692" t="b">
        <v>0</v>
      </c>
      <c r="R692" t="s">
        <v>8273</v>
      </c>
      <c r="S692" s="10">
        <f>(E692/D692)*100</f>
        <v>12.34</v>
      </c>
      <c r="T692" s="12">
        <f>IF(P692&gt;0,E692/P692,0)</f>
        <v>72.588235294117652</v>
      </c>
      <c r="U692" t="str">
        <f>LEFT(R692,FIND("/",R692,1)-1)</f>
        <v>technology</v>
      </c>
      <c r="V692" t="str">
        <f>RIGHT(R692,(LEN(R692)-LEN(U692)-1))</f>
        <v>wearables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>(I693/86400)+25569+(-5/24)</f>
        <v>42185.819976851846</v>
      </c>
      <c r="K693">
        <v>1433292046</v>
      </c>
      <c r="L693" s="13">
        <f>(K693/86400)+25569+(-5/24)</f>
        <v>42157.819976851846</v>
      </c>
      <c r="M693" s="15" t="str">
        <f>TEXT(L693, "mmm")</f>
        <v>Jun</v>
      </c>
      <c r="N693" s="15" t="str">
        <f>TEXT(L693, "yyyy")</f>
        <v>2015</v>
      </c>
      <c r="O693" t="b">
        <v>0</v>
      </c>
      <c r="P693">
        <v>10</v>
      </c>
      <c r="Q693" t="b">
        <v>0</v>
      </c>
      <c r="R693" t="s">
        <v>8273</v>
      </c>
      <c r="S693" s="10">
        <f>(E693/D693)*100</f>
        <v>0.52</v>
      </c>
      <c r="T693" s="12">
        <f>IF(P693&gt;0,E693/P693,0)</f>
        <v>26</v>
      </c>
      <c r="U693" t="str">
        <f>LEFT(R693,FIND("/",R693,1)-1)</f>
        <v>technology</v>
      </c>
      <c r="V693" t="str">
        <f>RIGHT(R693,(LEN(R693)-LEN(U693)-1))</f>
        <v>wearables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>(I694/86400)+25569+(-5/24)</f>
        <v>42726.167395833334</v>
      </c>
      <c r="K694">
        <v>1479805263</v>
      </c>
      <c r="L694" s="13">
        <f>(K694/86400)+25569+(-5/24)</f>
        <v>42696.167395833334</v>
      </c>
      <c r="M694" s="15" t="str">
        <f>TEXT(L694, "mmm")</f>
        <v>Nov</v>
      </c>
      <c r="N694" s="15" t="str">
        <f>TEXT(L694, "yyyy")</f>
        <v>2016</v>
      </c>
      <c r="O694" t="b">
        <v>0</v>
      </c>
      <c r="P694">
        <v>201</v>
      </c>
      <c r="Q694" t="b">
        <v>0</v>
      </c>
      <c r="R694" t="s">
        <v>8273</v>
      </c>
      <c r="S694" s="10">
        <f>(E694/D694)*100</f>
        <v>6.5299999999999994</v>
      </c>
      <c r="T694" s="12">
        <f>IF(P694&gt;0,E694/P694,0)</f>
        <v>6.4975124378109452</v>
      </c>
      <c r="U694" t="str">
        <f>LEFT(R694,FIND("/",R694,1)-1)</f>
        <v>technology</v>
      </c>
      <c r="V694" t="str">
        <f>RIGHT(R694,(LEN(R694)-LEN(U694)-1))</f>
        <v>wearables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>(I695/86400)+25569+(-5/24)</f>
        <v>42124.599849537037</v>
      </c>
      <c r="K695">
        <v>1427829827</v>
      </c>
      <c r="L695" s="13">
        <f>(K695/86400)+25569+(-5/24)</f>
        <v>42094.599849537037</v>
      </c>
      <c r="M695" s="15" t="str">
        <f>TEXT(L695, "mmm")</f>
        <v>Mar</v>
      </c>
      <c r="N695" s="15" t="str">
        <f>TEXT(L695, "yyyy")</f>
        <v>2015</v>
      </c>
      <c r="O695" t="b">
        <v>0</v>
      </c>
      <c r="P695">
        <v>296</v>
      </c>
      <c r="Q695" t="b">
        <v>0</v>
      </c>
      <c r="R695" t="s">
        <v>8273</v>
      </c>
      <c r="S695" s="10">
        <f>(E695/D695)*100</f>
        <v>35.338000000000001</v>
      </c>
      <c r="T695" s="12">
        <f>IF(P695&gt;0,E695/P695,0)</f>
        <v>119.38513513513513</v>
      </c>
      <c r="U695" t="str">
        <f>LEFT(R695,FIND("/",R695,1)-1)</f>
        <v>technology</v>
      </c>
      <c r="V695" t="str">
        <f>RIGHT(R695,(LEN(R695)-LEN(U695)-1))</f>
        <v>wearables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>(I696/86400)+25569+(-5/24)</f>
        <v>42767.455543981479</v>
      </c>
      <c r="K696">
        <v>1483372559</v>
      </c>
      <c r="L696" s="13">
        <f>(K696/86400)+25569+(-5/24)</f>
        <v>42737.455543981479</v>
      </c>
      <c r="M696" s="15" t="str">
        <f>TEXT(L696, "mmm")</f>
        <v>Jan</v>
      </c>
      <c r="N696" s="15" t="str">
        <f>TEXT(L696, "yyyy")</f>
        <v>2017</v>
      </c>
      <c r="O696" t="b">
        <v>0</v>
      </c>
      <c r="P696">
        <v>7</v>
      </c>
      <c r="Q696" t="b">
        <v>0</v>
      </c>
      <c r="R696" t="s">
        <v>8273</v>
      </c>
      <c r="S696" s="10">
        <f>(E696/D696)*100</f>
        <v>0.39333333333333331</v>
      </c>
      <c r="T696" s="12">
        <f>IF(P696&gt;0,E696/P696,0)</f>
        <v>84.285714285714292</v>
      </c>
      <c r="U696" t="str">
        <f>LEFT(R696,FIND("/",R696,1)-1)</f>
        <v>technology</v>
      </c>
      <c r="V696" t="str">
        <f>RIGHT(R696,(LEN(R696)-LEN(U696)-1))</f>
        <v>wearables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>(I697/86400)+25569+(-5/24)</f>
        <v>41943.312731481477</v>
      </c>
      <c r="K697">
        <v>1412166620</v>
      </c>
      <c r="L697" s="13">
        <f>(K697/86400)+25569+(-5/24)</f>
        <v>41913.312731481477</v>
      </c>
      <c r="M697" s="15" t="str">
        <f>TEXT(L697, "mmm")</f>
        <v>Oct</v>
      </c>
      <c r="N697" s="15" t="str">
        <f>TEXT(L697, "yyyy")</f>
        <v>2014</v>
      </c>
      <c r="O697" t="b">
        <v>0</v>
      </c>
      <c r="P697">
        <v>7</v>
      </c>
      <c r="Q697" t="b">
        <v>0</v>
      </c>
      <c r="R697" t="s">
        <v>8273</v>
      </c>
      <c r="S697" s="10">
        <f>(E697/D697)*100</f>
        <v>1.06</v>
      </c>
      <c r="T697" s="12">
        <f>IF(P697&gt;0,E697/P697,0)</f>
        <v>90.857142857142861</v>
      </c>
      <c r="U697" t="str">
        <f>LEFT(R697,FIND("/",R697,1)-1)</f>
        <v>technology</v>
      </c>
      <c r="V697" t="str">
        <f>RIGHT(R697,(LEN(R697)-LEN(U697)-1))</f>
        <v>wearables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>(I698/86400)+25569+(-5/24)</f>
        <v>41845.718773148146</v>
      </c>
      <c r="K698">
        <v>1403734502</v>
      </c>
      <c r="L698" s="13">
        <f>(K698/86400)+25569+(-5/24)</f>
        <v>41815.718773148146</v>
      </c>
      <c r="M698" s="15" t="str">
        <f>TEXT(L698, "mmm")</f>
        <v>Jun</v>
      </c>
      <c r="N698" s="15" t="str">
        <f>TEXT(L698, "yyyy")</f>
        <v>2014</v>
      </c>
      <c r="O698" t="b">
        <v>0</v>
      </c>
      <c r="P698">
        <v>1</v>
      </c>
      <c r="Q698" t="b">
        <v>0</v>
      </c>
      <c r="R698" t="s">
        <v>8273</v>
      </c>
      <c r="S698" s="10">
        <f>(E698/D698)*100</f>
        <v>5.7142857142857147E-4</v>
      </c>
      <c r="T698" s="12">
        <f>IF(P698&gt;0,E698/P698,0)</f>
        <v>1</v>
      </c>
      <c r="U698" t="str">
        <f>LEFT(R698,FIND("/",R698,1)-1)</f>
        <v>technology</v>
      </c>
      <c r="V698" t="str">
        <f>RIGHT(R698,(LEN(R698)-LEN(U698)-1))</f>
        <v>wearables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>(I699/86400)+25569+(-5/24)</f>
        <v>42403.314687500002</v>
      </c>
      <c r="K699">
        <v>1453206789</v>
      </c>
      <c r="L699" s="13">
        <f>(K699/86400)+25569+(-5/24)</f>
        <v>42388.314687500002</v>
      </c>
      <c r="M699" s="15" t="str">
        <f>TEXT(L699, "mmm")</f>
        <v>Jan</v>
      </c>
      <c r="N699" s="15" t="str">
        <f>TEXT(L699, "yyyy")</f>
        <v>2016</v>
      </c>
      <c r="O699" t="b">
        <v>0</v>
      </c>
      <c r="P699">
        <v>114</v>
      </c>
      <c r="Q699" t="b">
        <v>0</v>
      </c>
      <c r="R699" t="s">
        <v>8273</v>
      </c>
      <c r="S699" s="10">
        <f>(E699/D699)*100</f>
        <v>46.379999999999995</v>
      </c>
      <c r="T699" s="12">
        <f>IF(P699&gt;0,E699/P699,0)</f>
        <v>20.342105263157894</v>
      </c>
      <c r="U699" t="str">
        <f>LEFT(R699,FIND("/",R699,1)-1)</f>
        <v>technology</v>
      </c>
      <c r="V699" t="str">
        <f>RIGHT(R699,(LEN(R699)-LEN(U699)-1))</f>
        <v>wearables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>(I700/86400)+25569+(-5/24)</f>
        <v>41899.875</v>
      </c>
      <c r="K700">
        <v>1408141245</v>
      </c>
      <c r="L700" s="13">
        <f>(K700/86400)+25569+(-5/24)</f>
        <v>41866.722743055558</v>
      </c>
      <c r="M700" s="15" t="str">
        <f>TEXT(L700, "mmm")</f>
        <v>Aug</v>
      </c>
      <c r="N700" s="15" t="str">
        <f>TEXT(L700, "yyyy")</f>
        <v>2014</v>
      </c>
      <c r="O700" t="b">
        <v>0</v>
      </c>
      <c r="P700">
        <v>29</v>
      </c>
      <c r="Q700" t="b">
        <v>0</v>
      </c>
      <c r="R700" t="s">
        <v>8273</v>
      </c>
      <c r="S700" s="10">
        <f>(E700/D700)*100</f>
        <v>15.39</v>
      </c>
      <c r="T700" s="12">
        <f>IF(P700&gt;0,E700/P700,0)</f>
        <v>530.68965517241384</v>
      </c>
      <c r="U700" t="str">
        <f>LEFT(R700,FIND("/",R700,1)-1)</f>
        <v>technology</v>
      </c>
      <c r="V700" t="str">
        <f>RIGHT(R700,(LEN(R700)-LEN(U700)-1))</f>
        <v>wearables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>(I701/86400)+25569+(-5/24)</f>
        <v>41600.458333333328</v>
      </c>
      <c r="K701">
        <v>1381923548</v>
      </c>
      <c r="L701" s="13">
        <f>(K701/86400)+25569+(-5/24)</f>
        <v>41563.277175925927</v>
      </c>
      <c r="M701" s="15" t="str">
        <f>TEXT(L701, "mmm")</f>
        <v>Oct</v>
      </c>
      <c r="N701" s="15" t="str">
        <f>TEXT(L701, "yyyy")</f>
        <v>2013</v>
      </c>
      <c r="O701" t="b">
        <v>0</v>
      </c>
      <c r="P701">
        <v>890</v>
      </c>
      <c r="Q701" t="b">
        <v>0</v>
      </c>
      <c r="R701" t="s">
        <v>8273</v>
      </c>
      <c r="S701" s="10">
        <f>(E701/D701)*100</f>
        <v>82.422107692307705</v>
      </c>
      <c r="T701" s="12">
        <f>IF(P701&gt;0,E701/P701,0)</f>
        <v>120.39184269662923</v>
      </c>
      <c r="U701" t="str">
        <f>LEFT(R701,FIND("/",R701,1)-1)</f>
        <v>technology</v>
      </c>
      <c r="V701" t="str">
        <f>RIGHT(R701,(LEN(R701)-LEN(U701)-1))</f>
        <v>wearables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>(I702/86400)+25569+(-5/24)</f>
        <v>42745.480104166665</v>
      </c>
      <c r="K702">
        <v>1481473881</v>
      </c>
      <c r="L702" s="13">
        <f>(K702/86400)+25569+(-5/24)</f>
        <v>42715.480104166665</v>
      </c>
      <c r="M702" s="15" t="str">
        <f>TEXT(L702, "mmm")</f>
        <v>Dec</v>
      </c>
      <c r="N702" s="15" t="str">
        <f>TEXT(L702, "yyyy")</f>
        <v>2016</v>
      </c>
      <c r="O702" t="b">
        <v>0</v>
      </c>
      <c r="P702">
        <v>31</v>
      </c>
      <c r="Q702" t="b">
        <v>0</v>
      </c>
      <c r="R702" t="s">
        <v>8273</v>
      </c>
      <c r="S702" s="10">
        <f>(E702/D702)*100</f>
        <v>2.6866666666666665</v>
      </c>
      <c r="T702" s="12">
        <f>IF(P702&gt;0,E702/P702,0)</f>
        <v>13</v>
      </c>
      <c r="U702" t="str">
        <f>LEFT(R702,FIND("/",R702,1)-1)</f>
        <v>technology</v>
      </c>
      <c r="V702" t="str">
        <f>RIGHT(R702,(LEN(R702)-LEN(U702)-1))</f>
        <v>wearables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>(I703/86400)+25569+(-5/24)</f>
        <v>41843.454629629625</v>
      </c>
      <c r="K703">
        <v>1403538880</v>
      </c>
      <c r="L703" s="13">
        <f>(K703/86400)+25569+(-5/24)</f>
        <v>41813.454629629625</v>
      </c>
      <c r="M703" s="15" t="str">
        <f>TEXT(L703, "mmm")</f>
        <v>Jun</v>
      </c>
      <c r="N703" s="15" t="str">
        <f>TEXT(L703, "yyyy")</f>
        <v>2014</v>
      </c>
      <c r="O703" t="b">
        <v>0</v>
      </c>
      <c r="P703">
        <v>21</v>
      </c>
      <c r="Q703" t="b">
        <v>0</v>
      </c>
      <c r="R703" t="s">
        <v>8273</v>
      </c>
      <c r="S703" s="10">
        <f>(E703/D703)*100</f>
        <v>26.6</v>
      </c>
      <c r="T703" s="12">
        <f>IF(P703&gt;0,E703/P703,0)</f>
        <v>291.33333333333331</v>
      </c>
      <c r="U703" t="str">
        <f>LEFT(R703,FIND("/",R703,1)-1)</f>
        <v>technology</v>
      </c>
      <c r="V703" t="str">
        <f>RIGHT(R703,(LEN(R703)-LEN(U703)-1))</f>
        <v>wearables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>(I704/86400)+25569+(-5/24)</f>
        <v>42698.560034722221</v>
      </c>
      <c r="K704">
        <v>1477416387</v>
      </c>
      <c r="L704" s="13">
        <f>(K704/86400)+25569+(-5/24)</f>
        <v>42668.518368055556</v>
      </c>
      <c r="M704" s="15" t="str">
        <f>TEXT(L704, "mmm")</f>
        <v>Oct</v>
      </c>
      <c r="N704" s="15" t="str">
        <f>TEXT(L704, "yyyy")</f>
        <v>2016</v>
      </c>
      <c r="O704" t="b">
        <v>0</v>
      </c>
      <c r="P704">
        <v>37</v>
      </c>
      <c r="Q704" t="b">
        <v>0</v>
      </c>
      <c r="R704" t="s">
        <v>8273</v>
      </c>
      <c r="S704" s="10">
        <f>(E704/D704)*100</f>
        <v>30.813400000000001</v>
      </c>
      <c r="T704" s="12">
        <f>IF(P704&gt;0,E704/P704,0)</f>
        <v>124.9191891891892</v>
      </c>
      <c r="U704" t="str">
        <f>LEFT(R704,FIND("/",R704,1)-1)</f>
        <v>technology</v>
      </c>
      <c r="V704" t="str">
        <f>RIGHT(R704,(LEN(R704)-LEN(U704)-1))</f>
        <v>wearables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>(I705/86400)+25569+(-5/24)</f>
        <v>42766.772222222215</v>
      </c>
      <c r="K705">
        <v>1481150949</v>
      </c>
      <c r="L705" s="13">
        <f>(K705/86400)+25569+(-5/24)</f>
        <v>42711.742465277777</v>
      </c>
      <c r="M705" s="15" t="str">
        <f>TEXT(L705, "mmm")</f>
        <v>Dec</v>
      </c>
      <c r="N705" s="15" t="str">
        <f>TEXT(L705, "yyyy")</f>
        <v>2016</v>
      </c>
      <c r="O705" t="b">
        <v>0</v>
      </c>
      <c r="P705">
        <v>7</v>
      </c>
      <c r="Q705" t="b">
        <v>0</v>
      </c>
      <c r="R705" t="s">
        <v>8273</v>
      </c>
      <c r="S705" s="10">
        <f>(E705/D705)*100</f>
        <v>5.58</v>
      </c>
      <c r="T705" s="12">
        <f>IF(P705&gt;0,E705/P705,0)</f>
        <v>119.57142857142857</v>
      </c>
      <c r="U705" t="str">
        <f>LEFT(R705,FIND("/",R705,1)-1)</f>
        <v>technology</v>
      </c>
      <c r="V705" t="str">
        <f>RIGHT(R705,(LEN(R705)-LEN(U705)-1))</f>
        <v>wearables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>(I706/86400)+25569+(-5/24)</f>
        <v>42785.984583333331</v>
      </c>
      <c r="K706">
        <v>1482381468</v>
      </c>
      <c r="L706" s="13">
        <f>(K706/86400)+25569+(-5/24)</f>
        <v>42725.984583333331</v>
      </c>
      <c r="M706" s="15" t="str">
        <f>TEXT(L706, "mmm")</f>
        <v>Dec</v>
      </c>
      <c r="N706" s="15" t="str">
        <f>TEXT(L706, "yyyy")</f>
        <v>2016</v>
      </c>
      <c r="O706" t="b">
        <v>0</v>
      </c>
      <c r="P706">
        <v>4</v>
      </c>
      <c r="Q706" t="b">
        <v>0</v>
      </c>
      <c r="R706" t="s">
        <v>8273</v>
      </c>
      <c r="S706" s="10">
        <f>(E706/D706)*100</f>
        <v>0.87454545454545463</v>
      </c>
      <c r="T706" s="12">
        <f>IF(P706&gt;0,E706/P706,0)</f>
        <v>120.25</v>
      </c>
      <c r="U706" t="str">
        <f>LEFT(R706,FIND("/",R706,1)-1)</f>
        <v>technology</v>
      </c>
      <c r="V706" t="str">
        <f>RIGHT(R706,(LEN(R706)-LEN(U706)-1))</f>
        <v>wearables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>(I707/86400)+25569+(-5/24)</f>
        <v>42756.283310185179</v>
      </c>
      <c r="K707">
        <v>1482407278</v>
      </c>
      <c r="L707" s="13">
        <f>(K707/86400)+25569+(-5/24)</f>
        <v>42726.283310185179</v>
      </c>
      <c r="M707" s="15" t="str">
        <f>TEXT(L707, "mmm")</f>
        <v>Dec</v>
      </c>
      <c r="N707" s="15" t="str">
        <f>TEXT(L707, "yyyy")</f>
        <v>2016</v>
      </c>
      <c r="O707" t="b">
        <v>0</v>
      </c>
      <c r="P707">
        <v>5</v>
      </c>
      <c r="Q707" t="b">
        <v>0</v>
      </c>
      <c r="R707" t="s">
        <v>8273</v>
      </c>
      <c r="S707" s="10">
        <f>(E707/D707)*100</f>
        <v>0.97699999999999987</v>
      </c>
      <c r="T707" s="12">
        <f>IF(P707&gt;0,E707/P707,0)</f>
        <v>195.4</v>
      </c>
      <c r="U707" t="str">
        <f>LEFT(R707,FIND("/",R707,1)-1)</f>
        <v>technology</v>
      </c>
      <c r="V707" t="str">
        <f>RIGHT(R707,(LEN(R707)-LEN(U707)-1))</f>
        <v>wearables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>(I708/86400)+25569+(-5/24)</f>
        <v>42718.568749999999</v>
      </c>
      <c r="K708">
        <v>1478130783</v>
      </c>
      <c r="L708" s="13">
        <f>(K708/86400)+25569+(-5/24)</f>
        <v>42676.786840277775</v>
      </c>
      <c r="M708" s="15" t="str">
        <f>TEXT(L708, "mmm")</f>
        <v>Nov</v>
      </c>
      <c r="N708" s="15" t="str">
        <f>TEXT(L708, "yyyy")</f>
        <v>2016</v>
      </c>
      <c r="O708" t="b">
        <v>0</v>
      </c>
      <c r="P708">
        <v>0</v>
      </c>
      <c r="Q708" t="b">
        <v>0</v>
      </c>
      <c r="R708" t="s">
        <v>8273</v>
      </c>
      <c r="S708" s="10">
        <f>(E708/D708)*100</f>
        <v>0</v>
      </c>
      <c r="T708" s="12">
        <f>IF(P708&gt;0,E708/P708,0)</f>
        <v>0</v>
      </c>
      <c r="U708" t="str">
        <f>LEFT(R708,FIND("/",R708,1)-1)</f>
        <v>technology</v>
      </c>
      <c r="V708" t="str">
        <f>RIGHT(R708,(LEN(R708)-LEN(U708)-1))</f>
        <v>wearables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>(I709/86400)+25569+(-5/24)</f>
        <v>42736.45517361111</v>
      </c>
      <c r="K709">
        <v>1479830127</v>
      </c>
      <c r="L709" s="13">
        <f>(K709/86400)+25569+(-5/24)</f>
        <v>42696.45517361111</v>
      </c>
      <c r="M709" s="15" t="str">
        <f>TEXT(L709, "mmm")</f>
        <v>Nov</v>
      </c>
      <c r="N709" s="15" t="str">
        <f>TEXT(L709, "yyyy")</f>
        <v>2016</v>
      </c>
      <c r="O709" t="b">
        <v>0</v>
      </c>
      <c r="P709">
        <v>456</v>
      </c>
      <c r="Q709" t="b">
        <v>0</v>
      </c>
      <c r="R709" t="s">
        <v>8273</v>
      </c>
      <c r="S709" s="10">
        <f>(E709/D709)*100</f>
        <v>78.927352941176466</v>
      </c>
      <c r="T709" s="12">
        <f>IF(P709&gt;0,E709/P709,0)</f>
        <v>117.69868421052631</v>
      </c>
      <c r="U709" t="str">
        <f>LEFT(R709,FIND("/",R709,1)-1)</f>
        <v>technology</v>
      </c>
      <c r="V709" t="str">
        <f>RIGHT(R709,(LEN(R709)-LEN(U709)-1))</f>
        <v>wearables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>(I710/86400)+25569+(-5/24)</f>
        <v>41895.372685185182</v>
      </c>
      <c r="K710">
        <v>1405432600</v>
      </c>
      <c r="L710" s="13">
        <f>(K710/86400)+25569+(-5/24)</f>
        <v>41835.372685185182</v>
      </c>
      <c r="M710" s="15" t="str">
        <f>TEXT(L710, "mmm")</f>
        <v>Jul</v>
      </c>
      <c r="N710" s="15" t="str">
        <f>TEXT(L710, "yyyy")</f>
        <v>2014</v>
      </c>
      <c r="O710" t="b">
        <v>0</v>
      </c>
      <c r="P710">
        <v>369</v>
      </c>
      <c r="Q710" t="b">
        <v>0</v>
      </c>
      <c r="R710" t="s">
        <v>8273</v>
      </c>
      <c r="S710" s="10">
        <f>(E710/D710)*100</f>
        <v>22.092500000000001</v>
      </c>
      <c r="T710" s="12">
        <f>IF(P710&gt;0,E710/P710,0)</f>
        <v>23.948509485094849</v>
      </c>
      <c r="U710" t="str">
        <f>LEFT(R710,FIND("/",R710,1)-1)</f>
        <v>technology</v>
      </c>
      <c r="V710" t="str">
        <f>RIGHT(R710,(LEN(R710)-LEN(U710)-1))</f>
        <v>wearables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>(I711/86400)+25569+(-5/24)</f>
        <v>41977.832858796297</v>
      </c>
      <c r="K711">
        <v>1415149159</v>
      </c>
      <c r="L711" s="13">
        <f>(K711/86400)+25569+(-5/24)</f>
        <v>41947.832858796297</v>
      </c>
      <c r="M711" s="15" t="str">
        <f>TEXT(L711, "mmm")</f>
        <v>Nov</v>
      </c>
      <c r="N711" s="15" t="str">
        <f>TEXT(L711, "yyyy")</f>
        <v>2014</v>
      </c>
      <c r="O711" t="b">
        <v>0</v>
      </c>
      <c r="P711">
        <v>2</v>
      </c>
      <c r="Q711" t="b">
        <v>0</v>
      </c>
      <c r="R711" t="s">
        <v>8273</v>
      </c>
      <c r="S711" s="10">
        <f>(E711/D711)*100</f>
        <v>0.40666666666666662</v>
      </c>
      <c r="T711" s="12">
        <f>IF(P711&gt;0,E711/P711,0)</f>
        <v>30.5</v>
      </c>
      <c r="U711" t="str">
        <f>LEFT(R711,FIND("/",R711,1)-1)</f>
        <v>technology</v>
      </c>
      <c r="V711" t="str">
        <f>RIGHT(R711,(LEN(R711)-LEN(U711)-1))</f>
        <v>wearables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>(I712/86400)+25569+(-5/24)</f>
        <v>41870.822222222218</v>
      </c>
      <c r="K712">
        <v>1405640302</v>
      </c>
      <c r="L712" s="13">
        <f>(K712/86400)+25569+(-5/24)</f>
        <v>41837.776643518519</v>
      </c>
      <c r="M712" s="15" t="str">
        <f>TEXT(L712, "mmm")</f>
        <v>Jul</v>
      </c>
      <c r="N712" s="15" t="str">
        <f>TEXT(L712, "yyyy")</f>
        <v>2014</v>
      </c>
      <c r="O712" t="b">
        <v>0</v>
      </c>
      <c r="P712">
        <v>0</v>
      </c>
      <c r="Q712" t="b">
        <v>0</v>
      </c>
      <c r="R712" t="s">
        <v>8273</v>
      </c>
      <c r="S712" s="10">
        <f>(E712/D712)*100</f>
        <v>0</v>
      </c>
      <c r="T712" s="12">
        <f>IF(P712&gt;0,E712/P712,0)</f>
        <v>0</v>
      </c>
      <c r="U712" t="str">
        <f>LEFT(R712,FIND("/",R712,1)-1)</f>
        <v>technology</v>
      </c>
      <c r="V712" t="str">
        <f>RIGHT(R712,(LEN(R712)-LEN(U712)-1))</f>
        <v>wearables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>(I713/86400)+25569+(-5/24)</f>
        <v>42718.292453703696</v>
      </c>
      <c r="K713">
        <v>1478257268</v>
      </c>
      <c r="L713" s="13">
        <f>(K713/86400)+25569+(-5/24)</f>
        <v>42678.250787037039</v>
      </c>
      <c r="M713" s="15" t="str">
        <f>TEXT(L713, "mmm")</f>
        <v>Nov</v>
      </c>
      <c r="N713" s="15" t="str">
        <f>TEXT(L713, "yyyy")</f>
        <v>2016</v>
      </c>
      <c r="O713" t="b">
        <v>0</v>
      </c>
      <c r="P713">
        <v>338</v>
      </c>
      <c r="Q713" t="b">
        <v>0</v>
      </c>
      <c r="R713" t="s">
        <v>8273</v>
      </c>
      <c r="S713" s="10">
        <f>(E713/D713)*100</f>
        <v>33.790999999999997</v>
      </c>
      <c r="T713" s="12">
        <f>IF(P713&gt;0,E713/P713,0)</f>
        <v>99.973372781065095</v>
      </c>
      <c r="U713" t="str">
        <f>LEFT(R713,FIND("/",R713,1)-1)</f>
        <v>technology</v>
      </c>
      <c r="V713" t="str">
        <f>RIGHT(R713,(LEN(R713)-LEN(U713)-1))</f>
        <v>wearables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>(I714/86400)+25569+(-5/24)</f>
        <v>42414.472592592589</v>
      </c>
      <c r="K714">
        <v>1452874832</v>
      </c>
      <c r="L714" s="13">
        <f>(K714/86400)+25569+(-5/24)</f>
        <v>42384.472592592589</v>
      </c>
      <c r="M714" s="15" t="str">
        <f>TEXT(L714, "mmm")</f>
        <v>Jan</v>
      </c>
      <c r="N714" s="15" t="str">
        <f>TEXT(L714, "yyyy")</f>
        <v>2016</v>
      </c>
      <c r="O714" t="b">
        <v>0</v>
      </c>
      <c r="P714">
        <v>4</v>
      </c>
      <c r="Q714" t="b">
        <v>0</v>
      </c>
      <c r="R714" t="s">
        <v>8273</v>
      </c>
      <c r="S714" s="10">
        <f>(E714/D714)*100</f>
        <v>0.21649484536082475</v>
      </c>
      <c r="T714" s="12">
        <f>IF(P714&gt;0,E714/P714,0)</f>
        <v>26.25</v>
      </c>
      <c r="U714" t="str">
        <f>LEFT(R714,FIND("/",R714,1)-1)</f>
        <v>technology</v>
      </c>
      <c r="V714" t="str">
        <f>RIGHT(R714,(LEN(R714)-LEN(U714)-1))</f>
        <v>wearables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>(I715/86400)+25569+(-5/24)</f>
        <v>42526.320972222216</v>
      </c>
      <c r="K715">
        <v>1462538532</v>
      </c>
      <c r="L715" s="13">
        <f>(K715/86400)+25569+(-5/24)</f>
        <v>42496.320972222216</v>
      </c>
      <c r="M715" s="15" t="str">
        <f>TEXT(L715, "mmm")</f>
        <v>May</v>
      </c>
      <c r="N715" s="15" t="str">
        <f>TEXT(L715, "yyyy")</f>
        <v>2016</v>
      </c>
      <c r="O715" t="b">
        <v>0</v>
      </c>
      <c r="P715">
        <v>1</v>
      </c>
      <c r="Q715" t="b">
        <v>0</v>
      </c>
      <c r="R715" t="s">
        <v>8273</v>
      </c>
      <c r="S715" s="10">
        <f>(E715/D715)*100</f>
        <v>0.79600000000000004</v>
      </c>
      <c r="T715" s="12">
        <f>IF(P715&gt;0,E715/P715,0)</f>
        <v>199</v>
      </c>
      <c r="U715" t="str">
        <f>LEFT(R715,FIND("/",R715,1)-1)</f>
        <v>technology</v>
      </c>
      <c r="V715" t="str">
        <f>RIGHT(R715,(LEN(R715)-LEN(U715)-1))</f>
        <v>wearables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>(I716/86400)+25569+(-5/24)</f>
        <v>42794.579652777778</v>
      </c>
      <c r="K716">
        <v>1483124082</v>
      </c>
      <c r="L716" s="13">
        <f>(K716/86400)+25569+(-5/24)</f>
        <v>42734.579652777778</v>
      </c>
      <c r="M716" s="15" t="str">
        <f>TEXT(L716, "mmm")</f>
        <v>Dec</v>
      </c>
      <c r="N716" s="15" t="str">
        <f>TEXT(L716, "yyyy")</f>
        <v>2016</v>
      </c>
      <c r="O716" t="b">
        <v>0</v>
      </c>
      <c r="P716">
        <v>28</v>
      </c>
      <c r="Q716" t="b">
        <v>0</v>
      </c>
      <c r="R716" t="s">
        <v>8273</v>
      </c>
      <c r="S716" s="10">
        <f>(E716/D716)*100</f>
        <v>14.993333333333334</v>
      </c>
      <c r="T716" s="12">
        <f>IF(P716&gt;0,E716/P716,0)</f>
        <v>80.321428571428569</v>
      </c>
      <c r="U716" t="str">
        <f>LEFT(R716,FIND("/",R716,1)-1)</f>
        <v>technology</v>
      </c>
      <c r="V716" t="str">
        <f>RIGHT(R716,(LEN(R716)-LEN(U716)-1))</f>
        <v>wearables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>(I717/86400)+25569+(-5/24)</f>
        <v>42312.924074074072</v>
      </c>
      <c r="K717">
        <v>1443233440</v>
      </c>
      <c r="L717" s="13">
        <f>(K717/86400)+25569+(-5/24)</f>
        <v>42272.8824074074</v>
      </c>
      <c r="M717" s="15" t="str">
        <f>TEXT(L717, "mmm")</f>
        <v>Sep</v>
      </c>
      <c r="N717" s="15" t="str">
        <f>TEXT(L717, "yyyy")</f>
        <v>2015</v>
      </c>
      <c r="O717" t="b">
        <v>0</v>
      </c>
      <c r="P717">
        <v>12</v>
      </c>
      <c r="Q717" t="b">
        <v>0</v>
      </c>
      <c r="R717" t="s">
        <v>8273</v>
      </c>
      <c r="S717" s="10">
        <f>(E717/D717)*100</f>
        <v>5.0509090909090908</v>
      </c>
      <c r="T717" s="12">
        <f>IF(P717&gt;0,E717/P717,0)</f>
        <v>115.75</v>
      </c>
      <c r="U717" t="str">
        <f>LEFT(R717,FIND("/",R717,1)-1)</f>
        <v>technology</v>
      </c>
      <c r="V717" t="str">
        <f>RIGHT(R717,(LEN(R717)-LEN(U717)-1))</f>
        <v>wearables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>(I718/86400)+25569+(-5/24)</f>
        <v>41973.791666666664</v>
      </c>
      <c r="K718">
        <v>1414511307</v>
      </c>
      <c r="L718" s="13">
        <f>(K718/86400)+25569+(-5/24)</f>
        <v>41940.450312499997</v>
      </c>
      <c r="M718" s="15" t="str">
        <f>TEXT(L718, "mmm")</f>
        <v>Oct</v>
      </c>
      <c r="N718" s="15" t="str">
        <f>TEXT(L718, "yyyy")</f>
        <v>2014</v>
      </c>
      <c r="O718" t="b">
        <v>0</v>
      </c>
      <c r="P718">
        <v>16</v>
      </c>
      <c r="Q718" t="b">
        <v>0</v>
      </c>
      <c r="R718" t="s">
        <v>8273</v>
      </c>
      <c r="S718" s="10">
        <f>(E718/D718)*100</f>
        <v>10.214285714285715</v>
      </c>
      <c r="T718" s="12">
        <f>IF(P718&gt;0,E718/P718,0)</f>
        <v>44.6875</v>
      </c>
      <c r="U718" t="str">
        <f>LEFT(R718,FIND("/",R718,1)-1)</f>
        <v>technology</v>
      </c>
      <c r="V718" t="str">
        <f>RIGHT(R718,(LEN(R718)-LEN(U718)-1))</f>
        <v>wearables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>(I719/86400)+25569+(-5/24)</f>
        <v>41887.645856481475</v>
      </c>
      <c r="K719">
        <v>1407357002</v>
      </c>
      <c r="L719" s="13">
        <f>(K719/86400)+25569+(-5/24)</f>
        <v>41857.645856481475</v>
      </c>
      <c r="M719" s="15" t="str">
        <f>TEXT(L719, "mmm")</f>
        <v>Aug</v>
      </c>
      <c r="N719" s="15" t="str">
        <f>TEXT(L719, "yyyy")</f>
        <v>2014</v>
      </c>
      <c r="O719" t="b">
        <v>0</v>
      </c>
      <c r="P719">
        <v>4</v>
      </c>
      <c r="Q719" t="b">
        <v>0</v>
      </c>
      <c r="R719" t="s">
        <v>8273</v>
      </c>
      <c r="S719" s="10">
        <f>(E719/D719)*100</f>
        <v>0.30499999999999999</v>
      </c>
      <c r="T719" s="12">
        <f>IF(P719&gt;0,E719/P719,0)</f>
        <v>76.25</v>
      </c>
      <c r="U719" t="str">
        <f>LEFT(R719,FIND("/",R719,1)-1)</f>
        <v>technology</v>
      </c>
      <c r="V719" t="str">
        <f>RIGHT(R719,(LEN(R719)-LEN(U719)-1))</f>
        <v>wearables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>(I720/86400)+25569+(-5/24)</f>
        <v>42784.040972222218</v>
      </c>
      <c r="K720">
        <v>1484684247</v>
      </c>
      <c r="L720" s="13">
        <f>(K720/86400)+25569+(-5/24)</f>
        <v>42752.637118055551</v>
      </c>
      <c r="M720" s="15" t="str">
        <f>TEXT(L720, "mmm")</f>
        <v>Jan</v>
      </c>
      <c r="N720" s="15" t="str">
        <f>TEXT(L720, "yyyy")</f>
        <v>2017</v>
      </c>
      <c r="O720" t="b">
        <v>0</v>
      </c>
      <c r="P720">
        <v>4</v>
      </c>
      <c r="Q720" t="b">
        <v>0</v>
      </c>
      <c r="R720" t="s">
        <v>8273</v>
      </c>
      <c r="S720" s="10">
        <f>(E720/D720)*100</f>
        <v>0.75</v>
      </c>
      <c r="T720" s="12">
        <f>IF(P720&gt;0,E720/P720,0)</f>
        <v>22.5</v>
      </c>
      <c r="U720" t="str">
        <f>LEFT(R720,FIND("/",R720,1)-1)</f>
        <v>technology</v>
      </c>
      <c r="V720" t="str">
        <f>RIGHT(R720,(LEN(R720)-LEN(U720)-1))</f>
        <v>wearables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>(I721/86400)+25569+(-5/24)</f>
        <v>42422.83189814815</v>
      </c>
      <c r="K721">
        <v>1454979476</v>
      </c>
      <c r="L721" s="13">
        <f>(K721/86400)+25569+(-5/24)</f>
        <v>42408.83189814815</v>
      </c>
      <c r="M721" s="15" t="str">
        <f>TEXT(L721, "mmm")</f>
        <v>Feb</v>
      </c>
      <c r="N721" s="15" t="str">
        <f>TEXT(L721, "yyyy")</f>
        <v>2016</v>
      </c>
      <c r="O721" t="b">
        <v>0</v>
      </c>
      <c r="P721">
        <v>10</v>
      </c>
      <c r="Q721" t="b">
        <v>0</v>
      </c>
      <c r="R721" t="s">
        <v>8273</v>
      </c>
      <c r="S721" s="10">
        <f>(E721/D721)*100</f>
        <v>1.2933333333333332</v>
      </c>
      <c r="T721" s="12">
        <f>IF(P721&gt;0,E721/P721,0)</f>
        <v>19.399999999999999</v>
      </c>
      <c r="U721" t="str">
        <f>LEFT(R721,FIND("/",R721,1)-1)</f>
        <v>technology</v>
      </c>
      <c r="V721" t="str">
        <f>RIGHT(R721,(LEN(R721)-LEN(U721)-1))</f>
        <v>wearables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>(I722/86400)+25569+(-5/24)</f>
        <v>40937.440868055557</v>
      </c>
      <c r="K722">
        <v>1325432091</v>
      </c>
      <c r="L722" s="13">
        <f>(K722/86400)+25569+(-5/24)</f>
        <v>40909.440868055557</v>
      </c>
      <c r="M722" s="15" t="str">
        <f>TEXT(L722, "mmm")</f>
        <v>Jan</v>
      </c>
      <c r="N722" s="15" t="str">
        <f>TEXT(L722, "yyyy")</f>
        <v>2012</v>
      </c>
      <c r="O722" t="b">
        <v>0</v>
      </c>
      <c r="P722">
        <v>41</v>
      </c>
      <c r="Q722" t="b">
        <v>1</v>
      </c>
      <c r="R722" t="s">
        <v>8274</v>
      </c>
      <c r="S722" s="10">
        <f>(E722/D722)*100</f>
        <v>143.94736842105263</v>
      </c>
      <c r="T722" s="12">
        <f>IF(P722&gt;0,E722/P722,0)</f>
        <v>66.707317073170728</v>
      </c>
      <c r="U722" t="str">
        <f>LEFT(R722,FIND("/",R722,1)-1)</f>
        <v>publishing</v>
      </c>
      <c r="V722" t="str">
        <f>RIGHT(R722,(LEN(R722)-LEN(U722)-1))</f>
        <v>nonfiction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>(I723/86400)+25569+(-5/24)</f>
        <v>41852.363506944443</v>
      </c>
      <c r="K723">
        <v>1403012607</v>
      </c>
      <c r="L723" s="13">
        <f>(K723/86400)+25569+(-5/24)</f>
        <v>41807.363506944443</v>
      </c>
      <c r="M723" s="15" t="str">
        <f>TEXT(L723, "mmm")</f>
        <v>Jun</v>
      </c>
      <c r="N723" s="15" t="str">
        <f>TEXT(L723, "yyyy")</f>
        <v>2014</v>
      </c>
      <c r="O723" t="b">
        <v>0</v>
      </c>
      <c r="P723">
        <v>119</v>
      </c>
      <c r="Q723" t="b">
        <v>1</v>
      </c>
      <c r="R723" t="s">
        <v>8274</v>
      </c>
      <c r="S723" s="10">
        <f>(E723/D723)*100</f>
        <v>122.10975609756099</v>
      </c>
      <c r="T723" s="12">
        <f>IF(P723&gt;0,E723/P723,0)</f>
        <v>84.142857142857139</v>
      </c>
      <c r="U723" t="str">
        <f>LEFT(R723,FIND("/",R723,1)-1)</f>
        <v>publishing</v>
      </c>
      <c r="V723" t="str">
        <f>RIGHT(R723,(LEN(R723)-LEN(U723)-1))</f>
        <v>nonfiction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>(I724/86400)+25569+(-5/24)</f>
        <v>41007.555300925924</v>
      </c>
      <c r="K724">
        <v>1331320778</v>
      </c>
      <c r="L724" s="13">
        <f>(K724/86400)+25569+(-5/24)</f>
        <v>40977.596967592588</v>
      </c>
      <c r="M724" s="15" t="str">
        <f>TEXT(L724, "mmm")</f>
        <v>Mar</v>
      </c>
      <c r="N724" s="15" t="str">
        <f>TEXT(L724, "yyyy")</f>
        <v>2012</v>
      </c>
      <c r="O724" t="b">
        <v>0</v>
      </c>
      <c r="P724">
        <v>153</v>
      </c>
      <c r="Q724" t="b">
        <v>1</v>
      </c>
      <c r="R724" t="s">
        <v>8274</v>
      </c>
      <c r="S724" s="10">
        <f>(E724/D724)*100</f>
        <v>132.024</v>
      </c>
      <c r="T724" s="12">
        <f>IF(P724&gt;0,E724/P724,0)</f>
        <v>215.72549019607843</v>
      </c>
      <c r="U724" t="str">
        <f>LEFT(R724,FIND("/",R724,1)-1)</f>
        <v>publishing</v>
      </c>
      <c r="V724" t="str">
        <f>RIGHT(R724,(LEN(R724)-LEN(U724)-1))</f>
        <v>nonfiction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>(I725/86400)+25569+(-5/24)</f>
        <v>42214.957638888889</v>
      </c>
      <c r="K725">
        <v>1435606549</v>
      </c>
      <c r="L725" s="13">
        <f>(K725/86400)+25569+(-5/24)</f>
        <v>42184.608206018514</v>
      </c>
      <c r="M725" s="15" t="str">
        <f>TEXT(L725, "mmm")</f>
        <v>Jun</v>
      </c>
      <c r="N725" s="15" t="str">
        <f>TEXT(L725, "yyyy")</f>
        <v>2015</v>
      </c>
      <c r="O725" t="b">
        <v>0</v>
      </c>
      <c r="P725">
        <v>100</v>
      </c>
      <c r="Q725" t="b">
        <v>1</v>
      </c>
      <c r="R725" t="s">
        <v>8274</v>
      </c>
      <c r="S725" s="10">
        <f>(E725/D725)*100</f>
        <v>109.38000000000001</v>
      </c>
      <c r="T725" s="12">
        <f>IF(P725&gt;0,E725/P725,0)</f>
        <v>54.69</v>
      </c>
      <c r="U725" t="str">
        <f>LEFT(R725,FIND("/",R725,1)-1)</f>
        <v>publishing</v>
      </c>
      <c r="V725" t="str">
        <f>RIGHT(R725,(LEN(R725)-LEN(U725)-1))</f>
        <v>nonfiction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>(I726/86400)+25569+(-5/24)</f>
        <v>40724.430127314808</v>
      </c>
      <c r="K726">
        <v>1306855163</v>
      </c>
      <c r="L726" s="13">
        <f>(K726/86400)+25569+(-5/24)</f>
        <v>40694.430127314808</v>
      </c>
      <c r="M726" s="15" t="str">
        <f>TEXT(L726, "mmm")</f>
        <v>May</v>
      </c>
      <c r="N726" s="15" t="str">
        <f>TEXT(L726, "yyyy")</f>
        <v>2011</v>
      </c>
      <c r="O726" t="b">
        <v>0</v>
      </c>
      <c r="P726">
        <v>143</v>
      </c>
      <c r="Q726" t="b">
        <v>1</v>
      </c>
      <c r="R726" t="s">
        <v>8274</v>
      </c>
      <c r="S726" s="10">
        <f>(E726/D726)*100</f>
        <v>105.47157142857144</v>
      </c>
      <c r="T726" s="12">
        <f>IF(P726&gt;0,E726/P726,0)</f>
        <v>51.62944055944056</v>
      </c>
      <c r="U726" t="str">
        <f>LEFT(R726,FIND("/",R726,1)-1)</f>
        <v>publishing</v>
      </c>
      <c r="V726" t="str">
        <f>RIGHT(R726,(LEN(R726)-LEN(U726)-1))</f>
        <v>nonfiction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>(I727/86400)+25569+(-5/24)</f>
        <v>42351.417962962958</v>
      </c>
      <c r="K727">
        <v>1447426912</v>
      </c>
      <c r="L727" s="13">
        <f>(K727/86400)+25569+(-5/24)</f>
        <v>42321.417962962958</v>
      </c>
      <c r="M727" s="15" t="str">
        <f>TEXT(L727, "mmm")</f>
        <v>Nov</v>
      </c>
      <c r="N727" s="15" t="str">
        <f>TEXT(L727, "yyyy")</f>
        <v>2015</v>
      </c>
      <c r="O727" t="b">
        <v>0</v>
      </c>
      <c r="P727">
        <v>140</v>
      </c>
      <c r="Q727" t="b">
        <v>1</v>
      </c>
      <c r="R727" t="s">
        <v>8274</v>
      </c>
      <c r="S727" s="10">
        <f>(E727/D727)*100</f>
        <v>100.35000000000001</v>
      </c>
      <c r="T727" s="12">
        <f>IF(P727&gt;0,E727/P727,0)</f>
        <v>143.35714285714286</v>
      </c>
      <c r="U727" t="str">
        <f>LEFT(R727,FIND("/",R727,1)-1)</f>
        <v>publishing</v>
      </c>
      <c r="V727" t="str">
        <f>RIGHT(R727,(LEN(R727)-LEN(U727)-1))</f>
        <v>nonfiction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>(I728/86400)+25569+(-5/24)</f>
        <v>41375.834340277775</v>
      </c>
      <c r="K728">
        <v>1363136487</v>
      </c>
      <c r="L728" s="13">
        <f>(K728/86400)+25569+(-5/24)</f>
        <v>41345.834340277775</v>
      </c>
      <c r="M728" s="15" t="str">
        <f>TEXT(L728, "mmm")</f>
        <v>Mar</v>
      </c>
      <c r="N728" s="15" t="str">
        <f>TEXT(L728, "yyyy")</f>
        <v>2013</v>
      </c>
      <c r="O728" t="b">
        <v>0</v>
      </c>
      <c r="P728">
        <v>35</v>
      </c>
      <c r="Q728" t="b">
        <v>1</v>
      </c>
      <c r="R728" t="s">
        <v>8274</v>
      </c>
      <c r="S728" s="10">
        <f>(E728/D728)*100</f>
        <v>101.4</v>
      </c>
      <c r="T728" s="12">
        <f>IF(P728&gt;0,E728/P728,0)</f>
        <v>72.428571428571431</v>
      </c>
      <c r="U728" t="str">
        <f>LEFT(R728,FIND("/",R728,1)-1)</f>
        <v>publishing</v>
      </c>
      <c r="V728" t="str">
        <f>RIGHT(R728,(LEN(R728)-LEN(U728)-1))</f>
        <v>nonfiction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>(I729/86400)+25569+(-5/24)</f>
        <v>41288.680555555555</v>
      </c>
      <c r="K729">
        <v>1354580949</v>
      </c>
      <c r="L729" s="13">
        <f>(K729/86400)+25569+(-5/24)</f>
        <v>41246.811909722222</v>
      </c>
      <c r="M729" s="15" t="str">
        <f>TEXT(L729, "mmm")</f>
        <v>Dec</v>
      </c>
      <c r="N729" s="15" t="str">
        <f>TEXT(L729, "yyyy")</f>
        <v>2012</v>
      </c>
      <c r="O729" t="b">
        <v>0</v>
      </c>
      <c r="P729">
        <v>149</v>
      </c>
      <c r="Q729" t="b">
        <v>1</v>
      </c>
      <c r="R729" t="s">
        <v>8274</v>
      </c>
      <c r="S729" s="10">
        <f>(E729/D729)*100</f>
        <v>155.51428571428571</v>
      </c>
      <c r="T729" s="12">
        <f>IF(P729&gt;0,E729/P729,0)</f>
        <v>36.530201342281877</v>
      </c>
      <c r="U729" t="str">
        <f>LEFT(R729,FIND("/",R729,1)-1)</f>
        <v>publishing</v>
      </c>
      <c r="V729" t="str">
        <f>RIGHT(R729,(LEN(R729)-LEN(U729)-1))</f>
        <v>nonfiction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>(I730/86400)+25569+(-5/24)</f>
        <v>40776.629131944443</v>
      </c>
      <c r="K730">
        <v>1310069157</v>
      </c>
      <c r="L730" s="13">
        <f>(K730/86400)+25569+(-5/24)</f>
        <v>40731.629131944443</v>
      </c>
      <c r="M730" s="15" t="str">
        <f>TEXT(L730, "mmm")</f>
        <v>Jul</v>
      </c>
      <c r="N730" s="15" t="str">
        <f>TEXT(L730, "yyyy")</f>
        <v>2011</v>
      </c>
      <c r="O730" t="b">
        <v>0</v>
      </c>
      <c r="P730">
        <v>130</v>
      </c>
      <c r="Q730" t="b">
        <v>1</v>
      </c>
      <c r="R730" t="s">
        <v>8274</v>
      </c>
      <c r="S730" s="10">
        <f>(E730/D730)*100</f>
        <v>105.566</v>
      </c>
      <c r="T730" s="12">
        <f>IF(P730&gt;0,E730/P730,0)</f>
        <v>60.903461538461535</v>
      </c>
      <c r="U730" t="str">
        <f>LEFT(R730,FIND("/",R730,1)-1)</f>
        <v>publishing</v>
      </c>
      <c r="V730" t="str">
        <f>RIGHT(R730,(LEN(R730)-LEN(U730)-1))</f>
        <v>nonfiction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>(I731/86400)+25569+(-5/24)</f>
        <v>41170.97755787037</v>
      </c>
      <c r="K731">
        <v>1342844861</v>
      </c>
      <c r="L731" s="13">
        <f>(K731/86400)+25569+(-5/24)</f>
        <v>41110.97755787037</v>
      </c>
      <c r="M731" s="15" t="str">
        <f>TEXT(L731, "mmm")</f>
        <v>Jul</v>
      </c>
      <c r="N731" s="15" t="str">
        <f>TEXT(L731, "yyyy")</f>
        <v>2012</v>
      </c>
      <c r="O731" t="b">
        <v>0</v>
      </c>
      <c r="P731">
        <v>120</v>
      </c>
      <c r="Q731" t="b">
        <v>1</v>
      </c>
      <c r="R731" t="s">
        <v>8274</v>
      </c>
      <c r="S731" s="10">
        <f>(E731/D731)*100</f>
        <v>130.65</v>
      </c>
      <c r="T731" s="12">
        <f>IF(P731&gt;0,E731/P731,0)</f>
        <v>43.55</v>
      </c>
      <c r="U731" t="str">
        <f>LEFT(R731,FIND("/",R731,1)-1)</f>
        <v>publishing</v>
      </c>
      <c r="V731" t="str">
        <f>RIGHT(R731,(LEN(R731)-LEN(U731)-1))</f>
        <v>nonfiction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>(I732/86400)+25569+(-5/24)</f>
        <v>40884.536932870367</v>
      </c>
      <c r="K732">
        <v>1320688391</v>
      </c>
      <c r="L732" s="13">
        <f>(K732/86400)+25569+(-5/24)</f>
        <v>40854.536932870367</v>
      </c>
      <c r="M732" s="15" t="str">
        <f>TEXT(L732, "mmm")</f>
        <v>Nov</v>
      </c>
      <c r="N732" s="15" t="str">
        <f>TEXT(L732, "yyyy")</f>
        <v>2011</v>
      </c>
      <c r="O732" t="b">
        <v>0</v>
      </c>
      <c r="P732">
        <v>265</v>
      </c>
      <c r="Q732" t="b">
        <v>1</v>
      </c>
      <c r="R732" t="s">
        <v>8274</v>
      </c>
      <c r="S732" s="10">
        <f>(E732/D732)*100</f>
        <v>132.19</v>
      </c>
      <c r="T732" s="12">
        <f>IF(P732&gt;0,E732/P732,0)</f>
        <v>99.766037735849054</v>
      </c>
      <c r="U732" t="str">
        <f>LEFT(R732,FIND("/",R732,1)-1)</f>
        <v>publishing</v>
      </c>
      <c r="V732" t="str">
        <f>RIGHT(R732,(LEN(R732)-LEN(U732)-1))</f>
        <v>nonfiction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>(I733/86400)+25569+(-5/24)</f>
        <v>40930.041666666664</v>
      </c>
      <c r="K733">
        <v>1322852747</v>
      </c>
      <c r="L733" s="13">
        <f>(K733/86400)+25569+(-5/24)</f>
        <v>40879.587349537032</v>
      </c>
      <c r="M733" s="15" t="str">
        <f>TEXT(L733, "mmm")</f>
        <v>Dec</v>
      </c>
      <c r="N733" s="15" t="str">
        <f>TEXT(L733, "yyyy")</f>
        <v>2011</v>
      </c>
      <c r="O733" t="b">
        <v>0</v>
      </c>
      <c r="P733">
        <v>71</v>
      </c>
      <c r="Q733" t="b">
        <v>1</v>
      </c>
      <c r="R733" t="s">
        <v>8274</v>
      </c>
      <c r="S733" s="10">
        <f>(E733/D733)*100</f>
        <v>126</v>
      </c>
      <c r="T733" s="12">
        <f>IF(P733&gt;0,E733/P733,0)</f>
        <v>88.732394366197184</v>
      </c>
      <c r="U733" t="str">
        <f>LEFT(R733,FIND("/",R733,1)-1)</f>
        <v>publishing</v>
      </c>
      <c r="V733" t="str">
        <f>RIGHT(R733,(LEN(R733)-LEN(U733)-1))</f>
        <v>nonfiction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>(I734/86400)+25569+(-5/24)</f>
        <v>41546.21598379629</v>
      </c>
      <c r="K734">
        <v>1375265461</v>
      </c>
      <c r="L734" s="13">
        <f>(K734/86400)+25569+(-5/24)</f>
        <v>41486.21598379629</v>
      </c>
      <c r="M734" s="15" t="str">
        <f>TEXT(L734, "mmm")</f>
        <v>Jul</v>
      </c>
      <c r="N734" s="15" t="str">
        <f>TEXT(L734, "yyyy")</f>
        <v>2013</v>
      </c>
      <c r="O734" t="b">
        <v>0</v>
      </c>
      <c r="P734">
        <v>13</v>
      </c>
      <c r="Q734" t="b">
        <v>1</v>
      </c>
      <c r="R734" t="s">
        <v>8274</v>
      </c>
      <c r="S734" s="10">
        <f>(E734/D734)*100</f>
        <v>160</v>
      </c>
      <c r="T734" s="12">
        <f>IF(P734&gt;0,E734/P734,0)</f>
        <v>4.9230769230769234</v>
      </c>
      <c r="U734" t="str">
        <f>LEFT(R734,FIND("/",R734,1)-1)</f>
        <v>publishing</v>
      </c>
      <c r="V734" t="str">
        <f>RIGHT(R734,(LEN(R734)-LEN(U734)-1))</f>
        <v>nonfiction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>(I735/86400)+25569+(-5/24)</f>
        <v>41628.211712962962</v>
      </c>
      <c r="K735">
        <v>1384941892</v>
      </c>
      <c r="L735" s="13">
        <f>(K735/86400)+25569+(-5/24)</f>
        <v>41598.211712962962</v>
      </c>
      <c r="M735" s="15" t="str">
        <f>TEXT(L735, "mmm")</f>
        <v>Nov</v>
      </c>
      <c r="N735" s="15" t="str">
        <f>TEXT(L735, "yyyy")</f>
        <v>2013</v>
      </c>
      <c r="O735" t="b">
        <v>0</v>
      </c>
      <c r="P735">
        <v>169</v>
      </c>
      <c r="Q735" t="b">
        <v>1</v>
      </c>
      <c r="R735" t="s">
        <v>8274</v>
      </c>
      <c r="S735" s="10">
        <f>(E735/D735)*100</f>
        <v>120.48</v>
      </c>
      <c r="T735" s="12">
        <f>IF(P735&gt;0,E735/P735,0)</f>
        <v>17.822485207100591</v>
      </c>
      <c r="U735" t="str">
        <f>LEFT(R735,FIND("/",R735,1)-1)</f>
        <v>publishing</v>
      </c>
      <c r="V735" t="str">
        <f>RIGHT(R735,(LEN(R735)-LEN(U735)-1))</f>
        <v>nonfiction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>(I736/86400)+25569+(-5/24)</f>
        <v>42132.999999999993</v>
      </c>
      <c r="K736">
        <v>1428465420</v>
      </c>
      <c r="L736" s="13">
        <f>(K736/86400)+25569+(-5/24)</f>
        <v>42101.956249999996</v>
      </c>
      <c r="M736" s="15" t="str">
        <f>TEXT(L736, "mmm")</f>
        <v>Apr</v>
      </c>
      <c r="N736" s="15" t="str">
        <f>TEXT(L736, "yyyy")</f>
        <v>2015</v>
      </c>
      <c r="O736" t="b">
        <v>0</v>
      </c>
      <c r="P736">
        <v>57</v>
      </c>
      <c r="Q736" t="b">
        <v>1</v>
      </c>
      <c r="R736" t="s">
        <v>8274</v>
      </c>
      <c r="S736" s="10">
        <f>(E736/D736)*100</f>
        <v>125.52941176470588</v>
      </c>
      <c r="T736" s="12">
        <f>IF(P736&gt;0,E736/P736,0)</f>
        <v>187.19298245614036</v>
      </c>
      <c r="U736" t="str">
        <f>LEFT(R736,FIND("/",R736,1)-1)</f>
        <v>publishing</v>
      </c>
      <c r="V736" t="str">
        <f>RIGHT(R736,(LEN(R736)-LEN(U736)-1))</f>
        <v>nonfiction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>(I737/86400)+25569+(-5/24)</f>
        <v>41976.818749999999</v>
      </c>
      <c r="K737">
        <v>1414975346</v>
      </c>
      <c r="L737" s="13">
        <f>(K737/86400)+25569+(-5/24)</f>
        <v>41945.821134259255</v>
      </c>
      <c r="M737" s="15" t="str">
        <f>TEXT(L737, "mmm")</f>
        <v>Nov</v>
      </c>
      <c r="N737" s="15" t="str">
        <f>TEXT(L737, "yyyy")</f>
        <v>2014</v>
      </c>
      <c r="O737" t="b">
        <v>0</v>
      </c>
      <c r="P737">
        <v>229</v>
      </c>
      <c r="Q737" t="b">
        <v>1</v>
      </c>
      <c r="R737" t="s">
        <v>8274</v>
      </c>
      <c r="S737" s="10">
        <f>(E737/D737)*100</f>
        <v>114.40638297872341</v>
      </c>
      <c r="T737" s="12">
        <f>IF(P737&gt;0,E737/P737,0)</f>
        <v>234.80786026200875</v>
      </c>
      <c r="U737" t="str">
        <f>LEFT(R737,FIND("/",R737,1)-1)</f>
        <v>publishing</v>
      </c>
      <c r="V737" t="str">
        <f>RIGHT(R737,(LEN(R737)-LEN(U737)-1))</f>
        <v>nonfiction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>(I738/86400)+25569+(-5/24)</f>
        <v>41598.999305555553</v>
      </c>
      <c r="K738">
        <v>1383327440</v>
      </c>
      <c r="L738" s="13">
        <f>(K738/86400)+25569+(-5/24)</f>
        <v>41579.525925925926</v>
      </c>
      <c r="M738" s="15" t="str">
        <f>TEXT(L738, "mmm")</f>
        <v>Nov</v>
      </c>
      <c r="N738" s="15" t="str">
        <f>TEXT(L738, "yyyy")</f>
        <v>2013</v>
      </c>
      <c r="O738" t="b">
        <v>0</v>
      </c>
      <c r="P738">
        <v>108</v>
      </c>
      <c r="Q738" t="b">
        <v>1</v>
      </c>
      <c r="R738" t="s">
        <v>8274</v>
      </c>
      <c r="S738" s="10">
        <f>(E738/D738)*100</f>
        <v>315.13888888888891</v>
      </c>
      <c r="T738" s="12">
        <f>IF(P738&gt;0,E738/P738,0)</f>
        <v>105.04629629629629</v>
      </c>
      <c r="U738" t="str">
        <f>LEFT(R738,FIND("/",R738,1)-1)</f>
        <v>publishing</v>
      </c>
      <c r="V738" t="str">
        <f>RIGHT(R738,(LEN(R738)-LEN(U738)-1))</f>
        <v>nonfiction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>(I739/86400)+25569+(-5/24)</f>
        <v>41684.625</v>
      </c>
      <c r="K739">
        <v>1390890987</v>
      </c>
      <c r="L739" s="13">
        <f>(K739/86400)+25569+(-5/24)</f>
        <v>41667.066979166666</v>
      </c>
      <c r="M739" s="15" t="str">
        <f>TEXT(L739, "mmm")</f>
        <v>Jan</v>
      </c>
      <c r="N739" s="15" t="str">
        <f>TEXT(L739, "yyyy")</f>
        <v>2014</v>
      </c>
      <c r="O739" t="b">
        <v>0</v>
      </c>
      <c r="P739">
        <v>108</v>
      </c>
      <c r="Q739" t="b">
        <v>1</v>
      </c>
      <c r="R739" t="s">
        <v>8274</v>
      </c>
      <c r="S739" s="10">
        <f>(E739/D739)*100</f>
        <v>122.39999999999999</v>
      </c>
      <c r="T739" s="12">
        <f>IF(P739&gt;0,E739/P739,0)</f>
        <v>56.666666666666664</v>
      </c>
      <c r="U739" t="str">
        <f>LEFT(R739,FIND("/",R739,1)-1)</f>
        <v>publishing</v>
      </c>
      <c r="V739" t="str">
        <f>RIGHT(R739,(LEN(R739)-LEN(U739)-1))</f>
        <v>nonfiction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>(I740/86400)+25569+(-5/24)</f>
        <v>41973.999305555553</v>
      </c>
      <c r="K740">
        <v>1414765794</v>
      </c>
      <c r="L740" s="13">
        <f>(K740/86400)+25569+(-5/24)</f>
        <v>41943.39576388889</v>
      </c>
      <c r="M740" s="15" t="str">
        <f>TEXT(L740, "mmm")</f>
        <v>Oct</v>
      </c>
      <c r="N740" s="15" t="str">
        <f>TEXT(L740, "yyyy")</f>
        <v>2014</v>
      </c>
      <c r="O740" t="b">
        <v>0</v>
      </c>
      <c r="P740">
        <v>41</v>
      </c>
      <c r="Q740" t="b">
        <v>1</v>
      </c>
      <c r="R740" t="s">
        <v>8274</v>
      </c>
      <c r="S740" s="10">
        <f>(E740/D740)*100</f>
        <v>106.73333333333332</v>
      </c>
      <c r="T740" s="12">
        <f>IF(P740&gt;0,E740/P740,0)</f>
        <v>39.048780487804876</v>
      </c>
      <c r="U740" t="str">
        <f>LEFT(R740,FIND("/",R740,1)-1)</f>
        <v>publishing</v>
      </c>
      <c r="V740" t="str">
        <f>RIGHT(R740,(LEN(R740)-LEN(U740)-1))</f>
        <v>nonfiction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>(I741/86400)+25569+(-5/24)</f>
        <v>41862.294317129628</v>
      </c>
      <c r="K741">
        <v>1404907429</v>
      </c>
      <c r="L741" s="13">
        <f>(K741/86400)+25569+(-5/24)</f>
        <v>41829.294317129628</v>
      </c>
      <c r="M741" s="15" t="str">
        <f>TEXT(L741, "mmm")</f>
        <v>Jul</v>
      </c>
      <c r="N741" s="15" t="str">
        <f>TEXT(L741, "yyyy")</f>
        <v>2014</v>
      </c>
      <c r="O741" t="b">
        <v>0</v>
      </c>
      <c r="P741">
        <v>139</v>
      </c>
      <c r="Q741" t="b">
        <v>1</v>
      </c>
      <c r="R741" t="s">
        <v>8274</v>
      </c>
      <c r="S741" s="10">
        <f>(E741/D741)*100</f>
        <v>158.33333333333331</v>
      </c>
      <c r="T741" s="12">
        <f>IF(P741&gt;0,E741/P741,0)</f>
        <v>68.345323741007192</v>
      </c>
      <c r="U741" t="str">
        <f>LEFT(R741,FIND("/",R741,1)-1)</f>
        <v>publishing</v>
      </c>
      <c r="V741" t="str">
        <f>RIGHT(R741,(LEN(R741)-LEN(U741)-1))</f>
        <v>nonfiction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>(I742/86400)+25569+(-5/24)</f>
        <v>42175.93844907407</v>
      </c>
      <c r="K742">
        <v>1433647882</v>
      </c>
      <c r="L742" s="13">
        <f>(K742/86400)+25569+(-5/24)</f>
        <v>42161.93844907407</v>
      </c>
      <c r="M742" s="15" t="str">
        <f>TEXT(L742, "mmm")</f>
        <v>Jun</v>
      </c>
      <c r="N742" s="15" t="str">
        <f>TEXT(L742, "yyyy")</f>
        <v>2015</v>
      </c>
      <c r="O742" t="b">
        <v>0</v>
      </c>
      <c r="P742">
        <v>19</v>
      </c>
      <c r="Q742" t="b">
        <v>1</v>
      </c>
      <c r="R742" t="s">
        <v>8274</v>
      </c>
      <c r="S742" s="10">
        <f>(E742/D742)*100</f>
        <v>107.4</v>
      </c>
      <c r="T742" s="12">
        <f>IF(P742&gt;0,E742/P742,0)</f>
        <v>169.57894736842104</v>
      </c>
      <c r="U742" t="str">
        <f>LEFT(R742,FIND("/",R742,1)-1)</f>
        <v>publishing</v>
      </c>
      <c r="V742" t="str">
        <f>RIGHT(R742,(LEN(R742)-LEN(U742)-1))</f>
        <v>nonfiction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>(I743/86400)+25569+(-5/24)</f>
        <v>41436.439884259256</v>
      </c>
      <c r="K743">
        <v>1367940806</v>
      </c>
      <c r="L743" s="13">
        <f>(K743/86400)+25569+(-5/24)</f>
        <v>41401.439884259256</v>
      </c>
      <c r="M743" s="15" t="str">
        <f>TEXT(L743, "mmm")</f>
        <v>May</v>
      </c>
      <c r="N743" s="15" t="str">
        <f>TEXT(L743, "yyyy")</f>
        <v>2013</v>
      </c>
      <c r="O743" t="b">
        <v>0</v>
      </c>
      <c r="P743">
        <v>94</v>
      </c>
      <c r="Q743" t="b">
        <v>1</v>
      </c>
      <c r="R743" t="s">
        <v>8274</v>
      </c>
      <c r="S743" s="10">
        <f>(E743/D743)*100</f>
        <v>102.25999999999999</v>
      </c>
      <c r="T743" s="12">
        <f>IF(P743&gt;0,E743/P743,0)</f>
        <v>141.42340425531913</v>
      </c>
      <c r="U743" t="str">
        <f>LEFT(R743,FIND("/",R743,1)-1)</f>
        <v>publishing</v>
      </c>
      <c r="V743" t="str">
        <f>RIGHT(R743,(LEN(R743)-LEN(U743)-1))</f>
        <v>nonfiction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>(I744/86400)+25569+(-5/24)</f>
        <v>41719.667962962958</v>
      </c>
      <c r="K744">
        <v>1392847312</v>
      </c>
      <c r="L744" s="13">
        <f>(K744/86400)+25569+(-5/24)</f>
        <v>41689.709629629629</v>
      </c>
      <c r="M744" s="15" t="str">
        <f>TEXT(L744, "mmm")</f>
        <v>Feb</v>
      </c>
      <c r="N744" s="15" t="str">
        <f>TEXT(L744, "yyyy")</f>
        <v>2014</v>
      </c>
      <c r="O744" t="b">
        <v>0</v>
      </c>
      <c r="P744">
        <v>23</v>
      </c>
      <c r="Q744" t="b">
        <v>1</v>
      </c>
      <c r="R744" t="s">
        <v>8274</v>
      </c>
      <c r="S744" s="10">
        <f>(E744/D744)*100</f>
        <v>110.71428571428572</v>
      </c>
      <c r="T744" s="12">
        <f>IF(P744&gt;0,E744/P744,0)</f>
        <v>67.391304347826093</v>
      </c>
      <c r="U744" t="str">
        <f>LEFT(R744,FIND("/",R744,1)-1)</f>
        <v>publishing</v>
      </c>
      <c r="V744" t="str">
        <f>RIGHT(R744,(LEN(R744)-LEN(U744)-1))</f>
        <v>nonfiction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>(I745/86400)+25569+(-5/24)</f>
        <v>41015.666666666664</v>
      </c>
      <c r="K745">
        <v>1332435685</v>
      </c>
      <c r="L745" s="13">
        <f>(K745/86400)+25569+(-5/24)</f>
        <v>40990.500983796293</v>
      </c>
      <c r="M745" s="15" t="str">
        <f>TEXT(L745, "mmm")</f>
        <v>Mar</v>
      </c>
      <c r="N745" s="15" t="str">
        <f>TEXT(L745, "yyyy")</f>
        <v>2012</v>
      </c>
      <c r="O745" t="b">
        <v>0</v>
      </c>
      <c r="P745">
        <v>15</v>
      </c>
      <c r="Q745" t="b">
        <v>1</v>
      </c>
      <c r="R745" t="s">
        <v>8274</v>
      </c>
      <c r="S745" s="10">
        <f>(E745/D745)*100</f>
        <v>148</v>
      </c>
      <c r="T745" s="12">
        <f>IF(P745&gt;0,E745/P745,0)</f>
        <v>54.266666666666666</v>
      </c>
      <c r="U745" t="str">
        <f>LEFT(R745,FIND("/",R745,1)-1)</f>
        <v>publishing</v>
      </c>
      <c r="V745" t="str">
        <f>RIGHT(R745,(LEN(R745)-LEN(U745)-1))</f>
        <v>nonfiction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>(I746/86400)+25569+(-5/24)</f>
        <v>41256.748877314814</v>
      </c>
      <c r="K746">
        <v>1352847503</v>
      </c>
      <c r="L746" s="13">
        <f>(K746/86400)+25569+(-5/24)</f>
        <v>41226.748877314814</v>
      </c>
      <c r="M746" s="15" t="str">
        <f>TEXT(L746, "mmm")</f>
        <v>Nov</v>
      </c>
      <c r="N746" s="15" t="str">
        <f>TEXT(L746, "yyyy")</f>
        <v>2012</v>
      </c>
      <c r="O746" t="b">
        <v>0</v>
      </c>
      <c r="P746">
        <v>62</v>
      </c>
      <c r="Q746" t="b">
        <v>1</v>
      </c>
      <c r="R746" t="s">
        <v>8274</v>
      </c>
      <c r="S746" s="10">
        <f>(E746/D746)*100</f>
        <v>102.32000000000001</v>
      </c>
      <c r="T746" s="12">
        <f>IF(P746&gt;0,E746/P746,0)</f>
        <v>82.516129032258064</v>
      </c>
      <c r="U746" t="str">
        <f>LEFT(R746,FIND("/",R746,1)-1)</f>
        <v>publishing</v>
      </c>
      <c r="V746" t="str">
        <f>RIGHT(R746,(LEN(R746)-LEN(U746)-1))</f>
        <v>nonfiction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>(I747/86400)+25569+(-5/24)</f>
        <v>41397.363946759258</v>
      </c>
      <c r="K747">
        <v>1364996645</v>
      </c>
      <c r="L747" s="13">
        <f>(K747/86400)+25569+(-5/24)</f>
        <v>41367.363946759258</v>
      </c>
      <c r="M747" s="15" t="str">
        <f>TEXT(L747, "mmm")</f>
        <v>Apr</v>
      </c>
      <c r="N747" s="15" t="str">
        <f>TEXT(L747, "yyyy")</f>
        <v>2013</v>
      </c>
      <c r="O747" t="b">
        <v>0</v>
      </c>
      <c r="P747">
        <v>74</v>
      </c>
      <c r="Q747" t="b">
        <v>1</v>
      </c>
      <c r="R747" t="s">
        <v>8274</v>
      </c>
      <c r="S747" s="10">
        <f>(E747/D747)*100</f>
        <v>179.09909909909908</v>
      </c>
      <c r="T747" s="12">
        <f>IF(P747&gt;0,E747/P747,0)</f>
        <v>53.729729729729726</v>
      </c>
      <c r="U747" t="str">
        <f>LEFT(R747,FIND("/",R747,1)-1)</f>
        <v>publishing</v>
      </c>
      <c r="V747" t="str">
        <f>RIGHT(R747,(LEN(R747)-LEN(U747)-1))</f>
        <v>nonfiction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>(I748/86400)+25569+(-5/24)</f>
        <v>41174.957638888889</v>
      </c>
      <c r="K748">
        <v>1346806909</v>
      </c>
      <c r="L748" s="13">
        <f>(K748/86400)+25569+(-5/24)</f>
        <v>41156.834594907406</v>
      </c>
      <c r="M748" s="15" t="str">
        <f>TEXT(L748, "mmm")</f>
        <v>Sep</v>
      </c>
      <c r="N748" s="15" t="str">
        <f>TEXT(L748, "yyyy")</f>
        <v>2012</v>
      </c>
      <c r="O748" t="b">
        <v>0</v>
      </c>
      <c r="P748">
        <v>97</v>
      </c>
      <c r="Q748" t="b">
        <v>1</v>
      </c>
      <c r="R748" t="s">
        <v>8274</v>
      </c>
      <c r="S748" s="10">
        <f>(E748/D748)*100</f>
        <v>111.08135252761969</v>
      </c>
      <c r="T748" s="12">
        <f>IF(P748&gt;0,E748/P748,0)</f>
        <v>34.206185567010309</v>
      </c>
      <c r="U748" t="str">
        <f>LEFT(R748,FIND("/",R748,1)-1)</f>
        <v>publishing</v>
      </c>
      <c r="V748" t="str">
        <f>RIGHT(R748,(LEN(R748)-LEN(U748)-1))</f>
        <v>nonfiction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>(I749/86400)+25569+(-5/24)</f>
        <v>42019.245833333327</v>
      </c>
      <c r="K749">
        <v>1418649019</v>
      </c>
      <c r="L749" s="13">
        <f>(K749/86400)+25569+(-5/24)</f>
        <v>41988.340497685182</v>
      </c>
      <c r="M749" s="15" t="str">
        <f>TEXT(L749, "mmm")</f>
        <v>Dec</v>
      </c>
      <c r="N749" s="15" t="str">
        <f>TEXT(L749, "yyyy")</f>
        <v>2014</v>
      </c>
      <c r="O749" t="b">
        <v>0</v>
      </c>
      <c r="P749">
        <v>55</v>
      </c>
      <c r="Q749" t="b">
        <v>1</v>
      </c>
      <c r="R749" t="s">
        <v>8274</v>
      </c>
      <c r="S749" s="10">
        <f>(E749/D749)*100</f>
        <v>100.04285714285714</v>
      </c>
      <c r="T749" s="12">
        <f>IF(P749&gt;0,E749/P749,0)</f>
        <v>127.32727272727273</v>
      </c>
      <c r="U749" t="str">
        <f>LEFT(R749,FIND("/",R749,1)-1)</f>
        <v>publishing</v>
      </c>
      <c r="V749" t="str">
        <f>RIGHT(R749,(LEN(R749)-LEN(U749)-1))</f>
        <v>nonfiction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>(I750/86400)+25569+(-5/24)</f>
        <v>41861.638495370367</v>
      </c>
      <c r="K750">
        <v>1405109966</v>
      </c>
      <c r="L750" s="13">
        <f>(K750/86400)+25569+(-5/24)</f>
        <v>41831.638495370367</v>
      </c>
      <c r="M750" s="15" t="str">
        <f>TEXT(L750, "mmm")</f>
        <v>Jul</v>
      </c>
      <c r="N750" s="15" t="str">
        <f>TEXT(L750, "yyyy")</f>
        <v>2014</v>
      </c>
      <c r="O750" t="b">
        <v>0</v>
      </c>
      <c r="P750">
        <v>44</v>
      </c>
      <c r="Q750" t="b">
        <v>1</v>
      </c>
      <c r="R750" t="s">
        <v>8274</v>
      </c>
      <c r="S750" s="10">
        <f>(E750/D750)*100</f>
        <v>100.25</v>
      </c>
      <c r="T750" s="12">
        <f>IF(P750&gt;0,E750/P750,0)</f>
        <v>45.56818181818182</v>
      </c>
      <c r="U750" t="str">
        <f>LEFT(R750,FIND("/",R750,1)-1)</f>
        <v>publishing</v>
      </c>
      <c r="V750" t="str">
        <f>RIGHT(R750,(LEN(R750)-LEN(U750)-1))</f>
        <v>nonfiction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>(I751/86400)+25569+(-5/24)</f>
        <v>42763.732986111114</v>
      </c>
      <c r="K751">
        <v>1483050930</v>
      </c>
      <c r="L751" s="13">
        <f>(K751/86400)+25569+(-5/24)</f>
        <v>42733.732986111114</v>
      </c>
      <c r="M751" s="15" t="str">
        <f>TEXT(L751, "mmm")</f>
        <v>Dec</v>
      </c>
      <c r="N751" s="15" t="str">
        <f>TEXT(L751, "yyyy")</f>
        <v>2016</v>
      </c>
      <c r="O751" t="b">
        <v>0</v>
      </c>
      <c r="P751">
        <v>110</v>
      </c>
      <c r="Q751" t="b">
        <v>1</v>
      </c>
      <c r="R751" t="s">
        <v>8274</v>
      </c>
      <c r="S751" s="10">
        <f>(E751/D751)*100</f>
        <v>105.56</v>
      </c>
      <c r="T751" s="12">
        <f>IF(P751&gt;0,E751/P751,0)</f>
        <v>95.963636363636368</v>
      </c>
      <c r="U751" t="str">
        <f>LEFT(R751,FIND("/",R751,1)-1)</f>
        <v>publishing</v>
      </c>
      <c r="V751" t="str">
        <f>RIGHT(R751,(LEN(R751)-LEN(U751)-1))</f>
        <v>nonfiction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>(I752/86400)+25569+(-5/24)</f>
        <v>41329.669814814813</v>
      </c>
      <c r="K752">
        <v>1359147872</v>
      </c>
      <c r="L752" s="13">
        <f>(K752/86400)+25569+(-5/24)</f>
        <v>41299.669814814813</v>
      </c>
      <c r="M752" s="15" t="str">
        <f>TEXT(L752, "mmm")</f>
        <v>Jan</v>
      </c>
      <c r="N752" s="15" t="str">
        <f>TEXT(L752, "yyyy")</f>
        <v>2013</v>
      </c>
      <c r="O752" t="b">
        <v>0</v>
      </c>
      <c r="P752">
        <v>59</v>
      </c>
      <c r="Q752" t="b">
        <v>1</v>
      </c>
      <c r="R752" t="s">
        <v>8274</v>
      </c>
      <c r="S752" s="10">
        <f>(E752/D752)*100</f>
        <v>102.58775877587757</v>
      </c>
      <c r="T752" s="12">
        <f>IF(P752&gt;0,E752/P752,0)</f>
        <v>77.271186440677965</v>
      </c>
      <c r="U752" t="str">
        <f>LEFT(R752,FIND("/",R752,1)-1)</f>
        <v>publishing</v>
      </c>
      <c r="V752" t="str">
        <f>RIGHT(R752,(LEN(R752)-LEN(U752)-1))</f>
        <v>nonfiction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>(I753/86400)+25569+(-5/24)</f>
        <v>40759.422164351847</v>
      </c>
      <c r="K753">
        <v>1308496075</v>
      </c>
      <c r="L753" s="13">
        <f>(K753/86400)+25569+(-5/24)</f>
        <v>40713.422164351847</v>
      </c>
      <c r="M753" s="15" t="str">
        <f>TEXT(L753, "mmm")</f>
        <v>Jun</v>
      </c>
      <c r="N753" s="15" t="str">
        <f>TEXT(L753, "yyyy")</f>
        <v>2011</v>
      </c>
      <c r="O753" t="b">
        <v>0</v>
      </c>
      <c r="P753">
        <v>62</v>
      </c>
      <c r="Q753" t="b">
        <v>1</v>
      </c>
      <c r="R753" t="s">
        <v>8274</v>
      </c>
      <c r="S753" s="10">
        <f>(E753/D753)*100</f>
        <v>118.5</v>
      </c>
      <c r="T753" s="12">
        <f>IF(P753&gt;0,E753/P753,0)</f>
        <v>57.338709677419352</v>
      </c>
      <c r="U753" t="str">
        <f>LEFT(R753,FIND("/",R753,1)-1)</f>
        <v>publishing</v>
      </c>
      <c r="V753" t="str">
        <f>RIGHT(R753,(LEN(R753)-LEN(U753)-1))</f>
        <v>nonfiction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>(I754/86400)+25569+(-5/24)</f>
        <v>42659.249999999993</v>
      </c>
      <c r="K754">
        <v>1474884417</v>
      </c>
      <c r="L754" s="13">
        <f>(K754/86400)+25569+(-5/24)</f>
        <v>42639.213159722225</v>
      </c>
      <c r="M754" s="15" t="str">
        <f>TEXT(L754, "mmm")</f>
        <v>Sep</v>
      </c>
      <c r="N754" s="15" t="str">
        <f>TEXT(L754, "yyyy")</f>
        <v>2016</v>
      </c>
      <c r="O754" t="b">
        <v>0</v>
      </c>
      <c r="P754">
        <v>105</v>
      </c>
      <c r="Q754" t="b">
        <v>1</v>
      </c>
      <c r="R754" t="s">
        <v>8274</v>
      </c>
      <c r="S754" s="10">
        <f>(E754/D754)*100</f>
        <v>111.7</v>
      </c>
      <c r="T754" s="12">
        <f>IF(P754&gt;0,E754/P754,0)</f>
        <v>53.19047619047619</v>
      </c>
      <c r="U754" t="str">
        <f>LEFT(R754,FIND("/",R754,1)-1)</f>
        <v>publishing</v>
      </c>
      <c r="V754" t="str">
        <f>RIGHT(R754,(LEN(R754)-LEN(U754)-1))</f>
        <v>nonfiction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>(I755/86400)+25569+(-5/24)</f>
        <v>42049.381840277776</v>
      </c>
      <c r="K755">
        <v>1421330991</v>
      </c>
      <c r="L755" s="13">
        <f>(K755/86400)+25569+(-5/24)</f>
        <v>42019.381840277776</v>
      </c>
      <c r="M755" s="15" t="str">
        <f>TEXT(L755, "mmm")</f>
        <v>Jan</v>
      </c>
      <c r="N755" s="15" t="str">
        <f>TEXT(L755, "yyyy")</f>
        <v>2015</v>
      </c>
      <c r="O755" t="b">
        <v>0</v>
      </c>
      <c r="P755">
        <v>26</v>
      </c>
      <c r="Q755" t="b">
        <v>1</v>
      </c>
      <c r="R755" t="s">
        <v>8274</v>
      </c>
      <c r="S755" s="10">
        <f>(E755/D755)*100</f>
        <v>128</v>
      </c>
      <c r="T755" s="12">
        <f>IF(P755&gt;0,E755/P755,0)</f>
        <v>492.30769230769232</v>
      </c>
      <c r="U755" t="str">
        <f>LEFT(R755,FIND("/",R755,1)-1)</f>
        <v>publishing</v>
      </c>
      <c r="V755" t="str">
        <f>RIGHT(R755,(LEN(R755)-LEN(U755)-1))</f>
        <v>nonfiction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>(I756/86400)+25569+(-5/24)</f>
        <v>41279.54075231481</v>
      </c>
      <c r="K756">
        <v>1354816721</v>
      </c>
      <c r="L756" s="13">
        <f>(K756/86400)+25569+(-5/24)</f>
        <v>41249.54075231481</v>
      </c>
      <c r="M756" s="15" t="str">
        <f>TEXT(L756, "mmm")</f>
        <v>Dec</v>
      </c>
      <c r="N756" s="15" t="str">
        <f>TEXT(L756, "yyyy")</f>
        <v>2012</v>
      </c>
      <c r="O756" t="b">
        <v>0</v>
      </c>
      <c r="P756">
        <v>49</v>
      </c>
      <c r="Q756" t="b">
        <v>1</v>
      </c>
      <c r="R756" t="s">
        <v>8274</v>
      </c>
      <c r="S756" s="10">
        <f>(E756/D756)*100</f>
        <v>103.75000000000001</v>
      </c>
      <c r="T756" s="12">
        <f>IF(P756&gt;0,E756/P756,0)</f>
        <v>42.346938775510203</v>
      </c>
      <c r="U756" t="str">
        <f>LEFT(R756,FIND("/",R756,1)-1)</f>
        <v>publishing</v>
      </c>
      <c r="V756" t="str">
        <f>RIGHT(R756,(LEN(R756)-LEN(U756)-1))</f>
        <v>nonfiction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>(I757/86400)+25569+(-5/24)</f>
        <v>41413.820138888885</v>
      </c>
      <c r="K757">
        <v>1366381877</v>
      </c>
      <c r="L757" s="13">
        <f>(K757/86400)+25569+(-5/24)</f>
        <v>41383.396724537037</v>
      </c>
      <c r="M757" s="15" t="str">
        <f>TEXT(L757, "mmm")</f>
        <v>Apr</v>
      </c>
      <c r="N757" s="15" t="str">
        <f>TEXT(L757, "yyyy")</f>
        <v>2013</v>
      </c>
      <c r="O757" t="b">
        <v>0</v>
      </c>
      <c r="P757">
        <v>68</v>
      </c>
      <c r="Q757" t="b">
        <v>1</v>
      </c>
      <c r="R757" t="s">
        <v>8274</v>
      </c>
      <c r="S757" s="10">
        <f>(E757/D757)*100</f>
        <v>101.9076</v>
      </c>
      <c r="T757" s="12">
        <f>IF(P757&gt;0,E757/P757,0)</f>
        <v>37.466029411764708</v>
      </c>
      <c r="U757" t="str">
        <f>LEFT(R757,FIND("/",R757,1)-1)</f>
        <v>publishing</v>
      </c>
      <c r="V757" t="str">
        <f>RIGHT(R757,(LEN(R757)-LEN(U757)-1))</f>
        <v>nonfiction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>(I758/86400)+25569+(-5/24)</f>
        <v>40651.516886574071</v>
      </c>
      <c r="K758">
        <v>1297880659</v>
      </c>
      <c r="L758" s="13">
        <f>(K758/86400)+25569+(-5/24)</f>
        <v>40590.558553240735</v>
      </c>
      <c r="M758" s="15" t="str">
        <f>TEXT(L758, "mmm")</f>
        <v>Feb</v>
      </c>
      <c r="N758" s="15" t="str">
        <f>TEXT(L758, "yyyy")</f>
        <v>2011</v>
      </c>
      <c r="O758" t="b">
        <v>0</v>
      </c>
      <c r="P758">
        <v>22</v>
      </c>
      <c r="Q758" t="b">
        <v>1</v>
      </c>
      <c r="R758" t="s">
        <v>8274</v>
      </c>
      <c r="S758" s="10">
        <f>(E758/D758)*100</f>
        <v>117.71428571428571</v>
      </c>
      <c r="T758" s="12">
        <f>IF(P758&gt;0,E758/P758,0)</f>
        <v>37.454545454545453</v>
      </c>
      <c r="U758" t="str">
        <f>LEFT(R758,FIND("/",R758,1)-1)</f>
        <v>publishing</v>
      </c>
      <c r="V758" t="str">
        <f>RIGHT(R758,(LEN(R758)-LEN(U758)-1))</f>
        <v>nonfiction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>(I759/86400)+25569+(-5/24)</f>
        <v>41248.846226851849</v>
      </c>
      <c r="K759">
        <v>1353547114</v>
      </c>
      <c r="L759" s="13">
        <f>(K759/86400)+25569+(-5/24)</f>
        <v>41234.846226851849</v>
      </c>
      <c r="M759" s="15" t="str">
        <f>TEXT(L759, "mmm")</f>
        <v>Nov</v>
      </c>
      <c r="N759" s="15" t="str">
        <f>TEXT(L759, "yyyy")</f>
        <v>2012</v>
      </c>
      <c r="O759" t="b">
        <v>0</v>
      </c>
      <c r="P759">
        <v>18</v>
      </c>
      <c r="Q759" t="b">
        <v>1</v>
      </c>
      <c r="R759" t="s">
        <v>8274</v>
      </c>
      <c r="S759" s="10">
        <f>(E759/D759)*100</f>
        <v>238</v>
      </c>
      <c r="T759" s="12">
        <f>IF(P759&gt;0,E759/P759,0)</f>
        <v>33.055555555555557</v>
      </c>
      <c r="U759" t="str">
        <f>LEFT(R759,FIND("/",R759,1)-1)</f>
        <v>publishing</v>
      </c>
      <c r="V759" t="str">
        <f>RIGHT(R759,(LEN(R759)-LEN(U759)-1))</f>
        <v>nonfiction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>(I760/86400)+25569+(-5/24)</f>
        <v>40459.628101851849</v>
      </c>
      <c r="K760">
        <v>1283976268</v>
      </c>
      <c r="L760" s="13">
        <f>(K760/86400)+25569+(-5/24)</f>
        <v>40429.628101851849</v>
      </c>
      <c r="M760" s="15" t="str">
        <f>TEXT(L760, "mmm")</f>
        <v>Sep</v>
      </c>
      <c r="N760" s="15" t="str">
        <f>TEXT(L760, "yyyy")</f>
        <v>2010</v>
      </c>
      <c r="O760" t="b">
        <v>0</v>
      </c>
      <c r="P760">
        <v>19</v>
      </c>
      <c r="Q760" t="b">
        <v>1</v>
      </c>
      <c r="R760" t="s">
        <v>8274</v>
      </c>
      <c r="S760" s="10">
        <f>(E760/D760)*100</f>
        <v>102</v>
      </c>
      <c r="T760" s="12">
        <f>IF(P760&gt;0,E760/P760,0)</f>
        <v>134.21052631578948</v>
      </c>
      <c r="U760" t="str">
        <f>LEFT(R760,FIND("/",R760,1)-1)</f>
        <v>publishing</v>
      </c>
      <c r="V760" t="str">
        <f>RIGHT(R760,(LEN(R760)-LEN(U760)-1))</f>
        <v>nonfiction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>(I761/86400)+25569+(-5/24)</f>
        <v>41829.121979166666</v>
      </c>
      <c r="K761">
        <v>1401436539</v>
      </c>
      <c r="L761" s="13">
        <f>(K761/86400)+25569+(-5/24)</f>
        <v>41789.121979166666</v>
      </c>
      <c r="M761" s="15" t="str">
        <f>TEXT(L761, "mmm")</f>
        <v>May</v>
      </c>
      <c r="N761" s="15" t="str">
        <f>TEXT(L761, "yyyy")</f>
        <v>2014</v>
      </c>
      <c r="O761" t="b">
        <v>0</v>
      </c>
      <c r="P761">
        <v>99</v>
      </c>
      <c r="Q761" t="b">
        <v>1</v>
      </c>
      <c r="R761" t="s">
        <v>8274</v>
      </c>
      <c r="S761" s="10">
        <f>(E761/D761)*100</f>
        <v>101.92000000000002</v>
      </c>
      <c r="T761" s="12">
        <f>IF(P761&gt;0,E761/P761,0)</f>
        <v>51.474747474747474</v>
      </c>
      <c r="U761" t="str">
        <f>LEFT(R761,FIND("/",R761,1)-1)</f>
        <v>publishing</v>
      </c>
      <c r="V761" t="str">
        <f>RIGHT(R761,(LEN(R761)-LEN(U761)-1))</f>
        <v>nonfiction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>(I762/86400)+25569+(-5/24)</f>
        <v>42700.597372685188</v>
      </c>
      <c r="K762">
        <v>1477592413</v>
      </c>
      <c r="L762" s="13">
        <f>(K762/86400)+25569+(-5/24)</f>
        <v>42670.555706018517</v>
      </c>
      <c r="M762" s="15" t="str">
        <f>TEXT(L762, "mmm")</f>
        <v>Oct</v>
      </c>
      <c r="N762" s="15" t="str">
        <f>TEXT(L762, "yyyy")</f>
        <v>2016</v>
      </c>
      <c r="O762" t="b">
        <v>0</v>
      </c>
      <c r="P762">
        <v>0</v>
      </c>
      <c r="Q762" t="b">
        <v>0</v>
      </c>
      <c r="R762" t="s">
        <v>8275</v>
      </c>
      <c r="S762" s="10">
        <f>(E762/D762)*100</f>
        <v>0</v>
      </c>
      <c r="T762" s="12">
        <f>IF(P762&gt;0,E762/P762,0)</f>
        <v>0</v>
      </c>
      <c r="U762" t="str">
        <f>LEFT(R762,FIND("/",R762,1)-1)</f>
        <v>publishing</v>
      </c>
      <c r="V762" t="str">
        <f>RIGHT(R762,(LEN(R762)-LEN(U762)-1))</f>
        <v>fiction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>(I763/86400)+25569+(-5/24)</f>
        <v>41672.543124999997</v>
      </c>
      <c r="K763">
        <v>1388772126</v>
      </c>
      <c r="L763" s="13">
        <f>(K763/86400)+25569+(-5/24)</f>
        <v>41642.543124999997</v>
      </c>
      <c r="M763" s="15" t="str">
        <f>TEXT(L763, "mmm")</f>
        <v>Jan</v>
      </c>
      <c r="N763" s="15" t="str">
        <f>TEXT(L763, "yyyy")</f>
        <v>2014</v>
      </c>
      <c r="O763" t="b">
        <v>0</v>
      </c>
      <c r="P763">
        <v>6</v>
      </c>
      <c r="Q763" t="b">
        <v>0</v>
      </c>
      <c r="R763" t="s">
        <v>8275</v>
      </c>
      <c r="S763" s="10">
        <f>(E763/D763)*100</f>
        <v>4.7</v>
      </c>
      <c r="T763" s="12">
        <f>IF(P763&gt;0,E763/P763,0)</f>
        <v>39.166666666666664</v>
      </c>
      <c r="U763" t="str">
        <f>LEFT(R763,FIND("/",R763,1)-1)</f>
        <v>publishing</v>
      </c>
      <c r="V763" t="str">
        <f>RIGHT(R763,(LEN(R763)-LEN(U763)-1))</f>
        <v>fiction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>(I764/86400)+25569+(-5/24)</f>
        <v>42708.041666666664</v>
      </c>
      <c r="K764">
        <v>1479328570</v>
      </c>
      <c r="L764" s="13">
        <f>(K764/86400)+25569+(-5/24)</f>
        <v>42690.65011574074</v>
      </c>
      <c r="M764" s="15" t="str">
        <f>TEXT(L764, "mmm")</f>
        <v>Nov</v>
      </c>
      <c r="N764" s="15" t="str">
        <f>TEXT(L764, "yyyy")</f>
        <v>2016</v>
      </c>
      <c r="O764" t="b">
        <v>0</v>
      </c>
      <c r="P764">
        <v>0</v>
      </c>
      <c r="Q764" t="b">
        <v>0</v>
      </c>
      <c r="R764" t="s">
        <v>8275</v>
      </c>
      <c r="S764" s="10">
        <f>(E764/D764)*100</f>
        <v>0</v>
      </c>
      <c r="T764" s="12">
        <f>IF(P764&gt;0,E764/P764,0)</f>
        <v>0</v>
      </c>
      <c r="U764" t="str">
        <f>LEFT(R764,FIND("/",R764,1)-1)</f>
        <v>publishing</v>
      </c>
      <c r="V764" t="str">
        <f>RIGHT(R764,(LEN(R764)-LEN(U764)-1))</f>
        <v>fiction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>(I765/86400)+25569+(-5/24)</f>
        <v>41501.238518518519</v>
      </c>
      <c r="K765">
        <v>1373971408</v>
      </c>
      <c r="L765" s="13">
        <f>(K765/86400)+25569+(-5/24)</f>
        <v>41471.238518518519</v>
      </c>
      <c r="M765" s="15" t="str">
        <f>TEXT(L765, "mmm")</f>
        <v>Jul</v>
      </c>
      <c r="N765" s="15" t="str">
        <f>TEXT(L765, "yyyy")</f>
        <v>2013</v>
      </c>
      <c r="O765" t="b">
        <v>0</v>
      </c>
      <c r="P765">
        <v>1</v>
      </c>
      <c r="Q765" t="b">
        <v>0</v>
      </c>
      <c r="R765" t="s">
        <v>8275</v>
      </c>
      <c r="S765" s="10">
        <f>(E765/D765)*100</f>
        <v>0.11655011655011654</v>
      </c>
      <c r="T765" s="12">
        <f>IF(P765&gt;0,E765/P765,0)</f>
        <v>5</v>
      </c>
      <c r="U765" t="str">
        <f>LEFT(R765,FIND("/",R765,1)-1)</f>
        <v>publishing</v>
      </c>
      <c r="V765" t="str">
        <f>RIGHT(R765,(LEN(R765)-LEN(U765)-1))</f>
        <v>fiction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>(I766/86400)+25569+(-5/24)</f>
        <v>42256.964826388888</v>
      </c>
      <c r="K766">
        <v>1439266161</v>
      </c>
      <c r="L766" s="13">
        <f>(K766/86400)+25569+(-5/24)</f>
        <v>42226.964826388888</v>
      </c>
      <c r="M766" s="15" t="str">
        <f>TEXT(L766, "mmm")</f>
        <v>Aug</v>
      </c>
      <c r="N766" s="15" t="str">
        <f>TEXT(L766, "yyyy")</f>
        <v>2015</v>
      </c>
      <c r="O766" t="b">
        <v>0</v>
      </c>
      <c r="P766">
        <v>0</v>
      </c>
      <c r="Q766" t="b">
        <v>0</v>
      </c>
      <c r="R766" t="s">
        <v>8275</v>
      </c>
      <c r="S766" s="10">
        <f>(E766/D766)*100</f>
        <v>0</v>
      </c>
      <c r="T766" s="12">
        <f>IF(P766&gt;0,E766/P766,0)</f>
        <v>0</v>
      </c>
      <c r="U766" t="str">
        <f>LEFT(R766,FIND("/",R766,1)-1)</f>
        <v>publishing</v>
      </c>
      <c r="V766" t="str">
        <f>RIGHT(R766,(LEN(R766)-LEN(U766)-1))</f>
        <v>fiction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>(I767/86400)+25569+(-5/24)</f>
        <v>41931.334305555552</v>
      </c>
      <c r="K767">
        <v>1411131684</v>
      </c>
      <c r="L767" s="13">
        <f>(K767/86400)+25569+(-5/24)</f>
        <v>41901.334305555552</v>
      </c>
      <c r="M767" s="15" t="str">
        <f>TEXT(L767, "mmm")</f>
        <v>Sep</v>
      </c>
      <c r="N767" s="15" t="str">
        <f>TEXT(L767, "yyyy")</f>
        <v>2014</v>
      </c>
      <c r="O767" t="b">
        <v>0</v>
      </c>
      <c r="P767">
        <v>44</v>
      </c>
      <c r="Q767" t="b">
        <v>0</v>
      </c>
      <c r="R767" t="s">
        <v>8275</v>
      </c>
      <c r="S767" s="10">
        <f>(E767/D767)*100</f>
        <v>36.014285714285712</v>
      </c>
      <c r="T767" s="12">
        <f>IF(P767&gt;0,E767/P767,0)</f>
        <v>57.295454545454547</v>
      </c>
      <c r="U767" t="str">
        <f>LEFT(R767,FIND("/",R767,1)-1)</f>
        <v>publishing</v>
      </c>
      <c r="V767" t="str">
        <f>RIGHT(R767,(LEN(R767)-LEN(U767)-1))</f>
        <v>fiction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>(I768/86400)+25569+(-5/24)</f>
        <v>42051.57503472222</v>
      </c>
      <c r="K768">
        <v>1421520483</v>
      </c>
      <c r="L768" s="13">
        <f>(K768/86400)+25569+(-5/24)</f>
        <v>42021.57503472222</v>
      </c>
      <c r="M768" s="15" t="str">
        <f>TEXT(L768, "mmm")</f>
        <v>Jan</v>
      </c>
      <c r="N768" s="15" t="str">
        <f>TEXT(L768, "yyyy")</f>
        <v>2015</v>
      </c>
      <c r="O768" t="b">
        <v>0</v>
      </c>
      <c r="P768">
        <v>0</v>
      </c>
      <c r="Q768" t="b">
        <v>0</v>
      </c>
      <c r="R768" t="s">
        <v>8275</v>
      </c>
      <c r="S768" s="10">
        <f>(E768/D768)*100</f>
        <v>0</v>
      </c>
      <c r="T768" s="12">
        <f>IF(P768&gt;0,E768/P768,0)</f>
        <v>0</v>
      </c>
      <c r="U768" t="str">
        <f>LEFT(R768,FIND("/",R768,1)-1)</f>
        <v>publishing</v>
      </c>
      <c r="V768" t="str">
        <f>RIGHT(R768,(LEN(R768)-LEN(U768)-1))</f>
        <v>fiction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>(I769/86400)+25569+(-5/24)</f>
        <v>42144.935300925928</v>
      </c>
      <c r="K769">
        <v>1429586810</v>
      </c>
      <c r="L769" s="13">
        <f>(K769/86400)+25569+(-5/24)</f>
        <v>42114.935300925928</v>
      </c>
      <c r="M769" s="15" t="str">
        <f>TEXT(L769, "mmm")</f>
        <v>Apr</v>
      </c>
      <c r="N769" s="15" t="str">
        <f>TEXT(L769, "yyyy")</f>
        <v>2015</v>
      </c>
      <c r="O769" t="b">
        <v>0</v>
      </c>
      <c r="P769">
        <v>3</v>
      </c>
      <c r="Q769" t="b">
        <v>0</v>
      </c>
      <c r="R769" t="s">
        <v>8275</v>
      </c>
      <c r="S769" s="10">
        <f>(E769/D769)*100</f>
        <v>3.54</v>
      </c>
      <c r="T769" s="12">
        <f>IF(P769&gt;0,E769/P769,0)</f>
        <v>59</v>
      </c>
      <c r="U769" t="str">
        <f>LEFT(R769,FIND("/",R769,1)-1)</f>
        <v>publishing</v>
      </c>
      <c r="V769" t="str">
        <f>RIGHT(R769,(LEN(R769)-LEN(U769)-1))</f>
        <v>fiction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>(I770/86400)+25569+(-5/24)</f>
        <v>41623.998726851853</v>
      </c>
      <c r="K770">
        <v>1384577890</v>
      </c>
      <c r="L770" s="13">
        <f>(K770/86400)+25569+(-5/24)</f>
        <v>41593.998726851853</v>
      </c>
      <c r="M770" s="15" t="str">
        <f>TEXT(L770, "mmm")</f>
        <v>Nov</v>
      </c>
      <c r="N770" s="15" t="str">
        <f>TEXT(L770, "yyyy")</f>
        <v>2013</v>
      </c>
      <c r="O770" t="b">
        <v>0</v>
      </c>
      <c r="P770">
        <v>0</v>
      </c>
      <c r="Q770" t="b">
        <v>0</v>
      </c>
      <c r="R770" t="s">
        <v>8275</v>
      </c>
      <c r="S770" s="10">
        <f>(E770/D770)*100</f>
        <v>0</v>
      </c>
      <c r="T770" s="12">
        <f>IF(P770&gt;0,E770/P770,0)</f>
        <v>0</v>
      </c>
      <c r="U770" t="str">
        <f>LEFT(R770,FIND("/",R770,1)-1)</f>
        <v>publishing</v>
      </c>
      <c r="V770" t="str">
        <f>RIGHT(R770,(LEN(R770)-LEN(U770)-1))</f>
        <v>fiction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>(I771/86400)+25569+(-5/24)</f>
        <v>41634.788124999999</v>
      </c>
      <c r="K771">
        <v>1385510094</v>
      </c>
      <c r="L771" s="13">
        <f>(K771/86400)+25569+(-5/24)</f>
        <v>41604.788124999999</v>
      </c>
      <c r="M771" s="15" t="str">
        <f>TEXT(L771, "mmm")</f>
        <v>Nov</v>
      </c>
      <c r="N771" s="15" t="str">
        <f>TEXT(L771, "yyyy")</f>
        <v>2013</v>
      </c>
      <c r="O771" t="b">
        <v>0</v>
      </c>
      <c r="P771">
        <v>52</v>
      </c>
      <c r="Q771" t="b">
        <v>0</v>
      </c>
      <c r="R771" t="s">
        <v>8275</v>
      </c>
      <c r="S771" s="10">
        <f>(E771/D771)*100</f>
        <v>41.4</v>
      </c>
      <c r="T771" s="12">
        <f>IF(P771&gt;0,E771/P771,0)</f>
        <v>31.846153846153847</v>
      </c>
      <c r="U771" t="str">
        <f>LEFT(R771,FIND("/",R771,1)-1)</f>
        <v>publishing</v>
      </c>
      <c r="V771" t="str">
        <f>RIGHT(R771,(LEN(R771)-LEN(U771)-1))</f>
        <v>fiction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>(I772/86400)+25569+(-5/24)</f>
        <v>41329.791307870364</v>
      </c>
      <c r="K772">
        <v>1358294369</v>
      </c>
      <c r="L772" s="13">
        <f>(K772/86400)+25569+(-5/24)</f>
        <v>41289.791307870364</v>
      </c>
      <c r="M772" s="15" t="str">
        <f>TEXT(L772, "mmm")</f>
        <v>Jan</v>
      </c>
      <c r="N772" s="15" t="str">
        <f>TEXT(L772, "yyyy")</f>
        <v>2013</v>
      </c>
      <c r="O772" t="b">
        <v>0</v>
      </c>
      <c r="P772">
        <v>0</v>
      </c>
      <c r="Q772" t="b">
        <v>0</v>
      </c>
      <c r="R772" t="s">
        <v>8275</v>
      </c>
      <c r="S772" s="10">
        <f>(E772/D772)*100</f>
        <v>0</v>
      </c>
      <c r="T772" s="12">
        <f>IF(P772&gt;0,E772/P772,0)</f>
        <v>0</v>
      </c>
      <c r="U772" t="str">
        <f>LEFT(R772,FIND("/",R772,1)-1)</f>
        <v>publishing</v>
      </c>
      <c r="V772" t="str">
        <f>RIGHT(R772,(LEN(R772)-LEN(U772)-1))</f>
        <v>fiction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>(I773/86400)+25569+(-5/24)</f>
        <v>42399.615763888891</v>
      </c>
      <c r="K773">
        <v>1449863202</v>
      </c>
      <c r="L773" s="13">
        <f>(K773/86400)+25569+(-5/24)</f>
        <v>42349.615763888891</v>
      </c>
      <c r="M773" s="15" t="str">
        <f>TEXT(L773, "mmm")</f>
        <v>Dec</v>
      </c>
      <c r="N773" s="15" t="str">
        <f>TEXT(L773, "yyyy")</f>
        <v>2015</v>
      </c>
      <c r="O773" t="b">
        <v>0</v>
      </c>
      <c r="P773">
        <v>1</v>
      </c>
      <c r="Q773" t="b">
        <v>0</v>
      </c>
      <c r="R773" t="s">
        <v>8275</v>
      </c>
      <c r="S773" s="10">
        <f>(E773/D773)*100</f>
        <v>2.6315789473684209E-2</v>
      </c>
      <c r="T773" s="12">
        <f>IF(P773&gt;0,E773/P773,0)</f>
        <v>10</v>
      </c>
      <c r="U773" t="str">
        <f>LEFT(R773,FIND("/",R773,1)-1)</f>
        <v>publishing</v>
      </c>
      <c r="V773" t="str">
        <f>RIGHT(R773,(LEN(R773)-LEN(U773)-1))</f>
        <v>fiction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>(I774/86400)+25569+(-5/24)</f>
        <v>40117.957638888889</v>
      </c>
      <c r="K774">
        <v>1252718519</v>
      </c>
      <c r="L774" s="13">
        <f>(K774/86400)+25569+(-5/24)</f>
        <v>40067.848599537036</v>
      </c>
      <c r="M774" s="15" t="str">
        <f>TEXT(L774, "mmm")</f>
        <v>Sep</v>
      </c>
      <c r="N774" s="15" t="str">
        <f>TEXT(L774, "yyyy")</f>
        <v>2009</v>
      </c>
      <c r="O774" t="b">
        <v>0</v>
      </c>
      <c r="P774">
        <v>1</v>
      </c>
      <c r="Q774" t="b">
        <v>0</v>
      </c>
      <c r="R774" t="s">
        <v>8275</v>
      </c>
      <c r="S774" s="10">
        <f>(E774/D774)*100</f>
        <v>3.3333333333333335</v>
      </c>
      <c r="T774" s="12">
        <f>IF(P774&gt;0,E774/P774,0)</f>
        <v>50</v>
      </c>
      <c r="U774" t="str">
        <f>LEFT(R774,FIND("/",R774,1)-1)</f>
        <v>publishing</v>
      </c>
      <c r="V774" t="str">
        <f>RIGHT(R774,(LEN(R774)-LEN(U774)-1))</f>
        <v>fiction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>(I775/86400)+25569+(-5/24)</f>
        <v>42134.750694444439</v>
      </c>
      <c r="K775">
        <v>1428341985</v>
      </c>
      <c r="L775" s="13">
        <f>(K775/86400)+25569+(-5/24)</f>
        <v>42100.527604166666</v>
      </c>
      <c r="M775" s="15" t="str">
        <f>TEXT(L775, "mmm")</f>
        <v>Apr</v>
      </c>
      <c r="N775" s="15" t="str">
        <f>TEXT(L775, "yyyy")</f>
        <v>2015</v>
      </c>
      <c r="O775" t="b">
        <v>0</v>
      </c>
      <c r="P775">
        <v>2</v>
      </c>
      <c r="Q775" t="b">
        <v>0</v>
      </c>
      <c r="R775" t="s">
        <v>8275</v>
      </c>
      <c r="S775" s="10">
        <f>(E775/D775)*100</f>
        <v>0.85129023676509719</v>
      </c>
      <c r="T775" s="12">
        <f>IF(P775&gt;0,E775/P775,0)</f>
        <v>16</v>
      </c>
      <c r="U775" t="str">
        <f>LEFT(R775,FIND("/",R775,1)-1)</f>
        <v>publishing</v>
      </c>
      <c r="V775" t="str">
        <f>RIGHT(R775,(LEN(R775)-LEN(U775)-1))</f>
        <v>fiction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>(I776/86400)+25569+(-5/24)</f>
        <v>41693.571967592587</v>
      </c>
      <c r="K776">
        <v>1390589018</v>
      </c>
      <c r="L776" s="13">
        <f>(K776/86400)+25569+(-5/24)</f>
        <v>41663.571967592587</v>
      </c>
      <c r="M776" s="15" t="str">
        <f>TEXT(L776, "mmm")</f>
        <v>Jan</v>
      </c>
      <c r="N776" s="15" t="str">
        <f>TEXT(L776, "yyyy")</f>
        <v>2014</v>
      </c>
      <c r="O776" t="b">
        <v>0</v>
      </c>
      <c r="P776">
        <v>9</v>
      </c>
      <c r="Q776" t="b">
        <v>0</v>
      </c>
      <c r="R776" t="s">
        <v>8275</v>
      </c>
      <c r="S776" s="10">
        <f>(E776/D776)*100</f>
        <v>70.199999999999989</v>
      </c>
      <c r="T776" s="12">
        <f>IF(P776&gt;0,E776/P776,0)</f>
        <v>39</v>
      </c>
      <c r="U776" t="str">
        <f>LEFT(R776,FIND("/",R776,1)-1)</f>
        <v>publishing</v>
      </c>
      <c r="V776" t="str">
        <f>RIGHT(R776,(LEN(R776)-LEN(U776)-1))</f>
        <v>fiction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>(I777/86400)+25569+(-5/24)</f>
        <v>40892.851793981477</v>
      </c>
      <c r="K777">
        <v>1321406795</v>
      </c>
      <c r="L777" s="13">
        <f>(K777/86400)+25569+(-5/24)</f>
        <v>40862.851793981477</v>
      </c>
      <c r="M777" s="15" t="str">
        <f>TEXT(L777, "mmm")</f>
        <v>Nov</v>
      </c>
      <c r="N777" s="15" t="str">
        <f>TEXT(L777, "yyyy")</f>
        <v>2011</v>
      </c>
      <c r="O777" t="b">
        <v>0</v>
      </c>
      <c r="P777">
        <v>5</v>
      </c>
      <c r="Q777" t="b">
        <v>0</v>
      </c>
      <c r="R777" t="s">
        <v>8275</v>
      </c>
      <c r="S777" s="10">
        <f>(E777/D777)*100</f>
        <v>1.7000000000000002</v>
      </c>
      <c r="T777" s="12">
        <f>IF(P777&gt;0,E777/P777,0)</f>
        <v>34</v>
      </c>
      <c r="U777" t="str">
        <f>LEFT(R777,FIND("/",R777,1)-1)</f>
        <v>publishing</v>
      </c>
      <c r="V777" t="str">
        <f>RIGHT(R777,(LEN(R777)-LEN(U777)-1))</f>
        <v>fiction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>(I778/86400)+25569+(-5/24)</f>
        <v>42287.999999999993</v>
      </c>
      <c r="K778">
        <v>1441297645</v>
      </c>
      <c r="L778" s="13">
        <f>(K778/86400)+25569+(-5/24)</f>
        <v>42250.477372685178</v>
      </c>
      <c r="M778" s="15" t="str">
        <f>TEXT(L778, "mmm")</f>
        <v>Sep</v>
      </c>
      <c r="N778" s="15" t="str">
        <f>TEXT(L778, "yyyy")</f>
        <v>2015</v>
      </c>
      <c r="O778" t="b">
        <v>0</v>
      </c>
      <c r="P778">
        <v>57</v>
      </c>
      <c r="Q778" t="b">
        <v>0</v>
      </c>
      <c r="R778" t="s">
        <v>8275</v>
      </c>
      <c r="S778" s="10">
        <f>(E778/D778)*100</f>
        <v>51.4</v>
      </c>
      <c r="T778" s="12">
        <f>IF(P778&gt;0,E778/P778,0)</f>
        <v>63.122807017543863</v>
      </c>
      <c r="U778" t="str">
        <f>LEFT(R778,FIND("/",R778,1)-1)</f>
        <v>publishing</v>
      </c>
      <c r="V778" t="str">
        <f>RIGHT(R778,(LEN(R778)-LEN(U778)-1))</f>
        <v>fiction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>(I779/86400)+25569+(-5/24)</f>
        <v>41486.772881944438</v>
      </c>
      <c r="K779">
        <v>1372721577</v>
      </c>
      <c r="L779" s="13">
        <f>(K779/86400)+25569+(-5/24)</f>
        <v>41456.772881944438</v>
      </c>
      <c r="M779" s="15" t="str">
        <f>TEXT(L779, "mmm")</f>
        <v>Jul</v>
      </c>
      <c r="N779" s="15" t="str">
        <f>TEXT(L779, "yyyy")</f>
        <v>2013</v>
      </c>
      <c r="O779" t="b">
        <v>0</v>
      </c>
      <c r="P779">
        <v>3</v>
      </c>
      <c r="Q779" t="b">
        <v>0</v>
      </c>
      <c r="R779" t="s">
        <v>8275</v>
      </c>
      <c r="S779" s="10">
        <f>(E779/D779)*100</f>
        <v>0.70000000000000007</v>
      </c>
      <c r="T779" s="12">
        <f>IF(P779&gt;0,E779/P779,0)</f>
        <v>7</v>
      </c>
      <c r="U779" t="str">
        <f>LEFT(R779,FIND("/",R779,1)-1)</f>
        <v>publishing</v>
      </c>
      <c r="V779" t="str">
        <f>RIGHT(R779,(LEN(R779)-LEN(U779)-1))</f>
        <v>fiction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>(I780/86400)+25569+(-5/24)</f>
        <v>41759.493981481479</v>
      </c>
      <c r="K780">
        <v>1396284680</v>
      </c>
      <c r="L780" s="13">
        <f>(K780/86400)+25569+(-5/24)</f>
        <v>41729.493981481479</v>
      </c>
      <c r="M780" s="15" t="str">
        <f>TEXT(L780, "mmm")</f>
        <v>Mar</v>
      </c>
      <c r="N780" s="15" t="str">
        <f>TEXT(L780, "yyyy")</f>
        <v>2014</v>
      </c>
      <c r="O780" t="b">
        <v>0</v>
      </c>
      <c r="P780">
        <v>1</v>
      </c>
      <c r="Q780" t="b">
        <v>0</v>
      </c>
      <c r="R780" t="s">
        <v>8275</v>
      </c>
      <c r="S780" s="10">
        <f>(E780/D780)*100</f>
        <v>0.4</v>
      </c>
      <c r="T780" s="12">
        <f>IF(P780&gt;0,E780/P780,0)</f>
        <v>2</v>
      </c>
      <c r="U780" t="str">
        <f>LEFT(R780,FIND("/",R780,1)-1)</f>
        <v>publishing</v>
      </c>
      <c r="V780" t="str">
        <f>RIGHT(R780,(LEN(R780)-LEN(U780)-1))</f>
        <v>fiction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>(I781/86400)+25569+(-5/24)</f>
        <v>40465.958333333328</v>
      </c>
      <c r="K781">
        <v>1284567905</v>
      </c>
      <c r="L781" s="13">
        <f>(K781/86400)+25569+(-5/24)</f>
        <v>40436.475752314815</v>
      </c>
      <c r="M781" s="15" t="str">
        <f>TEXT(L781, "mmm")</f>
        <v>Sep</v>
      </c>
      <c r="N781" s="15" t="str">
        <f>TEXT(L781, "yyyy")</f>
        <v>2010</v>
      </c>
      <c r="O781" t="b">
        <v>0</v>
      </c>
      <c r="P781">
        <v>6</v>
      </c>
      <c r="Q781" t="b">
        <v>0</v>
      </c>
      <c r="R781" t="s">
        <v>8275</v>
      </c>
      <c r="S781" s="10">
        <f>(E781/D781)*100</f>
        <v>2.666666666666667</v>
      </c>
      <c r="T781" s="12">
        <f>IF(P781&gt;0,E781/P781,0)</f>
        <v>66.666666666666671</v>
      </c>
      <c r="U781" t="str">
        <f>LEFT(R781,FIND("/",R781,1)-1)</f>
        <v>publishing</v>
      </c>
      <c r="V781" t="str">
        <f>RIGHT(R781,(LEN(R781)-LEN(U781)-1))</f>
        <v>fiction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>(I782/86400)+25569+(-5/24)</f>
        <v>40666.465567129628</v>
      </c>
      <c r="K782">
        <v>1301847025</v>
      </c>
      <c r="L782" s="13">
        <f>(K782/86400)+25569+(-5/24)</f>
        <v>40636.465567129628</v>
      </c>
      <c r="M782" s="15" t="str">
        <f>TEXT(L782, "mmm")</f>
        <v>Apr</v>
      </c>
      <c r="N782" s="15" t="str">
        <f>TEXT(L782, "yyyy")</f>
        <v>2011</v>
      </c>
      <c r="O782" t="b">
        <v>0</v>
      </c>
      <c r="P782">
        <v>27</v>
      </c>
      <c r="Q782" t="b">
        <v>1</v>
      </c>
      <c r="R782" t="s">
        <v>8276</v>
      </c>
      <c r="S782" s="10">
        <f>(E782/D782)*100</f>
        <v>104</v>
      </c>
      <c r="T782" s="12">
        <f>IF(P782&gt;0,E782/P782,0)</f>
        <v>38.518518518518519</v>
      </c>
      <c r="U782" t="str">
        <f>LEFT(R782,FIND("/",R782,1)-1)</f>
        <v>music</v>
      </c>
      <c r="V782" t="str">
        <f>RIGHT(R782,(LEN(R782)-LEN(U782)-1))</f>
        <v>rock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>(I783/86400)+25569+(-5/24)</f>
        <v>41432.792523148142</v>
      </c>
      <c r="K783">
        <v>1368057674</v>
      </c>
      <c r="L783" s="13">
        <f>(K783/86400)+25569+(-5/24)</f>
        <v>41402.792523148142</v>
      </c>
      <c r="M783" s="15" t="str">
        <f>TEXT(L783, "mmm")</f>
        <v>May</v>
      </c>
      <c r="N783" s="15" t="str">
        <f>TEXT(L783, "yyyy")</f>
        <v>2013</v>
      </c>
      <c r="O783" t="b">
        <v>0</v>
      </c>
      <c r="P783">
        <v>25</v>
      </c>
      <c r="Q783" t="b">
        <v>1</v>
      </c>
      <c r="R783" t="s">
        <v>8276</v>
      </c>
      <c r="S783" s="10">
        <f>(E783/D783)*100</f>
        <v>133.15375</v>
      </c>
      <c r="T783" s="12">
        <f>IF(P783&gt;0,E783/P783,0)</f>
        <v>42.609200000000001</v>
      </c>
      <c r="U783" t="str">
        <f>LEFT(R783,FIND("/",R783,1)-1)</f>
        <v>music</v>
      </c>
      <c r="V783" t="str">
        <f>RIGHT(R783,(LEN(R783)-LEN(U783)-1))</f>
        <v>rock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>(I784/86400)+25569+(-5/24)</f>
        <v>41146.549791666665</v>
      </c>
      <c r="K784">
        <v>1343326302</v>
      </c>
      <c r="L784" s="13">
        <f>(K784/86400)+25569+(-5/24)</f>
        <v>41116.549791666665</v>
      </c>
      <c r="M784" s="15" t="str">
        <f>TEXT(L784, "mmm")</f>
        <v>Jul</v>
      </c>
      <c r="N784" s="15" t="str">
        <f>TEXT(L784, "yyyy")</f>
        <v>2012</v>
      </c>
      <c r="O784" t="b">
        <v>0</v>
      </c>
      <c r="P784">
        <v>14</v>
      </c>
      <c r="Q784" t="b">
        <v>1</v>
      </c>
      <c r="R784" t="s">
        <v>8276</v>
      </c>
      <c r="S784" s="10">
        <f>(E784/D784)*100</f>
        <v>100</v>
      </c>
      <c r="T784" s="12">
        <f>IF(P784&gt;0,E784/P784,0)</f>
        <v>50</v>
      </c>
      <c r="U784" t="str">
        <f>LEFT(R784,FIND("/",R784,1)-1)</f>
        <v>music</v>
      </c>
      <c r="V784" t="str">
        <f>RIGHT(R784,(LEN(R784)-LEN(U784)-1))</f>
        <v>rock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>(I785/86400)+25569+(-5/24)</f>
        <v>41026.708333333328</v>
      </c>
      <c r="K785">
        <v>1332182049</v>
      </c>
      <c r="L785" s="13">
        <f>(K785/86400)+25569+(-5/24)</f>
        <v>40987.565381944441</v>
      </c>
      <c r="M785" s="15" t="str">
        <f>TEXT(L785, "mmm")</f>
        <v>Mar</v>
      </c>
      <c r="N785" s="15" t="str">
        <f>TEXT(L785, "yyyy")</f>
        <v>2012</v>
      </c>
      <c r="O785" t="b">
        <v>0</v>
      </c>
      <c r="P785">
        <v>35</v>
      </c>
      <c r="Q785" t="b">
        <v>1</v>
      </c>
      <c r="R785" t="s">
        <v>8276</v>
      </c>
      <c r="S785" s="10">
        <f>(E785/D785)*100</f>
        <v>148.13333333333333</v>
      </c>
      <c r="T785" s="12">
        <f>IF(P785&gt;0,E785/P785,0)</f>
        <v>63.485714285714288</v>
      </c>
      <c r="U785" t="str">
        <f>LEFT(R785,FIND("/",R785,1)-1)</f>
        <v>music</v>
      </c>
      <c r="V785" t="str">
        <f>RIGHT(R785,(LEN(R785)-LEN(U785)-1))</f>
        <v>rock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>(I786/86400)+25569+(-5/24)</f>
        <v>41714.899525462963</v>
      </c>
      <c r="K786">
        <v>1391571319</v>
      </c>
      <c r="L786" s="13">
        <f>(K786/86400)+25569+(-5/24)</f>
        <v>41674.941192129627</v>
      </c>
      <c r="M786" s="15" t="str">
        <f>TEXT(L786, "mmm")</f>
        <v>Feb</v>
      </c>
      <c r="N786" s="15" t="str">
        <f>TEXT(L786, "yyyy")</f>
        <v>2014</v>
      </c>
      <c r="O786" t="b">
        <v>0</v>
      </c>
      <c r="P786">
        <v>10</v>
      </c>
      <c r="Q786" t="b">
        <v>1</v>
      </c>
      <c r="R786" t="s">
        <v>8276</v>
      </c>
      <c r="S786" s="10">
        <f>(E786/D786)*100</f>
        <v>102.49999999999999</v>
      </c>
      <c r="T786" s="12">
        <f>IF(P786&gt;0,E786/P786,0)</f>
        <v>102.5</v>
      </c>
      <c r="U786" t="str">
        <f>LEFT(R786,FIND("/",R786,1)-1)</f>
        <v>music</v>
      </c>
      <c r="V786" t="str">
        <f>RIGHT(R786,(LEN(R786)-LEN(U786)-1))</f>
        <v>rock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>(I787/86400)+25569+(-5/24)</f>
        <v>41333.38559027778</v>
      </c>
      <c r="K787">
        <v>1359468915</v>
      </c>
      <c r="L787" s="13">
        <f>(K787/86400)+25569+(-5/24)</f>
        <v>41303.38559027778</v>
      </c>
      <c r="M787" s="15" t="str">
        <f>TEXT(L787, "mmm")</f>
        <v>Jan</v>
      </c>
      <c r="N787" s="15" t="str">
        <f>TEXT(L787, "yyyy")</f>
        <v>2013</v>
      </c>
      <c r="O787" t="b">
        <v>0</v>
      </c>
      <c r="P787">
        <v>29</v>
      </c>
      <c r="Q787" t="b">
        <v>1</v>
      </c>
      <c r="R787" t="s">
        <v>8276</v>
      </c>
      <c r="S787" s="10">
        <f>(E787/D787)*100</f>
        <v>180.62799999999999</v>
      </c>
      <c r="T787" s="12">
        <f>IF(P787&gt;0,E787/P787,0)</f>
        <v>31.142758620689655</v>
      </c>
      <c r="U787" t="str">
        <f>LEFT(R787,FIND("/",R787,1)-1)</f>
        <v>music</v>
      </c>
      <c r="V787" t="str">
        <f>RIGHT(R787,(LEN(R787)-LEN(U787)-1))</f>
        <v>rock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>(I788/86400)+25569+(-5/24)</f>
        <v>41040.449305555558</v>
      </c>
      <c r="K788">
        <v>1331774434</v>
      </c>
      <c r="L788" s="13">
        <f>(K788/86400)+25569+(-5/24)</f>
        <v>40982.847615740735</v>
      </c>
      <c r="M788" s="15" t="str">
        <f>TEXT(L788, "mmm")</f>
        <v>Mar</v>
      </c>
      <c r="N788" s="15" t="str">
        <f>TEXT(L788, "yyyy")</f>
        <v>2012</v>
      </c>
      <c r="O788" t="b">
        <v>0</v>
      </c>
      <c r="P788">
        <v>44</v>
      </c>
      <c r="Q788" t="b">
        <v>1</v>
      </c>
      <c r="R788" t="s">
        <v>8276</v>
      </c>
      <c r="S788" s="10">
        <f>(E788/D788)*100</f>
        <v>142.79999999999998</v>
      </c>
      <c r="T788" s="12">
        <f>IF(P788&gt;0,E788/P788,0)</f>
        <v>162.27272727272728</v>
      </c>
      <c r="U788" t="str">
        <f>LEFT(R788,FIND("/",R788,1)-1)</f>
        <v>music</v>
      </c>
      <c r="V788" t="str">
        <f>RIGHT(R788,(LEN(R788)-LEN(U788)-1))</f>
        <v>rock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>(I789/86400)+25569+(-5/24)</f>
        <v>41579.419282407405</v>
      </c>
      <c r="K789">
        <v>1380726226</v>
      </c>
      <c r="L789" s="13">
        <f>(K789/86400)+25569+(-5/24)</f>
        <v>41549.419282407405</v>
      </c>
      <c r="M789" s="15" t="str">
        <f>TEXT(L789, "mmm")</f>
        <v>Oct</v>
      </c>
      <c r="N789" s="15" t="str">
        <f>TEXT(L789, "yyyy")</f>
        <v>2013</v>
      </c>
      <c r="O789" t="b">
        <v>0</v>
      </c>
      <c r="P789">
        <v>17</v>
      </c>
      <c r="Q789" t="b">
        <v>1</v>
      </c>
      <c r="R789" t="s">
        <v>8276</v>
      </c>
      <c r="S789" s="10">
        <f>(E789/D789)*100</f>
        <v>114.16666666666666</v>
      </c>
      <c r="T789" s="12">
        <f>IF(P789&gt;0,E789/P789,0)</f>
        <v>80.588235294117652</v>
      </c>
      <c r="U789" t="str">
        <f>LEFT(R789,FIND("/",R789,1)-1)</f>
        <v>music</v>
      </c>
      <c r="V789" t="str">
        <f>RIGHT(R789,(LEN(R789)-LEN(U789)-1))</f>
        <v>rock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>(I790/86400)+25569+(-5/24)</f>
        <v>41096.957638888889</v>
      </c>
      <c r="K790">
        <v>1338336588</v>
      </c>
      <c r="L790" s="13">
        <f>(K790/86400)+25569+(-5/24)</f>
        <v>41058.798472222217</v>
      </c>
      <c r="M790" s="15" t="str">
        <f>TEXT(L790, "mmm")</f>
        <v>May</v>
      </c>
      <c r="N790" s="15" t="str">
        <f>TEXT(L790, "yyyy")</f>
        <v>2012</v>
      </c>
      <c r="O790" t="b">
        <v>0</v>
      </c>
      <c r="P790">
        <v>34</v>
      </c>
      <c r="Q790" t="b">
        <v>1</v>
      </c>
      <c r="R790" t="s">
        <v>8276</v>
      </c>
      <c r="S790" s="10">
        <f>(E790/D790)*100</f>
        <v>203.505</v>
      </c>
      <c r="T790" s="12">
        <f>IF(P790&gt;0,E790/P790,0)</f>
        <v>59.85441176470588</v>
      </c>
      <c r="U790" t="str">
        <f>LEFT(R790,FIND("/",R790,1)-1)</f>
        <v>music</v>
      </c>
      <c r="V790" t="str">
        <f>RIGHT(R790,(LEN(R790)-LEN(U790)-1))</f>
        <v>rock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>(I791/86400)+25569+(-5/24)</f>
        <v>41295.124305555553</v>
      </c>
      <c r="K791">
        <v>1357187280</v>
      </c>
      <c r="L791" s="13">
        <f>(K791/86400)+25569+(-5/24)</f>
        <v>41276.977777777771</v>
      </c>
      <c r="M791" s="15" t="str">
        <f>TEXT(L791, "mmm")</f>
        <v>Jan</v>
      </c>
      <c r="N791" s="15" t="str">
        <f>TEXT(L791, "yyyy")</f>
        <v>2013</v>
      </c>
      <c r="O791" t="b">
        <v>0</v>
      </c>
      <c r="P791">
        <v>14</v>
      </c>
      <c r="Q791" t="b">
        <v>1</v>
      </c>
      <c r="R791" t="s">
        <v>8276</v>
      </c>
      <c r="S791" s="10">
        <f>(E791/D791)*100</f>
        <v>109.41176470588236</v>
      </c>
      <c r="T791" s="12">
        <f>IF(P791&gt;0,E791/P791,0)</f>
        <v>132.85714285714286</v>
      </c>
      <c r="U791" t="str">
        <f>LEFT(R791,FIND("/",R791,1)-1)</f>
        <v>music</v>
      </c>
      <c r="V791" t="str">
        <f>RIGHT(R791,(LEN(R791)-LEN(U791)-1))</f>
        <v>rock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>(I792/86400)+25569+(-5/24)</f>
        <v>41305.839571759258</v>
      </c>
      <c r="K792">
        <v>1357088939</v>
      </c>
      <c r="L792" s="13">
        <f>(K792/86400)+25569+(-5/24)</f>
        <v>41275.839571759258</v>
      </c>
      <c r="M792" s="15" t="str">
        <f>TEXT(L792, "mmm")</f>
        <v>Jan</v>
      </c>
      <c r="N792" s="15" t="str">
        <f>TEXT(L792, "yyyy")</f>
        <v>2013</v>
      </c>
      <c r="O792" t="b">
        <v>0</v>
      </c>
      <c r="P792">
        <v>156</v>
      </c>
      <c r="Q792" t="b">
        <v>1</v>
      </c>
      <c r="R792" t="s">
        <v>8276</v>
      </c>
      <c r="S792" s="10">
        <f>(E792/D792)*100</f>
        <v>144.37459999999999</v>
      </c>
      <c r="T792" s="12">
        <f>IF(P792&gt;0,E792/P792,0)</f>
        <v>92.547820512820508</v>
      </c>
      <c r="U792" t="str">
        <f>LEFT(R792,FIND("/",R792,1)-1)</f>
        <v>music</v>
      </c>
      <c r="V792" t="str">
        <f>RIGHT(R792,(LEN(R792)-LEN(U792)-1))</f>
        <v>rock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>(I793/86400)+25569+(-5/24)</f>
        <v>41591.040972222218</v>
      </c>
      <c r="K793">
        <v>1381430646</v>
      </c>
      <c r="L793" s="13">
        <f>(K793/86400)+25569+(-5/24)</f>
        <v>41557.572291666664</v>
      </c>
      <c r="M793" s="15" t="str">
        <f>TEXT(L793, "mmm")</f>
        <v>Oct</v>
      </c>
      <c r="N793" s="15" t="str">
        <f>TEXT(L793, "yyyy")</f>
        <v>2013</v>
      </c>
      <c r="O793" t="b">
        <v>0</v>
      </c>
      <c r="P793">
        <v>128</v>
      </c>
      <c r="Q793" t="b">
        <v>1</v>
      </c>
      <c r="R793" t="s">
        <v>8276</v>
      </c>
      <c r="S793" s="10">
        <f>(E793/D793)*100</f>
        <v>103.86666666666666</v>
      </c>
      <c r="T793" s="12">
        <f>IF(P793&gt;0,E793/P793,0)</f>
        <v>60.859375</v>
      </c>
      <c r="U793" t="str">
        <f>LEFT(R793,FIND("/",R793,1)-1)</f>
        <v>music</v>
      </c>
      <c r="V793" t="str">
        <f>RIGHT(R793,(LEN(R793)-LEN(U793)-1))</f>
        <v>rock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>(I794/86400)+25569+(-5/24)</f>
        <v>41585.706979166665</v>
      </c>
      <c r="K794">
        <v>1381265883</v>
      </c>
      <c r="L794" s="13">
        <f>(K794/86400)+25569+(-5/24)</f>
        <v>41555.665312499994</v>
      </c>
      <c r="M794" s="15" t="str">
        <f>TEXT(L794, "mmm")</f>
        <v>Oct</v>
      </c>
      <c r="N794" s="15" t="str">
        <f>TEXT(L794, "yyyy")</f>
        <v>2013</v>
      </c>
      <c r="O794" t="b">
        <v>0</v>
      </c>
      <c r="P794">
        <v>60</v>
      </c>
      <c r="Q794" t="b">
        <v>1</v>
      </c>
      <c r="R794" t="s">
        <v>8276</v>
      </c>
      <c r="S794" s="10">
        <f>(E794/D794)*100</f>
        <v>100.44440000000002</v>
      </c>
      <c r="T794" s="12">
        <f>IF(P794&gt;0,E794/P794,0)</f>
        <v>41.851833333333339</v>
      </c>
      <c r="U794" t="str">
        <f>LEFT(R794,FIND("/",R794,1)-1)</f>
        <v>music</v>
      </c>
      <c r="V794" t="str">
        <f>RIGHT(R794,(LEN(R794)-LEN(U794)-1))</f>
        <v>rock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>(I795/86400)+25569+(-5/24)</f>
        <v>41457.999305555553</v>
      </c>
      <c r="K795">
        <v>1371491244</v>
      </c>
      <c r="L795" s="13">
        <f>(K795/86400)+25569+(-5/24)</f>
        <v>41442.532916666663</v>
      </c>
      <c r="M795" s="15" t="str">
        <f>TEXT(L795, "mmm")</f>
        <v>Jun</v>
      </c>
      <c r="N795" s="15" t="str">
        <f>TEXT(L795, "yyyy")</f>
        <v>2013</v>
      </c>
      <c r="O795" t="b">
        <v>0</v>
      </c>
      <c r="P795">
        <v>32</v>
      </c>
      <c r="Q795" t="b">
        <v>1</v>
      </c>
      <c r="R795" t="s">
        <v>8276</v>
      </c>
      <c r="S795" s="10">
        <f>(E795/D795)*100</f>
        <v>102.77927272727271</v>
      </c>
      <c r="T795" s="12">
        <f>IF(P795&gt;0,E795/P795,0)</f>
        <v>88.325937499999995</v>
      </c>
      <c r="U795" t="str">
        <f>LEFT(R795,FIND("/",R795,1)-1)</f>
        <v>music</v>
      </c>
      <c r="V795" t="str">
        <f>RIGHT(R795,(LEN(R795)-LEN(U795)-1))</f>
        <v>rock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>(I796/86400)+25569+(-5/24)</f>
        <v>40791.504166666666</v>
      </c>
      <c r="K796">
        <v>1310438737</v>
      </c>
      <c r="L796" s="13">
        <f>(K796/86400)+25569+(-5/24)</f>
        <v>40735.906678240739</v>
      </c>
      <c r="M796" s="15" t="str">
        <f>TEXT(L796, "mmm")</f>
        <v>Jul</v>
      </c>
      <c r="N796" s="15" t="str">
        <f>TEXT(L796, "yyyy")</f>
        <v>2011</v>
      </c>
      <c r="O796" t="b">
        <v>0</v>
      </c>
      <c r="P796">
        <v>53</v>
      </c>
      <c r="Q796" t="b">
        <v>1</v>
      </c>
      <c r="R796" t="s">
        <v>8276</v>
      </c>
      <c r="S796" s="10">
        <f>(E796/D796)*100</f>
        <v>105.31250000000001</v>
      </c>
      <c r="T796" s="12">
        <f>IF(P796&gt;0,E796/P796,0)</f>
        <v>158.96226415094338</v>
      </c>
      <c r="U796" t="str">
        <f>LEFT(R796,FIND("/",R796,1)-1)</f>
        <v>music</v>
      </c>
      <c r="V796" t="str">
        <f>RIGHT(R796,(LEN(R796)-LEN(U796)-1))</f>
        <v>rock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>(I797/86400)+25569+(-5/24)</f>
        <v>41005.999305555553</v>
      </c>
      <c r="K797">
        <v>1330094566</v>
      </c>
      <c r="L797" s="13">
        <f>(K797/86400)+25569+(-5/24)</f>
        <v>40963.404699074068</v>
      </c>
      <c r="M797" s="15" t="str">
        <f>TEXT(L797, "mmm")</f>
        <v>Feb</v>
      </c>
      <c r="N797" s="15" t="str">
        <f>TEXT(L797, "yyyy")</f>
        <v>2012</v>
      </c>
      <c r="O797" t="b">
        <v>0</v>
      </c>
      <c r="P797">
        <v>184</v>
      </c>
      <c r="Q797" t="b">
        <v>1</v>
      </c>
      <c r="R797" t="s">
        <v>8276</v>
      </c>
      <c r="S797" s="10">
        <f>(E797/D797)*100</f>
        <v>111.78571428571429</v>
      </c>
      <c r="T797" s="12">
        <f>IF(P797&gt;0,E797/P797,0)</f>
        <v>85.054347826086953</v>
      </c>
      <c r="U797" t="str">
        <f>LEFT(R797,FIND("/",R797,1)-1)</f>
        <v>music</v>
      </c>
      <c r="V797" t="str">
        <f>RIGHT(R797,(LEN(R797)-LEN(U797)-1))</f>
        <v>rock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>(I798/86400)+25569+(-5/24)</f>
        <v>41532.673611111109</v>
      </c>
      <c r="K798">
        <v>1376687485</v>
      </c>
      <c r="L798" s="13">
        <f>(K798/86400)+25569+(-5/24)</f>
        <v>41502.674594907403</v>
      </c>
      <c r="M798" s="15" t="str">
        <f>TEXT(L798, "mmm")</f>
        <v>Aug</v>
      </c>
      <c r="N798" s="15" t="str">
        <f>TEXT(L798, "yyyy")</f>
        <v>2013</v>
      </c>
      <c r="O798" t="b">
        <v>0</v>
      </c>
      <c r="P798">
        <v>90</v>
      </c>
      <c r="Q798" t="b">
        <v>1</v>
      </c>
      <c r="R798" t="s">
        <v>8276</v>
      </c>
      <c r="S798" s="10">
        <f>(E798/D798)*100</f>
        <v>101.35000000000001</v>
      </c>
      <c r="T798" s="12">
        <f>IF(P798&gt;0,E798/P798,0)</f>
        <v>112.61111111111111</v>
      </c>
      <c r="U798" t="str">
        <f>LEFT(R798,FIND("/",R798,1)-1)</f>
        <v>music</v>
      </c>
      <c r="V798" t="str">
        <f>RIGHT(R798,(LEN(R798)-LEN(U798)-1))</f>
        <v>rock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>(I799/86400)+25569+(-5/24)</f>
        <v>41027.958333333328</v>
      </c>
      <c r="K799">
        <v>1332978688</v>
      </c>
      <c r="L799" s="13">
        <f>(K799/86400)+25569+(-5/24)</f>
        <v>40996.785740740735</v>
      </c>
      <c r="M799" s="15" t="str">
        <f>TEXT(L799, "mmm")</f>
        <v>Mar</v>
      </c>
      <c r="N799" s="15" t="str">
        <f>TEXT(L799, "yyyy")</f>
        <v>2012</v>
      </c>
      <c r="O799" t="b">
        <v>0</v>
      </c>
      <c r="P799">
        <v>71</v>
      </c>
      <c r="Q799" t="b">
        <v>1</v>
      </c>
      <c r="R799" t="s">
        <v>8276</v>
      </c>
      <c r="S799" s="10">
        <f>(E799/D799)*100</f>
        <v>107.53333333333333</v>
      </c>
      <c r="T799" s="12">
        <f>IF(P799&gt;0,E799/P799,0)</f>
        <v>45.436619718309856</v>
      </c>
      <c r="U799" t="str">
        <f>LEFT(R799,FIND("/",R799,1)-1)</f>
        <v>music</v>
      </c>
      <c r="V799" t="str">
        <f>RIGHT(R799,(LEN(R799)-LEN(U799)-1))</f>
        <v>rock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>(I800/86400)+25569+(-5/24)</f>
        <v>41912.381793981483</v>
      </c>
      <c r="K800">
        <v>1409494187</v>
      </c>
      <c r="L800" s="13">
        <f>(K800/86400)+25569+(-5/24)</f>
        <v>41882.381793981483</v>
      </c>
      <c r="M800" s="15" t="str">
        <f>TEXT(L800, "mmm")</f>
        <v>Aug</v>
      </c>
      <c r="N800" s="15" t="str">
        <f>TEXT(L800, "yyyy")</f>
        <v>2014</v>
      </c>
      <c r="O800" t="b">
        <v>0</v>
      </c>
      <c r="P800">
        <v>87</v>
      </c>
      <c r="Q800" t="b">
        <v>1</v>
      </c>
      <c r="R800" t="s">
        <v>8276</v>
      </c>
      <c r="S800" s="10">
        <f>(E800/D800)*100</f>
        <v>114.88571428571429</v>
      </c>
      <c r="T800" s="12">
        <f>IF(P800&gt;0,E800/P800,0)</f>
        <v>46.218390804597703</v>
      </c>
      <c r="U800" t="str">
        <f>LEFT(R800,FIND("/",R800,1)-1)</f>
        <v>music</v>
      </c>
      <c r="V800" t="str">
        <f>RIGHT(R800,(LEN(R800)-LEN(U800)-1))</f>
        <v>rock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>(I801/86400)+25569+(-5/24)</f>
        <v>41026.458865740737</v>
      </c>
      <c r="K801">
        <v>1332950446</v>
      </c>
      <c r="L801" s="13">
        <f>(K801/86400)+25569+(-5/24)</f>
        <v>40996.458865740737</v>
      </c>
      <c r="M801" s="15" t="str">
        <f>TEXT(L801, "mmm")</f>
        <v>Mar</v>
      </c>
      <c r="N801" s="15" t="str">
        <f>TEXT(L801, "yyyy")</f>
        <v>2012</v>
      </c>
      <c r="O801" t="b">
        <v>0</v>
      </c>
      <c r="P801">
        <v>28</v>
      </c>
      <c r="Q801" t="b">
        <v>1</v>
      </c>
      <c r="R801" t="s">
        <v>8276</v>
      </c>
      <c r="S801" s="10">
        <f>(E801/D801)*100</f>
        <v>100.02</v>
      </c>
      <c r="T801" s="12">
        <f>IF(P801&gt;0,E801/P801,0)</f>
        <v>178.60714285714286</v>
      </c>
      <c r="U801" t="str">
        <f>LEFT(R801,FIND("/",R801,1)-1)</f>
        <v>music</v>
      </c>
      <c r="V801" t="str">
        <f>RIGHT(R801,(LEN(R801)-LEN(U801)-1))</f>
        <v>rock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>(I802/86400)+25569+(-5/24)</f>
        <v>41893.225162037037</v>
      </c>
      <c r="K802">
        <v>1407839054</v>
      </c>
      <c r="L802" s="13">
        <f>(K802/86400)+25569+(-5/24)</f>
        <v>41863.225162037037</v>
      </c>
      <c r="M802" s="15" t="str">
        <f>TEXT(L802, "mmm")</f>
        <v>Aug</v>
      </c>
      <c r="N802" s="15" t="str">
        <f>TEXT(L802, "yyyy")</f>
        <v>2014</v>
      </c>
      <c r="O802" t="b">
        <v>0</v>
      </c>
      <c r="P802">
        <v>56</v>
      </c>
      <c r="Q802" t="b">
        <v>1</v>
      </c>
      <c r="R802" t="s">
        <v>8276</v>
      </c>
      <c r="S802" s="10">
        <f>(E802/D802)*100</f>
        <v>152.13333333333335</v>
      </c>
      <c r="T802" s="12">
        <f>IF(P802&gt;0,E802/P802,0)</f>
        <v>40.75</v>
      </c>
      <c r="U802" t="str">
        <f>LEFT(R802,FIND("/",R802,1)-1)</f>
        <v>music</v>
      </c>
      <c r="V802" t="str">
        <f>RIGHT(R802,(LEN(R802)-LEN(U802)-1))</f>
        <v>rock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>(I803/86400)+25569+(-5/24)</f>
        <v>40725.587037037032</v>
      </c>
      <c r="K803">
        <v>1306955120</v>
      </c>
      <c r="L803" s="13">
        <f>(K803/86400)+25569+(-5/24)</f>
        <v>40695.587037037032</v>
      </c>
      <c r="M803" s="15" t="str">
        <f>TEXT(L803, "mmm")</f>
        <v>Jun</v>
      </c>
      <c r="N803" s="15" t="str">
        <f>TEXT(L803, "yyyy")</f>
        <v>2011</v>
      </c>
      <c r="O803" t="b">
        <v>0</v>
      </c>
      <c r="P803">
        <v>51</v>
      </c>
      <c r="Q803" t="b">
        <v>1</v>
      </c>
      <c r="R803" t="s">
        <v>8276</v>
      </c>
      <c r="S803" s="10">
        <f>(E803/D803)*100</f>
        <v>111.52149999999999</v>
      </c>
      <c r="T803" s="12">
        <f>IF(P803&gt;0,E803/P803,0)</f>
        <v>43.733921568627444</v>
      </c>
      <c r="U803" t="str">
        <f>LEFT(R803,FIND("/",R803,1)-1)</f>
        <v>music</v>
      </c>
      <c r="V803" t="str">
        <f>RIGHT(R803,(LEN(R803)-LEN(U803)-1))</f>
        <v>rock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>(I804/86400)+25569+(-5/24)</f>
        <v>41168.961805555555</v>
      </c>
      <c r="K804">
        <v>1343867524</v>
      </c>
      <c r="L804" s="13">
        <f>(K804/86400)+25569+(-5/24)</f>
        <v>41122.813935185179</v>
      </c>
      <c r="M804" s="15" t="str">
        <f>TEXT(L804, "mmm")</f>
        <v>Aug</v>
      </c>
      <c r="N804" s="15" t="str">
        <f>TEXT(L804, "yyyy")</f>
        <v>2012</v>
      </c>
      <c r="O804" t="b">
        <v>0</v>
      </c>
      <c r="P804">
        <v>75</v>
      </c>
      <c r="Q804" t="b">
        <v>1</v>
      </c>
      <c r="R804" t="s">
        <v>8276</v>
      </c>
      <c r="S804" s="10">
        <f>(E804/D804)*100</f>
        <v>101.33333333333334</v>
      </c>
      <c r="T804" s="12">
        <f>IF(P804&gt;0,E804/P804,0)</f>
        <v>81.066666666666663</v>
      </c>
      <c r="U804" t="str">
        <f>LEFT(R804,FIND("/",R804,1)-1)</f>
        <v>music</v>
      </c>
      <c r="V804" t="str">
        <f>RIGHT(R804,(LEN(R804)-LEN(U804)-1))</f>
        <v>rock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>(I805/86400)+25569+(-5/24)</f>
        <v>40691.833333333328</v>
      </c>
      <c r="K805">
        <v>1304376478</v>
      </c>
      <c r="L805" s="13">
        <f>(K805/86400)+25569+(-5/24)</f>
        <v>40665.741643518515</v>
      </c>
      <c r="M805" s="15" t="str">
        <f>TEXT(L805, "mmm")</f>
        <v>May</v>
      </c>
      <c r="N805" s="15" t="str">
        <f>TEXT(L805, "yyyy")</f>
        <v>2011</v>
      </c>
      <c r="O805" t="b">
        <v>0</v>
      </c>
      <c r="P805">
        <v>38</v>
      </c>
      <c r="Q805" t="b">
        <v>1</v>
      </c>
      <c r="R805" t="s">
        <v>8276</v>
      </c>
      <c r="S805" s="10">
        <f>(E805/D805)*100</f>
        <v>123.2608695652174</v>
      </c>
      <c r="T805" s="12">
        <f>IF(P805&gt;0,E805/P805,0)</f>
        <v>74.60526315789474</v>
      </c>
      <c r="U805" t="str">
        <f>LEFT(R805,FIND("/",R805,1)-1)</f>
        <v>music</v>
      </c>
      <c r="V805" t="str">
        <f>RIGHT(R805,(LEN(R805)-LEN(U805)-1))</f>
        <v>rock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>(I806/86400)+25569+(-5/24)</f>
        <v>40746.957638888889</v>
      </c>
      <c r="K806">
        <v>1309919526</v>
      </c>
      <c r="L806" s="13">
        <f>(K806/86400)+25569+(-5/24)</f>
        <v>40729.897291666661</v>
      </c>
      <c r="M806" s="15" t="str">
        <f>TEXT(L806, "mmm")</f>
        <v>Jul</v>
      </c>
      <c r="N806" s="15" t="str">
        <f>TEXT(L806, "yyyy")</f>
        <v>2011</v>
      </c>
      <c r="O806" t="b">
        <v>0</v>
      </c>
      <c r="P806">
        <v>18</v>
      </c>
      <c r="Q806" t="b">
        <v>1</v>
      </c>
      <c r="R806" t="s">
        <v>8276</v>
      </c>
      <c r="S806" s="10">
        <f>(E806/D806)*100</f>
        <v>100</v>
      </c>
      <c r="T806" s="12">
        <f>IF(P806&gt;0,E806/P806,0)</f>
        <v>305.55555555555554</v>
      </c>
      <c r="U806" t="str">
        <f>LEFT(R806,FIND("/",R806,1)-1)</f>
        <v>music</v>
      </c>
      <c r="V806" t="str">
        <f>RIGHT(R806,(LEN(R806)-LEN(U806)-1))</f>
        <v>rock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>(I807/86400)+25569+(-5/24)</f>
        <v>40740.75</v>
      </c>
      <c r="K807">
        <v>1306525512</v>
      </c>
      <c r="L807" s="13">
        <f>(K807/86400)+25569+(-5/24)</f>
        <v>40690.614722222221</v>
      </c>
      <c r="M807" s="15" t="str">
        <f>TEXT(L807, "mmm")</f>
        <v>May</v>
      </c>
      <c r="N807" s="15" t="str">
        <f>TEXT(L807, "yyyy")</f>
        <v>2011</v>
      </c>
      <c r="O807" t="b">
        <v>0</v>
      </c>
      <c r="P807">
        <v>54</v>
      </c>
      <c r="Q807" t="b">
        <v>1</v>
      </c>
      <c r="R807" t="s">
        <v>8276</v>
      </c>
      <c r="S807" s="10">
        <f>(E807/D807)*100</f>
        <v>105</v>
      </c>
      <c r="T807" s="12">
        <f>IF(P807&gt;0,E807/P807,0)</f>
        <v>58.333333333333336</v>
      </c>
      <c r="U807" t="str">
        <f>LEFT(R807,FIND("/",R807,1)-1)</f>
        <v>music</v>
      </c>
      <c r="V807" t="str">
        <f>RIGHT(R807,(LEN(R807)-LEN(U807)-1))</f>
        <v>rock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>(I808/86400)+25569+(-5/24)</f>
        <v>40793.483090277776</v>
      </c>
      <c r="K808">
        <v>1312821339</v>
      </c>
      <c r="L808" s="13">
        <f>(K808/86400)+25569+(-5/24)</f>
        <v>40763.483090277776</v>
      </c>
      <c r="M808" s="15" t="str">
        <f>TEXT(L808, "mmm")</f>
        <v>Aug</v>
      </c>
      <c r="N808" s="15" t="str">
        <f>TEXT(L808, "yyyy")</f>
        <v>2011</v>
      </c>
      <c r="O808" t="b">
        <v>0</v>
      </c>
      <c r="P808">
        <v>71</v>
      </c>
      <c r="Q808" t="b">
        <v>1</v>
      </c>
      <c r="R808" t="s">
        <v>8276</v>
      </c>
      <c r="S808" s="10">
        <f>(E808/D808)*100</f>
        <v>104.4375</v>
      </c>
      <c r="T808" s="12">
        <f>IF(P808&gt;0,E808/P808,0)</f>
        <v>117.67605633802818</v>
      </c>
      <c r="U808" t="str">
        <f>LEFT(R808,FIND("/",R808,1)-1)</f>
        <v>music</v>
      </c>
      <c r="V808" t="str">
        <f>RIGHT(R808,(LEN(R808)-LEN(U808)-1))</f>
        <v>rock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>(I809/86400)+25569+(-5/24)</f>
        <v>42794.874999999993</v>
      </c>
      <c r="K809">
        <v>1485270311</v>
      </c>
      <c r="L809" s="13">
        <f>(K809/86400)+25569+(-5/24)</f>
        <v>42759.420266203706</v>
      </c>
      <c r="M809" s="15" t="str">
        <f>TEXT(L809, "mmm")</f>
        <v>Jan</v>
      </c>
      <c r="N809" s="15" t="str">
        <f>TEXT(L809, "yyyy")</f>
        <v>2017</v>
      </c>
      <c r="O809" t="b">
        <v>0</v>
      </c>
      <c r="P809">
        <v>57</v>
      </c>
      <c r="Q809" t="b">
        <v>1</v>
      </c>
      <c r="R809" t="s">
        <v>8276</v>
      </c>
      <c r="S809" s="10">
        <f>(E809/D809)*100</f>
        <v>105.125</v>
      </c>
      <c r="T809" s="12">
        <f>IF(P809&gt;0,E809/P809,0)</f>
        <v>73.771929824561397</v>
      </c>
      <c r="U809" t="str">
        <f>LEFT(R809,FIND("/",R809,1)-1)</f>
        <v>music</v>
      </c>
      <c r="V809" t="str">
        <f>RIGHT(R809,(LEN(R809)-LEN(U809)-1))</f>
        <v>rock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>(I810/86400)+25569+(-5/24)</f>
        <v>41994.999305555553</v>
      </c>
      <c r="K810">
        <v>1416363886</v>
      </c>
      <c r="L810" s="13">
        <f>(K810/86400)+25569+(-5/24)</f>
        <v>41961.892199074071</v>
      </c>
      <c r="M810" s="15" t="str">
        <f>TEXT(L810, "mmm")</f>
        <v>Nov</v>
      </c>
      <c r="N810" s="15" t="str">
        <f>TEXT(L810, "yyyy")</f>
        <v>2014</v>
      </c>
      <c r="O810" t="b">
        <v>0</v>
      </c>
      <c r="P810">
        <v>43</v>
      </c>
      <c r="Q810" t="b">
        <v>1</v>
      </c>
      <c r="R810" t="s">
        <v>8276</v>
      </c>
      <c r="S810" s="10">
        <f>(E810/D810)*100</f>
        <v>100</v>
      </c>
      <c r="T810" s="12">
        <f>IF(P810&gt;0,E810/P810,0)</f>
        <v>104.65116279069767</v>
      </c>
      <c r="U810" t="str">
        <f>LEFT(R810,FIND("/",R810,1)-1)</f>
        <v>music</v>
      </c>
      <c r="V810" t="str">
        <f>RIGHT(R810,(LEN(R810)-LEN(U810)-1))</f>
        <v>rock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>(I811/86400)+25569+(-5/24)</f>
        <v>41658.625347222223</v>
      </c>
      <c r="K811">
        <v>1387569630</v>
      </c>
      <c r="L811" s="13">
        <f>(K811/86400)+25569+(-5/24)</f>
        <v>41628.625347222223</v>
      </c>
      <c r="M811" s="15" t="str">
        <f>TEXT(L811, "mmm")</f>
        <v>Dec</v>
      </c>
      <c r="N811" s="15" t="str">
        <f>TEXT(L811, "yyyy")</f>
        <v>2013</v>
      </c>
      <c r="O811" t="b">
        <v>0</v>
      </c>
      <c r="P811">
        <v>52</v>
      </c>
      <c r="Q811" t="b">
        <v>1</v>
      </c>
      <c r="R811" t="s">
        <v>8276</v>
      </c>
      <c r="S811" s="10">
        <f>(E811/D811)*100</f>
        <v>103.77499999999999</v>
      </c>
      <c r="T811" s="12">
        <f>IF(P811&gt;0,E811/P811,0)</f>
        <v>79.82692307692308</v>
      </c>
      <c r="U811" t="str">
        <f>LEFT(R811,FIND("/",R811,1)-1)</f>
        <v>music</v>
      </c>
      <c r="V811" t="str">
        <f>RIGHT(R811,(LEN(R811)-LEN(U811)-1))</f>
        <v>rock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>(I812/86400)+25569+(-5/24)</f>
        <v>41152.847939814812</v>
      </c>
      <c r="K812">
        <v>1343870462</v>
      </c>
      <c r="L812" s="13">
        <f>(K812/86400)+25569+(-5/24)</f>
        <v>41122.847939814812</v>
      </c>
      <c r="M812" s="15" t="str">
        <f>TEXT(L812, "mmm")</f>
        <v>Aug</v>
      </c>
      <c r="N812" s="15" t="str">
        <f>TEXT(L812, "yyyy")</f>
        <v>2012</v>
      </c>
      <c r="O812" t="b">
        <v>0</v>
      </c>
      <c r="P812">
        <v>27</v>
      </c>
      <c r="Q812" t="b">
        <v>1</v>
      </c>
      <c r="R812" t="s">
        <v>8276</v>
      </c>
      <c r="S812" s="10">
        <f>(E812/D812)*100</f>
        <v>105</v>
      </c>
      <c r="T812" s="12">
        <f>IF(P812&gt;0,E812/P812,0)</f>
        <v>58.333333333333336</v>
      </c>
      <c r="U812" t="str">
        <f>LEFT(R812,FIND("/",R812,1)-1)</f>
        <v>music</v>
      </c>
      <c r="V812" t="str">
        <f>RIGHT(R812,(LEN(R812)-LEN(U812)-1))</f>
        <v>rock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>(I813/86400)+25569+(-5/24)</f>
        <v>41465.494444444441</v>
      </c>
      <c r="K813">
        <v>1371569202</v>
      </c>
      <c r="L813" s="13">
        <f>(K813/86400)+25569+(-5/24)</f>
        <v>41443.435208333329</v>
      </c>
      <c r="M813" s="15" t="str">
        <f>TEXT(L813, "mmm")</f>
        <v>Jun</v>
      </c>
      <c r="N813" s="15" t="str">
        <f>TEXT(L813, "yyyy")</f>
        <v>2013</v>
      </c>
      <c r="O813" t="b">
        <v>0</v>
      </c>
      <c r="P813">
        <v>12</v>
      </c>
      <c r="Q813" t="b">
        <v>1</v>
      </c>
      <c r="R813" t="s">
        <v>8276</v>
      </c>
      <c r="S813" s="10">
        <f>(E813/D813)*100</f>
        <v>104</v>
      </c>
      <c r="T813" s="12">
        <f>IF(P813&gt;0,E813/P813,0)</f>
        <v>86.666666666666671</v>
      </c>
      <c r="U813" t="str">
        <f>LEFT(R813,FIND("/",R813,1)-1)</f>
        <v>music</v>
      </c>
      <c r="V813" t="str">
        <f>RIGHT(R813,(LEN(R813)-LEN(U813)-1))</f>
        <v>rock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>(I814/86400)+25569+(-5/24)</f>
        <v>41334.373611111107</v>
      </c>
      <c r="K814">
        <v>1357604752</v>
      </c>
      <c r="L814" s="13">
        <f>(K814/86400)+25569+(-5/24)</f>
        <v>41281.809629629628</v>
      </c>
      <c r="M814" s="15" t="str">
        <f>TEXT(L814, "mmm")</f>
        <v>Jan</v>
      </c>
      <c r="N814" s="15" t="str">
        <f>TEXT(L814, "yyyy")</f>
        <v>2013</v>
      </c>
      <c r="O814" t="b">
        <v>0</v>
      </c>
      <c r="P814">
        <v>33</v>
      </c>
      <c r="Q814" t="b">
        <v>1</v>
      </c>
      <c r="R814" t="s">
        <v>8276</v>
      </c>
      <c r="S814" s="10">
        <f>(E814/D814)*100</f>
        <v>151.83333333333334</v>
      </c>
      <c r="T814" s="12">
        <f>IF(P814&gt;0,E814/P814,0)</f>
        <v>27.606060606060606</v>
      </c>
      <c r="U814" t="str">
        <f>LEFT(R814,FIND("/",R814,1)-1)</f>
        <v>music</v>
      </c>
      <c r="V814" t="str">
        <f>RIGHT(R814,(LEN(R814)-LEN(U814)-1))</f>
        <v>rock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>(I815/86400)+25569+(-5/24)</f>
        <v>41110.751909722218</v>
      </c>
      <c r="K815">
        <v>1340233365</v>
      </c>
      <c r="L815" s="13">
        <f>(K815/86400)+25569+(-5/24)</f>
        <v>41080.751909722218</v>
      </c>
      <c r="M815" s="15" t="str">
        <f>TEXT(L815, "mmm")</f>
        <v>Jun</v>
      </c>
      <c r="N815" s="15" t="str">
        <f>TEXT(L815, "yyyy")</f>
        <v>2012</v>
      </c>
      <c r="O815" t="b">
        <v>0</v>
      </c>
      <c r="P815">
        <v>96</v>
      </c>
      <c r="Q815" t="b">
        <v>1</v>
      </c>
      <c r="R815" t="s">
        <v>8276</v>
      </c>
      <c r="S815" s="10">
        <f>(E815/D815)*100</f>
        <v>159.99600000000001</v>
      </c>
      <c r="T815" s="12">
        <f>IF(P815&gt;0,E815/P815,0)</f>
        <v>24.999375000000001</v>
      </c>
      <c r="U815" t="str">
        <f>LEFT(R815,FIND("/",R815,1)-1)</f>
        <v>music</v>
      </c>
      <c r="V815" t="str">
        <f>RIGHT(R815,(LEN(R815)-LEN(U815)-1))</f>
        <v>rock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>(I816/86400)+25569+(-5/24)</f>
        <v>40694.544444444444</v>
      </c>
      <c r="K816">
        <v>1305568201</v>
      </c>
      <c r="L816" s="13">
        <f>(K816/86400)+25569+(-5/24)</f>
        <v>40679.534733796296</v>
      </c>
      <c r="M816" s="15" t="str">
        <f>TEXT(L816, "mmm")</f>
        <v>May</v>
      </c>
      <c r="N816" s="15" t="str">
        <f>TEXT(L816, "yyyy")</f>
        <v>2011</v>
      </c>
      <c r="O816" t="b">
        <v>0</v>
      </c>
      <c r="P816">
        <v>28</v>
      </c>
      <c r="Q816" t="b">
        <v>1</v>
      </c>
      <c r="R816" t="s">
        <v>8276</v>
      </c>
      <c r="S816" s="10">
        <f>(E816/D816)*100</f>
        <v>127.3</v>
      </c>
      <c r="T816" s="12">
        <f>IF(P816&gt;0,E816/P816,0)</f>
        <v>45.464285714285715</v>
      </c>
      <c r="U816" t="str">
        <f>LEFT(R816,FIND("/",R816,1)-1)</f>
        <v>music</v>
      </c>
      <c r="V816" t="str">
        <f>RIGHT(R816,(LEN(R816)-LEN(U816)-1))</f>
        <v>rock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>(I817/86400)+25569+(-5/24)</f>
        <v>41944.70952546296</v>
      </c>
      <c r="K817">
        <v>1412287303</v>
      </c>
      <c r="L817" s="13">
        <f>(K817/86400)+25569+(-5/24)</f>
        <v>41914.70952546296</v>
      </c>
      <c r="M817" s="15" t="str">
        <f>TEXT(L817, "mmm")</f>
        <v>Oct</v>
      </c>
      <c r="N817" s="15" t="str">
        <f>TEXT(L817, "yyyy")</f>
        <v>2014</v>
      </c>
      <c r="O817" t="b">
        <v>0</v>
      </c>
      <c r="P817">
        <v>43</v>
      </c>
      <c r="Q817" t="b">
        <v>1</v>
      </c>
      <c r="R817" t="s">
        <v>8276</v>
      </c>
      <c r="S817" s="10">
        <f>(E817/D817)*100</f>
        <v>107</v>
      </c>
      <c r="T817" s="12">
        <f>IF(P817&gt;0,E817/P817,0)</f>
        <v>99.534883720930239</v>
      </c>
      <c r="U817" t="str">
        <f>LEFT(R817,FIND("/",R817,1)-1)</f>
        <v>music</v>
      </c>
      <c r="V817" t="str">
        <f>RIGHT(R817,(LEN(R817)-LEN(U817)-1))</f>
        <v>rock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>(I818/86400)+25569+(-5/24)</f>
        <v>41373.0625</v>
      </c>
      <c r="K818">
        <v>1362776043</v>
      </c>
      <c r="L818" s="13">
        <f>(K818/86400)+25569+(-5/24)</f>
        <v>41341.662534722222</v>
      </c>
      <c r="M818" s="15" t="str">
        <f>TEXT(L818, "mmm")</f>
        <v>Mar</v>
      </c>
      <c r="N818" s="15" t="str">
        <f>TEXT(L818, "yyyy")</f>
        <v>2013</v>
      </c>
      <c r="O818" t="b">
        <v>0</v>
      </c>
      <c r="P818">
        <v>205</v>
      </c>
      <c r="Q818" t="b">
        <v>1</v>
      </c>
      <c r="R818" t="s">
        <v>8276</v>
      </c>
      <c r="S818" s="10">
        <f>(E818/D818)*100</f>
        <v>115.12214285714286</v>
      </c>
      <c r="T818" s="12">
        <f>IF(P818&gt;0,E818/P818,0)</f>
        <v>39.31</v>
      </c>
      <c r="U818" t="str">
        <f>LEFT(R818,FIND("/",R818,1)-1)</f>
        <v>music</v>
      </c>
      <c r="V818" t="str">
        <f>RIGHT(R818,(LEN(R818)-LEN(U818)-1))</f>
        <v>rock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>(I819/86400)+25569+(-5/24)</f>
        <v>40978.999305555553</v>
      </c>
      <c r="K819">
        <v>1326810211</v>
      </c>
      <c r="L819" s="13">
        <f>(K819/86400)+25569+(-5/24)</f>
        <v>40925.391331018516</v>
      </c>
      <c r="M819" s="15" t="str">
        <f>TEXT(L819, "mmm")</f>
        <v>Jan</v>
      </c>
      <c r="N819" s="15" t="str">
        <f>TEXT(L819, "yyyy")</f>
        <v>2012</v>
      </c>
      <c r="O819" t="b">
        <v>0</v>
      </c>
      <c r="P819">
        <v>23</v>
      </c>
      <c r="Q819" t="b">
        <v>1</v>
      </c>
      <c r="R819" t="s">
        <v>8276</v>
      </c>
      <c r="S819" s="10">
        <f>(E819/D819)*100</f>
        <v>137.11066666666665</v>
      </c>
      <c r="T819" s="12">
        <f>IF(P819&gt;0,E819/P819,0)</f>
        <v>89.419999999999987</v>
      </c>
      <c r="U819" t="str">
        <f>LEFT(R819,FIND("/",R819,1)-1)</f>
        <v>music</v>
      </c>
      <c r="V819" t="str">
        <f>RIGHT(R819,(LEN(R819)-LEN(U819)-1))</f>
        <v>rock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>(I820/86400)+25569+(-5/24)</f>
        <v>41128.500694444439</v>
      </c>
      <c r="K820">
        <v>1343682681</v>
      </c>
      <c r="L820" s="13">
        <f>(K820/86400)+25569+(-5/24)</f>
        <v>41120.67454861111</v>
      </c>
      <c r="M820" s="15" t="str">
        <f>TEXT(L820, "mmm")</f>
        <v>Jul</v>
      </c>
      <c r="N820" s="15" t="str">
        <f>TEXT(L820, "yyyy")</f>
        <v>2012</v>
      </c>
      <c r="O820" t="b">
        <v>0</v>
      </c>
      <c r="P820">
        <v>19</v>
      </c>
      <c r="Q820" t="b">
        <v>1</v>
      </c>
      <c r="R820" t="s">
        <v>8276</v>
      </c>
      <c r="S820" s="10">
        <f>(E820/D820)*100</f>
        <v>155.71428571428572</v>
      </c>
      <c r="T820" s="12">
        <f>IF(P820&gt;0,E820/P820,0)</f>
        <v>28.684210526315791</v>
      </c>
      <c r="U820" t="str">
        <f>LEFT(R820,FIND("/",R820,1)-1)</f>
        <v>music</v>
      </c>
      <c r="V820" t="str">
        <f>RIGHT(R820,(LEN(R820)-LEN(U820)-1))</f>
        <v>rock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>(I821/86400)+25569+(-5/24)</f>
        <v>41628.988888888889</v>
      </c>
      <c r="K821">
        <v>1386806254</v>
      </c>
      <c r="L821" s="13">
        <f>(K821/86400)+25569+(-5/24)</f>
        <v>41619.789976851847</v>
      </c>
      <c r="M821" s="15" t="str">
        <f>TEXT(L821, "mmm")</f>
        <v>Dec</v>
      </c>
      <c r="N821" s="15" t="str">
        <f>TEXT(L821, "yyyy")</f>
        <v>2013</v>
      </c>
      <c r="O821" t="b">
        <v>0</v>
      </c>
      <c r="P821">
        <v>14</v>
      </c>
      <c r="Q821" t="b">
        <v>1</v>
      </c>
      <c r="R821" t="s">
        <v>8276</v>
      </c>
      <c r="S821" s="10">
        <f>(E821/D821)*100</f>
        <v>108.74999999999999</v>
      </c>
      <c r="T821" s="12">
        <f>IF(P821&gt;0,E821/P821,0)</f>
        <v>31.071428571428573</v>
      </c>
      <c r="U821" t="str">
        <f>LEFT(R821,FIND("/",R821,1)-1)</f>
        <v>music</v>
      </c>
      <c r="V821" t="str">
        <f>RIGHT(R821,(LEN(R821)-LEN(U821)-1))</f>
        <v>rock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>(I822/86400)+25569+(-5/24)</f>
        <v>41799</v>
      </c>
      <c r="K822">
        <v>1399666342</v>
      </c>
      <c r="L822" s="13">
        <f>(K822/86400)+25569+(-5/24)</f>
        <v>41768.633587962962</v>
      </c>
      <c r="M822" s="15" t="str">
        <f>TEXT(L822, "mmm")</f>
        <v>May</v>
      </c>
      <c r="N822" s="15" t="str">
        <f>TEXT(L822, "yyyy")</f>
        <v>2014</v>
      </c>
      <c r="O822" t="b">
        <v>0</v>
      </c>
      <c r="P822">
        <v>38</v>
      </c>
      <c r="Q822" t="b">
        <v>1</v>
      </c>
      <c r="R822" t="s">
        <v>8276</v>
      </c>
      <c r="S822" s="10">
        <f>(E822/D822)*100</f>
        <v>134.05000000000001</v>
      </c>
      <c r="T822" s="12">
        <f>IF(P822&gt;0,E822/P822,0)</f>
        <v>70.55263157894737</v>
      </c>
      <c r="U822" t="str">
        <f>LEFT(R822,FIND("/",R822,1)-1)</f>
        <v>music</v>
      </c>
      <c r="V822" t="str">
        <f>RIGHT(R822,(LEN(R822)-LEN(U822)-1))</f>
        <v>rock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>(I823/86400)+25569+(-5/24)</f>
        <v>42127.959027777775</v>
      </c>
      <c r="K823">
        <v>1427753265</v>
      </c>
      <c r="L823" s="13">
        <f>(K823/86400)+25569+(-5/24)</f>
        <v>42093.71371527778</v>
      </c>
      <c r="M823" s="15" t="str">
        <f>TEXT(L823, "mmm")</f>
        <v>Mar</v>
      </c>
      <c r="N823" s="15" t="str">
        <f>TEXT(L823, "yyyy")</f>
        <v>2015</v>
      </c>
      <c r="O823" t="b">
        <v>0</v>
      </c>
      <c r="P823">
        <v>78</v>
      </c>
      <c r="Q823" t="b">
        <v>1</v>
      </c>
      <c r="R823" t="s">
        <v>8276</v>
      </c>
      <c r="S823" s="10">
        <f>(E823/D823)*100</f>
        <v>100</v>
      </c>
      <c r="T823" s="12">
        <f>IF(P823&gt;0,E823/P823,0)</f>
        <v>224.12820512820514</v>
      </c>
      <c r="U823" t="str">
        <f>LEFT(R823,FIND("/",R823,1)-1)</f>
        <v>music</v>
      </c>
      <c r="V823" t="str">
        <f>RIGHT(R823,(LEN(R823)-LEN(U823)-1))</f>
        <v>rock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>(I824/86400)+25569+(-5/24)</f>
        <v>41187.739004629628</v>
      </c>
      <c r="K824">
        <v>1346885050</v>
      </c>
      <c r="L824" s="13">
        <f>(K824/86400)+25569+(-5/24)</f>
        <v>41157.739004629628</v>
      </c>
      <c r="M824" s="15" t="str">
        <f>TEXT(L824, "mmm")</f>
        <v>Sep</v>
      </c>
      <c r="N824" s="15" t="str">
        <f>TEXT(L824, "yyyy")</f>
        <v>2012</v>
      </c>
      <c r="O824" t="b">
        <v>0</v>
      </c>
      <c r="P824">
        <v>69</v>
      </c>
      <c r="Q824" t="b">
        <v>1</v>
      </c>
      <c r="R824" t="s">
        <v>8276</v>
      </c>
      <c r="S824" s="10">
        <f>(E824/D824)*100</f>
        <v>119.16666666666667</v>
      </c>
      <c r="T824" s="12">
        <f>IF(P824&gt;0,E824/P824,0)</f>
        <v>51.811594202898547</v>
      </c>
      <c r="U824" t="str">
        <f>LEFT(R824,FIND("/",R824,1)-1)</f>
        <v>music</v>
      </c>
      <c r="V824" t="str">
        <f>RIGHT(R824,(LEN(R824)-LEN(U824)-1))</f>
        <v>rock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>(I825/86400)+25569+(-5/24)</f>
        <v>42085.722824074073</v>
      </c>
      <c r="K825">
        <v>1424474452</v>
      </c>
      <c r="L825" s="13">
        <f>(K825/86400)+25569+(-5/24)</f>
        <v>42055.764490740738</v>
      </c>
      <c r="M825" s="15" t="str">
        <f>TEXT(L825, "mmm")</f>
        <v>Feb</v>
      </c>
      <c r="N825" s="15" t="str">
        <f>TEXT(L825, "yyyy")</f>
        <v>2015</v>
      </c>
      <c r="O825" t="b">
        <v>0</v>
      </c>
      <c r="P825">
        <v>33</v>
      </c>
      <c r="Q825" t="b">
        <v>1</v>
      </c>
      <c r="R825" t="s">
        <v>8276</v>
      </c>
      <c r="S825" s="10">
        <f>(E825/D825)*100</f>
        <v>179.5</v>
      </c>
      <c r="T825" s="12">
        <f>IF(P825&gt;0,E825/P825,0)</f>
        <v>43.515151515151516</v>
      </c>
      <c r="U825" t="str">
        <f>LEFT(R825,FIND("/",R825,1)-1)</f>
        <v>music</v>
      </c>
      <c r="V825" t="str">
        <f>RIGHT(R825,(LEN(R825)-LEN(U825)-1))</f>
        <v>rock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>(I826/86400)+25569+(-5/24)</f>
        <v>40286.082638888889</v>
      </c>
      <c r="K826">
        <v>1268459318</v>
      </c>
      <c r="L826" s="13">
        <f>(K826/86400)+25569+(-5/24)</f>
        <v>40250.033773148149</v>
      </c>
      <c r="M826" s="15" t="str">
        <f>TEXT(L826, "mmm")</f>
        <v>Mar</v>
      </c>
      <c r="N826" s="15" t="str">
        <f>TEXT(L826, "yyyy")</f>
        <v>2010</v>
      </c>
      <c r="O826" t="b">
        <v>0</v>
      </c>
      <c r="P826">
        <v>54</v>
      </c>
      <c r="Q826" t="b">
        <v>1</v>
      </c>
      <c r="R826" t="s">
        <v>8276</v>
      </c>
      <c r="S826" s="10">
        <f>(E826/D826)*100</f>
        <v>134.38124999999999</v>
      </c>
      <c r="T826" s="12">
        <f>IF(P826&gt;0,E826/P826,0)</f>
        <v>39.816666666666663</v>
      </c>
      <c r="U826" t="str">
        <f>LEFT(R826,FIND("/",R826,1)-1)</f>
        <v>music</v>
      </c>
      <c r="V826" t="str">
        <f>RIGHT(R826,(LEN(R826)-LEN(U826)-1))</f>
        <v>rock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>(I827/86400)+25569+(-5/24)</f>
        <v>41211.098194444443</v>
      </c>
      <c r="K827">
        <v>1349335284</v>
      </c>
      <c r="L827" s="13">
        <f>(K827/86400)+25569+(-5/24)</f>
        <v>41186.098194444443</v>
      </c>
      <c r="M827" s="15" t="str">
        <f>TEXT(L827, "mmm")</f>
        <v>Oct</v>
      </c>
      <c r="N827" s="15" t="str">
        <f>TEXT(L827, "yyyy")</f>
        <v>2012</v>
      </c>
      <c r="O827" t="b">
        <v>0</v>
      </c>
      <c r="P827">
        <v>99</v>
      </c>
      <c r="Q827" t="b">
        <v>1</v>
      </c>
      <c r="R827" t="s">
        <v>8276</v>
      </c>
      <c r="S827" s="10">
        <f>(E827/D827)*100</f>
        <v>100.43200000000002</v>
      </c>
      <c r="T827" s="12">
        <f>IF(P827&gt;0,E827/P827,0)</f>
        <v>126.8080808080808</v>
      </c>
      <c r="U827" t="str">
        <f>LEFT(R827,FIND("/",R827,1)-1)</f>
        <v>music</v>
      </c>
      <c r="V827" t="str">
        <f>RIGHT(R827,(LEN(R827)-LEN(U827)-1))</f>
        <v>rock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>(I828/86400)+25569+(-5/24)</f>
        <v>40993.788541666661</v>
      </c>
      <c r="K828">
        <v>1330908930</v>
      </c>
      <c r="L828" s="13">
        <f>(K828/86400)+25569+(-5/24)</f>
        <v>40972.830208333333</v>
      </c>
      <c r="M828" s="15" t="str">
        <f>TEXT(L828, "mmm")</f>
        <v>Mar</v>
      </c>
      <c r="N828" s="15" t="str">
        <f>TEXT(L828, "yyyy")</f>
        <v>2012</v>
      </c>
      <c r="O828" t="b">
        <v>0</v>
      </c>
      <c r="P828">
        <v>49</v>
      </c>
      <c r="Q828" t="b">
        <v>1</v>
      </c>
      <c r="R828" t="s">
        <v>8276</v>
      </c>
      <c r="S828" s="10">
        <f>(E828/D828)*100</f>
        <v>101.45454545454547</v>
      </c>
      <c r="T828" s="12">
        <f>IF(P828&gt;0,E828/P828,0)</f>
        <v>113.87755102040816</v>
      </c>
      <c r="U828" t="str">
        <f>LEFT(R828,FIND("/",R828,1)-1)</f>
        <v>music</v>
      </c>
      <c r="V828" t="str">
        <f>RIGHT(R828,(LEN(R828)-LEN(U828)-1))</f>
        <v>rock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>(I829/86400)+25569+(-5/24)</f>
        <v>40953.617361111108</v>
      </c>
      <c r="K829">
        <v>1326972107</v>
      </c>
      <c r="L829" s="13">
        <f>(K829/86400)+25569+(-5/24)</f>
        <v>40927.265127314815</v>
      </c>
      <c r="M829" s="15" t="str">
        <f>TEXT(L829, "mmm")</f>
        <v>Jan</v>
      </c>
      <c r="N829" s="15" t="str">
        <f>TEXT(L829, "yyyy")</f>
        <v>2012</v>
      </c>
      <c r="O829" t="b">
        <v>0</v>
      </c>
      <c r="P829">
        <v>11</v>
      </c>
      <c r="Q829" t="b">
        <v>1</v>
      </c>
      <c r="R829" t="s">
        <v>8276</v>
      </c>
      <c r="S829" s="10">
        <f>(E829/D829)*100</f>
        <v>103.33333333333334</v>
      </c>
      <c r="T829" s="12">
        <f>IF(P829&gt;0,E829/P829,0)</f>
        <v>28.181818181818183</v>
      </c>
      <c r="U829" t="str">
        <f>LEFT(R829,FIND("/",R829,1)-1)</f>
        <v>music</v>
      </c>
      <c r="V829" t="str">
        <f>RIGHT(R829,(LEN(R829)-LEN(U829)-1))</f>
        <v>rock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>(I830/86400)+25569+(-5/24)</f>
        <v>41085.474999999999</v>
      </c>
      <c r="K830">
        <v>1339549982</v>
      </c>
      <c r="L830" s="13">
        <f>(K830/86400)+25569+(-5/24)</f>
        <v>41072.842384259253</v>
      </c>
      <c r="M830" s="15" t="str">
        <f>TEXT(L830, "mmm")</f>
        <v>Jun</v>
      </c>
      <c r="N830" s="15" t="str">
        <f>TEXT(L830, "yyyy")</f>
        <v>2012</v>
      </c>
      <c r="O830" t="b">
        <v>0</v>
      </c>
      <c r="P830">
        <v>38</v>
      </c>
      <c r="Q830" t="b">
        <v>1</v>
      </c>
      <c r="R830" t="s">
        <v>8276</v>
      </c>
      <c r="S830" s="10">
        <f>(E830/D830)*100</f>
        <v>107</v>
      </c>
      <c r="T830" s="12">
        <f>IF(P830&gt;0,E830/P830,0)</f>
        <v>36.60526315789474</v>
      </c>
      <c r="U830" t="str">
        <f>LEFT(R830,FIND("/",R830,1)-1)</f>
        <v>music</v>
      </c>
      <c r="V830" t="str">
        <f>RIGHT(R830,(LEN(R830)-LEN(U830)-1))</f>
        <v>rock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>(I831/86400)+25569+(-5/24)</f>
        <v>42564.593055555553</v>
      </c>
      <c r="K831">
        <v>1463253240</v>
      </c>
      <c r="L831" s="13">
        <f>(K831/86400)+25569+(-5/24)</f>
        <v>42504.593055555553</v>
      </c>
      <c r="M831" s="15" t="str">
        <f>TEXT(L831, "mmm")</f>
        <v>May</v>
      </c>
      <c r="N831" s="15" t="str">
        <f>TEXT(L831, "yyyy")</f>
        <v>2016</v>
      </c>
      <c r="O831" t="b">
        <v>0</v>
      </c>
      <c r="P831">
        <v>16</v>
      </c>
      <c r="Q831" t="b">
        <v>1</v>
      </c>
      <c r="R831" t="s">
        <v>8276</v>
      </c>
      <c r="S831" s="10">
        <f>(E831/D831)*100</f>
        <v>104</v>
      </c>
      <c r="T831" s="12">
        <f>IF(P831&gt;0,E831/P831,0)</f>
        <v>32.5</v>
      </c>
      <c r="U831" t="str">
        <f>LEFT(R831,FIND("/",R831,1)-1)</f>
        <v>music</v>
      </c>
      <c r="V831" t="str">
        <f>RIGHT(R831,(LEN(R831)-LEN(U831)-1))</f>
        <v>rock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>(I832/86400)+25569+(-5/24)</f>
        <v>41355.27575231481</v>
      </c>
      <c r="K832">
        <v>1361363825</v>
      </c>
      <c r="L832" s="13">
        <f>(K832/86400)+25569+(-5/24)</f>
        <v>41325.317418981482</v>
      </c>
      <c r="M832" s="15" t="str">
        <f>TEXT(L832, "mmm")</f>
        <v>Feb</v>
      </c>
      <c r="N832" s="15" t="str">
        <f>TEXT(L832, "yyyy")</f>
        <v>2013</v>
      </c>
      <c r="O832" t="b">
        <v>0</v>
      </c>
      <c r="P832">
        <v>32</v>
      </c>
      <c r="Q832" t="b">
        <v>1</v>
      </c>
      <c r="R832" t="s">
        <v>8276</v>
      </c>
      <c r="S832" s="10">
        <f>(E832/D832)*100</f>
        <v>107.83333333333334</v>
      </c>
      <c r="T832" s="12">
        <f>IF(P832&gt;0,E832/P832,0)</f>
        <v>60.65625</v>
      </c>
      <c r="U832" t="str">
        <f>LEFT(R832,FIND("/",R832,1)-1)</f>
        <v>music</v>
      </c>
      <c r="V832" t="str">
        <f>RIGHT(R832,(LEN(R832)-LEN(U832)-1))</f>
        <v>rock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>(I833/86400)+25569+(-5/24)</f>
        <v>41026.438587962963</v>
      </c>
      <c r="K833">
        <v>1332948694</v>
      </c>
      <c r="L833" s="13">
        <f>(K833/86400)+25569+(-5/24)</f>
        <v>40996.438587962963</v>
      </c>
      <c r="M833" s="15" t="str">
        <f>TEXT(L833, "mmm")</f>
        <v>Mar</v>
      </c>
      <c r="N833" s="15" t="str">
        <f>TEXT(L833, "yyyy")</f>
        <v>2012</v>
      </c>
      <c r="O833" t="b">
        <v>0</v>
      </c>
      <c r="P833">
        <v>20</v>
      </c>
      <c r="Q833" t="b">
        <v>1</v>
      </c>
      <c r="R833" t="s">
        <v>8276</v>
      </c>
      <c r="S833" s="10">
        <f>(E833/D833)*100</f>
        <v>233.33333333333334</v>
      </c>
      <c r="T833" s="12">
        <f>IF(P833&gt;0,E833/P833,0)</f>
        <v>175</v>
      </c>
      <c r="U833" t="str">
        <f>LEFT(R833,FIND("/",R833,1)-1)</f>
        <v>music</v>
      </c>
      <c r="V833" t="str">
        <f>RIGHT(R833,(LEN(R833)-LEN(U833)-1))</f>
        <v>rock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>(I834/86400)+25569+(-5/24)</f>
        <v>40929.134027777771</v>
      </c>
      <c r="K834">
        <v>1321978335</v>
      </c>
      <c r="L834" s="13">
        <f>(K834/86400)+25569+(-5/24)</f>
        <v>40869.466840277775</v>
      </c>
      <c r="M834" s="15" t="str">
        <f>TEXT(L834, "mmm")</f>
        <v>Nov</v>
      </c>
      <c r="N834" s="15" t="str">
        <f>TEXT(L834, "yyyy")</f>
        <v>2011</v>
      </c>
      <c r="O834" t="b">
        <v>0</v>
      </c>
      <c r="P834">
        <v>154</v>
      </c>
      <c r="Q834" t="b">
        <v>1</v>
      </c>
      <c r="R834" t="s">
        <v>8276</v>
      </c>
      <c r="S834" s="10">
        <f>(E834/D834)*100</f>
        <v>100.60706666666665</v>
      </c>
      <c r="T834" s="12">
        <f>IF(P834&gt;0,E834/P834,0)</f>
        <v>97.993896103896105</v>
      </c>
      <c r="U834" t="str">
        <f>LEFT(R834,FIND("/",R834,1)-1)</f>
        <v>music</v>
      </c>
      <c r="V834" t="str">
        <f>RIGHT(R834,(LEN(R834)-LEN(U834)-1))</f>
        <v>rock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>(I835/86400)+25569+(-5/24)</f>
        <v>41748.669849537036</v>
      </c>
      <c r="K835">
        <v>1395349475</v>
      </c>
      <c r="L835" s="13">
        <f>(K835/86400)+25569+(-5/24)</f>
        <v>41718.669849537036</v>
      </c>
      <c r="M835" s="15" t="str">
        <f>TEXT(L835, "mmm")</f>
        <v>Mar</v>
      </c>
      <c r="N835" s="15" t="str">
        <f>TEXT(L835, "yyyy")</f>
        <v>2014</v>
      </c>
      <c r="O835" t="b">
        <v>0</v>
      </c>
      <c r="P835">
        <v>41</v>
      </c>
      <c r="Q835" t="b">
        <v>1</v>
      </c>
      <c r="R835" t="s">
        <v>8276</v>
      </c>
      <c r="S835" s="10">
        <f>(E835/D835)*100</f>
        <v>101.66666666666666</v>
      </c>
      <c r="T835" s="12">
        <f>IF(P835&gt;0,E835/P835,0)</f>
        <v>148.78048780487805</v>
      </c>
      <c r="U835" t="str">
        <f>LEFT(R835,FIND("/",R835,1)-1)</f>
        <v>music</v>
      </c>
      <c r="V835" t="str">
        <f>RIGHT(R835,(LEN(R835)-LEN(U835)-1))</f>
        <v>rock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>(I836/86400)+25569+(-5/24)</f>
        <v>41455.957638888889</v>
      </c>
      <c r="K836">
        <v>1369770292</v>
      </c>
      <c r="L836" s="13">
        <f>(K836/86400)+25569+(-5/24)</f>
        <v>41422.614490740736</v>
      </c>
      <c r="M836" s="15" t="str">
        <f>TEXT(L836, "mmm")</f>
        <v>May</v>
      </c>
      <c r="N836" s="15" t="str">
        <f>TEXT(L836, "yyyy")</f>
        <v>2013</v>
      </c>
      <c r="O836" t="b">
        <v>0</v>
      </c>
      <c r="P836">
        <v>75</v>
      </c>
      <c r="Q836" t="b">
        <v>1</v>
      </c>
      <c r="R836" t="s">
        <v>8276</v>
      </c>
      <c r="S836" s="10">
        <f>(E836/D836)*100</f>
        <v>131.0181818181818</v>
      </c>
      <c r="T836" s="12">
        <f>IF(P836&gt;0,E836/P836,0)</f>
        <v>96.08</v>
      </c>
      <c r="U836" t="str">
        <f>LEFT(R836,FIND("/",R836,1)-1)</f>
        <v>music</v>
      </c>
      <c r="V836" t="str">
        <f>RIGHT(R836,(LEN(R836)-LEN(U836)-1))</f>
        <v>rock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>(I837/86400)+25569+(-5/24)</f>
        <v>41047.916666666664</v>
      </c>
      <c r="K837">
        <v>1333709958</v>
      </c>
      <c r="L837" s="13">
        <f>(K837/86400)+25569+(-5/24)</f>
        <v>41005.249513888884</v>
      </c>
      <c r="M837" s="15" t="str">
        <f>TEXT(L837, "mmm")</f>
        <v>Apr</v>
      </c>
      <c r="N837" s="15" t="str">
        <f>TEXT(L837, "yyyy")</f>
        <v>2012</v>
      </c>
      <c r="O837" t="b">
        <v>0</v>
      </c>
      <c r="P837">
        <v>40</v>
      </c>
      <c r="Q837" t="b">
        <v>1</v>
      </c>
      <c r="R837" t="s">
        <v>8276</v>
      </c>
      <c r="S837" s="10">
        <f>(E837/D837)*100</f>
        <v>117.25000000000001</v>
      </c>
      <c r="T837" s="12">
        <f>IF(P837&gt;0,E837/P837,0)</f>
        <v>58.625</v>
      </c>
      <c r="U837" t="str">
        <f>LEFT(R837,FIND("/",R837,1)-1)</f>
        <v>music</v>
      </c>
      <c r="V837" t="str">
        <f>RIGHT(R837,(LEN(R837)-LEN(U837)-1))</f>
        <v>rock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>(I838/86400)+25569+(-5/24)</f>
        <v>41553.848587962959</v>
      </c>
      <c r="K838">
        <v>1378516918</v>
      </c>
      <c r="L838" s="13">
        <f>(K838/86400)+25569+(-5/24)</f>
        <v>41523.848587962959</v>
      </c>
      <c r="M838" s="15" t="str">
        <f>TEXT(L838, "mmm")</f>
        <v>Sep</v>
      </c>
      <c r="N838" s="15" t="str">
        <f>TEXT(L838, "yyyy")</f>
        <v>2013</v>
      </c>
      <c r="O838" t="b">
        <v>0</v>
      </c>
      <c r="P838">
        <v>46</v>
      </c>
      <c r="Q838" t="b">
        <v>1</v>
      </c>
      <c r="R838" t="s">
        <v>8276</v>
      </c>
      <c r="S838" s="10">
        <f>(E838/D838)*100</f>
        <v>100.93039999999999</v>
      </c>
      <c r="T838" s="12">
        <f>IF(P838&gt;0,E838/P838,0)</f>
        <v>109.70695652173914</v>
      </c>
      <c r="U838" t="str">
        <f>LEFT(R838,FIND("/",R838,1)-1)</f>
        <v>music</v>
      </c>
      <c r="V838" t="str">
        <f>RIGHT(R838,(LEN(R838)-LEN(U838)-1))</f>
        <v>rock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>(I839/86400)+25569+(-5/24)</f>
        <v>41760.79006944444</v>
      </c>
      <c r="K839">
        <v>1396396662</v>
      </c>
      <c r="L839" s="13">
        <f>(K839/86400)+25569+(-5/24)</f>
        <v>41730.79006944444</v>
      </c>
      <c r="M839" s="15" t="str">
        <f>TEXT(L839, "mmm")</f>
        <v>Apr</v>
      </c>
      <c r="N839" s="15" t="str">
        <f>TEXT(L839, "yyyy")</f>
        <v>2014</v>
      </c>
      <c r="O839" t="b">
        <v>0</v>
      </c>
      <c r="P839">
        <v>62</v>
      </c>
      <c r="Q839" t="b">
        <v>1</v>
      </c>
      <c r="R839" t="s">
        <v>8276</v>
      </c>
      <c r="S839" s="10">
        <f>(E839/D839)*100</f>
        <v>121.8</v>
      </c>
      <c r="T839" s="12">
        <f>IF(P839&gt;0,E839/P839,0)</f>
        <v>49.112903225806448</v>
      </c>
      <c r="U839" t="str">
        <f>LEFT(R839,FIND("/",R839,1)-1)</f>
        <v>music</v>
      </c>
      <c r="V839" t="str">
        <f>RIGHT(R839,(LEN(R839)-LEN(U839)-1))</f>
        <v>rock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>(I840/86400)+25569+(-5/24)</f>
        <v>40925.689641203702</v>
      </c>
      <c r="K840">
        <v>1324243985</v>
      </c>
      <c r="L840" s="13">
        <f>(K840/86400)+25569+(-5/24)</f>
        <v>40895.689641203702</v>
      </c>
      <c r="M840" s="15" t="str">
        <f>TEXT(L840, "mmm")</f>
        <v>Dec</v>
      </c>
      <c r="N840" s="15" t="str">
        <f>TEXT(L840, "yyyy")</f>
        <v>2011</v>
      </c>
      <c r="O840" t="b">
        <v>0</v>
      </c>
      <c r="P840">
        <v>61</v>
      </c>
      <c r="Q840" t="b">
        <v>1</v>
      </c>
      <c r="R840" t="s">
        <v>8276</v>
      </c>
      <c r="S840" s="10">
        <f>(E840/D840)*100</f>
        <v>145.4</v>
      </c>
      <c r="T840" s="12">
        <f>IF(P840&gt;0,E840/P840,0)</f>
        <v>47.672131147540981</v>
      </c>
      <c r="U840" t="str">
        <f>LEFT(R840,FIND("/",R840,1)-1)</f>
        <v>music</v>
      </c>
      <c r="V840" t="str">
        <f>RIGHT(R840,(LEN(R840)-LEN(U840)-1))</f>
        <v>rock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>(I841/86400)+25569+(-5/24)</f>
        <v>41174.555046296293</v>
      </c>
      <c r="K841">
        <v>1345745956</v>
      </c>
      <c r="L841" s="13">
        <f>(K841/86400)+25569+(-5/24)</f>
        <v>41144.555046296293</v>
      </c>
      <c r="M841" s="15" t="str">
        <f>TEXT(L841, "mmm")</f>
        <v>Aug</v>
      </c>
      <c r="N841" s="15" t="str">
        <f>TEXT(L841, "yyyy")</f>
        <v>2012</v>
      </c>
      <c r="O841" t="b">
        <v>0</v>
      </c>
      <c r="P841">
        <v>96</v>
      </c>
      <c r="Q841" t="b">
        <v>1</v>
      </c>
      <c r="R841" t="s">
        <v>8276</v>
      </c>
      <c r="S841" s="10">
        <f>(E841/D841)*100</f>
        <v>116.61660000000001</v>
      </c>
      <c r="T841" s="12">
        <f>IF(P841&gt;0,E841/P841,0)</f>
        <v>60.737812499999997</v>
      </c>
      <c r="U841" t="str">
        <f>LEFT(R841,FIND("/",R841,1)-1)</f>
        <v>music</v>
      </c>
      <c r="V841" t="str">
        <f>RIGHT(R841,(LEN(R841)-LEN(U841)-1))</f>
        <v>rock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>(I842/86400)+25569+(-5/24)</f>
        <v>42637.018368055556</v>
      </c>
      <c r="K842">
        <v>1472102787</v>
      </c>
      <c r="L842" s="13">
        <f>(K842/86400)+25569+(-5/24)</f>
        <v>42607.018368055556</v>
      </c>
      <c r="M842" s="15" t="str">
        <f>TEXT(L842, "mmm")</f>
        <v>Aug</v>
      </c>
      <c r="N842" s="15" t="str">
        <f>TEXT(L842, "yyyy")</f>
        <v>2016</v>
      </c>
      <c r="O842" t="b">
        <v>0</v>
      </c>
      <c r="P842">
        <v>190</v>
      </c>
      <c r="Q842" t="b">
        <v>1</v>
      </c>
      <c r="R842" t="s">
        <v>8277</v>
      </c>
      <c r="S842" s="10">
        <f>(E842/D842)*100</f>
        <v>120.4166</v>
      </c>
      <c r="T842" s="12">
        <f>IF(P842&gt;0,E842/P842,0)</f>
        <v>63.37715789473684</v>
      </c>
      <c r="U842" t="str">
        <f>LEFT(R842,FIND("/",R842,1)-1)</f>
        <v>music</v>
      </c>
      <c r="V842" t="str">
        <f>RIGHT(R842,(LEN(R842)-LEN(U842)-1))</f>
        <v>metal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>(I843/86400)+25569+(-5/24)</f>
        <v>41953.672025462962</v>
      </c>
      <c r="K843">
        <v>1413058063</v>
      </c>
      <c r="L843" s="13">
        <f>(K843/86400)+25569+(-5/24)</f>
        <v>41923.630358796298</v>
      </c>
      <c r="M843" s="15" t="str">
        <f>TEXT(L843, "mmm")</f>
        <v>Oct</v>
      </c>
      <c r="N843" s="15" t="str">
        <f>TEXT(L843, "yyyy")</f>
        <v>2014</v>
      </c>
      <c r="O843" t="b">
        <v>1</v>
      </c>
      <c r="P843">
        <v>94</v>
      </c>
      <c r="Q843" t="b">
        <v>1</v>
      </c>
      <c r="R843" t="s">
        <v>8277</v>
      </c>
      <c r="S843" s="10">
        <f>(E843/D843)*100</f>
        <v>101.32000000000001</v>
      </c>
      <c r="T843" s="12">
        <f>IF(P843&gt;0,E843/P843,0)</f>
        <v>53.893617021276597</v>
      </c>
      <c r="U843" t="str">
        <f>LEFT(R843,FIND("/",R843,1)-1)</f>
        <v>music</v>
      </c>
      <c r="V843" t="str">
        <f>RIGHT(R843,(LEN(R843)-LEN(U843)-1))</f>
        <v>metal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>(I844/86400)+25569+(-5/24)</f>
        <v>41560.957638888889</v>
      </c>
      <c r="K844">
        <v>1378735983</v>
      </c>
      <c r="L844" s="13">
        <f>(K844/86400)+25569+(-5/24)</f>
        <v>41526.384062499994</v>
      </c>
      <c r="M844" s="15" t="str">
        <f>TEXT(L844, "mmm")</f>
        <v>Sep</v>
      </c>
      <c r="N844" s="15" t="str">
        <f>TEXT(L844, "yyyy")</f>
        <v>2013</v>
      </c>
      <c r="O844" t="b">
        <v>1</v>
      </c>
      <c r="P844">
        <v>39</v>
      </c>
      <c r="Q844" t="b">
        <v>1</v>
      </c>
      <c r="R844" t="s">
        <v>8277</v>
      </c>
      <c r="S844" s="10">
        <f>(E844/D844)*100</f>
        <v>104.32</v>
      </c>
      <c r="T844" s="12">
        <f>IF(P844&gt;0,E844/P844,0)</f>
        <v>66.871794871794876</v>
      </c>
      <c r="U844" t="str">
        <f>LEFT(R844,FIND("/",R844,1)-1)</f>
        <v>music</v>
      </c>
      <c r="V844" t="str">
        <f>RIGHT(R844,(LEN(R844)-LEN(U844)-1))</f>
        <v>metal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>(I845/86400)+25569+(-5/24)</f>
        <v>42712.124999999993</v>
      </c>
      <c r="K845">
        <v>1479708680</v>
      </c>
      <c r="L845" s="13">
        <f>(K845/86400)+25569+(-5/24)</f>
        <v>42695.049537037034</v>
      </c>
      <c r="M845" s="15" t="str">
        <f>TEXT(L845, "mmm")</f>
        <v>Nov</v>
      </c>
      <c r="N845" s="15" t="str">
        <f>TEXT(L845, "yyyy")</f>
        <v>2016</v>
      </c>
      <c r="O845" t="b">
        <v>0</v>
      </c>
      <c r="P845">
        <v>127</v>
      </c>
      <c r="Q845" t="b">
        <v>1</v>
      </c>
      <c r="R845" t="s">
        <v>8277</v>
      </c>
      <c r="S845" s="10">
        <f>(E845/D845)*100</f>
        <v>267.13333333333333</v>
      </c>
      <c r="T845" s="12">
        <f>IF(P845&gt;0,E845/P845,0)</f>
        <v>63.102362204724407</v>
      </c>
      <c r="U845" t="str">
        <f>LEFT(R845,FIND("/",R845,1)-1)</f>
        <v>music</v>
      </c>
      <c r="V845" t="str">
        <f>RIGHT(R845,(LEN(R845)-LEN(U845)-1))</f>
        <v>metal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>(I846/86400)+25569+(-5/24)</f>
        <v>41943.999305555553</v>
      </c>
      <c r="K846">
        <v>1411489552</v>
      </c>
      <c r="L846" s="13">
        <f>(K846/86400)+25569+(-5/24)</f>
        <v>41905.476296296292</v>
      </c>
      <c r="M846" s="15" t="str">
        <f>TEXT(L846, "mmm")</f>
        <v>Sep</v>
      </c>
      <c r="N846" s="15" t="str">
        <f>TEXT(L846, "yyyy")</f>
        <v>2014</v>
      </c>
      <c r="O846" t="b">
        <v>1</v>
      </c>
      <c r="P846">
        <v>159</v>
      </c>
      <c r="Q846" t="b">
        <v>1</v>
      </c>
      <c r="R846" t="s">
        <v>8277</v>
      </c>
      <c r="S846" s="10">
        <f>(E846/D846)*100</f>
        <v>194.13333333333333</v>
      </c>
      <c r="T846" s="12">
        <f>IF(P846&gt;0,E846/P846,0)</f>
        <v>36.628930817610062</v>
      </c>
      <c r="U846" t="str">
        <f>LEFT(R846,FIND("/",R846,1)-1)</f>
        <v>music</v>
      </c>
      <c r="V846" t="str">
        <f>RIGHT(R846,(LEN(R846)-LEN(U846)-1))</f>
        <v>metal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>(I847/86400)+25569+(-5/24)</f>
        <v>42617.957638888889</v>
      </c>
      <c r="K847">
        <v>1469595396</v>
      </c>
      <c r="L847" s="13">
        <f>(K847/86400)+25569+(-5/24)</f>
        <v>42577.997638888883</v>
      </c>
      <c r="M847" s="15" t="str">
        <f>TEXT(L847, "mmm")</f>
        <v>Jul</v>
      </c>
      <c r="N847" s="15" t="str">
        <f>TEXT(L847, "yyyy")</f>
        <v>2016</v>
      </c>
      <c r="O847" t="b">
        <v>0</v>
      </c>
      <c r="P847">
        <v>177</v>
      </c>
      <c r="Q847" t="b">
        <v>1</v>
      </c>
      <c r="R847" t="s">
        <v>8277</v>
      </c>
      <c r="S847" s="10">
        <f>(E847/D847)*100</f>
        <v>120.3802</v>
      </c>
      <c r="T847" s="12">
        <f>IF(P847&gt;0,E847/P847,0)</f>
        <v>34.005706214689269</v>
      </c>
      <c r="U847" t="str">
        <f>LEFT(R847,FIND("/",R847,1)-1)</f>
        <v>music</v>
      </c>
      <c r="V847" t="str">
        <f>RIGHT(R847,(LEN(R847)-LEN(U847)-1))</f>
        <v>metal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>(I848/86400)+25569+(-5/24)</f>
        <v>41708.375</v>
      </c>
      <c r="K848">
        <v>1393233855</v>
      </c>
      <c r="L848" s="13">
        <f>(K848/86400)+25569+(-5/24)</f>
        <v>41694.183506944442</v>
      </c>
      <c r="M848" s="15" t="str">
        <f>TEXT(L848, "mmm")</f>
        <v>Feb</v>
      </c>
      <c r="N848" s="15" t="str">
        <f>TEXT(L848, "yyyy")</f>
        <v>2014</v>
      </c>
      <c r="O848" t="b">
        <v>0</v>
      </c>
      <c r="P848">
        <v>47</v>
      </c>
      <c r="Q848" t="b">
        <v>1</v>
      </c>
      <c r="R848" t="s">
        <v>8277</v>
      </c>
      <c r="S848" s="10">
        <f>(E848/D848)*100</f>
        <v>122.00090909090908</v>
      </c>
      <c r="T848" s="12">
        <f>IF(P848&gt;0,E848/P848,0)</f>
        <v>28.553404255319148</v>
      </c>
      <c r="U848" t="str">
        <f>LEFT(R848,FIND("/",R848,1)-1)</f>
        <v>music</v>
      </c>
      <c r="V848" t="str">
        <f>RIGHT(R848,(LEN(R848)-LEN(U848)-1))</f>
        <v>metal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>(I849/86400)+25569+(-5/24)</f>
        <v>42195.59</v>
      </c>
      <c r="K849">
        <v>1433963376</v>
      </c>
      <c r="L849" s="13">
        <f>(K849/86400)+25569+(-5/24)</f>
        <v>42165.59</v>
      </c>
      <c r="M849" s="15" t="str">
        <f>TEXT(L849, "mmm")</f>
        <v>Jun</v>
      </c>
      <c r="N849" s="15" t="str">
        <f>TEXT(L849, "yyyy")</f>
        <v>2015</v>
      </c>
      <c r="O849" t="b">
        <v>0</v>
      </c>
      <c r="P849">
        <v>1</v>
      </c>
      <c r="Q849" t="b">
        <v>1</v>
      </c>
      <c r="R849" t="s">
        <v>8277</v>
      </c>
      <c r="S849" s="10">
        <f>(E849/D849)*100</f>
        <v>100</v>
      </c>
      <c r="T849" s="12">
        <f>IF(P849&gt;0,E849/P849,0)</f>
        <v>10</v>
      </c>
      <c r="U849" t="str">
        <f>LEFT(R849,FIND("/",R849,1)-1)</f>
        <v>music</v>
      </c>
      <c r="V849" t="str">
        <f>RIGHT(R849,(LEN(R849)-LEN(U849)-1))</f>
        <v>metal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>(I850/86400)+25569+(-5/24)</f>
        <v>42108.583715277775</v>
      </c>
      <c r="K850">
        <v>1426446033</v>
      </c>
      <c r="L850" s="13">
        <f>(K850/86400)+25569+(-5/24)</f>
        <v>42078.583715277775</v>
      </c>
      <c r="M850" s="15" t="str">
        <f>TEXT(L850, "mmm")</f>
        <v>Mar</v>
      </c>
      <c r="N850" s="15" t="str">
        <f>TEXT(L850, "yyyy")</f>
        <v>2015</v>
      </c>
      <c r="O850" t="b">
        <v>0</v>
      </c>
      <c r="P850">
        <v>16</v>
      </c>
      <c r="Q850" t="b">
        <v>1</v>
      </c>
      <c r="R850" t="s">
        <v>8277</v>
      </c>
      <c r="S850" s="10">
        <f>(E850/D850)*100</f>
        <v>100</v>
      </c>
      <c r="T850" s="12">
        <f>IF(P850&gt;0,E850/P850,0)</f>
        <v>18.75</v>
      </c>
      <c r="U850" t="str">
        <f>LEFT(R850,FIND("/",R850,1)-1)</f>
        <v>music</v>
      </c>
      <c r="V850" t="str">
        <f>RIGHT(R850,(LEN(R850)-LEN(U850)-1))</f>
        <v>metal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>(I851/86400)+25569+(-5/24)</f>
        <v>42078.898888888885</v>
      </c>
      <c r="K851">
        <v>1424057664</v>
      </c>
      <c r="L851" s="13">
        <f>(K851/86400)+25569+(-5/24)</f>
        <v>42050.94055555555</v>
      </c>
      <c r="M851" s="15" t="str">
        <f>TEXT(L851, "mmm")</f>
        <v>Feb</v>
      </c>
      <c r="N851" s="15" t="str">
        <f>TEXT(L851, "yyyy")</f>
        <v>2015</v>
      </c>
      <c r="O851" t="b">
        <v>0</v>
      </c>
      <c r="P851">
        <v>115</v>
      </c>
      <c r="Q851" t="b">
        <v>1</v>
      </c>
      <c r="R851" t="s">
        <v>8277</v>
      </c>
      <c r="S851" s="10">
        <f>(E851/D851)*100</f>
        <v>119.9</v>
      </c>
      <c r="T851" s="12">
        <f>IF(P851&gt;0,E851/P851,0)</f>
        <v>41.704347826086959</v>
      </c>
      <c r="U851" t="str">
        <f>LEFT(R851,FIND("/",R851,1)-1)</f>
        <v>music</v>
      </c>
      <c r="V851" t="str">
        <f>RIGHT(R851,(LEN(R851)-LEN(U851)-1))</f>
        <v>metal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>(I852/86400)+25569+(-5/24)</f>
        <v>42484.999305555553</v>
      </c>
      <c r="K852">
        <v>1458762717</v>
      </c>
      <c r="L852" s="13">
        <f>(K852/86400)+25569+(-5/24)</f>
        <v>42452.619409722225</v>
      </c>
      <c r="M852" s="15" t="str">
        <f>TEXT(L852, "mmm")</f>
        <v>Mar</v>
      </c>
      <c r="N852" s="15" t="str">
        <f>TEXT(L852, "yyyy")</f>
        <v>2016</v>
      </c>
      <c r="O852" t="b">
        <v>0</v>
      </c>
      <c r="P852">
        <v>133</v>
      </c>
      <c r="Q852" t="b">
        <v>1</v>
      </c>
      <c r="R852" t="s">
        <v>8277</v>
      </c>
      <c r="S852" s="10">
        <f>(E852/D852)*100</f>
        <v>155.17499999999998</v>
      </c>
      <c r="T852" s="12">
        <f>IF(P852&gt;0,E852/P852,0)</f>
        <v>46.669172932330824</v>
      </c>
      <c r="U852" t="str">
        <f>LEFT(R852,FIND("/",R852,1)-1)</f>
        <v>music</v>
      </c>
      <c r="V852" t="str">
        <f>RIGHT(R852,(LEN(R852)-LEN(U852)-1))</f>
        <v>metal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>(I853/86400)+25569+(-5/24)</f>
        <v>42582.614583333336</v>
      </c>
      <c r="K853">
        <v>1464815253</v>
      </c>
      <c r="L853" s="13">
        <f>(K853/86400)+25569+(-5/24)</f>
        <v>42522.671909722216</v>
      </c>
      <c r="M853" s="15" t="str">
        <f>TEXT(L853, "mmm")</f>
        <v>Jun</v>
      </c>
      <c r="N853" s="15" t="str">
        <f>TEXT(L853, "yyyy")</f>
        <v>2016</v>
      </c>
      <c r="O853" t="b">
        <v>0</v>
      </c>
      <c r="P853">
        <v>70</v>
      </c>
      <c r="Q853" t="b">
        <v>1</v>
      </c>
      <c r="R853" t="s">
        <v>8277</v>
      </c>
      <c r="S853" s="10">
        <f>(E853/D853)*100</f>
        <v>130.44999999999999</v>
      </c>
      <c r="T853" s="12">
        <f>IF(P853&gt;0,E853/P853,0)</f>
        <v>37.271428571428572</v>
      </c>
      <c r="U853" t="str">
        <f>LEFT(R853,FIND("/",R853,1)-1)</f>
        <v>music</v>
      </c>
      <c r="V853" t="str">
        <f>RIGHT(R853,(LEN(R853)-LEN(U853)-1))</f>
        <v>metal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>(I854/86400)+25569+(-5/24)</f>
        <v>42667.666666666664</v>
      </c>
      <c r="K854">
        <v>1476386395</v>
      </c>
      <c r="L854" s="13">
        <f>(K854/86400)+25569+(-5/24)</f>
        <v>42656.59716435185</v>
      </c>
      <c r="M854" s="15" t="str">
        <f>TEXT(L854, "mmm")</f>
        <v>Oct</v>
      </c>
      <c r="N854" s="15" t="str">
        <f>TEXT(L854, "yyyy")</f>
        <v>2016</v>
      </c>
      <c r="O854" t="b">
        <v>0</v>
      </c>
      <c r="P854">
        <v>62</v>
      </c>
      <c r="Q854" t="b">
        <v>1</v>
      </c>
      <c r="R854" t="s">
        <v>8277</v>
      </c>
      <c r="S854" s="10">
        <f>(E854/D854)*100</f>
        <v>104.97142857142859</v>
      </c>
      <c r="T854" s="12">
        <f>IF(P854&gt;0,E854/P854,0)</f>
        <v>59.258064516129032</v>
      </c>
      <c r="U854" t="str">
        <f>LEFT(R854,FIND("/",R854,1)-1)</f>
        <v>music</v>
      </c>
      <c r="V854" t="str">
        <f>RIGHT(R854,(LEN(R854)-LEN(U854)-1))</f>
        <v>metal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>(I855/86400)+25569+(-5/24)</f>
        <v>42051.62394675926</v>
      </c>
      <c r="K855">
        <v>1421524709</v>
      </c>
      <c r="L855" s="13">
        <f>(K855/86400)+25569+(-5/24)</f>
        <v>42021.62394675926</v>
      </c>
      <c r="M855" s="15" t="str">
        <f>TEXT(L855, "mmm")</f>
        <v>Jan</v>
      </c>
      <c r="N855" s="15" t="str">
        <f>TEXT(L855, "yyyy")</f>
        <v>2015</v>
      </c>
      <c r="O855" t="b">
        <v>0</v>
      </c>
      <c r="P855">
        <v>10</v>
      </c>
      <c r="Q855" t="b">
        <v>1</v>
      </c>
      <c r="R855" t="s">
        <v>8277</v>
      </c>
      <c r="S855" s="10">
        <f>(E855/D855)*100</f>
        <v>100</v>
      </c>
      <c r="T855" s="12">
        <f>IF(P855&gt;0,E855/P855,0)</f>
        <v>30</v>
      </c>
      <c r="U855" t="str">
        <f>LEFT(R855,FIND("/",R855,1)-1)</f>
        <v>music</v>
      </c>
      <c r="V855" t="str">
        <f>RIGHT(R855,(LEN(R855)-LEN(U855)-1))</f>
        <v>metal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>(I856/86400)+25569+(-5/24)</f>
        <v>42732.004004629627</v>
      </c>
      <c r="K856">
        <v>1480309546</v>
      </c>
      <c r="L856" s="13">
        <f>(K856/86400)+25569+(-5/24)</f>
        <v>42702.004004629627</v>
      </c>
      <c r="M856" s="15" t="str">
        <f>TEXT(L856, "mmm")</f>
        <v>Nov</v>
      </c>
      <c r="N856" s="15" t="str">
        <f>TEXT(L856, "yyyy")</f>
        <v>2016</v>
      </c>
      <c r="O856" t="b">
        <v>0</v>
      </c>
      <c r="P856">
        <v>499</v>
      </c>
      <c r="Q856" t="b">
        <v>1</v>
      </c>
      <c r="R856" t="s">
        <v>8277</v>
      </c>
      <c r="S856" s="10">
        <f>(E856/D856)*100</f>
        <v>118.2205035971223</v>
      </c>
      <c r="T856" s="12">
        <f>IF(P856&gt;0,E856/P856,0)</f>
        <v>65.8623246492986</v>
      </c>
      <c r="U856" t="str">
        <f>LEFT(R856,FIND("/",R856,1)-1)</f>
        <v>music</v>
      </c>
      <c r="V856" t="str">
        <f>RIGHT(R856,(LEN(R856)-LEN(U856)-1))</f>
        <v>metal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>(I857/86400)+25569+(-5/24)</f>
        <v>42574.916863425919</v>
      </c>
      <c r="K857">
        <v>1466737217</v>
      </c>
      <c r="L857" s="13">
        <f>(K857/86400)+25569+(-5/24)</f>
        <v>42544.916863425919</v>
      </c>
      <c r="M857" s="15" t="str">
        <f>TEXT(L857, "mmm")</f>
        <v>Jun</v>
      </c>
      <c r="N857" s="15" t="str">
        <f>TEXT(L857, "yyyy")</f>
        <v>2016</v>
      </c>
      <c r="O857" t="b">
        <v>0</v>
      </c>
      <c r="P857">
        <v>47</v>
      </c>
      <c r="Q857" t="b">
        <v>1</v>
      </c>
      <c r="R857" t="s">
        <v>8277</v>
      </c>
      <c r="S857" s="10">
        <f>(E857/D857)*100</f>
        <v>103.44827586206897</v>
      </c>
      <c r="T857" s="12">
        <f>IF(P857&gt;0,E857/P857,0)</f>
        <v>31.914893617021278</v>
      </c>
      <c r="U857" t="str">
        <f>LEFT(R857,FIND("/",R857,1)-1)</f>
        <v>music</v>
      </c>
      <c r="V857" t="str">
        <f>RIGHT(R857,(LEN(R857)-LEN(U857)-1))</f>
        <v>metal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>(I858/86400)+25569+(-5/24)</f>
        <v>42668.583333333336</v>
      </c>
      <c r="K858">
        <v>1472282956</v>
      </c>
      <c r="L858" s="13">
        <f>(K858/86400)+25569+(-5/24)</f>
        <v>42609.103657407402</v>
      </c>
      <c r="M858" s="15" t="str">
        <f>TEXT(L858, "mmm")</f>
        <v>Aug</v>
      </c>
      <c r="N858" s="15" t="str">
        <f>TEXT(L858, "yyyy")</f>
        <v>2016</v>
      </c>
      <c r="O858" t="b">
        <v>0</v>
      </c>
      <c r="P858">
        <v>28</v>
      </c>
      <c r="Q858" t="b">
        <v>1</v>
      </c>
      <c r="R858" t="s">
        <v>8277</v>
      </c>
      <c r="S858" s="10">
        <f>(E858/D858)*100</f>
        <v>218.00000000000003</v>
      </c>
      <c r="T858" s="12">
        <f>IF(P858&gt;0,E858/P858,0)</f>
        <v>19.464285714285715</v>
      </c>
      <c r="U858" t="str">
        <f>LEFT(R858,FIND("/",R858,1)-1)</f>
        <v>music</v>
      </c>
      <c r="V858" t="str">
        <f>RIGHT(R858,(LEN(R858)-LEN(U858)-1))</f>
        <v>metal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>(I859/86400)+25569+(-5/24)</f>
        <v>42333.414710648147</v>
      </c>
      <c r="K859">
        <v>1444831031</v>
      </c>
      <c r="L859" s="13">
        <f>(K859/86400)+25569+(-5/24)</f>
        <v>42291.373043981475</v>
      </c>
      <c r="M859" s="15" t="str">
        <f>TEXT(L859, "mmm")</f>
        <v>Oct</v>
      </c>
      <c r="N859" s="15" t="str">
        <f>TEXT(L859, "yyyy")</f>
        <v>2015</v>
      </c>
      <c r="O859" t="b">
        <v>0</v>
      </c>
      <c r="P859">
        <v>24</v>
      </c>
      <c r="Q859" t="b">
        <v>1</v>
      </c>
      <c r="R859" t="s">
        <v>8277</v>
      </c>
      <c r="S859" s="10">
        <f>(E859/D859)*100</f>
        <v>100</v>
      </c>
      <c r="T859" s="12">
        <f>IF(P859&gt;0,E859/P859,0)</f>
        <v>50</v>
      </c>
      <c r="U859" t="str">
        <f>LEFT(R859,FIND("/",R859,1)-1)</f>
        <v>music</v>
      </c>
      <c r="V859" t="str">
        <f>RIGHT(R859,(LEN(R859)-LEN(U859)-1))</f>
        <v>metal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>(I860/86400)+25569+(-5/24)</f>
        <v>42109.749305555553</v>
      </c>
      <c r="K860">
        <v>1426528418</v>
      </c>
      <c r="L860" s="13">
        <f>(K860/86400)+25569+(-5/24)</f>
        <v>42079.537245370368</v>
      </c>
      <c r="M860" s="15" t="str">
        <f>TEXT(L860, "mmm")</f>
        <v>Mar</v>
      </c>
      <c r="N860" s="15" t="str">
        <f>TEXT(L860, "yyyy")</f>
        <v>2015</v>
      </c>
      <c r="O860" t="b">
        <v>0</v>
      </c>
      <c r="P860">
        <v>76</v>
      </c>
      <c r="Q860" t="b">
        <v>1</v>
      </c>
      <c r="R860" t="s">
        <v>8277</v>
      </c>
      <c r="S860" s="10">
        <f>(E860/D860)*100</f>
        <v>144.00583333333333</v>
      </c>
      <c r="T860" s="12">
        <f>IF(P860&gt;0,E860/P860,0)</f>
        <v>22.737763157894737</v>
      </c>
      <c r="U860" t="str">
        <f>LEFT(R860,FIND("/",R860,1)-1)</f>
        <v>music</v>
      </c>
      <c r="V860" t="str">
        <f>RIGHT(R860,(LEN(R860)-LEN(U860)-1))</f>
        <v>metal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>(I861/86400)+25569+(-5/24)</f>
        <v>42158.791666666664</v>
      </c>
      <c r="K861">
        <v>1430768468</v>
      </c>
      <c r="L861" s="13">
        <f>(K861/86400)+25569+(-5/24)</f>
        <v>42128.611898148149</v>
      </c>
      <c r="M861" s="15" t="str">
        <f>TEXT(L861, "mmm")</f>
        <v>May</v>
      </c>
      <c r="N861" s="15" t="str">
        <f>TEXT(L861, "yyyy")</f>
        <v>2015</v>
      </c>
      <c r="O861" t="b">
        <v>0</v>
      </c>
      <c r="P861">
        <v>98</v>
      </c>
      <c r="Q861" t="b">
        <v>1</v>
      </c>
      <c r="R861" t="s">
        <v>8277</v>
      </c>
      <c r="S861" s="10">
        <f>(E861/D861)*100</f>
        <v>104.67500000000001</v>
      </c>
      <c r="T861" s="12">
        <f>IF(P861&gt;0,E861/P861,0)</f>
        <v>42.724489795918366</v>
      </c>
      <c r="U861" t="str">
        <f>LEFT(R861,FIND("/",R861,1)-1)</f>
        <v>music</v>
      </c>
      <c r="V861" t="str">
        <f>RIGHT(R861,(LEN(R861)-LEN(U861)-1))</f>
        <v>metal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>(I862/86400)+25569+(-5/24)</f>
        <v>41600.316122685181</v>
      </c>
      <c r="K862">
        <v>1382528113</v>
      </c>
      <c r="L862" s="13">
        <f>(K862/86400)+25569+(-5/24)</f>
        <v>41570.274456018517</v>
      </c>
      <c r="M862" s="15" t="str">
        <f>TEXT(L862, "mmm")</f>
        <v>Oct</v>
      </c>
      <c r="N862" s="15" t="str">
        <f>TEXT(L862, "yyyy")</f>
        <v>2013</v>
      </c>
      <c r="O862" t="b">
        <v>0</v>
      </c>
      <c r="P862">
        <v>48</v>
      </c>
      <c r="Q862" t="b">
        <v>0</v>
      </c>
      <c r="R862" t="s">
        <v>8278</v>
      </c>
      <c r="S862" s="10">
        <f>(E862/D862)*100</f>
        <v>18.142857142857142</v>
      </c>
      <c r="T862" s="12">
        <f>IF(P862&gt;0,E862/P862,0)</f>
        <v>52.916666666666664</v>
      </c>
      <c r="U862" t="str">
        <f>LEFT(R862,FIND("/",R862,1)-1)</f>
        <v>music</v>
      </c>
      <c r="V862" t="str">
        <f>RIGHT(R862,(LEN(R862)-LEN(U862)-1))</f>
        <v>jazz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>(I863/86400)+25569+(-5/24)</f>
        <v>42629.756990740738</v>
      </c>
      <c r="K863">
        <v>1471475404</v>
      </c>
      <c r="L863" s="13">
        <f>(K863/86400)+25569+(-5/24)</f>
        <v>42599.756990740738</v>
      </c>
      <c r="M863" s="15" t="str">
        <f>TEXT(L863, "mmm")</f>
        <v>Aug</v>
      </c>
      <c r="N863" s="15" t="str">
        <f>TEXT(L863, "yyyy")</f>
        <v>2016</v>
      </c>
      <c r="O863" t="b">
        <v>0</v>
      </c>
      <c r="P863">
        <v>2</v>
      </c>
      <c r="Q863" t="b">
        <v>0</v>
      </c>
      <c r="R863" t="s">
        <v>8278</v>
      </c>
      <c r="S863" s="10">
        <f>(E863/D863)*100</f>
        <v>2.2444444444444445</v>
      </c>
      <c r="T863" s="12">
        <f>IF(P863&gt;0,E863/P863,0)</f>
        <v>50.5</v>
      </c>
      <c r="U863" t="str">
        <f>LEFT(R863,FIND("/",R863,1)-1)</f>
        <v>music</v>
      </c>
      <c r="V863" t="str">
        <f>RIGHT(R863,(LEN(R863)-LEN(U863)-1))</f>
        <v>jazz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>(I864/86400)+25569+(-5/24)</f>
        <v>41589.388287037036</v>
      </c>
      <c r="K864">
        <v>1381583948</v>
      </c>
      <c r="L864" s="13">
        <f>(K864/86400)+25569+(-5/24)</f>
        <v>41559.346620370365</v>
      </c>
      <c r="M864" s="15" t="str">
        <f>TEXT(L864, "mmm")</f>
        <v>Oct</v>
      </c>
      <c r="N864" s="15" t="str">
        <f>TEXT(L864, "yyyy")</f>
        <v>2013</v>
      </c>
      <c r="O864" t="b">
        <v>0</v>
      </c>
      <c r="P864">
        <v>4</v>
      </c>
      <c r="Q864" t="b">
        <v>0</v>
      </c>
      <c r="R864" t="s">
        <v>8278</v>
      </c>
      <c r="S864" s="10">
        <f>(E864/D864)*100</f>
        <v>0.33999999999999997</v>
      </c>
      <c r="T864" s="12">
        <f>IF(P864&gt;0,E864/P864,0)</f>
        <v>42.5</v>
      </c>
      <c r="U864" t="str">
        <f>LEFT(R864,FIND("/",R864,1)-1)</f>
        <v>music</v>
      </c>
      <c r="V864" t="str">
        <f>RIGHT(R864,(LEN(R864)-LEN(U864)-1))</f>
        <v>jazz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>(I865/86400)+25569+(-5/24)</f>
        <v>40950.909328703703</v>
      </c>
      <c r="K865">
        <v>1326422966</v>
      </c>
      <c r="L865" s="13">
        <f>(K865/86400)+25569+(-5/24)</f>
        <v>40920.909328703703</v>
      </c>
      <c r="M865" s="15" t="str">
        <f>TEXT(L865, "mmm")</f>
        <v>Jan</v>
      </c>
      <c r="N865" s="15" t="str">
        <f>TEXT(L865, "yyyy")</f>
        <v>2012</v>
      </c>
      <c r="O865" t="b">
        <v>0</v>
      </c>
      <c r="P865">
        <v>5</v>
      </c>
      <c r="Q865" t="b">
        <v>0</v>
      </c>
      <c r="R865" t="s">
        <v>8278</v>
      </c>
      <c r="S865" s="10">
        <f>(E865/D865)*100</f>
        <v>4.5</v>
      </c>
      <c r="T865" s="12">
        <f>IF(P865&gt;0,E865/P865,0)</f>
        <v>18</v>
      </c>
      <c r="U865" t="str">
        <f>LEFT(R865,FIND("/",R865,1)-1)</f>
        <v>music</v>
      </c>
      <c r="V865" t="str">
        <f>RIGHT(R865,(LEN(R865)-LEN(U865)-1))</f>
        <v>jazz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>(I866/86400)+25569+(-5/24)</f>
        <v>41563.207638888889</v>
      </c>
      <c r="K866">
        <v>1379990038</v>
      </c>
      <c r="L866" s="13">
        <f>(K866/86400)+25569+(-5/24)</f>
        <v>41540.898587962962</v>
      </c>
      <c r="M866" s="15" t="str">
        <f>TEXT(L866, "mmm")</f>
        <v>Sep</v>
      </c>
      <c r="N866" s="15" t="str">
        <f>TEXT(L866, "yyyy")</f>
        <v>2013</v>
      </c>
      <c r="O866" t="b">
        <v>0</v>
      </c>
      <c r="P866">
        <v>79</v>
      </c>
      <c r="Q866" t="b">
        <v>0</v>
      </c>
      <c r="R866" t="s">
        <v>8278</v>
      </c>
      <c r="S866" s="10">
        <f>(E866/D866)*100</f>
        <v>41.53846153846154</v>
      </c>
      <c r="T866" s="12">
        <f>IF(P866&gt;0,E866/P866,0)</f>
        <v>34.177215189873415</v>
      </c>
      <c r="U866" t="str">
        <f>LEFT(R866,FIND("/",R866,1)-1)</f>
        <v>music</v>
      </c>
      <c r="V866" t="str">
        <f>RIGHT(R866,(LEN(R866)-LEN(U866)-1))</f>
        <v>jazz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>(I867/86400)+25569+(-5/24)</f>
        <v>41290.564780092587</v>
      </c>
      <c r="K867">
        <v>1353177197</v>
      </c>
      <c r="L867" s="13">
        <f>(K867/86400)+25569+(-5/24)</f>
        <v>41230.564780092587</v>
      </c>
      <c r="M867" s="15" t="str">
        <f>TEXT(L867, "mmm")</f>
        <v>Nov</v>
      </c>
      <c r="N867" s="15" t="str">
        <f>TEXT(L867, "yyyy")</f>
        <v>2012</v>
      </c>
      <c r="O867" t="b">
        <v>0</v>
      </c>
      <c r="P867">
        <v>2</v>
      </c>
      <c r="Q867" t="b">
        <v>0</v>
      </c>
      <c r="R867" t="s">
        <v>8278</v>
      </c>
      <c r="S867" s="10">
        <f>(E867/D867)*100</f>
        <v>2.0454545454545454</v>
      </c>
      <c r="T867" s="12">
        <f>IF(P867&gt;0,E867/P867,0)</f>
        <v>22.5</v>
      </c>
      <c r="U867" t="str">
        <f>LEFT(R867,FIND("/",R867,1)-1)</f>
        <v>music</v>
      </c>
      <c r="V867" t="str">
        <f>RIGHT(R867,(LEN(R867)-LEN(U867)-1))</f>
        <v>jazz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>(I868/86400)+25569+(-5/24)</f>
        <v>42063.423611111109</v>
      </c>
      <c r="K868">
        <v>1421853518</v>
      </c>
      <c r="L868" s="13">
        <f>(K868/86400)+25569+(-5/24)</f>
        <v>42025.429606481477</v>
      </c>
      <c r="M868" s="15" t="str">
        <f>TEXT(L868, "mmm")</f>
        <v>Jan</v>
      </c>
      <c r="N868" s="15" t="str">
        <f>TEXT(L868, "yyyy")</f>
        <v>2015</v>
      </c>
      <c r="O868" t="b">
        <v>0</v>
      </c>
      <c r="P868">
        <v>11</v>
      </c>
      <c r="Q868" t="b">
        <v>0</v>
      </c>
      <c r="R868" t="s">
        <v>8278</v>
      </c>
      <c r="S868" s="10">
        <f>(E868/D868)*100</f>
        <v>18.285714285714285</v>
      </c>
      <c r="T868" s="12">
        <f>IF(P868&gt;0,E868/P868,0)</f>
        <v>58.18181818181818</v>
      </c>
      <c r="U868" t="str">
        <f>LEFT(R868,FIND("/",R868,1)-1)</f>
        <v>music</v>
      </c>
      <c r="V868" t="str">
        <f>RIGHT(R868,(LEN(R868)-LEN(U868)-1))</f>
        <v>jazz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>(I869/86400)+25569+(-5/24)</f>
        <v>40147.999305555553</v>
      </c>
      <c r="K869">
        <v>1254450706</v>
      </c>
      <c r="L869" s="13">
        <f>(K869/86400)+25569+(-5/24)</f>
        <v>40087.897060185183</v>
      </c>
      <c r="M869" s="15" t="str">
        <f>TEXT(L869, "mmm")</f>
        <v>Oct</v>
      </c>
      <c r="N869" s="15" t="str">
        <f>TEXT(L869, "yyyy")</f>
        <v>2009</v>
      </c>
      <c r="O869" t="b">
        <v>0</v>
      </c>
      <c r="P869">
        <v>11</v>
      </c>
      <c r="Q869" t="b">
        <v>0</v>
      </c>
      <c r="R869" t="s">
        <v>8278</v>
      </c>
      <c r="S869" s="10">
        <f>(E869/D869)*100</f>
        <v>24.02</v>
      </c>
      <c r="T869" s="12">
        <f>IF(P869&gt;0,E869/P869,0)</f>
        <v>109.18181818181819</v>
      </c>
      <c r="U869" t="str">
        <f>LEFT(R869,FIND("/",R869,1)-1)</f>
        <v>music</v>
      </c>
      <c r="V869" t="str">
        <f>RIGHT(R869,(LEN(R869)-LEN(U869)-1))</f>
        <v>jazz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>(I870/86400)+25569+(-5/24)</f>
        <v>41645.819421296292</v>
      </c>
      <c r="K870">
        <v>1386463198</v>
      </c>
      <c r="L870" s="13">
        <f>(K870/86400)+25569+(-5/24)</f>
        <v>41615.819421296292</v>
      </c>
      <c r="M870" s="15" t="str">
        <f>TEXT(L870, "mmm")</f>
        <v>Dec</v>
      </c>
      <c r="N870" s="15" t="str">
        <f>TEXT(L870, "yyyy")</f>
        <v>2013</v>
      </c>
      <c r="O870" t="b">
        <v>0</v>
      </c>
      <c r="P870">
        <v>1</v>
      </c>
      <c r="Q870" t="b">
        <v>0</v>
      </c>
      <c r="R870" t="s">
        <v>8278</v>
      </c>
      <c r="S870" s="10">
        <f>(E870/D870)*100</f>
        <v>0.1111111111111111</v>
      </c>
      <c r="T870" s="12">
        <f>IF(P870&gt;0,E870/P870,0)</f>
        <v>50</v>
      </c>
      <c r="U870" t="str">
        <f>LEFT(R870,FIND("/",R870,1)-1)</f>
        <v>music</v>
      </c>
      <c r="V870" t="str">
        <f>RIGHT(R870,(LEN(R870)-LEN(U870)-1))</f>
        <v>jazz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>(I871/86400)+25569+(-5/24)</f>
        <v>41372.595567129625</v>
      </c>
      <c r="K871">
        <v>1362860257</v>
      </c>
      <c r="L871" s="13">
        <f>(K871/86400)+25569+(-5/24)</f>
        <v>41342.637233796289</v>
      </c>
      <c r="M871" s="15" t="str">
        <f>TEXT(L871, "mmm")</f>
        <v>Mar</v>
      </c>
      <c r="N871" s="15" t="str">
        <f>TEXT(L871, "yyyy")</f>
        <v>2013</v>
      </c>
      <c r="O871" t="b">
        <v>0</v>
      </c>
      <c r="P871">
        <v>3</v>
      </c>
      <c r="Q871" t="b">
        <v>0</v>
      </c>
      <c r="R871" t="s">
        <v>8278</v>
      </c>
      <c r="S871" s="10">
        <f>(E871/D871)*100</f>
        <v>11.818181818181818</v>
      </c>
      <c r="T871" s="12">
        <f>IF(P871&gt;0,E871/P871,0)</f>
        <v>346.66666666666669</v>
      </c>
      <c r="U871" t="str">
        <f>LEFT(R871,FIND("/",R871,1)-1)</f>
        <v>music</v>
      </c>
      <c r="V871" t="str">
        <f>RIGHT(R871,(LEN(R871)-LEN(U871)-1))</f>
        <v>jazz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>(I872/86400)+25569+(-5/24)</f>
        <v>41517.813923611109</v>
      </c>
      <c r="K872">
        <v>1375403523</v>
      </c>
      <c r="L872" s="13">
        <f>(K872/86400)+25569+(-5/24)</f>
        <v>41487.813923611109</v>
      </c>
      <c r="M872" s="15" t="str">
        <f>TEXT(L872, "mmm")</f>
        <v>Aug</v>
      </c>
      <c r="N872" s="15" t="str">
        <f>TEXT(L872, "yyyy")</f>
        <v>2013</v>
      </c>
      <c r="O872" t="b">
        <v>0</v>
      </c>
      <c r="P872">
        <v>5</v>
      </c>
      <c r="Q872" t="b">
        <v>0</v>
      </c>
      <c r="R872" t="s">
        <v>8278</v>
      </c>
      <c r="S872" s="10">
        <f>(E872/D872)*100</f>
        <v>0.31</v>
      </c>
      <c r="T872" s="12">
        <f>IF(P872&gt;0,E872/P872,0)</f>
        <v>12.4</v>
      </c>
      <c r="U872" t="str">
        <f>LEFT(R872,FIND("/",R872,1)-1)</f>
        <v>music</v>
      </c>
      <c r="V872" t="str">
        <f>RIGHT(R872,(LEN(R872)-LEN(U872)-1))</f>
        <v>jazz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>(I873/86400)+25569+(-5/24)</f>
        <v>41607.394618055558</v>
      </c>
      <c r="K873">
        <v>1383139695</v>
      </c>
      <c r="L873" s="13">
        <f>(K873/86400)+25569+(-5/24)</f>
        <v>41577.352951388886</v>
      </c>
      <c r="M873" s="15" t="str">
        <f>TEXT(L873, "mmm")</f>
        <v>Oct</v>
      </c>
      <c r="N873" s="15" t="str">
        <f>TEXT(L873, "yyyy")</f>
        <v>2013</v>
      </c>
      <c r="O873" t="b">
        <v>0</v>
      </c>
      <c r="P873">
        <v>12</v>
      </c>
      <c r="Q873" t="b">
        <v>0</v>
      </c>
      <c r="R873" t="s">
        <v>8278</v>
      </c>
      <c r="S873" s="10">
        <f>(E873/D873)*100</f>
        <v>5.416666666666667</v>
      </c>
      <c r="T873" s="12">
        <f>IF(P873&gt;0,E873/P873,0)</f>
        <v>27.083333333333332</v>
      </c>
      <c r="U873" t="str">
        <f>LEFT(R873,FIND("/",R873,1)-1)</f>
        <v>music</v>
      </c>
      <c r="V873" t="str">
        <f>RIGHT(R873,(LEN(R873)-LEN(U873)-1))</f>
        <v>jazz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>(I874/86400)+25569+(-5/24)</f>
        <v>40612.617210648146</v>
      </c>
      <c r="K874">
        <v>1295898527</v>
      </c>
      <c r="L874" s="13">
        <f>(K874/86400)+25569+(-5/24)</f>
        <v>40567.617210648146</v>
      </c>
      <c r="M874" s="15" t="str">
        <f>TEXT(L874, "mmm")</f>
        <v>Jan</v>
      </c>
      <c r="N874" s="15" t="str">
        <f>TEXT(L874, "yyyy")</f>
        <v>2011</v>
      </c>
      <c r="O874" t="b">
        <v>0</v>
      </c>
      <c r="P874">
        <v>2</v>
      </c>
      <c r="Q874" t="b">
        <v>0</v>
      </c>
      <c r="R874" t="s">
        <v>8278</v>
      </c>
      <c r="S874" s="10">
        <f>(E874/D874)*100</f>
        <v>0.8125</v>
      </c>
      <c r="T874" s="12">
        <f>IF(P874&gt;0,E874/P874,0)</f>
        <v>32.5</v>
      </c>
      <c r="U874" t="str">
        <f>LEFT(R874,FIND("/",R874,1)-1)</f>
        <v>music</v>
      </c>
      <c r="V874" t="str">
        <f>RIGHT(R874,(LEN(R874)-LEN(U874)-1))</f>
        <v>jazz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>(I875/86400)+25569+(-5/24)</f>
        <v>41224.000462962962</v>
      </c>
      <c r="K875">
        <v>1349150440</v>
      </c>
      <c r="L875" s="13">
        <f>(K875/86400)+25569+(-5/24)</f>
        <v>41183.958796296291</v>
      </c>
      <c r="M875" s="15" t="str">
        <f>TEXT(L875, "mmm")</f>
        <v>Oct</v>
      </c>
      <c r="N875" s="15" t="str">
        <f>TEXT(L875, "yyyy")</f>
        <v>2012</v>
      </c>
      <c r="O875" t="b">
        <v>0</v>
      </c>
      <c r="P875">
        <v>5</v>
      </c>
      <c r="Q875" t="b">
        <v>0</v>
      </c>
      <c r="R875" t="s">
        <v>8278</v>
      </c>
      <c r="S875" s="10">
        <f>(E875/D875)*100</f>
        <v>1.2857142857142856</v>
      </c>
      <c r="T875" s="12">
        <f>IF(P875&gt;0,E875/P875,0)</f>
        <v>9</v>
      </c>
      <c r="U875" t="str">
        <f>LEFT(R875,FIND("/",R875,1)-1)</f>
        <v>music</v>
      </c>
      <c r="V875" t="str">
        <f>RIGHT(R875,(LEN(R875)-LEN(U875)-1))</f>
        <v>jazz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>(I876/86400)+25569+(-5/24)</f>
        <v>41398.375393518516</v>
      </c>
      <c r="K876">
        <v>1365084034</v>
      </c>
      <c r="L876" s="13">
        <f>(K876/86400)+25569+(-5/24)</f>
        <v>41368.375393518516</v>
      </c>
      <c r="M876" s="15" t="str">
        <f>TEXT(L876, "mmm")</f>
        <v>Apr</v>
      </c>
      <c r="N876" s="15" t="str">
        <f>TEXT(L876, "yyyy")</f>
        <v>2013</v>
      </c>
      <c r="O876" t="b">
        <v>0</v>
      </c>
      <c r="P876">
        <v>21</v>
      </c>
      <c r="Q876" t="b">
        <v>0</v>
      </c>
      <c r="R876" t="s">
        <v>8278</v>
      </c>
      <c r="S876" s="10">
        <f>(E876/D876)*100</f>
        <v>24.333333333333336</v>
      </c>
      <c r="T876" s="12">
        <f>IF(P876&gt;0,E876/P876,0)</f>
        <v>34.761904761904759</v>
      </c>
      <c r="U876" t="str">
        <f>LEFT(R876,FIND("/",R876,1)-1)</f>
        <v>music</v>
      </c>
      <c r="V876" t="str">
        <f>RIGHT(R876,(LEN(R876)-LEN(U876)-1))</f>
        <v>jazz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>(I877/86400)+25569+(-5/24)</f>
        <v>42268.515405092585</v>
      </c>
      <c r="K877">
        <v>1441128131</v>
      </c>
      <c r="L877" s="13">
        <f>(K877/86400)+25569+(-5/24)</f>
        <v>42248.515405092585</v>
      </c>
      <c r="M877" s="15" t="str">
        <f>TEXT(L877, "mmm")</f>
        <v>Sep</v>
      </c>
      <c r="N877" s="15" t="str">
        <f>TEXT(L877, "yyyy")</f>
        <v>2015</v>
      </c>
      <c r="O877" t="b">
        <v>0</v>
      </c>
      <c r="P877">
        <v>0</v>
      </c>
      <c r="Q877" t="b">
        <v>0</v>
      </c>
      <c r="R877" t="s">
        <v>8278</v>
      </c>
      <c r="S877" s="10">
        <f>(E877/D877)*100</f>
        <v>0</v>
      </c>
      <c r="T877" s="12">
        <f>IF(P877&gt;0,E877/P877,0)</f>
        <v>0</v>
      </c>
      <c r="U877" t="str">
        <f>LEFT(R877,FIND("/",R877,1)-1)</f>
        <v>music</v>
      </c>
      <c r="V877" t="str">
        <f>RIGHT(R877,(LEN(R877)-LEN(U877)-1))</f>
        <v>jazz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>(I878/86400)+25569+(-5/24)</f>
        <v>41309.288506944438</v>
      </c>
      <c r="K878">
        <v>1357127727</v>
      </c>
      <c r="L878" s="13">
        <f>(K878/86400)+25569+(-5/24)</f>
        <v>41276.288506944438</v>
      </c>
      <c r="M878" s="15" t="str">
        <f>TEXT(L878, "mmm")</f>
        <v>Jan</v>
      </c>
      <c r="N878" s="15" t="str">
        <f>TEXT(L878, "yyyy")</f>
        <v>2013</v>
      </c>
      <c r="O878" t="b">
        <v>0</v>
      </c>
      <c r="P878">
        <v>45</v>
      </c>
      <c r="Q878" t="b">
        <v>0</v>
      </c>
      <c r="R878" t="s">
        <v>8278</v>
      </c>
      <c r="S878" s="10">
        <f>(E878/D878)*100</f>
        <v>40.799492385786799</v>
      </c>
      <c r="T878" s="12">
        <f>IF(P878&gt;0,E878/P878,0)</f>
        <v>28.577777777777779</v>
      </c>
      <c r="U878" t="str">
        <f>LEFT(R878,FIND("/",R878,1)-1)</f>
        <v>music</v>
      </c>
      <c r="V878" t="str">
        <f>RIGHT(R878,(LEN(R878)-LEN(U878)-1))</f>
        <v>jazz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>(I879/86400)+25569+(-5/24)</f>
        <v>41627.580555555549</v>
      </c>
      <c r="K879">
        <v>1384887360</v>
      </c>
      <c r="L879" s="13">
        <f>(K879/86400)+25569+(-5/24)</f>
        <v>41597.580555555549</v>
      </c>
      <c r="M879" s="15" t="str">
        <f>TEXT(L879, "mmm")</f>
        <v>Nov</v>
      </c>
      <c r="N879" s="15" t="str">
        <f>TEXT(L879, "yyyy")</f>
        <v>2013</v>
      </c>
      <c r="O879" t="b">
        <v>0</v>
      </c>
      <c r="P879">
        <v>29</v>
      </c>
      <c r="Q879" t="b">
        <v>0</v>
      </c>
      <c r="R879" t="s">
        <v>8278</v>
      </c>
      <c r="S879" s="10">
        <f>(E879/D879)*100</f>
        <v>67.55</v>
      </c>
      <c r="T879" s="12">
        <f>IF(P879&gt;0,E879/P879,0)</f>
        <v>46.586206896551722</v>
      </c>
      <c r="U879" t="str">
        <f>LEFT(R879,FIND("/",R879,1)-1)</f>
        <v>music</v>
      </c>
      <c r="V879" t="str">
        <f>RIGHT(R879,(LEN(R879)-LEN(U879)-1))</f>
        <v>jazz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>(I880/86400)+25569+(-5/24)</f>
        <v>40535.024583333332</v>
      </c>
      <c r="K880">
        <v>1290490524</v>
      </c>
      <c r="L880" s="13">
        <f>(K880/86400)+25569+(-5/24)</f>
        <v>40505.024583333332</v>
      </c>
      <c r="M880" s="15" t="str">
        <f>TEXT(L880, "mmm")</f>
        <v>Nov</v>
      </c>
      <c r="N880" s="15" t="str">
        <f>TEXT(L880, "yyyy")</f>
        <v>2010</v>
      </c>
      <c r="O880" t="b">
        <v>0</v>
      </c>
      <c r="P880">
        <v>2</v>
      </c>
      <c r="Q880" t="b">
        <v>0</v>
      </c>
      <c r="R880" t="s">
        <v>8278</v>
      </c>
      <c r="S880" s="10">
        <f>(E880/D880)*100</f>
        <v>1.3</v>
      </c>
      <c r="T880" s="12">
        <f>IF(P880&gt;0,E880/P880,0)</f>
        <v>32.5</v>
      </c>
      <c r="U880" t="str">
        <f>LEFT(R880,FIND("/",R880,1)-1)</f>
        <v>music</v>
      </c>
      <c r="V880" t="str">
        <f>RIGHT(R880,(LEN(R880)-LEN(U880)-1))</f>
        <v>jazz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>(I881/86400)+25569+(-5/24)</f>
        <v>41058.621585648143</v>
      </c>
      <c r="K881">
        <v>1336506905</v>
      </c>
      <c r="L881" s="13">
        <f>(K881/86400)+25569+(-5/24)</f>
        <v>41037.621585648143</v>
      </c>
      <c r="M881" s="15" t="str">
        <f>TEXT(L881, "mmm")</f>
        <v>May</v>
      </c>
      <c r="N881" s="15" t="str">
        <f>TEXT(L881, "yyyy")</f>
        <v>2012</v>
      </c>
      <c r="O881" t="b">
        <v>0</v>
      </c>
      <c r="P881">
        <v>30</v>
      </c>
      <c r="Q881" t="b">
        <v>0</v>
      </c>
      <c r="R881" t="s">
        <v>8278</v>
      </c>
      <c r="S881" s="10">
        <f>(E881/D881)*100</f>
        <v>30.666666666666664</v>
      </c>
      <c r="T881" s="12">
        <f>IF(P881&gt;0,E881/P881,0)</f>
        <v>21.466666666666665</v>
      </c>
      <c r="U881" t="str">
        <f>LEFT(R881,FIND("/",R881,1)-1)</f>
        <v>music</v>
      </c>
      <c r="V881" t="str">
        <f>RIGHT(R881,(LEN(R881)-LEN(U881)-1))</f>
        <v>jazz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>(I882/86400)+25569+(-5/24)</f>
        <v>41212.112708333334</v>
      </c>
      <c r="K882">
        <v>1348731738</v>
      </c>
      <c r="L882" s="13">
        <f>(K882/86400)+25569+(-5/24)</f>
        <v>41179.112708333334</v>
      </c>
      <c r="M882" s="15" t="str">
        <f>TEXT(L882, "mmm")</f>
        <v>Sep</v>
      </c>
      <c r="N882" s="15" t="str">
        <f>TEXT(L882, "yyyy")</f>
        <v>2012</v>
      </c>
      <c r="O882" t="b">
        <v>0</v>
      </c>
      <c r="P882">
        <v>8</v>
      </c>
      <c r="Q882" t="b">
        <v>0</v>
      </c>
      <c r="R882" t="s">
        <v>8279</v>
      </c>
      <c r="S882" s="10">
        <f>(E882/D882)*100</f>
        <v>2.9894179894179893</v>
      </c>
      <c r="T882" s="12">
        <f>IF(P882&gt;0,E882/P882,0)</f>
        <v>14.125</v>
      </c>
      <c r="U882" t="str">
        <f>LEFT(R882,FIND("/",R882,1)-1)</f>
        <v>music</v>
      </c>
      <c r="V882" t="str">
        <f>RIGHT(R882,(LEN(R882)-LEN(U882)-1))</f>
        <v>indie rock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>(I883/86400)+25569+(-5/24)</f>
        <v>40922.042662037034</v>
      </c>
      <c r="K883">
        <v>1322632886</v>
      </c>
      <c r="L883" s="13">
        <f>(K883/86400)+25569+(-5/24)</f>
        <v>40877.042662037034</v>
      </c>
      <c r="M883" s="15" t="str">
        <f>TEXT(L883, "mmm")</f>
        <v>Nov</v>
      </c>
      <c r="N883" s="15" t="str">
        <f>TEXT(L883, "yyyy")</f>
        <v>2011</v>
      </c>
      <c r="O883" t="b">
        <v>0</v>
      </c>
      <c r="P883">
        <v>1</v>
      </c>
      <c r="Q883" t="b">
        <v>0</v>
      </c>
      <c r="R883" t="s">
        <v>8279</v>
      </c>
      <c r="S883" s="10">
        <f>(E883/D883)*100</f>
        <v>0.8</v>
      </c>
      <c r="T883" s="12">
        <f>IF(P883&gt;0,E883/P883,0)</f>
        <v>30</v>
      </c>
      <c r="U883" t="str">
        <f>LEFT(R883,FIND("/",R883,1)-1)</f>
        <v>music</v>
      </c>
      <c r="V883" t="str">
        <f>RIGHT(R883,(LEN(R883)-LEN(U883)-1))</f>
        <v>indie rock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>(I884/86400)+25569+(-5/24)</f>
        <v>40792.652199074073</v>
      </c>
      <c r="K884">
        <v>1312490350</v>
      </c>
      <c r="L884" s="13">
        <f>(K884/86400)+25569+(-5/24)</f>
        <v>40759.652199074073</v>
      </c>
      <c r="M884" s="15" t="str">
        <f>TEXT(L884, "mmm")</f>
        <v>Aug</v>
      </c>
      <c r="N884" s="15" t="str">
        <f>TEXT(L884, "yyyy")</f>
        <v>2011</v>
      </c>
      <c r="O884" t="b">
        <v>0</v>
      </c>
      <c r="P884">
        <v>14</v>
      </c>
      <c r="Q884" t="b">
        <v>0</v>
      </c>
      <c r="R884" t="s">
        <v>8279</v>
      </c>
      <c r="S884" s="10">
        <f>(E884/D884)*100</f>
        <v>20.133333333333333</v>
      </c>
      <c r="T884" s="12">
        <f>IF(P884&gt;0,E884/P884,0)</f>
        <v>21.571428571428573</v>
      </c>
      <c r="U884" t="str">
        <f>LEFT(R884,FIND("/",R884,1)-1)</f>
        <v>music</v>
      </c>
      <c r="V884" t="str">
        <f>RIGHT(R884,(LEN(R884)-LEN(U884)-1))</f>
        <v>indie rock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>(I885/86400)+25569+(-5/24)</f>
        <v>42431.727256944439</v>
      </c>
      <c r="K885">
        <v>1451773635</v>
      </c>
      <c r="L885" s="13">
        <f>(K885/86400)+25569+(-5/24)</f>
        <v>42371.727256944439</v>
      </c>
      <c r="M885" s="15" t="str">
        <f>TEXT(L885, "mmm")</f>
        <v>Jan</v>
      </c>
      <c r="N885" s="15" t="str">
        <f>TEXT(L885, "yyyy")</f>
        <v>2016</v>
      </c>
      <c r="O885" t="b">
        <v>0</v>
      </c>
      <c r="P885">
        <v>24</v>
      </c>
      <c r="Q885" t="b">
        <v>0</v>
      </c>
      <c r="R885" t="s">
        <v>8279</v>
      </c>
      <c r="S885" s="10">
        <f>(E885/D885)*100</f>
        <v>40.020000000000003</v>
      </c>
      <c r="T885" s="12">
        <f>IF(P885&gt;0,E885/P885,0)</f>
        <v>83.375</v>
      </c>
      <c r="U885" t="str">
        <f>LEFT(R885,FIND("/",R885,1)-1)</f>
        <v>music</v>
      </c>
      <c r="V885" t="str">
        <f>RIGHT(R885,(LEN(R885)-LEN(U885)-1))</f>
        <v>indie rock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>(I886/86400)+25569+(-5/24)</f>
        <v>41040.896527777775</v>
      </c>
      <c r="K886">
        <v>1331666146</v>
      </c>
      <c r="L886" s="13">
        <f>(K886/86400)+25569+(-5/24)</f>
        <v>40981.594282407408</v>
      </c>
      <c r="M886" s="15" t="str">
        <f>TEXT(L886, "mmm")</f>
        <v>Mar</v>
      </c>
      <c r="N886" s="15" t="str">
        <f>TEXT(L886, "yyyy")</f>
        <v>2012</v>
      </c>
      <c r="O886" t="b">
        <v>0</v>
      </c>
      <c r="P886">
        <v>2</v>
      </c>
      <c r="Q886" t="b">
        <v>0</v>
      </c>
      <c r="R886" t="s">
        <v>8279</v>
      </c>
      <c r="S886" s="10">
        <f>(E886/D886)*100</f>
        <v>1</v>
      </c>
      <c r="T886" s="12">
        <f>IF(P886&gt;0,E886/P886,0)</f>
        <v>10</v>
      </c>
      <c r="U886" t="str">
        <f>LEFT(R886,FIND("/",R886,1)-1)</f>
        <v>music</v>
      </c>
      <c r="V886" t="str">
        <f>RIGHT(R886,(LEN(R886)-LEN(U886)-1))</f>
        <v>indie rock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>(I887/86400)+25569+(-5/24)</f>
        <v>42734.732766203706</v>
      </c>
      <c r="K887">
        <v>1481322911</v>
      </c>
      <c r="L887" s="13">
        <f>(K887/86400)+25569+(-5/24)</f>
        <v>42713.732766203706</v>
      </c>
      <c r="M887" s="15" t="str">
        <f>TEXT(L887, "mmm")</f>
        <v>Dec</v>
      </c>
      <c r="N887" s="15" t="str">
        <f>TEXT(L887, "yyyy")</f>
        <v>2016</v>
      </c>
      <c r="O887" t="b">
        <v>0</v>
      </c>
      <c r="P887">
        <v>21</v>
      </c>
      <c r="Q887" t="b">
        <v>0</v>
      </c>
      <c r="R887" t="s">
        <v>8279</v>
      </c>
      <c r="S887" s="10">
        <f>(E887/D887)*100</f>
        <v>75</v>
      </c>
      <c r="T887" s="12">
        <f>IF(P887&gt;0,E887/P887,0)</f>
        <v>35.714285714285715</v>
      </c>
      <c r="U887" t="str">
        <f>LEFT(R887,FIND("/",R887,1)-1)</f>
        <v>music</v>
      </c>
      <c r="V887" t="str">
        <f>RIGHT(R887,(LEN(R887)-LEN(U887)-1))</f>
        <v>indie rock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>(I888/86400)+25569+(-5/24)</f>
        <v>42628.662187499998</v>
      </c>
      <c r="K888">
        <v>1471812813</v>
      </c>
      <c r="L888" s="13">
        <f>(K888/86400)+25569+(-5/24)</f>
        <v>42603.662187499998</v>
      </c>
      <c r="M888" s="15" t="str">
        <f>TEXT(L888, "mmm")</f>
        <v>Aug</v>
      </c>
      <c r="N888" s="15" t="str">
        <f>TEXT(L888, "yyyy")</f>
        <v>2016</v>
      </c>
      <c r="O888" t="b">
        <v>0</v>
      </c>
      <c r="P888">
        <v>7</v>
      </c>
      <c r="Q888" t="b">
        <v>0</v>
      </c>
      <c r="R888" t="s">
        <v>8279</v>
      </c>
      <c r="S888" s="10">
        <f>(E888/D888)*100</f>
        <v>41</v>
      </c>
      <c r="T888" s="12">
        <f>IF(P888&gt;0,E888/P888,0)</f>
        <v>29.285714285714285</v>
      </c>
      <c r="U888" t="str">
        <f>LEFT(R888,FIND("/",R888,1)-1)</f>
        <v>music</v>
      </c>
      <c r="V888" t="str">
        <f>RIGHT(R888,(LEN(R888)-LEN(U888)-1))</f>
        <v>indie rock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>(I889/86400)+25569+(-5/24)</f>
        <v>41056.75063657407</v>
      </c>
      <c r="K889">
        <v>1335567655</v>
      </c>
      <c r="L889" s="13">
        <f>(K889/86400)+25569+(-5/24)</f>
        <v>41026.75063657407</v>
      </c>
      <c r="M889" s="15" t="str">
        <f>TEXT(L889, "mmm")</f>
        <v>Apr</v>
      </c>
      <c r="N889" s="15" t="str">
        <f>TEXT(L889, "yyyy")</f>
        <v>2012</v>
      </c>
      <c r="O889" t="b">
        <v>0</v>
      </c>
      <c r="P889">
        <v>0</v>
      </c>
      <c r="Q889" t="b">
        <v>0</v>
      </c>
      <c r="R889" t="s">
        <v>8279</v>
      </c>
      <c r="S889" s="10">
        <f>(E889/D889)*100</f>
        <v>0</v>
      </c>
      <c r="T889" s="12">
        <f>IF(P889&gt;0,E889/P889,0)</f>
        <v>0</v>
      </c>
      <c r="U889" t="str">
        <f>LEFT(R889,FIND("/",R889,1)-1)</f>
        <v>music</v>
      </c>
      <c r="V889" t="str">
        <f>RIGHT(R889,(LEN(R889)-LEN(U889)-1))</f>
        <v>indie rock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>(I890/86400)+25569+(-5/24)</f>
        <v>40787.041666666664</v>
      </c>
      <c r="K890">
        <v>1311789885</v>
      </c>
      <c r="L890" s="13">
        <f>(K890/86400)+25569+(-5/24)</f>
        <v>40751.544965277775</v>
      </c>
      <c r="M890" s="15" t="str">
        <f>TEXT(L890, "mmm")</f>
        <v>Jul</v>
      </c>
      <c r="N890" s="15" t="str">
        <f>TEXT(L890, "yyyy")</f>
        <v>2011</v>
      </c>
      <c r="O890" t="b">
        <v>0</v>
      </c>
      <c r="P890">
        <v>4</v>
      </c>
      <c r="Q890" t="b">
        <v>0</v>
      </c>
      <c r="R890" t="s">
        <v>8279</v>
      </c>
      <c r="S890" s="10">
        <f>(E890/D890)*100</f>
        <v>7.1999999999999993</v>
      </c>
      <c r="T890" s="12">
        <f>IF(P890&gt;0,E890/P890,0)</f>
        <v>18</v>
      </c>
      <c r="U890" t="str">
        <f>LEFT(R890,FIND("/",R890,1)-1)</f>
        <v>music</v>
      </c>
      <c r="V890" t="str">
        <f>RIGHT(R890,(LEN(R890)-LEN(U890)-1))</f>
        <v>indie rock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>(I891/86400)+25569+(-5/24)</f>
        <v>41917.575729166667</v>
      </c>
      <c r="K891">
        <v>1409942943</v>
      </c>
      <c r="L891" s="13">
        <f>(K891/86400)+25569+(-5/24)</f>
        <v>41887.575729166667</v>
      </c>
      <c r="M891" s="15" t="str">
        <f>TEXT(L891, "mmm")</f>
        <v>Sep</v>
      </c>
      <c r="N891" s="15" t="str">
        <f>TEXT(L891, "yyyy")</f>
        <v>2014</v>
      </c>
      <c r="O891" t="b">
        <v>0</v>
      </c>
      <c r="P891">
        <v>32</v>
      </c>
      <c r="Q891" t="b">
        <v>0</v>
      </c>
      <c r="R891" t="s">
        <v>8279</v>
      </c>
      <c r="S891" s="10">
        <f>(E891/D891)*100</f>
        <v>9.4412800000000008</v>
      </c>
      <c r="T891" s="12">
        <f>IF(P891&gt;0,E891/P891,0)</f>
        <v>73.760000000000005</v>
      </c>
      <c r="U891" t="str">
        <f>LEFT(R891,FIND("/",R891,1)-1)</f>
        <v>music</v>
      </c>
      <c r="V891" t="str">
        <f>RIGHT(R891,(LEN(R891)-LEN(U891)-1))</f>
        <v>indie rock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>(I892/86400)+25569+(-5/24)</f>
        <v>41599.532164351847</v>
      </c>
      <c r="K892">
        <v>1382460379</v>
      </c>
      <c r="L892" s="13">
        <f>(K892/86400)+25569+(-5/24)</f>
        <v>41569.490497685183</v>
      </c>
      <c r="M892" s="15" t="str">
        <f>TEXT(L892, "mmm")</f>
        <v>Oct</v>
      </c>
      <c r="N892" s="15" t="str">
        <f>TEXT(L892, "yyyy")</f>
        <v>2013</v>
      </c>
      <c r="O892" t="b">
        <v>0</v>
      </c>
      <c r="P892">
        <v>4</v>
      </c>
      <c r="Q892" t="b">
        <v>0</v>
      </c>
      <c r="R892" t="s">
        <v>8279</v>
      </c>
      <c r="S892" s="10">
        <f>(E892/D892)*100</f>
        <v>4.1666666666666661</v>
      </c>
      <c r="T892" s="12">
        <f>IF(P892&gt;0,E892/P892,0)</f>
        <v>31.25</v>
      </c>
      <c r="U892" t="str">
        <f>LEFT(R892,FIND("/",R892,1)-1)</f>
        <v>music</v>
      </c>
      <c r="V892" t="str">
        <f>RIGHT(R892,(LEN(R892)-LEN(U892)-1))</f>
        <v>indie rock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>(I893/86400)+25569+(-5/24)</f>
        <v>41871.823263888888</v>
      </c>
      <c r="K893">
        <v>1405989930</v>
      </c>
      <c r="L893" s="13">
        <f>(K893/86400)+25569+(-5/24)</f>
        <v>41841.823263888888</v>
      </c>
      <c r="M893" s="15" t="str">
        <f>TEXT(L893, "mmm")</f>
        <v>Jul</v>
      </c>
      <c r="N893" s="15" t="str">
        <f>TEXT(L893, "yyyy")</f>
        <v>2014</v>
      </c>
      <c r="O893" t="b">
        <v>0</v>
      </c>
      <c r="P893">
        <v>9</v>
      </c>
      <c r="Q893" t="b">
        <v>0</v>
      </c>
      <c r="R893" t="s">
        <v>8279</v>
      </c>
      <c r="S893" s="10">
        <f>(E893/D893)*100</f>
        <v>3.25</v>
      </c>
      <c r="T893" s="12">
        <f>IF(P893&gt;0,E893/P893,0)</f>
        <v>28.888888888888889</v>
      </c>
      <c r="U893" t="str">
        <f>LEFT(R893,FIND("/",R893,1)-1)</f>
        <v>music</v>
      </c>
      <c r="V893" t="str">
        <f>RIGHT(R893,(LEN(R893)-LEN(U893)-1))</f>
        <v>indie rock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>(I894/86400)+25569+(-5/24)</f>
        <v>40390.958333333328</v>
      </c>
      <c r="K894">
        <v>1273121283</v>
      </c>
      <c r="L894" s="13">
        <f>(K894/86400)+25569+(-5/24)</f>
        <v>40303.991701388884</v>
      </c>
      <c r="M894" s="15" t="str">
        <f>TEXT(L894, "mmm")</f>
        <v>May</v>
      </c>
      <c r="N894" s="15" t="str">
        <f>TEXT(L894, "yyyy")</f>
        <v>2010</v>
      </c>
      <c r="O894" t="b">
        <v>0</v>
      </c>
      <c r="P894">
        <v>17</v>
      </c>
      <c r="Q894" t="b">
        <v>0</v>
      </c>
      <c r="R894" t="s">
        <v>8279</v>
      </c>
      <c r="S894" s="10">
        <f>(E894/D894)*100</f>
        <v>40.75</v>
      </c>
      <c r="T894" s="12">
        <f>IF(P894&gt;0,E894/P894,0)</f>
        <v>143.8235294117647</v>
      </c>
      <c r="U894" t="str">
        <f>LEFT(R894,FIND("/",R894,1)-1)</f>
        <v>music</v>
      </c>
      <c r="V894" t="str">
        <f>RIGHT(R894,(LEN(R894)-LEN(U894)-1))</f>
        <v>indie rock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>(I895/86400)+25569+(-5/24)</f>
        <v>42095.647719907407</v>
      </c>
      <c r="K895">
        <v>1425331963</v>
      </c>
      <c r="L895" s="13">
        <f>(K895/86400)+25569+(-5/24)</f>
        <v>42065.689386574071</v>
      </c>
      <c r="M895" s="15" t="str">
        <f>TEXT(L895, "mmm")</f>
        <v>Mar</v>
      </c>
      <c r="N895" s="15" t="str">
        <f>TEXT(L895, "yyyy")</f>
        <v>2015</v>
      </c>
      <c r="O895" t="b">
        <v>0</v>
      </c>
      <c r="P895">
        <v>5</v>
      </c>
      <c r="Q895" t="b">
        <v>0</v>
      </c>
      <c r="R895" t="s">
        <v>8279</v>
      </c>
      <c r="S895" s="10">
        <f>(E895/D895)*100</f>
        <v>10</v>
      </c>
      <c r="T895" s="12">
        <f>IF(P895&gt;0,E895/P895,0)</f>
        <v>40</v>
      </c>
      <c r="U895" t="str">
        <f>LEFT(R895,FIND("/",R895,1)-1)</f>
        <v>music</v>
      </c>
      <c r="V895" t="str">
        <f>RIGHT(R895,(LEN(R895)-LEN(U895)-1))</f>
        <v>indie rock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>(I896/86400)+25569+(-5/24)</f>
        <v>42526.773263888885</v>
      </c>
      <c r="K896">
        <v>1462577610</v>
      </c>
      <c r="L896" s="13">
        <f>(K896/86400)+25569+(-5/24)</f>
        <v>42496.773263888885</v>
      </c>
      <c r="M896" s="15" t="str">
        <f>TEXT(L896, "mmm")</f>
        <v>May</v>
      </c>
      <c r="N896" s="15" t="str">
        <f>TEXT(L896, "yyyy")</f>
        <v>2016</v>
      </c>
      <c r="O896" t="b">
        <v>0</v>
      </c>
      <c r="P896">
        <v>53</v>
      </c>
      <c r="Q896" t="b">
        <v>0</v>
      </c>
      <c r="R896" t="s">
        <v>8279</v>
      </c>
      <c r="S896" s="10">
        <f>(E896/D896)*100</f>
        <v>39.17</v>
      </c>
      <c r="T896" s="12">
        <f>IF(P896&gt;0,E896/P896,0)</f>
        <v>147.81132075471697</v>
      </c>
      <c r="U896" t="str">
        <f>LEFT(R896,FIND("/",R896,1)-1)</f>
        <v>music</v>
      </c>
      <c r="V896" t="str">
        <f>RIGHT(R896,(LEN(R896)-LEN(U896)-1))</f>
        <v>indie rock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>(I897/86400)+25569+(-5/24)</f>
        <v>40475.919317129628</v>
      </c>
      <c r="K897">
        <v>1284087829</v>
      </c>
      <c r="L897" s="13">
        <f>(K897/86400)+25569+(-5/24)</f>
        <v>40430.919317129628</v>
      </c>
      <c r="M897" s="15" t="str">
        <f>TEXT(L897, "mmm")</f>
        <v>Sep</v>
      </c>
      <c r="N897" s="15" t="str">
        <f>TEXT(L897, "yyyy")</f>
        <v>2010</v>
      </c>
      <c r="O897" t="b">
        <v>0</v>
      </c>
      <c r="P897">
        <v>7</v>
      </c>
      <c r="Q897" t="b">
        <v>0</v>
      </c>
      <c r="R897" t="s">
        <v>8279</v>
      </c>
      <c r="S897" s="10">
        <f>(E897/D897)*100</f>
        <v>2.4375</v>
      </c>
      <c r="T897" s="12">
        <f>IF(P897&gt;0,E897/P897,0)</f>
        <v>27.857142857142858</v>
      </c>
      <c r="U897" t="str">
        <f>LEFT(R897,FIND("/",R897,1)-1)</f>
        <v>music</v>
      </c>
      <c r="V897" t="str">
        <f>RIGHT(R897,(LEN(R897)-LEN(U897)-1))</f>
        <v>indie rock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>(I898/86400)+25569+(-5/24)</f>
        <v>42243.958333333336</v>
      </c>
      <c r="K898">
        <v>1438549026</v>
      </c>
      <c r="L898" s="13">
        <f>(K898/86400)+25569+(-5/24)</f>
        <v>42218.66465277777</v>
      </c>
      <c r="M898" s="15" t="str">
        <f>TEXT(L898, "mmm")</f>
        <v>Aug</v>
      </c>
      <c r="N898" s="15" t="str">
        <f>TEXT(L898, "yyyy")</f>
        <v>2015</v>
      </c>
      <c r="O898" t="b">
        <v>0</v>
      </c>
      <c r="P898">
        <v>72</v>
      </c>
      <c r="Q898" t="b">
        <v>0</v>
      </c>
      <c r="R898" t="s">
        <v>8279</v>
      </c>
      <c r="S898" s="10">
        <f>(E898/D898)*100</f>
        <v>40</v>
      </c>
      <c r="T898" s="12">
        <f>IF(P898&gt;0,E898/P898,0)</f>
        <v>44.444444444444443</v>
      </c>
      <c r="U898" t="str">
        <f>LEFT(R898,FIND("/",R898,1)-1)</f>
        <v>music</v>
      </c>
      <c r="V898" t="str">
        <f>RIGHT(R898,(LEN(R898)-LEN(U898)-1))</f>
        <v>indie rock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>(I899/86400)+25569+(-5/24)</f>
        <v>41241.52208333333</v>
      </c>
      <c r="K899">
        <v>1351528308</v>
      </c>
      <c r="L899" s="13">
        <f>(K899/86400)+25569+(-5/24)</f>
        <v>41211.480416666665</v>
      </c>
      <c r="M899" s="15" t="str">
        <f>TEXT(L899, "mmm")</f>
        <v>Oct</v>
      </c>
      <c r="N899" s="15" t="str">
        <f>TEXT(L899, "yyyy")</f>
        <v>2012</v>
      </c>
      <c r="O899" t="b">
        <v>0</v>
      </c>
      <c r="P899">
        <v>0</v>
      </c>
      <c r="Q899" t="b">
        <v>0</v>
      </c>
      <c r="R899" t="s">
        <v>8279</v>
      </c>
      <c r="S899" s="10">
        <f>(E899/D899)*100</f>
        <v>0</v>
      </c>
      <c r="T899" s="12">
        <f>IF(P899&gt;0,E899/P899,0)</f>
        <v>0</v>
      </c>
      <c r="U899" t="str">
        <f>LEFT(R899,FIND("/",R899,1)-1)</f>
        <v>music</v>
      </c>
      <c r="V899" t="str">
        <f>RIGHT(R899,(LEN(R899)-LEN(U899)-1))</f>
        <v>indie rock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>(I900/86400)+25569+(-5/24)</f>
        <v>40923.549884259257</v>
      </c>
      <c r="K900">
        <v>1322763110</v>
      </c>
      <c r="L900" s="13">
        <f>(K900/86400)+25569+(-5/24)</f>
        <v>40878.549884259257</v>
      </c>
      <c r="M900" s="15" t="str">
        <f>TEXT(L900, "mmm")</f>
        <v>Dec</v>
      </c>
      <c r="N900" s="15" t="str">
        <f>TEXT(L900, "yyyy")</f>
        <v>2011</v>
      </c>
      <c r="O900" t="b">
        <v>0</v>
      </c>
      <c r="P900">
        <v>2</v>
      </c>
      <c r="Q900" t="b">
        <v>0</v>
      </c>
      <c r="R900" t="s">
        <v>8279</v>
      </c>
      <c r="S900" s="10">
        <f>(E900/D900)*100</f>
        <v>2.8000000000000003</v>
      </c>
      <c r="T900" s="12">
        <f>IF(P900&gt;0,E900/P900,0)</f>
        <v>35</v>
      </c>
      <c r="U900" t="str">
        <f>LEFT(R900,FIND("/",R900,1)-1)</f>
        <v>music</v>
      </c>
      <c r="V900" t="str">
        <f>RIGHT(R900,(LEN(R900)-LEN(U900)-1))</f>
        <v>indie rock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>(I901/86400)+25569+(-5/24)</f>
        <v>40690.890763888885</v>
      </c>
      <c r="K901">
        <v>1302661362</v>
      </c>
      <c r="L901" s="13">
        <f>(K901/86400)+25569+(-5/24)</f>
        <v>40645.890763888885</v>
      </c>
      <c r="M901" s="15" t="str">
        <f>TEXT(L901, "mmm")</f>
        <v>Apr</v>
      </c>
      <c r="N901" s="15" t="str">
        <f>TEXT(L901, "yyyy")</f>
        <v>2011</v>
      </c>
      <c r="O901" t="b">
        <v>0</v>
      </c>
      <c r="P901">
        <v>8</v>
      </c>
      <c r="Q901" t="b">
        <v>0</v>
      </c>
      <c r="R901" t="s">
        <v>8279</v>
      </c>
      <c r="S901" s="10">
        <f>(E901/D901)*100</f>
        <v>37.333333333333336</v>
      </c>
      <c r="T901" s="12">
        <f>IF(P901&gt;0,E901/P901,0)</f>
        <v>35</v>
      </c>
      <c r="U901" t="str">
        <f>LEFT(R901,FIND("/",R901,1)-1)</f>
        <v>music</v>
      </c>
      <c r="V901" t="str">
        <f>RIGHT(R901,(LEN(R901)-LEN(U901)-1))</f>
        <v>indie rock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>(I902/86400)+25569+(-5/24)</f>
        <v>42459.599560185183</v>
      </c>
      <c r="K902">
        <v>1456777402</v>
      </c>
      <c r="L902" s="13">
        <f>(K902/86400)+25569+(-5/24)</f>
        <v>42429.641226851854</v>
      </c>
      <c r="M902" s="15" t="str">
        <f>TEXT(L902, "mmm")</f>
        <v>Feb</v>
      </c>
      <c r="N902" s="15" t="str">
        <f>TEXT(L902, "yyyy")</f>
        <v>2016</v>
      </c>
      <c r="O902" t="b">
        <v>0</v>
      </c>
      <c r="P902">
        <v>2</v>
      </c>
      <c r="Q902" t="b">
        <v>0</v>
      </c>
      <c r="R902" t="s">
        <v>8278</v>
      </c>
      <c r="S902" s="10">
        <f>(E902/D902)*100</f>
        <v>0.42</v>
      </c>
      <c r="T902" s="12">
        <f>IF(P902&gt;0,E902/P902,0)</f>
        <v>10.5</v>
      </c>
      <c r="U902" t="str">
        <f>LEFT(R902,FIND("/",R902,1)-1)</f>
        <v>music</v>
      </c>
      <c r="V902" t="str">
        <f>RIGHT(R902,(LEN(R902)-LEN(U902)-1))</f>
        <v>jazz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>(I903/86400)+25569+(-5/24)</f>
        <v>40337.59097222222</v>
      </c>
      <c r="K903">
        <v>1272050914</v>
      </c>
      <c r="L903" s="13">
        <f>(K903/86400)+25569+(-5/24)</f>
        <v>40291.603171296294</v>
      </c>
      <c r="M903" s="15" t="str">
        <f>TEXT(L903, "mmm")</f>
        <v>Apr</v>
      </c>
      <c r="N903" s="15" t="str">
        <f>TEXT(L903, "yyyy")</f>
        <v>2010</v>
      </c>
      <c r="O903" t="b">
        <v>0</v>
      </c>
      <c r="P903">
        <v>0</v>
      </c>
      <c r="Q903" t="b">
        <v>0</v>
      </c>
      <c r="R903" t="s">
        <v>8278</v>
      </c>
      <c r="S903" s="10">
        <f>(E903/D903)*100</f>
        <v>0</v>
      </c>
      <c r="T903" s="12">
        <f>IF(P903&gt;0,E903/P903,0)</f>
        <v>0</v>
      </c>
      <c r="U903" t="str">
        <f>LEFT(R903,FIND("/",R903,1)-1)</f>
        <v>music</v>
      </c>
      <c r="V903" t="str">
        <f>RIGHT(R903,(LEN(R903)-LEN(U903)-1))</f>
        <v>jazz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>(I904/86400)+25569+(-5/24)</f>
        <v>41881.4375</v>
      </c>
      <c r="K904">
        <v>1404947422</v>
      </c>
      <c r="L904" s="13">
        <f>(K904/86400)+25569+(-5/24)</f>
        <v>41829.757199074069</v>
      </c>
      <c r="M904" s="15" t="str">
        <f>TEXT(L904, "mmm")</f>
        <v>Jul</v>
      </c>
      <c r="N904" s="15" t="str">
        <f>TEXT(L904, "yyyy")</f>
        <v>2014</v>
      </c>
      <c r="O904" t="b">
        <v>0</v>
      </c>
      <c r="P904">
        <v>3</v>
      </c>
      <c r="Q904" t="b">
        <v>0</v>
      </c>
      <c r="R904" t="s">
        <v>8278</v>
      </c>
      <c r="S904" s="10">
        <f>(E904/D904)*100</f>
        <v>0.3</v>
      </c>
      <c r="T904" s="12">
        <f>IF(P904&gt;0,E904/P904,0)</f>
        <v>30</v>
      </c>
      <c r="U904" t="str">
        <f>LEFT(R904,FIND("/",R904,1)-1)</f>
        <v>music</v>
      </c>
      <c r="V904" t="str">
        <f>RIGHT(R904,(LEN(R904)-LEN(U904)-1))</f>
        <v>jazz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>(I905/86400)+25569+(-5/24)</f>
        <v>41174.892361111109</v>
      </c>
      <c r="K905">
        <v>1346180780</v>
      </c>
      <c r="L905" s="13">
        <f>(K905/86400)+25569+(-5/24)</f>
        <v>41149.587731481479</v>
      </c>
      <c r="M905" s="15" t="str">
        <f>TEXT(L905, "mmm")</f>
        <v>Aug</v>
      </c>
      <c r="N905" s="15" t="str">
        <f>TEXT(L905, "yyyy")</f>
        <v>2012</v>
      </c>
      <c r="O905" t="b">
        <v>0</v>
      </c>
      <c r="P905">
        <v>4</v>
      </c>
      <c r="Q905" t="b">
        <v>0</v>
      </c>
      <c r="R905" t="s">
        <v>8278</v>
      </c>
      <c r="S905" s="10">
        <f>(E905/D905)*100</f>
        <v>3.2</v>
      </c>
      <c r="T905" s="12">
        <f>IF(P905&gt;0,E905/P905,0)</f>
        <v>40</v>
      </c>
      <c r="U905" t="str">
        <f>LEFT(R905,FIND("/",R905,1)-1)</f>
        <v>music</v>
      </c>
      <c r="V905" t="str">
        <f>RIGHT(R905,(LEN(R905)-LEN(U905)-1))</f>
        <v>jazz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>(I906/86400)+25569+(-5/24)</f>
        <v>42371.87195601852</v>
      </c>
      <c r="K906">
        <v>1449194137</v>
      </c>
      <c r="L906" s="13">
        <f>(K906/86400)+25569+(-5/24)</f>
        <v>42341.87195601852</v>
      </c>
      <c r="M906" s="15" t="str">
        <f>TEXT(L906, "mmm")</f>
        <v>Dec</v>
      </c>
      <c r="N906" s="15" t="str">
        <f>TEXT(L906, "yyyy")</f>
        <v>2015</v>
      </c>
      <c r="O906" t="b">
        <v>0</v>
      </c>
      <c r="P906">
        <v>3</v>
      </c>
      <c r="Q906" t="b">
        <v>0</v>
      </c>
      <c r="R906" t="s">
        <v>8278</v>
      </c>
      <c r="S906" s="10">
        <f>(E906/D906)*100</f>
        <v>0.30199999999999999</v>
      </c>
      <c r="T906" s="12">
        <f>IF(P906&gt;0,E906/P906,0)</f>
        <v>50.333333333333336</v>
      </c>
      <c r="U906" t="str">
        <f>LEFT(R906,FIND("/",R906,1)-1)</f>
        <v>music</v>
      </c>
      <c r="V906" t="str">
        <f>RIGHT(R906,(LEN(R906)-LEN(U906)-1))</f>
        <v>jazz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>(I907/86400)+25569+(-5/24)</f>
        <v>40567.031550925924</v>
      </c>
      <c r="K907">
        <v>1290663926</v>
      </c>
      <c r="L907" s="13">
        <f>(K907/86400)+25569+(-5/24)</f>
        <v>40507.031550925924</v>
      </c>
      <c r="M907" s="15" t="str">
        <f>TEXT(L907, "mmm")</f>
        <v>Nov</v>
      </c>
      <c r="N907" s="15" t="str">
        <f>TEXT(L907, "yyyy")</f>
        <v>2010</v>
      </c>
      <c r="O907" t="b">
        <v>0</v>
      </c>
      <c r="P907">
        <v>6</v>
      </c>
      <c r="Q907" t="b">
        <v>0</v>
      </c>
      <c r="R907" t="s">
        <v>8278</v>
      </c>
      <c r="S907" s="10">
        <f>(E907/D907)*100</f>
        <v>3.0153846153846153</v>
      </c>
      <c r="T907" s="12">
        <f>IF(P907&gt;0,E907/P907,0)</f>
        <v>32.666666666666664</v>
      </c>
      <c r="U907" t="str">
        <f>LEFT(R907,FIND("/",R907,1)-1)</f>
        <v>music</v>
      </c>
      <c r="V907" t="str">
        <f>RIGHT(R907,(LEN(R907)-LEN(U907)-1))</f>
        <v>jazz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>(I908/86400)+25569+(-5/24)</f>
        <v>41710.939699074072</v>
      </c>
      <c r="K908">
        <v>1392093190</v>
      </c>
      <c r="L908" s="13">
        <f>(K908/86400)+25569+(-5/24)</f>
        <v>41680.981365740736</v>
      </c>
      <c r="M908" s="15" t="str">
        <f>TEXT(L908, "mmm")</f>
        <v>Feb</v>
      </c>
      <c r="N908" s="15" t="str">
        <f>TEXT(L908, "yyyy")</f>
        <v>2014</v>
      </c>
      <c r="O908" t="b">
        <v>0</v>
      </c>
      <c r="P908">
        <v>0</v>
      </c>
      <c r="Q908" t="b">
        <v>0</v>
      </c>
      <c r="R908" t="s">
        <v>8278</v>
      </c>
      <c r="S908" s="10">
        <f>(E908/D908)*100</f>
        <v>0</v>
      </c>
      <c r="T908" s="12">
        <f>IF(P908&gt;0,E908/P908,0)</f>
        <v>0</v>
      </c>
      <c r="U908" t="str">
        <f>LEFT(R908,FIND("/",R908,1)-1)</f>
        <v>music</v>
      </c>
      <c r="V908" t="str">
        <f>RIGHT(R908,(LEN(R908)-LEN(U908)-1))</f>
        <v>jazz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>(I909/86400)+25569+(-5/24)</f>
        <v>40796.9840625</v>
      </c>
      <c r="K909">
        <v>1313123823</v>
      </c>
      <c r="L909" s="13">
        <f>(K909/86400)+25569+(-5/24)</f>
        <v>40766.9840625</v>
      </c>
      <c r="M909" s="15" t="str">
        <f>TEXT(L909, "mmm")</f>
        <v>Aug</v>
      </c>
      <c r="N909" s="15" t="str">
        <f>TEXT(L909, "yyyy")</f>
        <v>2011</v>
      </c>
      <c r="O909" t="b">
        <v>0</v>
      </c>
      <c r="P909">
        <v>0</v>
      </c>
      <c r="Q909" t="b">
        <v>0</v>
      </c>
      <c r="R909" t="s">
        <v>8278</v>
      </c>
      <c r="S909" s="10">
        <f>(E909/D909)*100</f>
        <v>0</v>
      </c>
      <c r="T909" s="12">
        <f>IF(P909&gt;0,E909/P909,0)</f>
        <v>0</v>
      </c>
      <c r="U909" t="str">
        <f>LEFT(R909,FIND("/",R909,1)-1)</f>
        <v>music</v>
      </c>
      <c r="V909" t="str">
        <f>RIGHT(R909,(LEN(R909)-LEN(U909)-1))</f>
        <v>jazz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>(I910/86400)+25569+(-5/24)</f>
        <v>40385.999305555553</v>
      </c>
      <c r="K910">
        <v>1276283655</v>
      </c>
      <c r="L910" s="13">
        <f>(K910/86400)+25569+(-5/24)</f>
        <v>40340.593229166661</v>
      </c>
      <c r="M910" s="15" t="str">
        <f>TEXT(L910, "mmm")</f>
        <v>Jun</v>
      </c>
      <c r="N910" s="15" t="str">
        <f>TEXT(L910, "yyyy")</f>
        <v>2010</v>
      </c>
      <c r="O910" t="b">
        <v>0</v>
      </c>
      <c r="P910">
        <v>0</v>
      </c>
      <c r="Q910" t="b">
        <v>0</v>
      </c>
      <c r="R910" t="s">
        <v>8278</v>
      </c>
      <c r="S910" s="10">
        <f>(E910/D910)*100</f>
        <v>0</v>
      </c>
      <c r="T910" s="12">
        <f>IF(P910&gt;0,E910/P910,0)</f>
        <v>0</v>
      </c>
      <c r="U910" t="str">
        <f>LEFT(R910,FIND("/",R910,1)-1)</f>
        <v>music</v>
      </c>
      <c r="V910" t="str">
        <f>RIGHT(R910,(LEN(R910)-LEN(U910)-1))</f>
        <v>jazz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>(I911/86400)+25569+(-5/24)</f>
        <v>41112.958333333328</v>
      </c>
      <c r="K911">
        <v>1340296440</v>
      </c>
      <c r="L911" s="13">
        <f>(K911/86400)+25569+(-5/24)</f>
        <v>41081.481944444444</v>
      </c>
      <c r="M911" s="15" t="str">
        <f>TEXT(L911, "mmm")</f>
        <v>Jun</v>
      </c>
      <c r="N911" s="15" t="str">
        <f>TEXT(L911, "yyyy")</f>
        <v>2012</v>
      </c>
      <c r="O911" t="b">
        <v>0</v>
      </c>
      <c r="P911">
        <v>8</v>
      </c>
      <c r="Q911" t="b">
        <v>0</v>
      </c>
      <c r="R911" t="s">
        <v>8278</v>
      </c>
      <c r="S911" s="10">
        <f>(E911/D911)*100</f>
        <v>3.25</v>
      </c>
      <c r="T911" s="12">
        <f>IF(P911&gt;0,E911/P911,0)</f>
        <v>65</v>
      </c>
      <c r="U911" t="str">
        <f>LEFT(R911,FIND("/",R911,1)-1)</f>
        <v>music</v>
      </c>
      <c r="V911" t="str">
        <f>RIGHT(R911,(LEN(R911)-LEN(U911)-1))</f>
        <v>jazz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>(I912/86400)+25569+(-5/24)</f>
        <v>42797.337025462963</v>
      </c>
      <c r="K912">
        <v>1483362319</v>
      </c>
      <c r="L912" s="13">
        <f>(K912/86400)+25569+(-5/24)</f>
        <v>42737.337025462963</v>
      </c>
      <c r="M912" s="15" t="str">
        <f>TEXT(L912, "mmm")</f>
        <v>Jan</v>
      </c>
      <c r="N912" s="15" t="str">
        <f>TEXT(L912, "yyyy")</f>
        <v>2017</v>
      </c>
      <c r="O912" t="b">
        <v>0</v>
      </c>
      <c r="P912">
        <v>5</v>
      </c>
      <c r="Q912" t="b">
        <v>0</v>
      </c>
      <c r="R912" t="s">
        <v>8278</v>
      </c>
      <c r="S912" s="10">
        <f>(E912/D912)*100</f>
        <v>22.363636363636363</v>
      </c>
      <c r="T912" s="12">
        <f>IF(P912&gt;0,E912/P912,0)</f>
        <v>24.6</v>
      </c>
      <c r="U912" t="str">
        <f>LEFT(R912,FIND("/",R912,1)-1)</f>
        <v>music</v>
      </c>
      <c r="V912" t="str">
        <f>RIGHT(R912,(LEN(R912)-LEN(U912)-1))</f>
        <v>jazz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>(I913/86400)+25569+(-5/24)</f>
        <v>41662.796817129631</v>
      </c>
      <c r="K913">
        <v>1388707645</v>
      </c>
      <c r="L913" s="13">
        <f>(K913/86400)+25569+(-5/24)</f>
        <v>41641.796817129631</v>
      </c>
      <c r="M913" s="15" t="str">
        <f>TEXT(L913, "mmm")</f>
        <v>Jan</v>
      </c>
      <c r="N913" s="15" t="str">
        <f>TEXT(L913, "yyyy")</f>
        <v>2014</v>
      </c>
      <c r="O913" t="b">
        <v>0</v>
      </c>
      <c r="P913">
        <v>0</v>
      </c>
      <c r="Q913" t="b">
        <v>0</v>
      </c>
      <c r="R913" t="s">
        <v>8278</v>
      </c>
      <c r="S913" s="10">
        <f>(E913/D913)*100</f>
        <v>0</v>
      </c>
      <c r="T913" s="12">
        <f>IF(P913&gt;0,E913/P913,0)</f>
        <v>0</v>
      </c>
      <c r="U913" t="str">
        <f>LEFT(R913,FIND("/",R913,1)-1)</f>
        <v>music</v>
      </c>
      <c r="V913" t="str">
        <f>RIGHT(R913,(LEN(R913)-LEN(U913)-1))</f>
        <v>jazz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>(I914/86400)+25569+(-5/24)</f>
        <v>41253.942673611113</v>
      </c>
      <c r="K914">
        <v>1350009447</v>
      </c>
      <c r="L914" s="13">
        <f>(K914/86400)+25569+(-5/24)</f>
        <v>41193.901006944441</v>
      </c>
      <c r="M914" s="15" t="str">
        <f>TEXT(L914, "mmm")</f>
        <v>Oct</v>
      </c>
      <c r="N914" s="15" t="str">
        <f>TEXT(L914, "yyyy")</f>
        <v>2012</v>
      </c>
      <c r="O914" t="b">
        <v>0</v>
      </c>
      <c r="P914">
        <v>2</v>
      </c>
      <c r="Q914" t="b">
        <v>0</v>
      </c>
      <c r="R914" t="s">
        <v>8278</v>
      </c>
      <c r="S914" s="10">
        <f>(E914/D914)*100</f>
        <v>0.85714285714285721</v>
      </c>
      <c r="T914" s="12">
        <f>IF(P914&gt;0,E914/P914,0)</f>
        <v>15</v>
      </c>
      <c r="U914" t="str">
        <f>LEFT(R914,FIND("/",R914,1)-1)</f>
        <v>music</v>
      </c>
      <c r="V914" t="str">
        <f>RIGHT(R914,(LEN(R914)-LEN(U914)-1))</f>
        <v>jazz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>(I915/86400)+25569+(-5/24)</f>
        <v>41033.930775462963</v>
      </c>
      <c r="K915">
        <v>1333596019</v>
      </c>
      <c r="L915" s="13">
        <f>(K915/86400)+25569+(-5/24)</f>
        <v>41003.930775462963</v>
      </c>
      <c r="M915" s="15" t="str">
        <f>TEXT(L915, "mmm")</f>
        <v>Apr</v>
      </c>
      <c r="N915" s="15" t="str">
        <f>TEXT(L915, "yyyy")</f>
        <v>2012</v>
      </c>
      <c r="O915" t="b">
        <v>0</v>
      </c>
      <c r="P915">
        <v>24</v>
      </c>
      <c r="Q915" t="b">
        <v>0</v>
      </c>
      <c r="R915" t="s">
        <v>8278</v>
      </c>
      <c r="S915" s="10">
        <f>(E915/D915)*100</f>
        <v>6.6066666666666665</v>
      </c>
      <c r="T915" s="12">
        <f>IF(P915&gt;0,E915/P915,0)</f>
        <v>82.583333333333329</v>
      </c>
      <c r="U915" t="str">
        <f>LEFT(R915,FIND("/",R915,1)-1)</f>
        <v>music</v>
      </c>
      <c r="V915" t="str">
        <f>RIGHT(R915,(LEN(R915)-LEN(U915)-1))</f>
        <v>jazz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>(I916/86400)+25569+(-5/24)</f>
        <v>41146.554942129624</v>
      </c>
      <c r="K916">
        <v>1343326747</v>
      </c>
      <c r="L916" s="13">
        <f>(K916/86400)+25569+(-5/24)</f>
        <v>41116.554942129624</v>
      </c>
      <c r="M916" s="15" t="str">
        <f>TEXT(L916, "mmm")</f>
        <v>Jul</v>
      </c>
      <c r="N916" s="15" t="str">
        <f>TEXT(L916, "yyyy")</f>
        <v>2012</v>
      </c>
      <c r="O916" t="b">
        <v>0</v>
      </c>
      <c r="P916">
        <v>0</v>
      </c>
      <c r="Q916" t="b">
        <v>0</v>
      </c>
      <c r="R916" t="s">
        <v>8278</v>
      </c>
      <c r="S916" s="10">
        <f>(E916/D916)*100</f>
        <v>0</v>
      </c>
      <c r="T916" s="12">
        <f>IF(P916&gt;0,E916/P916,0)</f>
        <v>0</v>
      </c>
      <c r="U916" t="str">
        <f>LEFT(R916,FIND("/",R916,1)-1)</f>
        <v>music</v>
      </c>
      <c r="V916" t="str">
        <f>RIGHT(R916,(LEN(R916)-LEN(U916)-1))</f>
        <v>jazz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>(I917/86400)+25569+(-5/24)</f>
        <v>40968.999305555553</v>
      </c>
      <c r="K917">
        <v>1327853914</v>
      </c>
      <c r="L917" s="13">
        <f>(K917/86400)+25569+(-5/24)</f>
        <v>40937.471226851849</v>
      </c>
      <c r="M917" s="15" t="str">
        <f>TEXT(L917, "mmm")</f>
        <v>Jan</v>
      </c>
      <c r="N917" s="15" t="str">
        <f>TEXT(L917, "yyyy")</f>
        <v>2012</v>
      </c>
      <c r="O917" t="b">
        <v>0</v>
      </c>
      <c r="P917">
        <v>9</v>
      </c>
      <c r="Q917" t="b">
        <v>0</v>
      </c>
      <c r="R917" t="s">
        <v>8278</v>
      </c>
      <c r="S917" s="10">
        <f>(E917/D917)*100</f>
        <v>5.7692307692307692</v>
      </c>
      <c r="T917" s="12">
        <f>IF(P917&gt;0,E917/P917,0)</f>
        <v>41.666666666666664</v>
      </c>
      <c r="U917" t="str">
        <f>LEFT(R917,FIND("/",R917,1)-1)</f>
        <v>music</v>
      </c>
      <c r="V917" t="str">
        <f>RIGHT(R917,(LEN(R917)-LEN(U917)-1))</f>
        <v>jazz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>(I918/86400)+25569+(-5/24)</f>
        <v>40473</v>
      </c>
      <c r="K918">
        <v>1284409734</v>
      </c>
      <c r="L918" s="13">
        <f>(K918/86400)+25569+(-5/24)</f>
        <v>40434.645069444443</v>
      </c>
      <c r="M918" s="15" t="str">
        <f>TEXT(L918, "mmm")</f>
        <v>Sep</v>
      </c>
      <c r="N918" s="15" t="str">
        <f>TEXT(L918, "yyyy")</f>
        <v>2010</v>
      </c>
      <c r="O918" t="b">
        <v>0</v>
      </c>
      <c r="P918">
        <v>0</v>
      </c>
      <c r="Q918" t="b">
        <v>0</v>
      </c>
      <c r="R918" t="s">
        <v>8278</v>
      </c>
      <c r="S918" s="10">
        <f>(E918/D918)*100</f>
        <v>0</v>
      </c>
      <c r="T918" s="12">
        <f>IF(P918&gt;0,E918/P918,0)</f>
        <v>0</v>
      </c>
      <c r="U918" t="str">
        <f>LEFT(R918,FIND("/",R918,1)-1)</f>
        <v>music</v>
      </c>
      <c r="V918" t="str">
        <f>RIGHT(R918,(LEN(R918)-LEN(U918)-1))</f>
        <v>jazz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>(I919/86400)+25569+(-5/24)</f>
        <v>41833.895833333328</v>
      </c>
      <c r="K919">
        <v>1402612730</v>
      </c>
      <c r="L919" s="13">
        <f>(K919/86400)+25569+(-5/24)</f>
        <v>41802.735300925924</v>
      </c>
      <c r="M919" s="15" t="str">
        <f>TEXT(L919, "mmm")</f>
        <v>Jun</v>
      </c>
      <c r="N919" s="15" t="str">
        <f>TEXT(L919, "yyyy")</f>
        <v>2014</v>
      </c>
      <c r="O919" t="b">
        <v>0</v>
      </c>
      <c r="P919">
        <v>1</v>
      </c>
      <c r="Q919" t="b">
        <v>0</v>
      </c>
      <c r="R919" t="s">
        <v>8278</v>
      </c>
      <c r="S919" s="10">
        <f>(E919/D919)*100</f>
        <v>0.6</v>
      </c>
      <c r="T919" s="12">
        <f>IF(P919&gt;0,E919/P919,0)</f>
        <v>30</v>
      </c>
      <c r="U919" t="str">
        <f>LEFT(R919,FIND("/",R919,1)-1)</f>
        <v>music</v>
      </c>
      <c r="V919" t="str">
        <f>RIGHT(R919,(LEN(R919)-LEN(U919)-1))</f>
        <v>jazz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>(I920/86400)+25569+(-5/24)</f>
        <v>41974.749548611107</v>
      </c>
      <c r="K920">
        <v>1414879161</v>
      </c>
      <c r="L920" s="13">
        <f>(K920/86400)+25569+(-5/24)</f>
        <v>41944.707881944443</v>
      </c>
      <c r="M920" s="15" t="str">
        <f>TEXT(L920, "mmm")</f>
        <v>Nov</v>
      </c>
      <c r="N920" s="15" t="str">
        <f>TEXT(L920, "yyyy")</f>
        <v>2014</v>
      </c>
      <c r="O920" t="b">
        <v>0</v>
      </c>
      <c r="P920">
        <v>10</v>
      </c>
      <c r="Q920" t="b">
        <v>0</v>
      </c>
      <c r="R920" t="s">
        <v>8278</v>
      </c>
      <c r="S920" s="10">
        <f>(E920/D920)*100</f>
        <v>5.0256410256410255</v>
      </c>
      <c r="T920" s="12">
        <f>IF(P920&gt;0,E920/P920,0)</f>
        <v>19.600000000000001</v>
      </c>
      <c r="U920" t="str">
        <f>LEFT(R920,FIND("/",R920,1)-1)</f>
        <v>music</v>
      </c>
      <c r="V920" t="str">
        <f>RIGHT(R920,(LEN(R920)-LEN(U920)-1))</f>
        <v>jazz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>(I921/86400)+25569+(-5/24)</f>
        <v>41262.433391203704</v>
      </c>
      <c r="K921">
        <v>1352906645</v>
      </c>
      <c r="L921" s="13">
        <f>(K921/86400)+25569+(-5/24)</f>
        <v>41227.433391203704</v>
      </c>
      <c r="M921" s="15" t="str">
        <f>TEXT(L921, "mmm")</f>
        <v>Nov</v>
      </c>
      <c r="N921" s="15" t="str">
        <f>TEXT(L921, "yyyy")</f>
        <v>2012</v>
      </c>
      <c r="O921" t="b">
        <v>0</v>
      </c>
      <c r="P921">
        <v>1</v>
      </c>
      <c r="Q921" t="b">
        <v>0</v>
      </c>
      <c r="R921" t="s">
        <v>8278</v>
      </c>
      <c r="S921" s="10">
        <f>(E921/D921)*100</f>
        <v>0.5</v>
      </c>
      <c r="T921" s="12">
        <f>IF(P921&gt;0,E921/P921,0)</f>
        <v>100</v>
      </c>
      <c r="U921" t="str">
        <f>LEFT(R921,FIND("/",R921,1)-1)</f>
        <v>music</v>
      </c>
      <c r="V921" t="str">
        <f>RIGHT(R921,(LEN(R921)-LEN(U921)-1))</f>
        <v>jazz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>(I922/86400)+25569+(-5/24)</f>
        <v>41592.504884259259</v>
      </c>
      <c r="K922">
        <v>1381853222</v>
      </c>
      <c r="L922" s="13">
        <f>(K922/86400)+25569+(-5/24)</f>
        <v>41562.463217592587</v>
      </c>
      <c r="M922" s="15" t="str">
        <f>TEXT(L922, "mmm")</f>
        <v>Oct</v>
      </c>
      <c r="N922" s="15" t="str">
        <f>TEXT(L922, "yyyy")</f>
        <v>2013</v>
      </c>
      <c r="O922" t="b">
        <v>0</v>
      </c>
      <c r="P922">
        <v>0</v>
      </c>
      <c r="Q922" t="b">
        <v>0</v>
      </c>
      <c r="R922" t="s">
        <v>8278</v>
      </c>
      <c r="S922" s="10">
        <f>(E922/D922)*100</f>
        <v>0</v>
      </c>
      <c r="T922" s="12">
        <f>IF(P922&gt;0,E922/P922,0)</f>
        <v>0</v>
      </c>
      <c r="U922" t="str">
        <f>LEFT(R922,FIND("/",R922,1)-1)</f>
        <v>music</v>
      </c>
      <c r="V922" t="str">
        <f>RIGHT(R922,(LEN(R922)-LEN(U922)-1))</f>
        <v>jazz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>(I923/86400)+25569+(-5/24)</f>
        <v>40889.004351851851</v>
      </c>
      <c r="K923">
        <v>1320033976</v>
      </c>
      <c r="L923" s="13">
        <f>(K923/86400)+25569+(-5/24)</f>
        <v>40846.962685185186</v>
      </c>
      <c r="M923" s="15" t="str">
        <f>TEXT(L923, "mmm")</f>
        <v>Oct</v>
      </c>
      <c r="N923" s="15" t="str">
        <f>TEXT(L923, "yyyy")</f>
        <v>2011</v>
      </c>
      <c r="O923" t="b">
        <v>0</v>
      </c>
      <c r="P923">
        <v>20</v>
      </c>
      <c r="Q923" t="b">
        <v>0</v>
      </c>
      <c r="R923" t="s">
        <v>8278</v>
      </c>
      <c r="S923" s="10">
        <f>(E923/D923)*100</f>
        <v>30.9</v>
      </c>
      <c r="T923" s="12">
        <f>IF(P923&gt;0,E923/P923,0)</f>
        <v>231.75</v>
      </c>
      <c r="U923" t="str">
        <f>LEFT(R923,FIND("/",R923,1)-1)</f>
        <v>music</v>
      </c>
      <c r="V923" t="str">
        <f>RIGHT(R923,(LEN(R923)-LEN(U923)-1))</f>
        <v>jazz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>(I924/86400)+25569+(-5/24)</f>
        <v>41913.32167824074</v>
      </c>
      <c r="K924">
        <v>1409143393</v>
      </c>
      <c r="L924" s="13">
        <f>(K924/86400)+25569+(-5/24)</f>
        <v>41878.32167824074</v>
      </c>
      <c r="M924" s="15" t="str">
        <f>TEXT(L924, "mmm")</f>
        <v>Aug</v>
      </c>
      <c r="N924" s="15" t="str">
        <f>TEXT(L924, "yyyy")</f>
        <v>2014</v>
      </c>
      <c r="O924" t="b">
        <v>0</v>
      </c>
      <c r="P924">
        <v>30</v>
      </c>
      <c r="Q924" t="b">
        <v>0</v>
      </c>
      <c r="R924" t="s">
        <v>8278</v>
      </c>
      <c r="S924" s="10">
        <f>(E924/D924)*100</f>
        <v>21.037037037037038</v>
      </c>
      <c r="T924" s="12">
        <f>IF(P924&gt;0,E924/P924,0)</f>
        <v>189.33333333333334</v>
      </c>
      <c r="U924" t="str">
        <f>LEFT(R924,FIND("/",R924,1)-1)</f>
        <v>music</v>
      </c>
      <c r="V924" t="str">
        <f>RIGHT(R924,(LEN(R924)-LEN(U924)-1))</f>
        <v>jazz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>(I925/86400)+25569+(-5/24)</f>
        <v>41964.793090277781</v>
      </c>
      <c r="K925">
        <v>1414018923</v>
      </c>
      <c r="L925" s="13">
        <f>(K925/86400)+25569+(-5/24)</f>
        <v>41934.751423611109</v>
      </c>
      <c r="M925" s="15" t="str">
        <f>TEXT(L925, "mmm")</f>
        <v>Oct</v>
      </c>
      <c r="N925" s="15" t="str">
        <f>TEXT(L925, "yyyy")</f>
        <v>2014</v>
      </c>
      <c r="O925" t="b">
        <v>0</v>
      </c>
      <c r="P925">
        <v>6</v>
      </c>
      <c r="Q925" t="b">
        <v>0</v>
      </c>
      <c r="R925" t="s">
        <v>8278</v>
      </c>
      <c r="S925" s="10">
        <f>(E925/D925)*100</f>
        <v>2.1999999999999997</v>
      </c>
      <c r="T925" s="12">
        <f>IF(P925&gt;0,E925/P925,0)</f>
        <v>55</v>
      </c>
      <c r="U925" t="str">
        <f>LEFT(R925,FIND("/",R925,1)-1)</f>
        <v>music</v>
      </c>
      <c r="V925" t="str">
        <f>RIGHT(R925,(LEN(R925)-LEN(U925)-1))</f>
        <v>jazz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>(I926/86400)+25569+(-5/24)</f>
        <v>41318.734594907401</v>
      </c>
      <c r="K926">
        <v>1358203069</v>
      </c>
      <c r="L926" s="13">
        <f>(K926/86400)+25569+(-5/24)</f>
        <v>41288.734594907401</v>
      </c>
      <c r="M926" s="15" t="str">
        <f>TEXT(L926, "mmm")</f>
        <v>Jan</v>
      </c>
      <c r="N926" s="15" t="str">
        <f>TEXT(L926, "yyyy")</f>
        <v>2013</v>
      </c>
      <c r="O926" t="b">
        <v>0</v>
      </c>
      <c r="P926">
        <v>15</v>
      </c>
      <c r="Q926" t="b">
        <v>0</v>
      </c>
      <c r="R926" t="s">
        <v>8278</v>
      </c>
      <c r="S926" s="10">
        <f>(E926/D926)*100</f>
        <v>10.9</v>
      </c>
      <c r="T926" s="12">
        <f>IF(P926&gt;0,E926/P926,0)</f>
        <v>21.8</v>
      </c>
      <c r="U926" t="str">
        <f>LEFT(R926,FIND("/",R926,1)-1)</f>
        <v>music</v>
      </c>
      <c r="V926" t="str">
        <f>RIGHT(R926,(LEN(R926)-LEN(U926)-1))</f>
        <v>jazz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>(I927/86400)+25569+(-5/24)</f>
        <v>41605.71424768518</v>
      </c>
      <c r="K927">
        <v>1382994511</v>
      </c>
      <c r="L927" s="13">
        <f>(K927/86400)+25569+(-5/24)</f>
        <v>41575.672581018516</v>
      </c>
      <c r="M927" s="15" t="str">
        <f>TEXT(L927, "mmm")</f>
        <v>Oct</v>
      </c>
      <c r="N927" s="15" t="str">
        <f>TEXT(L927, "yyyy")</f>
        <v>2013</v>
      </c>
      <c r="O927" t="b">
        <v>0</v>
      </c>
      <c r="P927">
        <v>5</v>
      </c>
      <c r="Q927" t="b">
        <v>0</v>
      </c>
      <c r="R927" t="s">
        <v>8278</v>
      </c>
      <c r="S927" s="10">
        <f>(E927/D927)*100</f>
        <v>2.666666666666667</v>
      </c>
      <c r="T927" s="12">
        <f>IF(P927&gt;0,E927/P927,0)</f>
        <v>32</v>
      </c>
      <c r="U927" t="str">
        <f>LEFT(R927,FIND("/",R927,1)-1)</f>
        <v>music</v>
      </c>
      <c r="V927" t="str">
        <f>RIGHT(R927,(LEN(R927)-LEN(U927)-1))</f>
        <v>jazz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>(I928/86400)+25569+(-5/24)</f>
        <v>40367.736111111109</v>
      </c>
      <c r="K928">
        <v>1276043330</v>
      </c>
      <c r="L928" s="13">
        <f>(K928/86400)+25569+(-5/24)</f>
        <v>40337.811689814815</v>
      </c>
      <c r="M928" s="15" t="str">
        <f>TEXT(L928, "mmm")</f>
        <v>Jun</v>
      </c>
      <c r="N928" s="15" t="str">
        <f>TEXT(L928, "yyyy")</f>
        <v>2010</v>
      </c>
      <c r="O928" t="b">
        <v>0</v>
      </c>
      <c r="P928">
        <v>0</v>
      </c>
      <c r="Q928" t="b">
        <v>0</v>
      </c>
      <c r="R928" t="s">
        <v>8278</v>
      </c>
      <c r="S928" s="10">
        <f>(E928/D928)*100</f>
        <v>0</v>
      </c>
      <c r="T928" s="12">
        <f>IF(P928&gt;0,E928/P928,0)</f>
        <v>0</v>
      </c>
      <c r="U928" t="str">
        <f>LEFT(R928,FIND("/",R928,1)-1)</f>
        <v>music</v>
      </c>
      <c r="V928" t="str">
        <f>RIGHT(R928,(LEN(R928)-LEN(U928)-1))</f>
        <v>jazz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>(I929/86400)+25569+(-5/24)</f>
        <v>41043.614525462959</v>
      </c>
      <c r="K929">
        <v>1334432695</v>
      </c>
      <c r="L929" s="13">
        <f>(K929/86400)+25569+(-5/24)</f>
        <v>41013.614525462959</v>
      </c>
      <c r="M929" s="15" t="str">
        <f>TEXT(L929, "mmm")</f>
        <v>Apr</v>
      </c>
      <c r="N929" s="15" t="str">
        <f>TEXT(L929, "yyyy")</f>
        <v>2012</v>
      </c>
      <c r="O929" t="b">
        <v>0</v>
      </c>
      <c r="P929">
        <v>0</v>
      </c>
      <c r="Q929" t="b">
        <v>0</v>
      </c>
      <c r="R929" t="s">
        <v>8278</v>
      </c>
      <c r="S929" s="10">
        <f>(E929/D929)*100</f>
        <v>0</v>
      </c>
      <c r="T929" s="12">
        <f>IF(P929&gt;0,E929/P929,0)</f>
        <v>0</v>
      </c>
      <c r="U929" t="str">
        <f>LEFT(R929,FIND("/",R929,1)-1)</f>
        <v>music</v>
      </c>
      <c r="V929" t="str">
        <f>RIGHT(R929,(LEN(R929)-LEN(U929)-1))</f>
        <v>jazz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>(I930/86400)+25569+(-5/24)</f>
        <v>41230.791666666664</v>
      </c>
      <c r="K930">
        <v>1348864913</v>
      </c>
      <c r="L930" s="13">
        <f>(K930/86400)+25569+(-5/24)</f>
        <v>41180.654085648144</v>
      </c>
      <c r="M930" s="15" t="str">
        <f>TEXT(L930, "mmm")</f>
        <v>Sep</v>
      </c>
      <c r="N930" s="15" t="str">
        <f>TEXT(L930, "yyyy")</f>
        <v>2012</v>
      </c>
      <c r="O930" t="b">
        <v>0</v>
      </c>
      <c r="P930">
        <v>28</v>
      </c>
      <c r="Q930" t="b">
        <v>0</v>
      </c>
      <c r="R930" t="s">
        <v>8278</v>
      </c>
      <c r="S930" s="10">
        <f>(E930/D930)*100</f>
        <v>10.86206896551724</v>
      </c>
      <c r="T930" s="12">
        <f>IF(P930&gt;0,E930/P930,0)</f>
        <v>56.25</v>
      </c>
      <c r="U930" t="str">
        <f>LEFT(R930,FIND("/",R930,1)-1)</f>
        <v>music</v>
      </c>
      <c r="V930" t="str">
        <f>RIGHT(R930,(LEN(R930)-LEN(U930)-1))</f>
        <v>jazz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>(I931/86400)+25569+(-5/24)</f>
        <v>41007.988067129627</v>
      </c>
      <c r="K931">
        <v>1331358169</v>
      </c>
      <c r="L931" s="13">
        <f>(K931/86400)+25569+(-5/24)</f>
        <v>40978.029733796291</v>
      </c>
      <c r="M931" s="15" t="str">
        <f>TEXT(L931, "mmm")</f>
        <v>Mar</v>
      </c>
      <c r="N931" s="15" t="str">
        <f>TEXT(L931, "yyyy")</f>
        <v>2012</v>
      </c>
      <c r="O931" t="b">
        <v>0</v>
      </c>
      <c r="P931">
        <v>0</v>
      </c>
      <c r="Q931" t="b">
        <v>0</v>
      </c>
      <c r="R931" t="s">
        <v>8278</v>
      </c>
      <c r="S931" s="10">
        <f>(E931/D931)*100</f>
        <v>0</v>
      </c>
      <c r="T931" s="12">
        <f>IF(P931&gt;0,E931/P931,0)</f>
        <v>0</v>
      </c>
      <c r="U931" t="str">
        <f>LEFT(R931,FIND("/",R931,1)-1)</f>
        <v>music</v>
      </c>
      <c r="V931" t="str">
        <f>RIGHT(R931,(LEN(R931)-LEN(U931)-1))</f>
        <v>jazz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>(I932/86400)+25569+(-5/24)</f>
        <v>40354.688888888886</v>
      </c>
      <c r="K932">
        <v>1273874306</v>
      </c>
      <c r="L932" s="13">
        <f>(K932/86400)+25569+(-5/24)</f>
        <v>40312.707245370366</v>
      </c>
      <c r="M932" s="15" t="str">
        <f>TEXT(L932, "mmm")</f>
        <v>May</v>
      </c>
      <c r="N932" s="15" t="str">
        <f>TEXT(L932, "yyyy")</f>
        <v>2010</v>
      </c>
      <c r="O932" t="b">
        <v>0</v>
      </c>
      <c r="P932">
        <v>5</v>
      </c>
      <c r="Q932" t="b">
        <v>0</v>
      </c>
      <c r="R932" t="s">
        <v>8278</v>
      </c>
      <c r="S932" s="10">
        <f>(E932/D932)*100</f>
        <v>38.333333333333336</v>
      </c>
      <c r="T932" s="12">
        <f>IF(P932&gt;0,E932/P932,0)</f>
        <v>69</v>
      </c>
      <c r="U932" t="str">
        <f>LEFT(R932,FIND("/",R932,1)-1)</f>
        <v>music</v>
      </c>
      <c r="V932" t="str">
        <f>RIGHT(R932,(LEN(R932)-LEN(U932)-1))</f>
        <v>jazz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>(I933/86400)+25569+(-5/24)</f>
        <v>41714.708333333328</v>
      </c>
      <c r="K933">
        <v>1392021502</v>
      </c>
      <c r="L933" s="13">
        <f>(K933/86400)+25569+(-5/24)</f>
        <v>41680.151643518519</v>
      </c>
      <c r="M933" s="15" t="str">
        <f>TEXT(L933, "mmm")</f>
        <v>Feb</v>
      </c>
      <c r="N933" s="15" t="str">
        <f>TEXT(L933, "yyyy")</f>
        <v>2014</v>
      </c>
      <c r="O933" t="b">
        <v>0</v>
      </c>
      <c r="P933">
        <v>7</v>
      </c>
      <c r="Q933" t="b">
        <v>0</v>
      </c>
      <c r="R933" t="s">
        <v>8278</v>
      </c>
      <c r="S933" s="10">
        <f>(E933/D933)*100</f>
        <v>6.5500000000000007</v>
      </c>
      <c r="T933" s="12">
        <f>IF(P933&gt;0,E933/P933,0)</f>
        <v>18.714285714285715</v>
      </c>
      <c r="U933" t="str">
        <f>LEFT(R933,FIND("/",R933,1)-1)</f>
        <v>music</v>
      </c>
      <c r="V933" t="str">
        <f>RIGHT(R933,(LEN(R933)-LEN(U933)-1))</f>
        <v>jazz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>(I934/86400)+25569+(-5/24)</f>
        <v>41355.719270833331</v>
      </c>
      <c r="K934">
        <v>1360106145</v>
      </c>
      <c r="L934" s="13">
        <f>(K934/86400)+25569+(-5/24)</f>
        <v>41310.760937499996</v>
      </c>
      <c r="M934" s="15" t="str">
        <f>TEXT(L934, "mmm")</f>
        <v>Feb</v>
      </c>
      <c r="N934" s="15" t="str">
        <f>TEXT(L934, "yyyy")</f>
        <v>2013</v>
      </c>
      <c r="O934" t="b">
        <v>0</v>
      </c>
      <c r="P934">
        <v>30</v>
      </c>
      <c r="Q934" t="b">
        <v>0</v>
      </c>
      <c r="R934" t="s">
        <v>8278</v>
      </c>
      <c r="S934" s="10">
        <f>(E934/D934)*100</f>
        <v>14.536842105263158</v>
      </c>
      <c r="T934" s="12">
        <f>IF(P934&gt;0,E934/P934,0)</f>
        <v>46.033333333333331</v>
      </c>
      <c r="U934" t="str">
        <f>LEFT(R934,FIND("/",R934,1)-1)</f>
        <v>music</v>
      </c>
      <c r="V934" t="str">
        <f>RIGHT(R934,(LEN(R934)-LEN(U934)-1))</f>
        <v>jazz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>(I935/86400)+25569+(-5/24)</f>
        <v>41770.960752314808</v>
      </c>
      <c r="K935">
        <v>1394683409</v>
      </c>
      <c r="L935" s="13">
        <f>(K935/86400)+25569+(-5/24)</f>
        <v>41710.960752314808</v>
      </c>
      <c r="M935" s="15" t="str">
        <f>TEXT(L935, "mmm")</f>
        <v>Mar</v>
      </c>
      <c r="N935" s="15" t="str">
        <f>TEXT(L935, "yyyy")</f>
        <v>2014</v>
      </c>
      <c r="O935" t="b">
        <v>0</v>
      </c>
      <c r="P935">
        <v>2</v>
      </c>
      <c r="Q935" t="b">
        <v>0</v>
      </c>
      <c r="R935" t="s">
        <v>8278</v>
      </c>
      <c r="S935" s="10">
        <f>(E935/D935)*100</f>
        <v>6</v>
      </c>
      <c r="T935" s="12">
        <f>IF(P935&gt;0,E935/P935,0)</f>
        <v>60</v>
      </c>
      <c r="U935" t="str">
        <f>LEFT(R935,FIND("/",R935,1)-1)</f>
        <v>music</v>
      </c>
      <c r="V935" t="str">
        <f>RIGHT(R935,(LEN(R935)-LEN(U935)-1))</f>
        <v>jazz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>(I936/86400)+25569+(-5/24)</f>
        <v>41763.041666666664</v>
      </c>
      <c r="K936">
        <v>1396633284</v>
      </c>
      <c r="L936" s="13">
        <f>(K936/86400)+25569+(-5/24)</f>
        <v>41733.528749999998</v>
      </c>
      <c r="M936" s="15" t="str">
        <f>TEXT(L936, "mmm")</f>
        <v>Apr</v>
      </c>
      <c r="N936" s="15" t="str">
        <f>TEXT(L936, "yyyy")</f>
        <v>2014</v>
      </c>
      <c r="O936" t="b">
        <v>0</v>
      </c>
      <c r="P936">
        <v>30</v>
      </c>
      <c r="Q936" t="b">
        <v>0</v>
      </c>
      <c r="R936" t="s">
        <v>8278</v>
      </c>
      <c r="S936" s="10">
        <f>(E936/D936)*100</f>
        <v>30.4</v>
      </c>
      <c r="T936" s="12">
        <f>IF(P936&gt;0,E936/P936,0)</f>
        <v>50.666666666666664</v>
      </c>
      <c r="U936" t="str">
        <f>LEFT(R936,FIND("/",R936,1)-1)</f>
        <v>music</v>
      </c>
      <c r="V936" t="str">
        <f>RIGHT(R936,(LEN(R936)-LEN(U936)-1))</f>
        <v>jazz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>(I937/86400)+25569+(-5/24)</f>
        <v>42398.125335648147</v>
      </c>
      <c r="K937">
        <v>1451462429</v>
      </c>
      <c r="L937" s="13">
        <f>(K937/86400)+25569+(-5/24)</f>
        <v>42368.125335648147</v>
      </c>
      <c r="M937" s="15" t="str">
        <f>TEXT(L937, "mmm")</f>
        <v>Dec</v>
      </c>
      <c r="N937" s="15" t="str">
        <f>TEXT(L937, "yyyy")</f>
        <v>2015</v>
      </c>
      <c r="O937" t="b">
        <v>0</v>
      </c>
      <c r="P937">
        <v>2</v>
      </c>
      <c r="Q937" t="b">
        <v>0</v>
      </c>
      <c r="R937" t="s">
        <v>8278</v>
      </c>
      <c r="S937" s="10">
        <f>(E937/D937)*100</f>
        <v>1.4285714285714286</v>
      </c>
      <c r="T937" s="12">
        <f>IF(P937&gt;0,E937/P937,0)</f>
        <v>25</v>
      </c>
      <c r="U937" t="str">
        <f>LEFT(R937,FIND("/",R937,1)-1)</f>
        <v>music</v>
      </c>
      <c r="V937" t="str">
        <f>RIGHT(R937,(LEN(R937)-LEN(U937)-1))</f>
        <v>jazz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>(I938/86400)+25569+(-5/24)</f>
        <v>40926.625</v>
      </c>
      <c r="K938">
        <v>1323131689</v>
      </c>
      <c r="L938" s="13">
        <f>(K938/86400)+25569+(-5/24)</f>
        <v>40882.815844907404</v>
      </c>
      <c r="M938" s="15" t="str">
        <f>TEXT(L938, "mmm")</f>
        <v>Dec</v>
      </c>
      <c r="N938" s="15" t="str">
        <f>TEXT(L938, "yyyy")</f>
        <v>2011</v>
      </c>
      <c r="O938" t="b">
        <v>0</v>
      </c>
      <c r="P938">
        <v>0</v>
      </c>
      <c r="Q938" t="b">
        <v>0</v>
      </c>
      <c r="R938" t="s">
        <v>8278</v>
      </c>
      <c r="S938" s="10">
        <f>(E938/D938)*100</f>
        <v>0</v>
      </c>
      <c r="T938" s="12">
        <f>IF(P938&gt;0,E938/P938,0)</f>
        <v>0</v>
      </c>
      <c r="U938" t="str">
        <f>LEFT(R938,FIND("/",R938,1)-1)</f>
        <v>music</v>
      </c>
      <c r="V938" t="str">
        <f>RIGHT(R938,(LEN(R938)-LEN(U938)-1))</f>
        <v>jazz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>(I939/86400)+25569+(-5/24)</f>
        <v>41581.631446759253</v>
      </c>
      <c r="K939">
        <v>1380913757</v>
      </c>
      <c r="L939" s="13">
        <f>(K939/86400)+25569+(-5/24)</f>
        <v>41551.589780092589</v>
      </c>
      <c r="M939" s="15" t="str">
        <f>TEXT(L939, "mmm")</f>
        <v>Oct</v>
      </c>
      <c r="N939" s="15" t="str">
        <f>TEXT(L939, "yyyy")</f>
        <v>2013</v>
      </c>
      <c r="O939" t="b">
        <v>0</v>
      </c>
      <c r="P939">
        <v>2</v>
      </c>
      <c r="Q939" t="b">
        <v>0</v>
      </c>
      <c r="R939" t="s">
        <v>8278</v>
      </c>
      <c r="S939" s="10">
        <f>(E939/D939)*100</f>
        <v>1.1428571428571428</v>
      </c>
      <c r="T939" s="12">
        <f>IF(P939&gt;0,E939/P939,0)</f>
        <v>20</v>
      </c>
      <c r="U939" t="str">
        <f>LEFT(R939,FIND("/",R939,1)-1)</f>
        <v>music</v>
      </c>
      <c r="V939" t="str">
        <f>RIGHT(R939,(LEN(R939)-LEN(U939)-1))</f>
        <v>jazz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>(I940/86400)+25569+(-5/24)</f>
        <v>41154.27138888889</v>
      </c>
      <c r="K940">
        <v>1343993448</v>
      </c>
      <c r="L940" s="13">
        <f>(K940/86400)+25569+(-5/24)</f>
        <v>41124.27138888889</v>
      </c>
      <c r="M940" s="15" t="str">
        <f>TEXT(L940, "mmm")</f>
        <v>Aug</v>
      </c>
      <c r="N940" s="15" t="str">
        <f>TEXT(L940, "yyyy")</f>
        <v>2012</v>
      </c>
      <c r="O940" t="b">
        <v>0</v>
      </c>
      <c r="P940">
        <v>1</v>
      </c>
      <c r="Q940" t="b">
        <v>0</v>
      </c>
      <c r="R940" t="s">
        <v>8278</v>
      </c>
      <c r="S940" s="10">
        <f>(E940/D940)*100</f>
        <v>0.35714285714285715</v>
      </c>
      <c r="T940" s="12">
        <f>IF(P940&gt;0,E940/P940,0)</f>
        <v>25</v>
      </c>
      <c r="U940" t="str">
        <f>LEFT(R940,FIND("/",R940,1)-1)</f>
        <v>music</v>
      </c>
      <c r="V940" t="str">
        <f>RIGHT(R940,(LEN(R940)-LEN(U940)-1))</f>
        <v>jazz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>(I941/86400)+25569+(-5/24)</f>
        <v>41455.623611111107</v>
      </c>
      <c r="K941">
        <v>1369246738</v>
      </c>
      <c r="L941" s="13">
        <f>(K941/86400)+25569+(-5/24)</f>
        <v>41416.554837962962</v>
      </c>
      <c r="M941" s="15" t="str">
        <f>TEXT(L941, "mmm")</f>
        <v>May</v>
      </c>
      <c r="N941" s="15" t="str">
        <f>TEXT(L941, "yyyy")</f>
        <v>2013</v>
      </c>
      <c r="O941" t="b">
        <v>0</v>
      </c>
      <c r="P941">
        <v>2</v>
      </c>
      <c r="Q941" t="b">
        <v>0</v>
      </c>
      <c r="R941" t="s">
        <v>8278</v>
      </c>
      <c r="S941" s="10">
        <f>(E941/D941)*100</f>
        <v>1.4545454545454546</v>
      </c>
      <c r="T941" s="12">
        <f>IF(P941&gt;0,E941/P941,0)</f>
        <v>20</v>
      </c>
      <c r="U941" t="str">
        <f>LEFT(R941,FIND("/",R941,1)-1)</f>
        <v>music</v>
      </c>
      <c r="V941" t="str">
        <f>RIGHT(R941,(LEN(R941)-LEN(U941)-1))</f>
        <v>jazz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>(I942/86400)+25569+(-5/24)</f>
        <v>42226.800069444442</v>
      </c>
      <c r="K942">
        <v>1435363926</v>
      </c>
      <c r="L942" s="13">
        <f>(K942/86400)+25569+(-5/24)</f>
        <v>42181.800069444442</v>
      </c>
      <c r="M942" s="15" t="str">
        <f>TEXT(L942, "mmm")</f>
        <v>Jun</v>
      </c>
      <c r="N942" s="15" t="str">
        <f>TEXT(L942, "yyyy")</f>
        <v>2015</v>
      </c>
      <c r="O942" t="b">
        <v>0</v>
      </c>
      <c r="P942">
        <v>14</v>
      </c>
      <c r="Q942" t="b">
        <v>0</v>
      </c>
      <c r="R942" t="s">
        <v>8273</v>
      </c>
      <c r="S942" s="10">
        <f>(E942/D942)*100</f>
        <v>17.155555555555555</v>
      </c>
      <c r="T942" s="12">
        <f>IF(P942&gt;0,E942/P942,0)</f>
        <v>110.28571428571429</v>
      </c>
      <c r="U942" t="str">
        <f>LEFT(R942,FIND("/",R942,1)-1)</f>
        <v>technology</v>
      </c>
      <c r="V942" t="str">
        <f>RIGHT(R942,(LEN(R942)-LEN(U942)-1))</f>
        <v>wearables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>(I943/86400)+25569+(-5/24)</f>
        <v>42775.888252314813</v>
      </c>
      <c r="K943">
        <v>1484101145</v>
      </c>
      <c r="L943" s="13">
        <f>(K943/86400)+25569+(-5/24)</f>
        <v>42745.888252314813</v>
      </c>
      <c r="M943" s="15" t="str">
        <f>TEXT(L943, "mmm")</f>
        <v>Jan</v>
      </c>
      <c r="N943" s="15" t="str">
        <f>TEXT(L943, "yyyy")</f>
        <v>2017</v>
      </c>
      <c r="O943" t="b">
        <v>0</v>
      </c>
      <c r="P943">
        <v>31</v>
      </c>
      <c r="Q943" t="b">
        <v>0</v>
      </c>
      <c r="R943" t="s">
        <v>8273</v>
      </c>
      <c r="S943" s="10">
        <f>(E943/D943)*100</f>
        <v>2.3220000000000001</v>
      </c>
      <c r="T943" s="12">
        <f>IF(P943&gt;0,E943/P943,0)</f>
        <v>37.451612903225808</v>
      </c>
      <c r="U943" t="str">
        <f>LEFT(R943,FIND("/",R943,1)-1)</f>
        <v>technology</v>
      </c>
      <c r="V943" t="str">
        <f>RIGHT(R943,(LEN(R943)-LEN(U943)-1))</f>
        <v>wearables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>(I944/86400)+25569+(-5/24)</f>
        <v>42418.634953703702</v>
      </c>
      <c r="K944">
        <v>1452716060</v>
      </c>
      <c r="L944" s="13">
        <f>(K944/86400)+25569+(-5/24)</f>
        <v>42382.634953703702</v>
      </c>
      <c r="M944" s="15" t="str">
        <f>TEXT(L944, "mmm")</f>
        <v>Jan</v>
      </c>
      <c r="N944" s="15" t="str">
        <f>TEXT(L944, "yyyy")</f>
        <v>2016</v>
      </c>
      <c r="O944" t="b">
        <v>0</v>
      </c>
      <c r="P944">
        <v>16</v>
      </c>
      <c r="Q944" t="b">
        <v>0</v>
      </c>
      <c r="R944" t="s">
        <v>8273</v>
      </c>
      <c r="S944" s="10">
        <f>(E944/D944)*100</f>
        <v>8.9066666666666663</v>
      </c>
      <c r="T944" s="12">
        <f>IF(P944&gt;0,E944/P944,0)</f>
        <v>41.75</v>
      </c>
      <c r="U944" t="str">
        <f>LEFT(R944,FIND("/",R944,1)-1)</f>
        <v>technology</v>
      </c>
      <c r="V944" t="str">
        <f>RIGHT(R944,(LEN(R944)-LEN(U944)-1))</f>
        <v>wearables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>(I945/86400)+25569+(-5/24)</f>
        <v>42703.501215277771</v>
      </c>
      <c r="K945">
        <v>1477843305</v>
      </c>
      <c r="L945" s="13">
        <f>(K945/86400)+25569+(-5/24)</f>
        <v>42673.459548611114</v>
      </c>
      <c r="M945" s="15" t="str">
        <f>TEXT(L945, "mmm")</f>
        <v>Oct</v>
      </c>
      <c r="N945" s="15" t="str">
        <f>TEXT(L945, "yyyy")</f>
        <v>2016</v>
      </c>
      <c r="O945" t="b">
        <v>0</v>
      </c>
      <c r="P945">
        <v>12</v>
      </c>
      <c r="Q945" t="b">
        <v>0</v>
      </c>
      <c r="R945" t="s">
        <v>8273</v>
      </c>
      <c r="S945" s="10">
        <f>(E945/D945)*100</f>
        <v>9.6333333333333346</v>
      </c>
      <c r="T945" s="12">
        <f>IF(P945&gt;0,E945/P945,0)</f>
        <v>24.083333333333332</v>
      </c>
      <c r="U945" t="str">
        <f>LEFT(R945,FIND("/",R945,1)-1)</f>
        <v>technology</v>
      </c>
      <c r="V945" t="str">
        <f>RIGHT(R945,(LEN(R945)-LEN(U945)-1))</f>
        <v>wearables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>(I946/86400)+25569+(-5/24)</f>
        <v>42478.374999999993</v>
      </c>
      <c r="K946">
        <v>1458050450</v>
      </c>
      <c r="L946" s="13">
        <f>(K946/86400)+25569+(-5/24)</f>
        <v>42444.375578703701</v>
      </c>
      <c r="M946" s="15" t="str">
        <f>TEXT(L946, "mmm")</f>
        <v>Mar</v>
      </c>
      <c r="N946" s="15" t="str">
        <f>TEXT(L946, "yyyy")</f>
        <v>2016</v>
      </c>
      <c r="O946" t="b">
        <v>0</v>
      </c>
      <c r="P946">
        <v>96</v>
      </c>
      <c r="Q946" t="b">
        <v>0</v>
      </c>
      <c r="R946" t="s">
        <v>8273</v>
      </c>
      <c r="S946" s="10">
        <f>(E946/D946)*100</f>
        <v>13.325999999999999</v>
      </c>
      <c r="T946" s="12">
        <f>IF(P946&gt;0,E946/P946,0)</f>
        <v>69.40625</v>
      </c>
      <c r="U946" t="str">
        <f>LEFT(R946,FIND("/",R946,1)-1)</f>
        <v>technology</v>
      </c>
      <c r="V946" t="str">
        <f>RIGHT(R946,(LEN(R946)-LEN(U946)-1))</f>
        <v>wearables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>(I947/86400)+25569+(-5/24)</f>
        <v>42784.790972222218</v>
      </c>
      <c r="K947">
        <v>1482958626</v>
      </c>
      <c r="L947" s="13">
        <f>(K947/86400)+25569+(-5/24)</f>
        <v>42732.66465277777</v>
      </c>
      <c r="M947" s="15" t="str">
        <f>TEXT(L947, "mmm")</f>
        <v>Dec</v>
      </c>
      <c r="N947" s="15" t="str">
        <f>TEXT(L947, "yyyy")</f>
        <v>2016</v>
      </c>
      <c r="O947" t="b">
        <v>0</v>
      </c>
      <c r="P947">
        <v>16</v>
      </c>
      <c r="Q947" t="b">
        <v>0</v>
      </c>
      <c r="R947" t="s">
        <v>8273</v>
      </c>
      <c r="S947" s="10">
        <f>(E947/D947)*100</f>
        <v>2.484</v>
      </c>
      <c r="T947" s="12">
        <f>IF(P947&gt;0,E947/P947,0)</f>
        <v>155.25</v>
      </c>
      <c r="U947" t="str">
        <f>LEFT(R947,FIND("/",R947,1)-1)</f>
        <v>technology</v>
      </c>
      <c r="V947" t="str">
        <f>RIGHT(R947,(LEN(R947)-LEN(U947)-1))</f>
        <v>wearables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>(I948/86400)+25569+(-5/24)</f>
        <v>42622.542222222219</v>
      </c>
      <c r="K948">
        <v>1470852048</v>
      </c>
      <c r="L948" s="13">
        <f>(K948/86400)+25569+(-5/24)</f>
        <v>42592.542222222219</v>
      </c>
      <c r="M948" s="15" t="str">
        <f>TEXT(L948, "mmm")</f>
        <v>Aug</v>
      </c>
      <c r="N948" s="15" t="str">
        <f>TEXT(L948, "yyyy")</f>
        <v>2016</v>
      </c>
      <c r="O948" t="b">
        <v>0</v>
      </c>
      <c r="P948">
        <v>5</v>
      </c>
      <c r="Q948" t="b">
        <v>0</v>
      </c>
      <c r="R948" t="s">
        <v>8273</v>
      </c>
      <c r="S948" s="10">
        <f>(E948/D948)*100</f>
        <v>1.9066666666666665</v>
      </c>
      <c r="T948" s="12">
        <f>IF(P948&gt;0,E948/P948,0)</f>
        <v>57.2</v>
      </c>
      <c r="U948" t="str">
        <f>LEFT(R948,FIND("/",R948,1)-1)</f>
        <v>technology</v>
      </c>
      <c r="V948" t="str">
        <f>RIGHT(R948,(LEN(R948)-LEN(U948)-1))</f>
        <v>wearables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>(I949/86400)+25569+(-5/24)</f>
        <v>42551.57298611111</v>
      </c>
      <c r="K949">
        <v>1462128306</v>
      </c>
      <c r="L949" s="13">
        <f>(K949/86400)+25569+(-5/24)</f>
        <v>42491.57298611111</v>
      </c>
      <c r="M949" s="15" t="str">
        <f>TEXT(L949, "mmm")</f>
        <v>May</v>
      </c>
      <c r="N949" s="15" t="str">
        <f>TEXT(L949, "yyyy")</f>
        <v>2016</v>
      </c>
      <c r="O949" t="b">
        <v>0</v>
      </c>
      <c r="P949">
        <v>0</v>
      </c>
      <c r="Q949" t="b">
        <v>0</v>
      </c>
      <c r="R949" t="s">
        <v>8273</v>
      </c>
      <c r="S949" s="10">
        <f>(E949/D949)*100</f>
        <v>0</v>
      </c>
      <c r="T949" s="12">
        <f>IF(P949&gt;0,E949/P949,0)</f>
        <v>0</v>
      </c>
      <c r="U949" t="str">
        <f>LEFT(R949,FIND("/",R949,1)-1)</f>
        <v>technology</v>
      </c>
      <c r="V949" t="str">
        <f>RIGHT(R949,(LEN(R949)-LEN(U949)-1))</f>
        <v>wearables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>(I950/86400)+25569+(-5/24)</f>
        <v>42441.619953703703</v>
      </c>
      <c r="K950">
        <v>1455220364</v>
      </c>
      <c r="L950" s="13">
        <f>(K950/86400)+25569+(-5/24)</f>
        <v>42411.619953703703</v>
      </c>
      <c r="M950" s="15" t="str">
        <f>TEXT(L950, "mmm")</f>
        <v>Feb</v>
      </c>
      <c r="N950" s="15" t="str">
        <f>TEXT(L950, "yyyy")</f>
        <v>2016</v>
      </c>
      <c r="O950" t="b">
        <v>0</v>
      </c>
      <c r="P950">
        <v>8</v>
      </c>
      <c r="Q950" t="b">
        <v>0</v>
      </c>
      <c r="R950" t="s">
        <v>8273</v>
      </c>
      <c r="S950" s="10">
        <f>(E950/D950)*100</f>
        <v>12</v>
      </c>
      <c r="T950" s="12">
        <f>IF(P950&gt;0,E950/P950,0)</f>
        <v>60</v>
      </c>
      <c r="U950" t="str">
        <f>LEFT(R950,FIND("/",R950,1)-1)</f>
        <v>technology</v>
      </c>
      <c r="V950" t="str">
        <f>RIGHT(R950,(LEN(R950)-LEN(U950)-1))</f>
        <v>wearables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>(I951/86400)+25569+(-5/24)</f>
        <v>42420.835370370369</v>
      </c>
      <c r="K951">
        <v>1450832576</v>
      </c>
      <c r="L951" s="13">
        <f>(K951/86400)+25569+(-5/24)</f>
        <v>42360.835370370369</v>
      </c>
      <c r="M951" s="15" t="str">
        <f>TEXT(L951, "mmm")</f>
        <v>Dec</v>
      </c>
      <c r="N951" s="15" t="str">
        <f>TEXT(L951, "yyyy")</f>
        <v>2015</v>
      </c>
      <c r="O951" t="b">
        <v>0</v>
      </c>
      <c r="P951">
        <v>7</v>
      </c>
      <c r="Q951" t="b">
        <v>0</v>
      </c>
      <c r="R951" t="s">
        <v>8273</v>
      </c>
      <c r="S951" s="10">
        <f>(E951/D951)*100</f>
        <v>1.365</v>
      </c>
      <c r="T951" s="12">
        <f>IF(P951&gt;0,E951/P951,0)</f>
        <v>39</v>
      </c>
      <c r="U951" t="str">
        <f>LEFT(R951,FIND("/",R951,1)-1)</f>
        <v>technology</v>
      </c>
      <c r="V951" t="str">
        <f>RIGHT(R951,(LEN(R951)-LEN(U951)-1))</f>
        <v>wearables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>(I952/86400)+25569+(-5/24)</f>
        <v>42386.54237268518</v>
      </c>
      <c r="K952">
        <v>1450461661</v>
      </c>
      <c r="L952" s="13">
        <f>(K952/86400)+25569+(-5/24)</f>
        <v>42356.54237268518</v>
      </c>
      <c r="M952" s="15" t="str">
        <f>TEXT(L952, "mmm")</f>
        <v>Dec</v>
      </c>
      <c r="N952" s="15" t="str">
        <f>TEXT(L952, "yyyy")</f>
        <v>2015</v>
      </c>
      <c r="O952" t="b">
        <v>0</v>
      </c>
      <c r="P952">
        <v>24</v>
      </c>
      <c r="Q952" t="b">
        <v>0</v>
      </c>
      <c r="R952" t="s">
        <v>8273</v>
      </c>
      <c r="S952" s="10">
        <f>(E952/D952)*100</f>
        <v>28.04</v>
      </c>
      <c r="T952" s="12">
        <f>IF(P952&gt;0,E952/P952,0)</f>
        <v>58.416666666666664</v>
      </c>
      <c r="U952" t="str">
        <f>LEFT(R952,FIND("/",R952,1)-1)</f>
        <v>technology</v>
      </c>
      <c r="V952" t="str">
        <f>RIGHT(R952,(LEN(R952)-LEN(U952)-1))</f>
        <v>wearables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>(I953/86400)+25569+(-5/24)</f>
        <v>42525.445277777777</v>
      </c>
      <c r="K953">
        <v>1461166872</v>
      </c>
      <c r="L953" s="13">
        <f>(K953/86400)+25569+(-5/24)</f>
        <v>42480.445277777777</v>
      </c>
      <c r="M953" s="15" t="str">
        <f>TEXT(L953, "mmm")</f>
        <v>Apr</v>
      </c>
      <c r="N953" s="15" t="str">
        <f>TEXT(L953, "yyyy")</f>
        <v>2016</v>
      </c>
      <c r="O953" t="b">
        <v>0</v>
      </c>
      <c r="P953">
        <v>121</v>
      </c>
      <c r="Q953" t="b">
        <v>0</v>
      </c>
      <c r="R953" t="s">
        <v>8273</v>
      </c>
      <c r="S953" s="10">
        <f>(E953/D953)*100</f>
        <v>38.39</v>
      </c>
      <c r="T953" s="12">
        <f>IF(P953&gt;0,E953/P953,0)</f>
        <v>158.63636363636363</v>
      </c>
      <c r="U953" t="str">
        <f>LEFT(R953,FIND("/",R953,1)-1)</f>
        <v>technology</v>
      </c>
      <c r="V953" t="str">
        <f>RIGHT(R953,(LEN(R953)-LEN(U953)-1))</f>
        <v>wearables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>(I954/86400)+25569+(-5/24)</f>
        <v>42692.44689814814</v>
      </c>
      <c r="K954">
        <v>1476888212</v>
      </c>
      <c r="L954" s="13">
        <f>(K954/86400)+25569+(-5/24)</f>
        <v>42662.405231481483</v>
      </c>
      <c r="M954" s="15" t="str">
        <f>TEXT(L954, "mmm")</f>
        <v>Oct</v>
      </c>
      <c r="N954" s="15" t="str">
        <f>TEXT(L954, "yyyy")</f>
        <v>2016</v>
      </c>
      <c r="O954" t="b">
        <v>0</v>
      </c>
      <c r="P954">
        <v>196</v>
      </c>
      <c r="Q954" t="b">
        <v>0</v>
      </c>
      <c r="R954" t="s">
        <v>8273</v>
      </c>
      <c r="S954" s="10">
        <f>(E954/D954)*100</f>
        <v>39.942857142857143</v>
      </c>
      <c r="T954" s="12">
        <f>IF(P954&gt;0,E954/P954,0)</f>
        <v>99.857142857142861</v>
      </c>
      <c r="U954" t="str">
        <f>LEFT(R954,FIND("/",R954,1)-1)</f>
        <v>technology</v>
      </c>
      <c r="V954" t="str">
        <f>RIGHT(R954,(LEN(R954)-LEN(U954)-1))</f>
        <v>wearables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>(I955/86400)+25569+(-5/24)</f>
        <v>42028.956006944441</v>
      </c>
      <c r="K955">
        <v>1419566199</v>
      </c>
      <c r="L955" s="13">
        <f>(K955/86400)+25569+(-5/24)</f>
        <v>41998.956006944441</v>
      </c>
      <c r="M955" s="15" t="str">
        <f>TEXT(L955, "mmm")</f>
        <v>Dec</v>
      </c>
      <c r="N955" s="15" t="str">
        <f>TEXT(L955, "yyyy")</f>
        <v>2014</v>
      </c>
      <c r="O955" t="b">
        <v>0</v>
      </c>
      <c r="P955">
        <v>5</v>
      </c>
      <c r="Q955" t="b">
        <v>0</v>
      </c>
      <c r="R955" t="s">
        <v>8273</v>
      </c>
      <c r="S955" s="10">
        <f>(E955/D955)*100</f>
        <v>0.84</v>
      </c>
      <c r="T955" s="12">
        <f>IF(P955&gt;0,E955/P955,0)</f>
        <v>25.2</v>
      </c>
      <c r="U955" t="str">
        <f>LEFT(R955,FIND("/",R955,1)-1)</f>
        <v>technology</v>
      </c>
      <c r="V955" t="str">
        <f>RIGHT(R955,(LEN(R955)-LEN(U955)-1))</f>
        <v>wearables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>(I956/86400)+25569+(-5/24)</f>
        <v>42236.625451388885</v>
      </c>
      <c r="K956">
        <v>1436472039</v>
      </c>
      <c r="L956" s="13">
        <f>(K956/86400)+25569+(-5/24)</f>
        <v>42194.625451388885</v>
      </c>
      <c r="M956" s="15" t="str">
        <f>TEXT(L956, "mmm")</f>
        <v>Jul</v>
      </c>
      <c r="N956" s="15" t="str">
        <f>TEXT(L956, "yyyy")</f>
        <v>2015</v>
      </c>
      <c r="O956" t="b">
        <v>0</v>
      </c>
      <c r="P956">
        <v>73</v>
      </c>
      <c r="Q956" t="b">
        <v>0</v>
      </c>
      <c r="R956" t="s">
        <v>8273</v>
      </c>
      <c r="S956" s="10">
        <f>(E956/D956)*100</f>
        <v>43.406666666666666</v>
      </c>
      <c r="T956" s="12">
        <f>IF(P956&gt;0,E956/P956,0)</f>
        <v>89.191780821917803</v>
      </c>
      <c r="U956" t="str">
        <f>LEFT(R956,FIND("/",R956,1)-1)</f>
        <v>technology</v>
      </c>
      <c r="V956" t="str">
        <f>RIGHT(R956,(LEN(R956)-LEN(U956)-1))</f>
        <v>wearables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>(I957/86400)+25569+(-5/24)</f>
        <v>42626.086805555555</v>
      </c>
      <c r="K957">
        <v>1470294300</v>
      </c>
      <c r="L957" s="13">
        <f>(K957/86400)+25569+(-5/24)</f>
        <v>42586.086805555555</v>
      </c>
      <c r="M957" s="15" t="str">
        <f>TEXT(L957, "mmm")</f>
        <v>Aug</v>
      </c>
      <c r="N957" s="15" t="str">
        <f>TEXT(L957, "yyyy")</f>
        <v>2016</v>
      </c>
      <c r="O957" t="b">
        <v>0</v>
      </c>
      <c r="P957">
        <v>93</v>
      </c>
      <c r="Q957" t="b">
        <v>0</v>
      </c>
      <c r="R957" t="s">
        <v>8273</v>
      </c>
      <c r="S957" s="10">
        <f>(E957/D957)*100</f>
        <v>5.6613333333333333</v>
      </c>
      <c r="T957" s="12">
        <f>IF(P957&gt;0,E957/P957,0)</f>
        <v>182.6236559139785</v>
      </c>
      <c r="U957" t="str">
        <f>LEFT(R957,FIND("/",R957,1)-1)</f>
        <v>technology</v>
      </c>
      <c r="V957" t="str">
        <f>RIGHT(R957,(LEN(R957)-LEN(U957)-1))</f>
        <v>wearables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>(I958/86400)+25569+(-5/24)</f>
        <v>42120.663877314808</v>
      </c>
      <c r="K958">
        <v>1424901359</v>
      </c>
      <c r="L958" s="13">
        <f>(K958/86400)+25569+(-5/24)</f>
        <v>42060.705543981479</v>
      </c>
      <c r="M958" s="15" t="str">
        <f>TEXT(L958, "mmm")</f>
        <v>Feb</v>
      </c>
      <c r="N958" s="15" t="str">
        <f>TEXT(L958, "yyyy")</f>
        <v>2015</v>
      </c>
      <c r="O958" t="b">
        <v>0</v>
      </c>
      <c r="P958">
        <v>17</v>
      </c>
      <c r="Q958" t="b">
        <v>0</v>
      </c>
      <c r="R958" t="s">
        <v>8273</v>
      </c>
      <c r="S958" s="10">
        <f>(E958/D958)*100</f>
        <v>1.722</v>
      </c>
      <c r="T958" s="12">
        <f>IF(P958&gt;0,E958/P958,0)</f>
        <v>50.647058823529413</v>
      </c>
      <c r="U958" t="str">
        <f>LEFT(R958,FIND("/",R958,1)-1)</f>
        <v>technology</v>
      </c>
      <c r="V958" t="str">
        <f>RIGHT(R958,(LEN(R958)-LEN(U958)-1))</f>
        <v>wearables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>(I959/86400)+25569+(-5/24)</f>
        <v>42691.385798611103</v>
      </c>
      <c r="K959">
        <v>1476710133</v>
      </c>
      <c r="L959" s="13">
        <f>(K959/86400)+25569+(-5/24)</f>
        <v>42660.344131944446</v>
      </c>
      <c r="M959" s="15" t="str">
        <f>TEXT(L959, "mmm")</f>
        <v>Oct</v>
      </c>
      <c r="N959" s="15" t="str">
        <f>TEXT(L959, "yyyy")</f>
        <v>2016</v>
      </c>
      <c r="O959" t="b">
        <v>0</v>
      </c>
      <c r="P959">
        <v>7</v>
      </c>
      <c r="Q959" t="b">
        <v>0</v>
      </c>
      <c r="R959" t="s">
        <v>8273</v>
      </c>
      <c r="S959" s="10">
        <f>(E959/D959)*100</f>
        <v>1.9416666666666664</v>
      </c>
      <c r="T959" s="12">
        <f>IF(P959&gt;0,E959/P959,0)</f>
        <v>33.285714285714285</v>
      </c>
      <c r="U959" t="str">
        <f>LEFT(R959,FIND("/",R959,1)-1)</f>
        <v>technology</v>
      </c>
      <c r="V959" t="str">
        <f>RIGHT(R959,(LEN(R959)-LEN(U959)-1))</f>
        <v>wearables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>(I960/86400)+25569+(-5/24)</f>
        <v>42103.999305555553</v>
      </c>
      <c r="K960">
        <v>1426792563</v>
      </c>
      <c r="L960" s="13">
        <f>(K960/86400)+25569+(-5/24)</f>
        <v>42082.594479166662</v>
      </c>
      <c r="M960" s="15" t="str">
        <f>TEXT(L960, "mmm")</f>
        <v>Mar</v>
      </c>
      <c r="N960" s="15" t="str">
        <f>TEXT(L960, "yyyy")</f>
        <v>2015</v>
      </c>
      <c r="O960" t="b">
        <v>0</v>
      </c>
      <c r="P960">
        <v>17</v>
      </c>
      <c r="Q960" t="b">
        <v>0</v>
      </c>
      <c r="R960" t="s">
        <v>8273</v>
      </c>
      <c r="S960" s="10">
        <f>(E960/D960)*100</f>
        <v>11.328275684711327</v>
      </c>
      <c r="T960" s="12">
        <f>IF(P960&gt;0,E960/P960,0)</f>
        <v>51.823529411764703</v>
      </c>
      <c r="U960" t="str">
        <f>LEFT(R960,FIND("/",R960,1)-1)</f>
        <v>technology</v>
      </c>
      <c r="V960" t="str">
        <f>RIGHT(R960,(LEN(R960)-LEN(U960)-1))</f>
        <v>wearables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>(I961/86400)+25569+(-5/24)</f>
        <v>42022.96603009259</v>
      </c>
      <c r="K961">
        <v>1419048665</v>
      </c>
      <c r="L961" s="13">
        <f>(K961/86400)+25569+(-5/24)</f>
        <v>41992.96603009259</v>
      </c>
      <c r="M961" s="15" t="str">
        <f>TEXT(L961, "mmm")</f>
        <v>Dec</v>
      </c>
      <c r="N961" s="15" t="str">
        <f>TEXT(L961, "yyyy")</f>
        <v>2014</v>
      </c>
      <c r="O961" t="b">
        <v>0</v>
      </c>
      <c r="P961">
        <v>171</v>
      </c>
      <c r="Q961" t="b">
        <v>0</v>
      </c>
      <c r="R961" t="s">
        <v>8273</v>
      </c>
      <c r="S961" s="10">
        <f>(E961/D961)*100</f>
        <v>38.86</v>
      </c>
      <c r="T961" s="12">
        <f>IF(P961&gt;0,E961/P961,0)</f>
        <v>113.62573099415205</v>
      </c>
      <c r="U961" t="str">
        <f>LEFT(R961,FIND("/",R961,1)-1)</f>
        <v>technology</v>
      </c>
      <c r="V961" t="str">
        <f>RIGHT(R961,(LEN(R961)-LEN(U961)-1))</f>
        <v>wearables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>(I962/86400)+25569+(-5/24)</f>
        <v>42808.376793981479</v>
      </c>
      <c r="K962">
        <v>1485874955</v>
      </c>
      <c r="L962" s="13">
        <f>(K962/86400)+25569+(-5/24)</f>
        <v>42766.41846064815</v>
      </c>
      <c r="M962" s="15" t="str">
        <f>TEXT(L962, "mmm")</f>
        <v>Jan</v>
      </c>
      <c r="N962" s="15" t="str">
        <f>TEXT(L962, "yyyy")</f>
        <v>2017</v>
      </c>
      <c r="O962" t="b">
        <v>0</v>
      </c>
      <c r="P962">
        <v>188</v>
      </c>
      <c r="Q962" t="b">
        <v>0</v>
      </c>
      <c r="R962" t="s">
        <v>8273</v>
      </c>
      <c r="S962" s="10">
        <f>(E962/D962)*100</f>
        <v>46.100628930817614</v>
      </c>
      <c r="T962" s="12">
        <f>IF(P962&gt;0,E962/P962,0)</f>
        <v>136.46276595744681</v>
      </c>
      <c r="U962" t="str">
        <f>LEFT(R962,FIND("/",R962,1)-1)</f>
        <v>technology</v>
      </c>
      <c r="V962" t="str">
        <f>RIGHT(R962,(LEN(R962)-LEN(U962)-1))</f>
        <v>wearables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>(I963/86400)+25569+(-5/24)</f>
        <v>42786.583333333336</v>
      </c>
      <c r="K963">
        <v>1483634335</v>
      </c>
      <c r="L963" s="13">
        <f>(K963/86400)+25569+(-5/24)</f>
        <v>42740.485358796293</v>
      </c>
      <c r="M963" s="15" t="str">
        <f>TEXT(L963, "mmm")</f>
        <v>Jan</v>
      </c>
      <c r="N963" s="15" t="str">
        <f>TEXT(L963, "yyyy")</f>
        <v>2017</v>
      </c>
      <c r="O963" t="b">
        <v>0</v>
      </c>
      <c r="P963">
        <v>110</v>
      </c>
      <c r="Q963" t="b">
        <v>0</v>
      </c>
      <c r="R963" t="s">
        <v>8273</v>
      </c>
      <c r="S963" s="10">
        <f>(E963/D963)*100</f>
        <v>42.188421052631583</v>
      </c>
      <c r="T963" s="12">
        <f>IF(P963&gt;0,E963/P963,0)</f>
        <v>364.35454545454547</v>
      </c>
      <c r="U963" t="str">
        <f>LEFT(R963,FIND("/",R963,1)-1)</f>
        <v>technology</v>
      </c>
      <c r="V963" t="str">
        <f>RIGHT(R963,(LEN(R963)-LEN(U963)-1))</f>
        <v>wearables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>(I964/86400)+25569+(-5/24)</f>
        <v>42411.504085648143</v>
      </c>
      <c r="K964">
        <v>1451927153</v>
      </c>
      <c r="L964" s="13">
        <f>(K964/86400)+25569+(-5/24)</f>
        <v>42373.504085648143</v>
      </c>
      <c r="M964" s="15" t="str">
        <f>TEXT(L964, "mmm")</f>
        <v>Jan</v>
      </c>
      <c r="N964" s="15" t="str">
        <f>TEXT(L964, "yyyy")</f>
        <v>2016</v>
      </c>
      <c r="O964" t="b">
        <v>0</v>
      </c>
      <c r="P964">
        <v>37</v>
      </c>
      <c r="Q964" t="b">
        <v>0</v>
      </c>
      <c r="R964" t="s">
        <v>8273</v>
      </c>
      <c r="S964" s="10">
        <f>(E964/D964)*100</f>
        <v>28.48</v>
      </c>
      <c r="T964" s="12">
        <f>IF(P964&gt;0,E964/P964,0)</f>
        <v>19.243243243243242</v>
      </c>
      <c r="U964" t="str">
        <f>LEFT(R964,FIND("/",R964,1)-1)</f>
        <v>technology</v>
      </c>
      <c r="V964" t="str">
        <f>RIGHT(R964,(LEN(R964)-LEN(U964)-1))</f>
        <v>wearables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>(I965/86400)+25569+(-5/24)</f>
        <v>42660.427303240744</v>
      </c>
      <c r="K965">
        <v>1473693319</v>
      </c>
      <c r="L965" s="13">
        <f>(K965/86400)+25569+(-5/24)</f>
        <v>42625.427303240744</v>
      </c>
      <c r="M965" s="15" t="str">
        <f>TEXT(L965, "mmm")</f>
        <v>Sep</v>
      </c>
      <c r="N965" s="15" t="str">
        <f>TEXT(L965, "yyyy")</f>
        <v>2016</v>
      </c>
      <c r="O965" t="b">
        <v>0</v>
      </c>
      <c r="P965">
        <v>9</v>
      </c>
      <c r="Q965" t="b">
        <v>0</v>
      </c>
      <c r="R965" t="s">
        <v>8273</v>
      </c>
      <c r="S965" s="10">
        <f>(E965/D965)*100</f>
        <v>1.077142857142857</v>
      </c>
      <c r="T965" s="12">
        <f>IF(P965&gt;0,E965/P965,0)</f>
        <v>41.888888888888886</v>
      </c>
      <c r="U965" t="str">
        <f>LEFT(R965,FIND("/",R965,1)-1)</f>
        <v>technology</v>
      </c>
      <c r="V965" t="str">
        <f>RIGHT(R965,(LEN(R965)-LEN(U965)-1))</f>
        <v>wearables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>(I966/86400)+25569+(-5/24)</f>
        <v>42248.420358796291</v>
      </c>
      <c r="K966">
        <v>1437663919</v>
      </c>
      <c r="L966" s="13">
        <f>(K966/86400)+25569+(-5/24)</f>
        <v>42208.420358796291</v>
      </c>
      <c r="M966" s="15" t="str">
        <f>TEXT(L966, "mmm")</f>
        <v>Jul</v>
      </c>
      <c r="N966" s="15" t="str">
        <f>TEXT(L966, "yyyy")</f>
        <v>2015</v>
      </c>
      <c r="O966" t="b">
        <v>0</v>
      </c>
      <c r="P966">
        <v>29</v>
      </c>
      <c r="Q966" t="b">
        <v>0</v>
      </c>
      <c r="R966" t="s">
        <v>8273</v>
      </c>
      <c r="S966" s="10">
        <f>(E966/D966)*100</f>
        <v>0.79909090909090907</v>
      </c>
      <c r="T966" s="12">
        <f>IF(P966&gt;0,E966/P966,0)</f>
        <v>30.310344827586206</v>
      </c>
      <c r="U966" t="str">
        <f>LEFT(R966,FIND("/",R966,1)-1)</f>
        <v>technology</v>
      </c>
      <c r="V966" t="str">
        <f>RIGHT(R966,(LEN(R966)-LEN(U966)-1))</f>
        <v>wearables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>(I967/86400)+25569+(-5/24)</f>
        <v>42668.957638888889</v>
      </c>
      <c r="K967">
        <v>1474676646</v>
      </c>
      <c r="L967" s="13">
        <f>(K967/86400)+25569+(-5/24)</f>
        <v>42636.808402777773</v>
      </c>
      <c r="M967" s="15" t="str">
        <f>TEXT(L967, "mmm")</f>
        <v>Sep</v>
      </c>
      <c r="N967" s="15" t="str">
        <f>TEXT(L967, "yyyy")</f>
        <v>2016</v>
      </c>
      <c r="O967" t="b">
        <v>0</v>
      </c>
      <c r="P967">
        <v>6</v>
      </c>
      <c r="Q967" t="b">
        <v>0</v>
      </c>
      <c r="R967" t="s">
        <v>8273</v>
      </c>
      <c r="S967" s="10">
        <f>(E967/D967)*100</f>
        <v>1.1919999999999999</v>
      </c>
      <c r="T967" s="12">
        <f>IF(P967&gt;0,E967/P967,0)</f>
        <v>49.666666666666664</v>
      </c>
      <c r="U967" t="str">
        <f>LEFT(R967,FIND("/",R967,1)-1)</f>
        <v>technology</v>
      </c>
      <c r="V967" t="str">
        <f>RIGHT(R967,(LEN(R967)-LEN(U967)-1))</f>
        <v>wearables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>(I968/86400)+25569+(-5/24)</f>
        <v>42649.427453703705</v>
      </c>
      <c r="K968">
        <v>1473174932</v>
      </c>
      <c r="L968" s="13">
        <f>(K968/86400)+25569+(-5/24)</f>
        <v>42619.427453703705</v>
      </c>
      <c r="M968" s="15" t="str">
        <f>TEXT(L968, "mmm")</f>
        <v>Sep</v>
      </c>
      <c r="N968" s="15" t="str">
        <f>TEXT(L968, "yyyy")</f>
        <v>2016</v>
      </c>
      <c r="O968" t="b">
        <v>0</v>
      </c>
      <c r="P968">
        <v>30</v>
      </c>
      <c r="Q968" t="b">
        <v>0</v>
      </c>
      <c r="R968" t="s">
        <v>8273</v>
      </c>
      <c r="S968" s="10">
        <f>(E968/D968)*100</f>
        <v>14.799999999999999</v>
      </c>
      <c r="T968" s="12">
        <f>IF(P968&gt;0,E968/P968,0)</f>
        <v>59.2</v>
      </c>
      <c r="U968" t="str">
        <f>LEFT(R968,FIND("/",R968,1)-1)</f>
        <v>technology</v>
      </c>
      <c r="V968" t="str">
        <f>RIGHT(R968,(LEN(R968)-LEN(U968)-1))</f>
        <v>wearables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>(I969/86400)+25569+(-5/24)</f>
        <v>42482.004328703704</v>
      </c>
      <c r="K969">
        <v>1456121174</v>
      </c>
      <c r="L969" s="13">
        <f>(K969/86400)+25569+(-5/24)</f>
        <v>42422.045995370368</v>
      </c>
      <c r="M969" s="15" t="str">
        <f>TEXT(L969, "mmm")</f>
        <v>Feb</v>
      </c>
      <c r="N969" s="15" t="str">
        <f>TEXT(L969, "yyyy")</f>
        <v>2016</v>
      </c>
      <c r="O969" t="b">
        <v>0</v>
      </c>
      <c r="P969">
        <v>81</v>
      </c>
      <c r="Q969" t="b">
        <v>0</v>
      </c>
      <c r="R969" t="s">
        <v>8273</v>
      </c>
      <c r="S969" s="10">
        <f>(E969/D969)*100</f>
        <v>17.810000000000002</v>
      </c>
      <c r="T969" s="12">
        <f>IF(P969&gt;0,E969/P969,0)</f>
        <v>43.97530864197531</v>
      </c>
      <c r="U969" t="str">
        <f>LEFT(R969,FIND("/",R969,1)-1)</f>
        <v>technology</v>
      </c>
      <c r="V969" t="str">
        <f>RIGHT(R969,(LEN(R969)-LEN(U969)-1))</f>
        <v>wearables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>(I970/86400)+25569+(-5/24)</f>
        <v>41866.639282407406</v>
      </c>
      <c r="K970">
        <v>1405542034</v>
      </c>
      <c r="L970" s="13">
        <f>(K970/86400)+25569+(-5/24)</f>
        <v>41836.639282407406</v>
      </c>
      <c r="M970" s="15" t="str">
        <f>TEXT(L970, "mmm")</f>
        <v>Jul</v>
      </c>
      <c r="N970" s="15" t="str">
        <f>TEXT(L970, "yyyy")</f>
        <v>2014</v>
      </c>
      <c r="O970" t="b">
        <v>0</v>
      </c>
      <c r="P970">
        <v>4</v>
      </c>
      <c r="Q970" t="b">
        <v>0</v>
      </c>
      <c r="R970" t="s">
        <v>8273</v>
      </c>
      <c r="S970" s="10">
        <f>(E970/D970)*100</f>
        <v>1.325</v>
      </c>
      <c r="T970" s="12">
        <f>IF(P970&gt;0,E970/P970,0)</f>
        <v>26.5</v>
      </c>
      <c r="U970" t="str">
        <f>LEFT(R970,FIND("/",R970,1)-1)</f>
        <v>technology</v>
      </c>
      <c r="V970" t="str">
        <f>RIGHT(R970,(LEN(R970)-LEN(U970)-1))</f>
        <v>wearables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>(I971/86400)+25569+(-5/24)</f>
        <v>42775.094988425924</v>
      </c>
      <c r="K971">
        <v>1483773407</v>
      </c>
      <c r="L971" s="13">
        <f>(K971/86400)+25569+(-5/24)</f>
        <v>42742.094988425924</v>
      </c>
      <c r="M971" s="15" t="str">
        <f>TEXT(L971, "mmm")</f>
        <v>Jan</v>
      </c>
      <c r="N971" s="15" t="str">
        <f>TEXT(L971, "yyyy")</f>
        <v>2017</v>
      </c>
      <c r="O971" t="b">
        <v>0</v>
      </c>
      <c r="P971">
        <v>11</v>
      </c>
      <c r="Q971" t="b">
        <v>0</v>
      </c>
      <c r="R971" t="s">
        <v>8273</v>
      </c>
      <c r="S971" s="10">
        <f>(E971/D971)*100</f>
        <v>46.666666666666664</v>
      </c>
      <c r="T971" s="12">
        <f>IF(P971&gt;0,E971/P971,0)</f>
        <v>1272.7272727272727</v>
      </c>
      <c r="U971" t="str">
        <f>LEFT(R971,FIND("/",R971,1)-1)</f>
        <v>technology</v>
      </c>
      <c r="V971" t="str">
        <f>RIGHT(R971,(LEN(R971)-LEN(U971)-1))</f>
        <v>wearables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>(I972/86400)+25569+(-5/24)</f>
        <v>42757.999305555553</v>
      </c>
      <c r="K972">
        <v>1481951853</v>
      </c>
      <c r="L972" s="13">
        <f>(K972/86400)+25569+(-5/24)</f>
        <v>42721.012187499997</v>
      </c>
      <c r="M972" s="15" t="str">
        <f>TEXT(L972, "mmm")</f>
        <v>Dec</v>
      </c>
      <c r="N972" s="15" t="str">
        <f>TEXT(L972, "yyyy")</f>
        <v>2016</v>
      </c>
      <c r="O972" t="b">
        <v>0</v>
      </c>
      <c r="P972">
        <v>14</v>
      </c>
      <c r="Q972" t="b">
        <v>0</v>
      </c>
      <c r="R972" t="s">
        <v>8273</v>
      </c>
      <c r="S972" s="10">
        <f>(E972/D972)*100</f>
        <v>45.92</v>
      </c>
      <c r="T972" s="12">
        <f>IF(P972&gt;0,E972/P972,0)</f>
        <v>164</v>
      </c>
      <c r="U972" t="str">
        <f>LEFT(R972,FIND("/",R972,1)-1)</f>
        <v>technology</v>
      </c>
      <c r="V972" t="str">
        <f>RIGHT(R972,(LEN(R972)-LEN(U972)-1))</f>
        <v>wearables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>(I973/86400)+25569+(-5/24)</f>
        <v>42156.500694444439</v>
      </c>
      <c r="K973">
        <v>1429290060</v>
      </c>
      <c r="L973" s="13">
        <f>(K973/86400)+25569+(-5/24)</f>
        <v>42111.500694444439</v>
      </c>
      <c r="M973" s="15" t="str">
        <f>TEXT(L973, "mmm")</f>
        <v>Apr</v>
      </c>
      <c r="N973" s="15" t="str">
        <f>TEXT(L973, "yyyy")</f>
        <v>2015</v>
      </c>
      <c r="O973" t="b">
        <v>0</v>
      </c>
      <c r="P973">
        <v>5</v>
      </c>
      <c r="Q973" t="b">
        <v>0</v>
      </c>
      <c r="R973" t="s">
        <v>8273</v>
      </c>
      <c r="S973" s="10">
        <f>(E973/D973)*100</f>
        <v>0.22599999999999998</v>
      </c>
      <c r="T973" s="12">
        <f>IF(P973&gt;0,E973/P973,0)</f>
        <v>45.2</v>
      </c>
      <c r="U973" t="str">
        <f>LEFT(R973,FIND("/",R973,1)-1)</f>
        <v>technology</v>
      </c>
      <c r="V973" t="str">
        <f>RIGHT(R973,(LEN(R973)-LEN(U973)-1))</f>
        <v>wearables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>(I974/86400)+25569+(-5/24)</f>
        <v>41886.082638888889</v>
      </c>
      <c r="K974">
        <v>1407271598</v>
      </c>
      <c r="L974" s="13">
        <f>(K974/86400)+25569+(-5/24)</f>
        <v>41856.657384259255</v>
      </c>
      <c r="M974" s="15" t="str">
        <f>TEXT(L974, "mmm")</f>
        <v>Aug</v>
      </c>
      <c r="N974" s="15" t="str">
        <f>TEXT(L974, "yyyy")</f>
        <v>2014</v>
      </c>
      <c r="O974" t="b">
        <v>0</v>
      </c>
      <c r="P974">
        <v>45</v>
      </c>
      <c r="Q974" t="b">
        <v>0</v>
      </c>
      <c r="R974" t="s">
        <v>8273</v>
      </c>
      <c r="S974" s="10">
        <f>(E974/D974)*100</f>
        <v>34.625</v>
      </c>
      <c r="T974" s="12">
        <f>IF(P974&gt;0,E974/P974,0)</f>
        <v>153.88888888888889</v>
      </c>
      <c r="U974" t="str">
        <f>LEFT(R974,FIND("/",R974,1)-1)</f>
        <v>technology</v>
      </c>
      <c r="V974" t="str">
        <f>RIGHT(R974,(LEN(R974)-LEN(U974)-1))</f>
        <v>wearables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>(I975/86400)+25569+(-5/24)</f>
        <v>42316.848298611112</v>
      </c>
      <c r="K975">
        <v>1441844493</v>
      </c>
      <c r="L975" s="13">
        <f>(K975/86400)+25569+(-5/24)</f>
        <v>42256.806631944441</v>
      </c>
      <c r="M975" s="15" t="str">
        <f>TEXT(L975, "mmm")</f>
        <v>Sep</v>
      </c>
      <c r="N975" s="15" t="str">
        <f>TEXT(L975, "yyyy")</f>
        <v>2015</v>
      </c>
      <c r="O975" t="b">
        <v>0</v>
      </c>
      <c r="P975">
        <v>8</v>
      </c>
      <c r="Q975" t="b">
        <v>0</v>
      </c>
      <c r="R975" t="s">
        <v>8273</v>
      </c>
      <c r="S975" s="10">
        <f>(E975/D975)*100</f>
        <v>2.0549999999999997</v>
      </c>
      <c r="T975" s="12">
        <f>IF(P975&gt;0,E975/P975,0)</f>
        <v>51.375</v>
      </c>
      <c r="U975" t="str">
        <f>LEFT(R975,FIND("/",R975,1)-1)</f>
        <v>technology</v>
      </c>
      <c r="V975" t="str">
        <f>RIGHT(R975,(LEN(R975)-LEN(U975)-1))</f>
        <v>wearables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>(I976/86400)+25569+(-5/24)</f>
        <v>42454.499490740738</v>
      </c>
      <c r="K976">
        <v>1456336756</v>
      </c>
      <c r="L976" s="13">
        <f>(K976/86400)+25569+(-5/24)</f>
        <v>42424.541157407402</v>
      </c>
      <c r="M976" s="15" t="str">
        <f>TEXT(L976, "mmm")</f>
        <v>Feb</v>
      </c>
      <c r="N976" s="15" t="str">
        <f>TEXT(L976, "yyyy")</f>
        <v>2016</v>
      </c>
      <c r="O976" t="b">
        <v>0</v>
      </c>
      <c r="P976">
        <v>3</v>
      </c>
      <c r="Q976" t="b">
        <v>0</v>
      </c>
      <c r="R976" t="s">
        <v>8273</v>
      </c>
      <c r="S976" s="10">
        <f>(E976/D976)*100</f>
        <v>0.55999999999999994</v>
      </c>
      <c r="T976" s="12">
        <f>IF(P976&gt;0,E976/P976,0)</f>
        <v>93.333333333333329</v>
      </c>
      <c r="U976" t="str">
        <f>LEFT(R976,FIND("/",R976,1)-1)</f>
        <v>technology</v>
      </c>
      <c r="V976" t="str">
        <f>RIGHT(R976,(LEN(R976)-LEN(U976)-1))</f>
        <v>wearables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>(I977/86400)+25569+(-5/24)</f>
        <v>42549.488252314812</v>
      </c>
      <c r="K977">
        <v>1461948185</v>
      </c>
      <c r="L977" s="13">
        <f>(K977/86400)+25569+(-5/24)</f>
        <v>42489.488252314812</v>
      </c>
      <c r="M977" s="15" t="str">
        <f>TEXT(L977, "mmm")</f>
        <v>Apr</v>
      </c>
      <c r="N977" s="15" t="str">
        <f>TEXT(L977, "yyyy")</f>
        <v>2016</v>
      </c>
      <c r="O977" t="b">
        <v>0</v>
      </c>
      <c r="P977">
        <v>24</v>
      </c>
      <c r="Q977" t="b">
        <v>0</v>
      </c>
      <c r="R977" t="s">
        <v>8273</v>
      </c>
      <c r="S977" s="10">
        <f>(E977/D977)*100</f>
        <v>2.6069999999999998</v>
      </c>
      <c r="T977" s="12">
        <f>IF(P977&gt;0,E977/P977,0)</f>
        <v>108.625</v>
      </c>
      <c r="U977" t="str">
        <f>LEFT(R977,FIND("/",R977,1)-1)</f>
        <v>technology</v>
      </c>
      <c r="V977" t="str">
        <f>RIGHT(R977,(LEN(R977)-LEN(U977)-1))</f>
        <v>wearables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>(I978/86400)+25569+(-5/24)</f>
        <v>42229.850659722222</v>
      </c>
      <c r="K978">
        <v>1435627497</v>
      </c>
      <c r="L978" s="13">
        <f>(K978/86400)+25569+(-5/24)</f>
        <v>42184.850659722222</v>
      </c>
      <c r="M978" s="15" t="str">
        <f>TEXT(L978, "mmm")</f>
        <v>Jun</v>
      </c>
      <c r="N978" s="15" t="str">
        <f>TEXT(L978, "yyyy")</f>
        <v>2015</v>
      </c>
      <c r="O978" t="b">
        <v>0</v>
      </c>
      <c r="P978">
        <v>18</v>
      </c>
      <c r="Q978" t="b">
        <v>0</v>
      </c>
      <c r="R978" t="s">
        <v>8273</v>
      </c>
      <c r="S978" s="10">
        <f>(E978/D978)*100</f>
        <v>1.9259999999999999</v>
      </c>
      <c r="T978" s="12">
        <f>IF(P978&gt;0,E978/P978,0)</f>
        <v>160.5</v>
      </c>
      <c r="U978" t="str">
        <f>LEFT(R978,FIND("/",R978,1)-1)</f>
        <v>technology</v>
      </c>
      <c r="V978" t="str">
        <f>RIGHT(R978,(LEN(R978)-LEN(U978)-1))</f>
        <v>wearables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>(I979/86400)+25569+(-5/24)</f>
        <v>42421.733761574076</v>
      </c>
      <c r="K979">
        <v>1453502197</v>
      </c>
      <c r="L979" s="13">
        <f>(K979/86400)+25569+(-5/24)</f>
        <v>42391.733761574076</v>
      </c>
      <c r="M979" s="15" t="str">
        <f>TEXT(L979, "mmm")</f>
        <v>Jan</v>
      </c>
      <c r="N979" s="15" t="str">
        <f>TEXT(L979, "yyyy")</f>
        <v>2016</v>
      </c>
      <c r="O979" t="b">
        <v>0</v>
      </c>
      <c r="P979">
        <v>12</v>
      </c>
      <c r="Q979" t="b">
        <v>0</v>
      </c>
      <c r="R979" t="s">
        <v>8273</v>
      </c>
      <c r="S979" s="10">
        <f>(E979/D979)*100</f>
        <v>33.666666666666664</v>
      </c>
      <c r="T979" s="12">
        <f>IF(P979&gt;0,E979/P979,0)</f>
        <v>75.75</v>
      </c>
      <c r="U979" t="str">
        <f>LEFT(R979,FIND("/",R979,1)-1)</f>
        <v>technology</v>
      </c>
      <c r="V979" t="str">
        <f>RIGHT(R979,(LEN(R979)-LEN(U979)-1))</f>
        <v>wearables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>(I980/86400)+25569+(-5/24)</f>
        <v>42425.100706018515</v>
      </c>
      <c r="K980">
        <v>1453793101</v>
      </c>
      <c r="L980" s="13">
        <f>(K980/86400)+25569+(-5/24)</f>
        <v>42395.100706018515</v>
      </c>
      <c r="M980" s="15" t="str">
        <f>TEXT(L980, "mmm")</f>
        <v>Jan</v>
      </c>
      <c r="N980" s="15" t="str">
        <f>TEXT(L980, "yyyy")</f>
        <v>2016</v>
      </c>
      <c r="O980" t="b">
        <v>0</v>
      </c>
      <c r="P980">
        <v>123</v>
      </c>
      <c r="Q980" t="b">
        <v>0</v>
      </c>
      <c r="R980" t="s">
        <v>8273</v>
      </c>
      <c r="S980" s="10">
        <f>(E980/D980)*100</f>
        <v>56.263267182990241</v>
      </c>
      <c r="T980" s="12">
        <f>IF(P980&gt;0,E980/P980,0)</f>
        <v>790.83739837398377</v>
      </c>
      <c r="U980" t="str">
        <f>LEFT(R980,FIND("/",R980,1)-1)</f>
        <v>technology</v>
      </c>
      <c r="V980" t="str">
        <f>RIGHT(R980,(LEN(R980)-LEN(U980)-1))</f>
        <v>wearables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>(I981/86400)+25569+(-5/24)</f>
        <v>42541.582638888889</v>
      </c>
      <c r="K981">
        <v>1463392828</v>
      </c>
      <c r="L981" s="13">
        <f>(K981/86400)+25569+(-5/24)</f>
        <v>42506.208657407406</v>
      </c>
      <c r="M981" s="15" t="str">
        <f>TEXT(L981, "mmm")</f>
        <v>May</v>
      </c>
      <c r="N981" s="15" t="str">
        <f>TEXT(L981, "yyyy")</f>
        <v>2016</v>
      </c>
      <c r="O981" t="b">
        <v>0</v>
      </c>
      <c r="P981">
        <v>96</v>
      </c>
      <c r="Q981" t="b">
        <v>0</v>
      </c>
      <c r="R981" t="s">
        <v>8273</v>
      </c>
      <c r="S981" s="10">
        <f>(E981/D981)*100</f>
        <v>82.817599999999999</v>
      </c>
      <c r="T981" s="12">
        <f>IF(P981&gt;0,E981/P981,0)</f>
        <v>301.93916666666667</v>
      </c>
      <c r="U981" t="str">
        <f>LEFT(R981,FIND("/",R981,1)-1)</f>
        <v>technology</v>
      </c>
      <c r="V981" t="str">
        <f>RIGHT(R981,(LEN(R981)-LEN(U981)-1))</f>
        <v>wearables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>(I982/86400)+25569+(-5/24)</f>
        <v>41973.737523148149</v>
      </c>
      <c r="K982">
        <v>1413495722</v>
      </c>
      <c r="L982" s="13">
        <f>(K982/86400)+25569+(-5/24)</f>
        <v>41928.695856481478</v>
      </c>
      <c r="M982" s="15" t="str">
        <f>TEXT(L982, "mmm")</f>
        <v>Oct</v>
      </c>
      <c r="N982" s="15" t="str">
        <f>TEXT(L982, "yyyy")</f>
        <v>2014</v>
      </c>
      <c r="O982" t="b">
        <v>0</v>
      </c>
      <c r="P982">
        <v>31</v>
      </c>
      <c r="Q982" t="b">
        <v>0</v>
      </c>
      <c r="R982" t="s">
        <v>8273</v>
      </c>
      <c r="S982" s="10">
        <f>(E982/D982)*100</f>
        <v>14.860000000000001</v>
      </c>
      <c r="T982" s="12">
        <f>IF(P982&gt;0,E982/P982,0)</f>
        <v>47.935483870967744</v>
      </c>
      <c r="U982" t="str">
        <f>LEFT(R982,FIND("/",R982,1)-1)</f>
        <v>technology</v>
      </c>
      <c r="V982" t="str">
        <f>RIGHT(R982,(LEN(R982)-LEN(U982)-1))</f>
        <v>wearables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>(I983/86400)+25569+(-5/24)</f>
        <v>41860.738680555551</v>
      </c>
      <c r="K983">
        <v>1405032222</v>
      </c>
      <c r="L983" s="13">
        <f>(K983/86400)+25569+(-5/24)</f>
        <v>41830.738680555551</v>
      </c>
      <c r="M983" s="15" t="str">
        <f>TEXT(L983, "mmm")</f>
        <v>Jul</v>
      </c>
      <c r="N983" s="15" t="str">
        <f>TEXT(L983, "yyyy")</f>
        <v>2014</v>
      </c>
      <c r="O983" t="b">
        <v>0</v>
      </c>
      <c r="P983">
        <v>4</v>
      </c>
      <c r="Q983" t="b">
        <v>0</v>
      </c>
      <c r="R983" t="s">
        <v>8273</v>
      </c>
      <c r="S983" s="10">
        <f>(E983/D983)*100</f>
        <v>1.2375123751237513E-2</v>
      </c>
      <c r="T983" s="12">
        <f>IF(P983&gt;0,E983/P983,0)</f>
        <v>2.75</v>
      </c>
      <c r="U983" t="str">
        <f>LEFT(R983,FIND("/",R983,1)-1)</f>
        <v>technology</v>
      </c>
      <c r="V983" t="str">
        <f>RIGHT(R983,(LEN(R983)-LEN(U983)-1))</f>
        <v>wearables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>(I984/86400)+25569+(-5/24)</f>
        <v>42645.544976851852</v>
      </c>
      <c r="K984">
        <v>1472839486</v>
      </c>
      <c r="L984" s="13">
        <f>(K984/86400)+25569+(-5/24)</f>
        <v>42615.544976851852</v>
      </c>
      <c r="M984" s="15" t="str">
        <f>TEXT(L984, "mmm")</f>
        <v>Sep</v>
      </c>
      <c r="N984" s="15" t="str">
        <f>TEXT(L984, "yyyy")</f>
        <v>2016</v>
      </c>
      <c r="O984" t="b">
        <v>0</v>
      </c>
      <c r="P984">
        <v>3</v>
      </c>
      <c r="Q984" t="b">
        <v>0</v>
      </c>
      <c r="R984" t="s">
        <v>8273</v>
      </c>
      <c r="S984" s="10">
        <f>(E984/D984)*100</f>
        <v>1.7142857142857144E-2</v>
      </c>
      <c r="T984" s="12">
        <f>IF(P984&gt;0,E984/P984,0)</f>
        <v>1</v>
      </c>
      <c r="U984" t="str">
        <f>LEFT(R984,FIND("/",R984,1)-1)</f>
        <v>technology</v>
      </c>
      <c r="V984" t="str">
        <f>RIGHT(R984,(LEN(R984)-LEN(U984)-1))</f>
        <v>wearables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>(I985/86400)+25569+(-5/24)</f>
        <v>42605.662499999999</v>
      </c>
      <c r="K985">
        <v>1469289685</v>
      </c>
      <c r="L985" s="13">
        <f>(K985/86400)+25569+(-5/24)</f>
        <v>42574.459317129622</v>
      </c>
      <c r="M985" s="15" t="str">
        <f>TEXT(L985, "mmm")</f>
        <v>Jul</v>
      </c>
      <c r="N985" s="15" t="str">
        <f>TEXT(L985, "yyyy")</f>
        <v>2016</v>
      </c>
      <c r="O985" t="b">
        <v>0</v>
      </c>
      <c r="P985">
        <v>179</v>
      </c>
      <c r="Q985" t="b">
        <v>0</v>
      </c>
      <c r="R985" t="s">
        <v>8273</v>
      </c>
      <c r="S985" s="10">
        <f>(E985/D985)*100</f>
        <v>29.506136117214709</v>
      </c>
      <c r="T985" s="12">
        <f>IF(P985&gt;0,E985/P985,0)</f>
        <v>171.79329608938548</v>
      </c>
      <c r="U985" t="str">
        <f>LEFT(R985,FIND("/",R985,1)-1)</f>
        <v>technology</v>
      </c>
      <c r="V985" t="str">
        <f>RIGHT(R985,(LEN(R985)-LEN(U985)-1))</f>
        <v>wearables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>(I986/86400)+25569+(-5/24)</f>
        <v>42090.86583333333</v>
      </c>
      <c r="K986">
        <v>1424918808</v>
      </c>
      <c r="L986" s="13">
        <f>(K986/86400)+25569+(-5/24)</f>
        <v>42060.907499999994</v>
      </c>
      <c r="M986" s="15" t="str">
        <f>TEXT(L986, "mmm")</f>
        <v>Feb</v>
      </c>
      <c r="N986" s="15" t="str">
        <f>TEXT(L986, "yyyy")</f>
        <v>2015</v>
      </c>
      <c r="O986" t="b">
        <v>0</v>
      </c>
      <c r="P986">
        <v>3</v>
      </c>
      <c r="Q986" t="b">
        <v>0</v>
      </c>
      <c r="R986" t="s">
        <v>8273</v>
      </c>
      <c r="S986" s="10">
        <f>(E986/D986)*100</f>
        <v>1.06</v>
      </c>
      <c r="T986" s="12">
        <f>IF(P986&gt;0,E986/P986,0)</f>
        <v>35.333333333333336</v>
      </c>
      <c r="U986" t="str">
        <f>LEFT(R986,FIND("/",R986,1)-1)</f>
        <v>technology</v>
      </c>
      <c r="V986" t="str">
        <f>RIGHT(R986,(LEN(R986)-LEN(U986)-1))</f>
        <v>wearables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>(I987/86400)+25569+(-5/24)</f>
        <v>42369.749999999993</v>
      </c>
      <c r="K987">
        <v>1449011610</v>
      </c>
      <c r="L987" s="13">
        <f>(K987/86400)+25569+(-5/24)</f>
        <v>42339.759375000001</v>
      </c>
      <c r="M987" s="15" t="str">
        <f>TEXT(L987, "mmm")</f>
        <v>Dec</v>
      </c>
      <c r="N987" s="15" t="str">
        <f>TEXT(L987, "yyyy")</f>
        <v>2015</v>
      </c>
      <c r="O987" t="b">
        <v>0</v>
      </c>
      <c r="P987">
        <v>23</v>
      </c>
      <c r="Q987" t="b">
        <v>0</v>
      </c>
      <c r="R987" t="s">
        <v>8273</v>
      </c>
      <c r="S987" s="10">
        <f>(E987/D987)*100</f>
        <v>6.293333333333333</v>
      </c>
      <c r="T987" s="12">
        <f>IF(P987&gt;0,E987/P987,0)</f>
        <v>82.086956521739125</v>
      </c>
      <c r="U987" t="str">
        <f>LEFT(R987,FIND("/",R987,1)-1)</f>
        <v>technology</v>
      </c>
      <c r="V987" t="str">
        <f>RIGHT(R987,(LEN(R987)-LEN(U987)-1))</f>
        <v>wearables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>(I988/86400)+25569+(-5/24)</f>
        <v>42378.791666666664</v>
      </c>
      <c r="K988">
        <v>1447698300</v>
      </c>
      <c r="L988" s="13">
        <f>(K988/86400)+25569+(-5/24)</f>
        <v>42324.559027777774</v>
      </c>
      <c r="M988" s="15" t="str">
        <f>TEXT(L988, "mmm")</f>
        <v>Nov</v>
      </c>
      <c r="N988" s="15" t="str">
        <f>TEXT(L988, "yyyy")</f>
        <v>2015</v>
      </c>
      <c r="O988" t="b">
        <v>0</v>
      </c>
      <c r="P988">
        <v>23</v>
      </c>
      <c r="Q988" t="b">
        <v>0</v>
      </c>
      <c r="R988" t="s">
        <v>8273</v>
      </c>
      <c r="S988" s="10">
        <f>(E988/D988)*100</f>
        <v>12.75</v>
      </c>
      <c r="T988" s="12">
        <f>IF(P988&gt;0,E988/P988,0)</f>
        <v>110.8695652173913</v>
      </c>
      <c r="U988" t="str">
        <f>LEFT(R988,FIND("/",R988,1)-1)</f>
        <v>technology</v>
      </c>
      <c r="V988" t="str">
        <f>RIGHT(R988,(LEN(R988)-LEN(U988)-1))</f>
        <v>wearables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>(I989/86400)+25569+(-5/24)</f>
        <v>41813.086226851847</v>
      </c>
      <c r="K989">
        <v>1400051050</v>
      </c>
      <c r="L989" s="13">
        <f>(K989/86400)+25569+(-5/24)</f>
        <v>41773.086226851847</v>
      </c>
      <c r="M989" s="15" t="str">
        <f>TEXT(L989, "mmm")</f>
        <v>May</v>
      </c>
      <c r="N989" s="15" t="str">
        <f>TEXT(L989, "yyyy")</f>
        <v>2014</v>
      </c>
      <c r="O989" t="b">
        <v>0</v>
      </c>
      <c r="P989">
        <v>41</v>
      </c>
      <c r="Q989" t="b">
        <v>0</v>
      </c>
      <c r="R989" t="s">
        <v>8273</v>
      </c>
      <c r="S989" s="10">
        <f>(E989/D989)*100</f>
        <v>13.22</v>
      </c>
      <c r="T989" s="12">
        <f>IF(P989&gt;0,E989/P989,0)</f>
        <v>161.21951219512195</v>
      </c>
      <c r="U989" t="str">
        <f>LEFT(R989,FIND("/",R989,1)-1)</f>
        <v>technology</v>
      </c>
      <c r="V989" t="str">
        <f>RIGHT(R989,(LEN(R989)-LEN(U989)-1))</f>
        <v>wearables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>(I990/86400)+25569+(-5/24)</f>
        <v>42644.148437499993</v>
      </c>
      <c r="K990">
        <v>1472718825</v>
      </c>
      <c r="L990" s="13">
        <f>(K990/86400)+25569+(-5/24)</f>
        <v>42614.148437499993</v>
      </c>
      <c r="M990" s="15" t="str">
        <f>TEXT(L990, "mmm")</f>
        <v>Sep</v>
      </c>
      <c r="N990" s="15" t="str">
        <f>TEXT(L990, "yyyy")</f>
        <v>2016</v>
      </c>
      <c r="O990" t="b">
        <v>0</v>
      </c>
      <c r="P990">
        <v>0</v>
      </c>
      <c r="Q990" t="b">
        <v>0</v>
      </c>
      <c r="R990" t="s">
        <v>8273</v>
      </c>
      <c r="S990" s="10">
        <f>(E990/D990)*100</f>
        <v>0</v>
      </c>
      <c r="T990" s="12">
        <f>IF(P990&gt;0,E990/P990,0)</f>
        <v>0</v>
      </c>
      <c r="U990" t="str">
        <f>LEFT(R990,FIND("/",R990,1)-1)</f>
        <v>technology</v>
      </c>
      <c r="V990" t="str">
        <f>RIGHT(R990,(LEN(R990)-LEN(U990)-1))</f>
        <v>wearables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>(I991/86400)+25569+(-5/24)</f>
        <v>42641.725636574069</v>
      </c>
      <c r="K991">
        <v>1472509495</v>
      </c>
      <c r="L991" s="13">
        <f>(K991/86400)+25569+(-5/24)</f>
        <v>42611.725636574069</v>
      </c>
      <c r="M991" s="15" t="str">
        <f>TEXT(L991, "mmm")</f>
        <v>Aug</v>
      </c>
      <c r="N991" s="15" t="str">
        <f>TEXT(L991, "yyyy")</f>
        <v>2016</v>
      </c>
      <c r="O991" t="b">
        <v>0</v>
      </c>
      <c r="P991">
        <v>32</v>
      </c>
      <c r="Q991" t="b">
        <v>0</v>
      </c>
      <c r="R991" t="s">
        <v>8273</v>
      </c>
      <c r="S991" s="10">
        <f>(E991/D991)*100</f>
        <v>16.77</v>
      </c>
      <c r="T991" s="12">
        <f>IF(P991&gt;0,E991/P991,0)</f>
        <v>52.40625</v>
      </c>
      <c r="U991" t="str">
        <f>LEFT(R991,FIND("/",R991,1)-1)</f>
        <v>technology</v>
      </c>
      <c r="V991" t="str">
        <f>RIGHT(R991,(LEN(R991)-LEN(U991)-1))</f>
        <v>wearables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>(I992/86400)+25569+(-5/24)</f>
        <v>41885.575972222221</v>
      </c>
      <c r="K992">
        <v>1407178164</v>
      </c>
      <c r="L992" s="13">
        <f>(K992/86400)+25569+(-5/24)</f>
        <v>41855.575972222221</v>
      </c>
      <c r="M992" s="15" t="str">
        <f>TEXT(L992, "mmm")</f>
        <v>Aug</v>
      </c>
      <c r="N992" s="15" t="str">
        <f>TEXT(L992, "yyyy")</f>
        <v>2014</v>
      </c>
      <c r="O992" t="b">
        <v>0</v>
      </c>
      <c r="P992">
        <v>2</v>
      </c>
      <c r="Q992" t="b">
        <v>0</v>
      </c>
      <c r="R992" t="s">
        <v>8273</v>
      </c>
      <c r="S992" s="10">
        <f>(E992/D992)*100</f>
        <v>0.104</v>
      </c>
      <c r="T992" s="12">
        <f>IF(P992&gt;0,E992/P992,0)</f>
        <v>13</v>
      </c>
      <c r="U992" t="str">
        <f>LEFT(R992,FIND("/",R992,1)-1)</f>
        <v>technology</v>
      </c>
      <c r="V992" t="str">
        <f>RIGHT(R992,(LEN(R992)-LEN(U992)-1))</f>
        <v>wearables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>(I993/86400)+25569+(-5/24)</f>
        <v>42563.57708333333</v>
      </c>
      <c r="K993">
        <v>1466186988</v>
      </c>
      <c r="L993" s="13">
        <f>(K993/86400)+25569+(-5/24)</f>
        <v>42538.548472222225</v>
      </c>
      <c r="M993" s="15" t="str">
        <f>TEXT(L993, "mmm")</f>
        <v>Jun</v>
      </c>
      <c r="N993" s="15" t="str">
        <f>TEXT(L993, "yyyy")</f>
        <v>2016</v>
      </c>
      <c r="O993" t="b">
        <v>0</v>
      </c>
      <c r="P993">
        <v>7</v>
      </c>
      <c r="Q993" t="b">
        <v>0</v>
      </c>
      <c r="R993" t="s">
        <v>8273</v>
      </c>
      <c r="S993" s="10">
        <f>(E993/D993)*100</f>
        <v>4.24</v>
      </c>
      <c r="T993" s="12">
        <f>IF(P993&gt;0,E993/P993,0)</f>
        <v>30.285714285714285</v>
      </c>
      <c r="U993" t="str">
        <f>LEFT(R993,FIND("/",R993,1)-1)</f>
        <v>technology</v>
      </c>
      <c r="V993" t="str">
        <f>RIGHT(R993,(LEN(R993)-LEN(U993)-1))</f>
        <v>wearables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>(I994/86400)+25569+(-5/24)</f>
        <v>42497.674988425926</v>
      </c>
      <c r="K994">
        <v>1457475119</v>
      </c>
      <c r="L994" s="13">
        <f>(K994/86400)+25569+(-5/24)</f>
        <v>42437.71665509259</v>
      </c>
      <c r="M994" s="15" t="str">
        <f>TEXT(L994, "mmm")</f>
        <v>Mar</v>
      </c>
      <c r="N994" s="15" t="str">
        <f>TEXT(L994, "yyyy")</f>
        <v>2016</v>
      </c>
      <c r="O994" t="b">
        <v>0</v>
      </c>
      <c r="P994">
        <v>4</v>
      </c>
      <c r="Q994" t="b">
        <v>0</v>
      </c>
      <c r="R994" t="s">
        <v>8273</v>
      </c>
      <c r="S994" s="10">
        <f>(E994/D994)*100</f>
        <v>0.46699999999999997</v>
      </c>
      <c r="T994" s="12">
        <f>IF(P994&gt;0,E994/P994,0)</f>
        <v>116.75</v>
      </c>
      <c r="U994" t="str">
        <f>LEFT(R994,FIND("/",R994,1)-1)</f>
        <v>technology</v>
      </c>
      <c r="V994" t="str">
        <f>RIGHT(R994,(LEN(R994)-LEN(U994)-1))</f>
        <v>wearables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>(I995/86400)+25569+(-5/24)</f>
        <v>42685.999999999993</v>
      </c>
      <c r="K995">
        <v>1476054568</v>
      </c>
      <c r="L995" s="13">
        <f>(K995/86400)+25569+(-5/24)</f>
        <v>42652.756574074076</v>
      </c>
      <c r="M995" s="15" t="str">
        <f>TEXT(L995, "mmm")</f>
        <v>Oct</v>
      </c>
      <c r="N995" s="15" t="str">
        <f>TEXT(L995, "yyyy")</f>
        <v>2016</v>
      </c>
      <c r="O995" t="b">
        <v>0</v>
      </c>
      <c r="P995">
        <v>196</v>
      </c>
      <c r="Q995" t="b">
        <v>0</v>
      </c>
      <c r="R995" t="s">
        <v>8273</v>
      </c>
      <c r="S995" s="10">
        <f>(E995/D995)*100</f>
        <v>25.087142857142858</v>
      </c>
      <c r="T995" s="12">
        <f>IF(P995&gt;0,E995/P995,0)</f>
        <v>89.59693877551021</v>
      </c>
      <c r="U995" t="str">
        <f>LEFT(R995,FIND("/",R995,1)-1)</f>
        <v>technology</v>
      </c>
      <c r="V995" t="str">
        <f>RIGHT(R995,(LEN(R995)-LEN(U995)-1))</f>
        <v>wearables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>(I996/86400)+25569+(-5/24)</f>
        <v>41973.749305555553</v>
      </c>
      <c r="K996">
        <v>1412835530</v>
      </c>
      <c r="L996" s="13">
        <f>(K996/86400)+25569+(-5/24)</f>
        <v>41921.054745370369</v>
      </c>
      <c r="M996" s="15" t="str">
        <f>TEXT(L996, "mmm")</f>
        <v>Oct</v>
      </c>
      <c r="N996" s="15" t="str">
        <f>TEXT(L996, "yyyy")</f>
        <v>2014</v>
      </c>
      <c r="O996" t="b">
        <v>0</v>
      </c>
      <c r="P996">
        <v>11</v>
      </c>
      <c r="Q996" t="b">
        <v>0</v>
      </c>
      <c r="R996" t="s">
        <v>8273</v>
      </c>
      <c r="S996" s="10">
        <f>(E996/D996)*100</f>
        <v>2.3345000000000002</v>
      </c>
      <c r="T996" s="12">
        <f>IF(P996&gt;0,E996/P996,0)</f>
        <v>424.45454545454544</v>
      </c>
      <c r="U996" t="str">
        <f>LEFT(R996,FIND("/",R996,1)-1)</f>
        <v>technology</v>
      </c>
      <c r="V996" t="str">
        <f>RIGHT(R996,(LEN(R996)-LEN(U996)-1))</f>
        <v>wearables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>(I997/86400)+25569+(-5/24)</f>
        <v>41972.458333333336</v>
      </c>
      <c r="K997">
        <v>1415140480</v>
      </c>
      <c r="L997" s="13">
        <f>(K997/86400)+25569+(-5/24)</f>
        <v>41947.732407407406</v>
      </c>
      <c r="M997" s="15" t="str">
        <f>TEXT(L997, "mmm")</f>
        <v>Nov</v>
      </c>
      <c r="N997" s="15" t="str">
        <f>TEXT(L997, "yyyy")</f>
        <v>2014</v>
      </c>
      <c r="O997" t="b">
        <v>0</v>
      </c>
      <c r="P997">
        <v>9</v>
      </c>
      <c r="Q997" t="b">
        <v>0</v>
      </c>
      <c r="R997" t="s">
        <v>8273</v>
      </c>
      <c r="S997" s="10">
        <f>(E997/D997)*100</f>
        <v>7.26</v>
      </c>
      <c r="T997" s="12">
        <f>IF(P997&gt;0,E997/P997,0)</f>
        <v>80.666666666666671</v>
      </c>
      <c r="U997" t="str">
        <f>LEFT(R997,FIND("/",R997,1)-1)</f>
        <v>technology</v>
      </c>
      <c r="V997" t="str">
        <f>RIGHT(R997,(LEN(R997)-LEN(U997)-1))</f>
        <v>wearables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>(I998/86400)+25569+(-5/24)</f>
        <v>41847.435416666667</v>
      </c>
      <c r="K998">
        <v>1403902060</v>
      </c>
      <c r="L998" s="13">
        <f>(K998/86400)+25569+(-5/24)</f>
        <v>41817.658101851848</v>
      </c>
      <c r="M998" s="15" t="str">
        <f>TEXT(L998, "mmm")</f>
        <v>Jun</v>
      </c>
      <c r="N998" s="15" t="str">
        <f>TEXT(L998, "yyyy")</f>
        <v>2014</v>
      </c>
      <c r="O998" t="b">
        <v>0</v>
      </c>
      <c r="P998">
        <v>5</v>
      </c>
      <c r="Q998" t="b">
        <v>0</v>
      </c>
      <c r="R998" t="s">
        <v>8273</v>
      </c>
      <c r="S998" s="10">
        <f>(E998/D998)*100</f>
        <v>1.625</v>
      </c>
      <c r="T998" s="12">
        <f>IF(P998&gt;0,E998/P998,0)</f>
        <v>13</v>
      </c>
      <c r="U998" t="str">
        <f>LEFT(R998,FIND("/",R998,1)-1)</f>
        <v>technology</v>
      </c>
      <c r="V998" t="str">
        <f>RIGHT(R998,(LEN(R998)-LEN(U998)-1))</f>
        <v>wearables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>(I999/86400)+25569+(-5/24)</f>
        <v>41970.936307870368</v>
      </c>
      <c r="K999">
        <v>1414549697</v>
      </c>
      <c r="L999" s="13">
        <f>(K999/86400)+25569+(-5/24)</f>
        <v>41940.894641203704</v>
      </c>
      <c r="M999" s="15" t="str">
        <f>TEXT(L999, "mmm")</f>
        <v>Oct</v>
      </c>
      <c r="N999" s="15" t="str">
        <f>TEXT(L999, "yyyy")</f>
        <v>2014</v>
      </c>
      <c r="O999" t="b">
        <v>0</v>
      </c>
      <c r="P999">
        <v>8</v>
      </c>
      <c r="Q999" t="b">
        <v>0</v>
      </c>
      <c r="R999" t="s">
        <v>8273</v>
      </c>
      <c r="S999" s="10">
        <f>(E999/D999)*100</f>
        <v>1.3</v>
      </c>
      <c r="T999" s="12">
        <f>IF(P999&gt;0,E999/P999,0)</f>
        <v>8.125</v>
      </c>
      <c r="U999" t="str">
        <f>LEFT(R999,FIND("/",R999,1)-1)</f>
        <v>technology</v>
      </c>
      <c r="V999" t="str">
        <f>RIGHT(R999,(LEN(R999)-LEN(U999)-1))</f>
        <v>wearables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>(I1000/86400)+25569+(-5/24)</f>
        <v>42327.002326388887</v>
      </c>
      <c r="K1000">
        <v>1444017801</v>
      </c>
      <c r="L1000" s="13">
        <f>(K1000/86400)+25569+(-5/24)</f>
        <v>42281.960659722223</v>
      </c>
      <c r="M1000" s="15" t="str">
        <f>TEXT(L1000, "mmm")</f>
        <v>Oct</v>
      </c>
      <c r="N1000" s="15" t="str">
        <f>TEXT(L1000, "yyyy")</f>
        <v>2015</v>
      </c>
      <c r="O1000" t="b">
        <v>0</v>
      </c>
      <c r="P1000">
        <v>229</v>
      </c>
      <c r="Q1000" t="b">
        <v>0</v>
      </c>
      <c r="R1000" t="s">
        <v>8273</v>
      </c>
      <c r="S1000" s="10">
        <f>(E1000/D1000)*100</f>
        <v>58.558333333333337</v>
      </c>
      <c r="T1000" s="12">
        <f>IF(P1000&gt;0,E1000/P1000,0)</f>
        <v>153.42794759825327</v>
      </c>
      <c r="U1000" t="str">
        <f>LEFT(R1000,FIND("/",R1000,1)-1)</f>
        <v>technology</v>
      </c>
      <c r="V1000" t="str">
        <f>RIGHT(R1000,(LEN(R1000)-LEN(U1000)-1))</f>
        <v>wearables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>(I1001/86400)+25569+(-5/24)</f>
        <v>41956.126388888886</v>
      </c>
      <c r="K1001">
        <v>1413270690</v>
      </c>
      <c r="L1001" s="13">
        <f>(K1001/86400)+25569+(-5/24)</f>
        <v>41926.091319444444</v>
      </c>
      <c r="M1001" s="15" t="str">
        <f>TEXT(L1001, "mmm")</f>
        <v>Oct</v>
      </c>
      <c r="N1001" s="15" t="str">
        <f>TEXT(L1001, "yyyy")</f>
        <v>2014</v>
      </c>
      <c r="O1001" t="b">
        <v>0</v>
      </c>
      <c r="P1001">
        <v>40</v>
      </c>
      <c r="Q1001" t="b">
        <v>0</v>
      </c>
      <c r="R1001" t="s">
        <v>8273</v>
      </c>
      <c r="S1001" s="10">
        <f>(E1001/D1001)*100</f>
        <v>7.7886666666666677</v>
      </c>
      <c r="T1001" s="12">
        <f>IF(P1001&gt;0,E1001/P1001,0)</f>
        <v>292.07499999999999</v>
      </c>
      <c r="U1001" t="str">
        <f>LEFT(R1001,FIND("/",R1001,1)-1)</f>
        <v>technology</v>
      </c>
      <c r="V1001" t="str">
        <f>RIGHT(R1001,(LEN(R1001)-LEN(U1001)-1))</f>
        <v>wearables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>(I1002/86400)+25569+(-5/24)</f>
        <v>42808.80972222222</v>
      </c>
      <c r="K1002">
        <v>1484357160</v>
      </c>
      <c r="L1002" s="13">
        <f>(K1002/86400)+25569+(-5/24)</f>
        <v>42748.851388888885</v>
      </c>
      <c r="M1002" s="15" t="str">
        <f>TEXT(L1002, "mmm")</f>
        <v>Jan</v>
      </c>
      <c r="N1002" s="15" t="str">
        <f>TEXT(L1002, "yyyy")</f>
        <v>2017</v>
      </c>
      <c r="O1002" t="b">
        <v>0</v>
      </c>
      <c r="P1002">
        <v>6</v>
      </c>
      <c r="Q1002" t="b">
        <v>0</v>
      </c>
      <c r="R1002" t="s">
        <v>8273</v>
      </c>
      <c r="S1002" s="10">
        <f>(E1002/D1002)*100</f>
        <v>2.2157147647256061</v>
      </c>
      <c r="T1002" s="12">
        <f>IF(P1002&gt;0,E1002/P1002,0)</f>
        <v>3304</v>
      </c>
      <c r="U1002" t="str">
        <f>LEFT(R1002,FIND("/",R1002,1)-1)</f>
        <v>technology</v>
      </c>
      <c r="V1002" t="str">
        <f>RIGHT(R1002,(LEN(R1002)-LEN(U1002)-1))</f>
        <v>wearables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>(I1003/86400)+25569+(-5/24)</f>
        <v>42765.511724537035</v>
      </c>
      <c r="K1003">
        <v>1481908613</v>
      </c>
      <c r="L1003" s="13">
        <f>(K1003/86400)+25569+(-5/24)</f>
        <v>42720.511724537035</v>
      </c>
      <c r="M1003" s="15" t="str">
        <f>TEXT(L1003, "mmm")</f>
        <v>Dec</v>
      </c>
      <c r="N1003" s="15" t="str">
        <f>TEXT(L1003, "yyyy")</f>
        <v>2016</v>
      </c>
      <c r="O1003" t="b">
        <v>0</v>
      </c>
      <c r="P1003">
        <v>4</v>
      </c>
      <c r="Q1003" t="b">
        <v>0</v>
      </c>
      <c r="R1003" t="s">
        <v>8273</v>
      </c>
      <c r="S1003" s="10">
        <f>(E1003/D1003)*100</f>
        <v>104</v>
      </c>
      <c r="T1003" s="12">
        <f>IF(P1003&gt;0,E1003/P1003,0)</f>
        <v>1300</v>
      </c>
      <c r="U1003" t="str">
        <f>LEFT(R1003,FIND("/",R1003,1)-1)</f>
        <v>technology</v>
      </c>
      <c r="V1003" t="str">
        <f>RIGHT(R1003,(LEN(R1003)-LEN(U1003)-1))</f>
        <v>wearables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>(I1004/86400)+25569+(-5/24)</f>
        <v>42355.040972222218</v>
      </c>
      <c r="K1004">
        <v>1447777514</v>
      </c>
      <c r="L1004" s="13">
        <f>(K1004/86400)+25569+(-5/24)</f>
        <v>42325.475856481477</v>
      </c>
      <c r="M1004" s="15" t="str">
        <f>TEXT(L1004, "mmm")</f>
        <v>Nov</v>
      </c>
      <c r="N1004" s="15" t="str">
        <f>TEXT(L1004, "yyyy")</f>
        <v>2015</v>
      </c>
      <c r="O1004" t="b">
        <v>0</v>
      </c>
      <c r="P1004">
        <v>22</v>
      </c>
      <c r="Q1004" t="b">
        <v>0</v>
      </c>
      <c r="R1004" t="s">
        <v>8273</v>
      </c>
      <c r="S1004" s="10">
        <f>(E1004/D1004)*100</f>
        <v>29.6029602960296</v>
      </c>
      <c r="T1004" s="12">
        <f>IF(P1004&gt;0,E1004/P1004,0)</f>
        <v>134.54545454545453</v>
      </c>
      <c r="U1004" t="str">
        <f>LEFT(R1004,FIND("/",R1004,1)-1)</f>
        <v>technology</v>
      </c>
      <c r="V1004" t="str">
        <f>RIGHT(R1004,(LEN(R1004)-LEN(U1004)-1))</f>
        <v>wearables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>(I1005/86400)+25569+(-5/24)</f>
        <v>42810.459039351852</v>
      </c>
      <c r="K1005">
        <v>1487091661</v>
      </c>
      <c r="L1005" s="13">
        <f>(K1005/86400)+25569+(-5/24)</f>
        <v>42780.500706018516</v>
      </c>
      <c r="M1005" s="15" t="str">
        <f>TEXT(L1005, "mmm")</f>
        <v>Feb</v>
      </c>
      <c r="N1005" s="15" t="str">
        <f>TEXT(L1005, "yyyy")</f>
        <v>2017</v>
      </c>
      <c r="O1005" t="b">
        <v>0</v>
      </c>
      <c r="P1005">
        <v>15</v>
      </c>
      <c r="Q1005" t="b">
        <v>0</v>
      </c>
      <c r="R1005" t="s">
        <v>8273</v>
      </c>
      <c r="S1005" s="10">
        <f>(E1005/D1005)*100</f>
        <v>16.055</v>
      </c>
      <c r="T1005" s="12">
        <f>IF(P1005&gt;0,E1005/P1005,0)</f>
        <v>214.06666666666666</v>
      </c>
      <c r="U1005" t="str">
        <f>LEFT(R1005,FIND("/",R1005,1)-1)</f>
        <v>technology</v>
      </c>
      <c r="V1005" t="str">
        <f>RIGHT(R1005,(LEN(R1005)-LEN(U1005)-1))</f>
        <v>wearables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>(I1006/86400)+25569+(-5/24)</f>
        <v>42418.5003125</v>
      </c>
      <c r="K1006">
        <v>1453222827</v>
      </c>
      <c r="L1006" s="13">
        <f>(K1006/86400)+25569+(-5/24)</f>
        <v>42388.5003125</v>
      </c>
      <c r="M1006" s="15" t="str">
        <f>TEXT(L1006, "mmm")</f>
        <v>Jan</v>
      </c>
      <c r="N1006" s="15" t="str">
        <f>TEXT(L1006, "yyyy")</f>
        <v>2016</v>
      </c>
      <c r="O1006" t="b">
        <v>0</v>
      </c>
      <c r="P1006">
        <v>95</v>
      </c>
      <c r="Q1006" t="b">
        <v>0</v>
      </c>
      <c r="R1006" t="s">
        <v>8273</v>
      </c>
      <c r="S1006" s="10">
        <f>(E1006/D1006)*100</f>
        <v>82.207999999999998</v>
      </c>
      <c r="T1006" s="12">
        <f>IF(P1006&gt;0,E1006/P1006,0)</f>
        <v>216.33684210526314</v>
      </c>
      <c r="U1006" t="str">
        <f>LEFT(R1006,FIND("/",R1006,1)-1)</f>
        <v>technology</v>
      </c>
      <c r="V1006" t="str">
        <f>RIGHT(R1006,(LEN(R1006)-LEN(U1006)-1))</f>
        <v>wearables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>(I1007/86400)+25569+(-5/24)</f>
        <v>42307.41646990741</v>
      </c>
      <c r="K1007">
        <v>1443538783</v>
      </c>
      <c r="L1007" s="13">
        <f>(K1007/86400)+25569+(-5/24)</f>
        <v>42276.41646990741</v>
      </c>
      <c r="M1007" s="15" t="str">
        <f>TEXT(L1007, "mmm")</f>
        <v>Sep</v>
      </c>
      <c r="N1007" s="15" t="str">
        <f>TEXT(L1007, "yyyy")</f>
        <v>2015</v>
      </c>
      <c r="O1007" t="b">
        <v>0</v>
      </c>
      <c r="P1007">
        <v>161</v>
      </c>
      <c r="Q1007" t="b">
        <v>0</v>
      </c>
      <c r="R1007" t="s">
        <v>8273</v>
      </c>
      <c r="S1007" s="10">
        <f>(E1007/D1007)*100</f>
        <v>75.051000000000002</v>
      </c>
      <c r="T1007" s="12">
        <f>IF(P1007&gt;0,E1007/P1007,0)</f>
        <v>932.31055900621118</v>
      </c>
      <c r="U1007" t="str">
        <f>LEFT(R1007,FIND("/",R1007,1)-1)</f>
        <v>technology</v>
      </c>
      <c r="V1007" t="str">
        <f>RIGHT(R1007,(LEN(R1007)-LEN(U1007)-1))</f>
        <v>wearables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>(I1008/86400)+25569+(-5/24)</f>
        <v>41985.09097222222</v>
      </c>
      <c r="K1008">
        <v>1417654672</v>
      </c>
      <c r="L1008" s="13">
        <f>(K1008/86400)+25569+(-5/24)</f>
        <v>41976.83185185185</v>
      </c>
      <c r="M1008" s="15" t="str">
        <f>TEXT(L1008, "mmm")</f>
        <v>Dec</v>
      </c>
      <c r="N1008" s="15" t="str">
        <f>TEXT(L1008, "yyyy")</f>
        <v>2014</v>
      </c>
      <c r="O1008" t="b">
        <v>0</v>
      </c>
      <c r="P1008">
        <v>8</v>
      </c>
      <c r="Q1008" t="b">
        <v>0</v>
      </c>
      <c r="R1008" t="s">
        <v>8273</v>
      </c>
      <c r="S1008" s="10">
        <f>(E1008/D1008)*100</f>
        <v>5.8500000000000005</v>
      </c>
      <c r="T1008" s="12">
        <f>IF(P1008&gt;0,E1008/P1008,0)</f>
        <v>29.25</v>
      </c>
      <c r="U1008" t="str">
        <f>LEFT(R1008,FIND("/",R1008,1)-1)</f>
        <v>technology</v>
      </c>
      <c r="V1008" t="str">
        <f>RIGHT(R1008,(LEN(R1008)-LEN(U1008)-1))</f>
        <v>wearables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>(I1009/86400)+25569+(-5/24)</f>
        <v>42718.416932870365</v>
      </c>
      <c r="K1009">
        <v>1478095223</v>
      </c>
      <c r="L1009" s="13">
        <f>(K1009/86400)+25569+(-5/24)</f>
        <v>42676.3752662037</v>
      </c>
      <c r="M1009" s="15" t="str">
        <f>TEXT(L1009, "mmm")</f>
        <v>Nov</v>
      </c>
      <c r="N1009" s="15" t="str">
        <f>TEXT(L1009, "yyyy")</f>
        <v>2016</v>
      </c>
      <c r="O1009" t="b">
        <v>0</v>
      </c>
      <c r="P1009">
        <v>76</v>
      </c>
      <c r="Q1009" t="b">
        <v>0</v>
      </c>
      <c r="R1009" t="s">
        <v>8273</v>
      </c>
      <c r="S1009" s="10">
        <f>(E1009/D1009)*100</f>
        <v>44.32</v>
      </c>
      <c r="T1009" s="12">
        <f>IF(P1009&gt;0,E1009/P1009,0)</f>
        <v>174.94736842105263</v>
      </c>
      <c r="U1009" t="str">
        <f>LEFT(R1009,FIND("/",R1009,1)-1)</f>
        <v>technology</v>
      </c>
      <c r="V1009" t="str">
        <f>RIGHT(R1009,(LEN(R1009)-LEN(U1009)-1))</f>
        <v>wearables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>(I1010/86400)+25569+(-5/24)</f>
        <v>42732.600868055553</v>
      </c>
      <c r="K1010">
        <v>1480361115</v>
      </c>
      <c r="L1010" s="13">
        <f>(K1010/86400)+25569+(-5/24)</f>
        <v>42702.600868055553</v>
      </c>
      <c r="M1010" s="15" t="str">
        <f>TEXT(L1010, "mmm")</f>
        <v>Nov</v>
      </c>
      <c r="N1010" s="15" t="str">
        <f>TEXT(L1010, "yyyy")</f>
        <v>2016</v>
      </c>
      <c r="O1010" t="b">
        <v>0</v>
      </c>
      <c r="P1010">
        <v>1</v>
      </c>
      <c r="Q1010" t="b">
        <v>0</v>
      </c>
      <c r="R1010" t="s">
        <v>8273</v>
      </c>
      <c r="S1010" s="10">
        <f>(E1010/D1010)*100</f>
        <v>0.26737967914438499</v>
      </c>
      <c r="T1010" s="12">
        <f>IF(P1010&gt;0,E1010/P1010,0)</f>
        <v>250</v>
      </c>
      <c r="U1010" t="str">
        <f>LEFT(R1010,FIND("/",R1010,1)-1)</f>
        <v>technology</v>
      </c>
      <c r="V1010" t="str">
        <f>RIGHT(R1010,(LEN(R1010)-LEN(U1010)-1))</f>
        <v>wearables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>(I1011/86400)+25569+(-5/24)</f>
        <v>42540.396365740737</v>
      </c>
      <c r="K1011">
        <v>1463754646</v>
      </c>
      <c r="L1011" s="13">
        <f>(K1011/86400)+25569+(-5/24)</f>
        <v>42510.396365740737</v>
      </c>
      <c r="M1011" s="15" t="str">
        <f>TEXT(L1011, "mmm")</f>
        <v>May</v>
      </c>
      <c r="N1011" s="15" t="str">
        <f>TEXT(L1011, "yyyy")</f>
        <v>2016</v>
      </c>
      <c r="O1011" t="b">
        <v>0</v>
      </c>
      <c r="P1011">
        <v>101</v>
      </c>
      <c r="Q1011" t="b">
        <v>0</v>
      </c>
      <c r="R1011" t="s">
        <v>8273</v>
      </c>
      <c r="S1011" s="10">
        <f>(E1011/D1011)*100</f>
        <v>13.13</v>
      </c>
      <c r="T1011" s="12">
        <f>IF(P1011&gt;0,E1011/P1011,0)</f>
        <v>65</v>
      </c>
      <c r="U1011" t="str">
        <f>LEFT(R1011,FIND("/",R1011,1)-1)</f>
        <v>technology</v>
      </c>
      <c r="V1011" t="str">
        <f>RIGHT(R1011,(LEN(R1011)-LEN(U1011)-1))</f>
        <v>wearables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>(I1012/86400)+25569+(-5/24)</f>
        <v>42617.915972222218</v>
      </c>
      <c r="K1012">
        <v>1468180462</v>
      </c>
      <c r="L1012" s="13">
        <f>(K1012/86400)+25569+(-5/24)</f>
        <v>42561.621087962958</v>
      </c>
      <c r="M1012" s="15" t="str">
        <f>TEXT(L1012, "mmm")</f>
        <v>Jul</v>
      </c>
      <c r="N1012" s="15" t="str">
        <f>TEXT(L1012, "yyyy")</f>
        <v>2016</v>
      </c>
      <c r="O1012" t="b">
        <v>0</v>
      </c>
      <c r="P1012">
        <v>4</v>
      </c>
      <c r="Q1012" t="b">
        <v>0</v>
      </c>
      <c r="R1012" t="s">
        <v>8273</v>
      </c>
      <c r="S1012" s="10">
        <f>(E1012/D1012)*100</f>
        <v>0.19088937093275488</v>
      </c>
      <c r="T1012" s="12">
        <f>IF(P1012&gt;0,E1012/P1012,0)</f>
        <v>55</v>
      </c>
      <c r="U1012" t="str">
        <f>LEFT(R1012,FIND("/",R1012,1)-1)</f>
        <v>technology</v>
      </c>
      <c r="V1012" t="str">
        <f>RIGHT(R1012,(LEN(R1012)-LEN(U1012)-1))</f>
        <v>wearables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>(I1013/86400)+25569+(-5/24)</f>
        <v>41991.689756944441</v>
      </c>
      <c r="K1013">
        <v>1415050395</v>
      </c>
      <c r="L1013" s="13">
        <f>(K1013/86400)+25569+(-5/24)</f>
        <v>41946.689756944441</v>
      </c>
      <c r="M1013" s="15" t="str">
        <f>TEXT(L1013, "mmm")</f>
        <v>Nov</v>
      </c>
      <c r="N1013" s="15" t="str">
        <f>TEXT(L1013, "yyyy")</f>
        <v>2014</v>
      </c>
      <c r="O1013" t="b">
        <v>0</v>
      </c>
      <c r="P1013">
        <v>1</v>
      </c>
      <c r="Q1013" t="b">
        <v>0</v>
      </c>
      <c r="R1013" t="s">
        <v>8273</v>
      </c>
      <c r="S1013" s="10">
        <f>(E1013/D1013)*100</f>
        <v>0.375</v>
      </c>
      <c r="T1013" s="12">
        <f>IF(P1013&gt;0,E1013/P1013,0)</f>
        <v>75</v>
      </c>
      <c r="U1013" t="str">
        <f>LEFT(R1013,FIND("/",R1013,1)-1)</f>
        <v>technology</v>
      </c>
      <c r="V1013" t="str">
        <f>RIGHT(R1013,(LEN(R1013)-LEN(U1013)-1))</f>
        <v>wearables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>(I1014/86400)+25569+(-5/24)</f>
        <v>42759.232083333329</v>
      </c>
      <c r="K1014">
        <v>1481366052</v>
      </c>
      <c r="L1014" s="13">
        <f>(K1014/86400)+25569+(-5/24)</f>
        <v>42714.232083333329</v>
      </c>
      <c r="M1014" s="15" t="str">
        <f>TEXT(L1014, "mmm")</f>
        <v>Dec</v>
      </c>
      <c r="N1014" s="15" t="str">
        <f>TEXT(L1014, "yyyy")</f>
        <v>2016</v>
      </c>
      <c r="O1014" t="b">
        <v>0</v>
      </c>
      <c r="P1014">
        <v>775</v>
      </c>
      <c r="Q1014" t="b">
        <v>0</v>
      </c>
      <c r="R1014" t="s">
        <v>8273</v>
      </c>
      <c r="S1014" s="10">
        <f>(E1014/D1014)*100</f>
        <v>21535.021000000001</v>
      </c>
      <c r="T1014" s="12">
        <f>IF(P1014&gt;0,E1014/P1014,0)</f>
        <v>1389.3561935483872</v>
      </c>
      <c r="U1014" t="str">
        <f>LEFT(R1014,FIND("/",R1014,1)-1)</f>
        <v>technology</v>
      </c>
      <c r="V1014" t="str">
        <f>RIGHT(R1014,(LEN(R1014)-LEN(U1014)-1))</f>
        <v>wearables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>(I1015/86400)+25569+(-5/24)</f>
        <v>42367.624999999993</v>
      </c>
      <c r="K1015">
        <v>1449000056</v>
      </c>
      <c r="L1015" s="13">
        <f>(K1015/86400)+25569+(-5/24)</f>
        <v>42339.625648148147</v>
      </c>
      <c r="M1015" s="15" t="str">
        <f>TEXT(L1015, "mmm")</f>
        <v>Dec</v>
      </c>
      <c r="N1015" s="15" t="str">
        <f>TEXT(L1015, "yyyy")</f>
        <v>2015</v>
      </c>
      <c r="O1015" t="b">
        <v>0</v>
      </c>
      <c r="P1015">
        <v>90</v>
      </c>
      <c r="Q1015" t="b">
        <v>0</v>
      </c>
      <c r="R1015" t="s">
        <v>8273</v>
      </c>
      <c r="S1015" s="10">
        <f>(E1015/D1015)*100</f>
        <v>34.527999999999999</v>
      </c>
      <c r="T1015" s="12">
        <f>IF(P1015&gt;0,E1015/P1015,0)</f>
        <v>95.911111111111111</v>
      </c>
      <c r="U1015" t="str">
        <f>LEFT(R1015,FIND("/",R1015,1)-1)</f>
        <v>technology</v>
      </c>
      <c r="V1015" t="str">
        <f>RIGHT(R1015,(LEN(R1015)-LEN(U1015)-1))</f>
        <v>wearables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>(I1016/86400)+25569+(-5/24)</f>
        <v>42004.79415509259</v>
      </c>
      <c r="K1016">
        <v>1415750615</v>
      </c>
      <c r="L1016" s="13">
        <f>(K1016/86400)+25569+(-5/24)</f>
        <v>41954.79415509259</v>
      </c>
      <c r="M1016" s="15" t="str">
        <f>TEXT(L1016, "mmm")</f>
        <v>Nov</v>
      </c>
      <c r="N1016" s="15" t="str">
        <f>TEXT(L1016, "yyyy")</f>
        <v>2014</v>
      </c>
      <c r="O1016" t="b">
        <v>0</v>
      </c>
      <c r="P1016">
        <v>16</v>
      </c>
      <c r="Q1016" t="b">
        <v>0</v>
      </c>
      <c r="R1016" t="s">
        <v>8273</v>
      </c>
      <c r="S1016" s="10">
        <f>(E1016/D1016)*100</f>
        <v>30.599999999999998</v>
      </c>
      <c r="T1016" s="12">
        <f>IF(P1016&gt;0,E1016/P1016,0)</f>
        <v>191.25</v>
      </c>
      <c r="U1016" t="str">
        <f>LEFT(R1016,FIND("/",R1016,1)-1)</f>
        <v>technology</v>
      </c>
      <c r="V1016" t="str">
        <f>RIGHT(R1016,(LEN(R1016)-LEN(U1016)-1))</f>
        <v>wearables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>(I1017/86400)+25569+(-5/24)</f>
        <v>42333.711747685178</v>
      </c>
      <c r="K1017">
        <v>1445893495</v>
      </c>
      <c r="L1017" s="13">
        <f>(K1017/86400)+25569+(-5/24)</f>
        <v>42303.670081018521</v>
      </c>
      <c r="M1017" s="15" t="str">
        <f>TEXT(L1017, "mmm")</f>
        <v>Oct</v>
      </c>
      <c r="N1017" s="15" t="str">
        <f>TEXT(L1017, "yyyy")</f>
        <v>2015</v>
      </c>
      <c r="O1017" t="b">
        <v>0</v>
      </c>
      <c r="P1017">
        <v>6</v>
      </c>
      <c r="Q1017" t="b">
        <v>0</v>
      </c>
      <c r="R1017" t="s">
        <v>8273</v>
      </c>
      <c r="S1017" s="10">
        <f>(E1017/D1017)*100</f>
        <v>2.666666666666667</v>
      </c>
      <c r="T1017" s="12">
        <f>IF(P1017&gt;0,E1017/P1017,0)</f>
        <v>40</v>
      </c>
      <c r="U1017" t="str">
        <f>LEFT(R1017,FIND("/",R1017,1)-1)</f>
        <v>technology</v>
      </c>
      <c r="V1017" t="str">
        <f>RIGHT(R1017,(LEN(R1017)-LEN(U1017)-1))</f>
        <v>wearables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>(I1018/86400)+25569+(-5/24)</f>
        <v>42466.857129629629</v>
      </c>
      <c r="K1018">
        <v>1456108456</v>
      </c>
      <c r="L1018" s="13">
        <f>(K1018/86400)+25569+(-5/24)</f>
        <v>42421.898796296293</v>
      </c>
      <c r="M1018" s="15" t="str">
        <f>TEXT(L1018, "mmm")</f>
        <v>Feb</v>
      </c>
      <c r="N1018" s="15" t="str">
        <f>TEXT(L1018, "yyyy")</f>
        <v>2016</v>
      </c>
      <c r="O1018" t="b">
        <v>0</v>
      </c>
      <c r="P1018">
        <v>38</v>
      </c>
      <c r="Q1018" t="b">
        <v>0</v>
      </c>
      <c r="R1018" t="s">
        <v>8273</v>
      </c>
      <c r="S1018" s="10">
        <f>(E1018/D1018)*100</f>
        <v>2.8420000000000001</v>
      </c>
      <c r="T1018" s="12">
        <f>IF(P1018&gt;0,E1018/P1018,0)</f>
        <v>74.78947368421052</v>
      </c>
      <c r="U1018" t="str">
        <f>LEFT(R1018,FIND("/",R1018,1)-1)</f>
        <v>technology</v>
      </c>
      <c r="V1018" t="str">
        <f>RIGHT(R1018,(LEN(R1018)-LEN(U1018)-1))</f>
        <v>wearables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>(I1019/86400)+25569+(-5/24)</f>
        <v>42329.508506944439</v>
      </c>
      <c r="K1019">
        <v>1444666335</v>
      </c>
      <c r="L1019" s="13">
        <f>(K1019/86400)+25569+(-5/24)</f>
        <v>42289.466840277775</v>
      </c>
      <c r="M1019" s="15" t="str">
        <f>TEXT(L1019, "mmm")</f>
        <v>Oct</v>
      </c>
      <c r="N1019" s="15" t="str">
        <f>TEXT(L1019, "yyyy")</f>
        <v>2015</v>
      </c>
      <c r="O1019" t="b">
        <v>0</v>
      </c>
      <c r="P1019">
        <v>355</v>
      </c>
      <c r="Q1019" t="b">
        <v>0</v>
      </c>
      <c r="R1019" t="s">
        <v>8273</v>
      </c>
      <c r="S1019" s="10">
        <f>(E1019/D1019)*100</f>
        <v>22.878799999999998</v>
      </c>
      <c r="T1019" s="12">
        <f>IF(P1019&gt;0,E1019/P1019,0)</f>
        <v>161.11830985915492</v>
      </c>
      <c r="U1019" t="str">
        <f>LEFT(R1019,FIND("/",R1019,1)-1)</f>
        <v>technology</v>
      </c>
      <c r="V1019" t="str">
        <f>RIGHT(R1019,(LEN(R1019)-LEN(U1019)-1))</f>
        <v>wearables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>(I1020/86400)+25569+(-5/24)</f>
        <v>42565.283946759257</v>
      </c>
      <c r="K1020">
        <v>1465904933</v>
      </c>
      <c r="L1020" s="13">
        <f>(K1020/86400)+25569+(-5/24)</f>
        <v>42535.283946759257</v>
      </c>
      <c r="M1020" s="15" t="str">
        <f>TEXT(L1020, "mmm")</f>
        <v>Jun</v>
      </c>
      <c r="N1020" s="15" t="str">
        <f>TEXT(L1020, "yyyy")</f>
        <v>2016</v>
      </c>
      <c r="O1020" t="b">
        <v>0</v>
      </c>
      <c r="P1020">
        <v>7</v>
      </c>
      <c r="Q1020" t="b">
        <v>0</v>
      </c>
      <c r="R1020" t="s">
        <v>8273</v>
      </c>
      <c r="S1020" s="10">
        <f>(E1020/D1020)*100</f>
        <v>3.105</v>
      </c>
      <c r="T1020" s="12">
        <f>IF(P1020&gt;0,E1020/P1020,0)</f>
        <v>88.714285714285708</v>
      </c>
      <c r="U1020" t="str">
        <f>LEFT(R1020,FIND("/",R1020,1)-1)</f>
        <v>technology</v>
      </c>
      <c r="V1020" t="str">
        <f>RIGHT(R1020,(LEN(R1020)-LEN(U1020)-1))</f>
        <v>wearables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>(I1021/86400)+25569+(-5/24)</f>
        <v>42039.765613425923</v>
      </c>
      <c r="K1021">
        <v>1420500149</v>
      </c>
      <c r="L1021" s="13">
        <f>(K1021/86400)+25569+(-5/24)</f>
        <v>42009.765613425923</v>
      </c>
      <c r="M1021" s="15" t="str">
        <f>TEXT(L1021, "mmm")</f>
        <v>Jan</v>
      </c>
      <c r="N1021" s="15" t="str">
        <f>TEXT(L1021, "yyyy")</f>
        <v>2015</v>
      </c>
      <c r="O1021" t="b">
        <v>0</v>
      </c>
      <c r="P1021">
        <v>400</v>
      </c>
      <c r="Q1021" t="b">
        <v>0</v>
      </c>
      <c r="R1021" t="s">
        <v>8273</v>
      </c>
      <c r="S1021" s="10">
        <f>(E1021/D1021)*100</f>
        <v>47.333333333333336</v>
      </c>
      <c r="T1021" s="12">
        <f>IF(P1021&gt;0,E1021/P1021,0)</f>
        <v>53.25</v>
      </c>
      <c r="U1021" t="str">
        <f>LEFT(R1021,FIND("/",R1021,1)-1)</f>
        <v>technology</v>
      </c>
      <c r="V1021" t="str">
        <f>RIGHT(R1021,(LEN(R1021)-LEN(U1021)-1))</f>
        <v>wearables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>(I1022/86400)+25569+(-5/24)</f>
        <v>42156.824305555558</v>
      </c>
      <c r="K1022">
        <v>1430617209</v>
      </c>
      <c r="L1022" s="13">
        <f>(K1022/86400)+25569+(-5/24)</f>
        <v>42126.861215277771</v>
      </c>
      <c r="M1022" s="15" t="str">
        <f>TEXT(L1022, "mmm")</f>
        <v>May</v>
      </c>
      <c r="N1022" s="15" t="str">
        <f>TEXT(L1022, "yyyy")</f>
        <v>2015</v>
      </c>
      <c r="O1022" t="b">
        <v>0</v>
      </c>
      <c r="P1022">
        <v>30</v>
      </c>
      <c r="Q1022" t="b">
        <v>1</v>
      </c>
      <c r="R1022" t="s">
        <v>8280</v>
      </c>
      <c r="S1022" s="10">
        <f>(E1022/D1022)*100</f>
        <v>205.54838709677421</v>
      </c>
      <c r="T1022" s="12">
        <f>IF(P1022&gt;0,E1022/P1022,0)</f>
        <v>106.2</v>
      </c>
      <c r="U1022" t="str">
        <f>LEFT(R1022,FIND("/",R1022,1)-1)</f>
        <v>music</v>
      </c>
      <c r="V1022" t="str">
        <f>RIGHT(R1022,(LEN(R1022)-LEN(U1022)-1))</f>
        <v>electronic music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>(I1023/86400)+25569+(-5/24)</f>
        <v>42293.958333333336</v>
      </c>
      <c r="K1023">
        <v>1443074571</v>
      </c>
      <c r="L1023" s="13">
        <f>(K1023/86400)+25569+(-5/24)</f>
        <v>42271.043645833335</v>
      </c>
      <c r="M1023" s="15" t="str">
        <f>TEXT(L1023, "mmm")</f>
        <v>Sep</v>
      </c>
      <c r="N1023" s="15" t="str">
        <f>TEXT(L1023, "yyyy")</f>
        <v>2015</v>
      </c>
      <c r="O1023" t="b">
        <v>1</v>
      </c>
      <c r="P1023">
        <v>478</v>
      </c>
      <c r="Q1023" t="b">
        <v>1</v>
      </c>
      <c r="R1023" t="s">
        <v>8280</v>
      </c>
      <c r="S1023" s="10">
        <f>(E1023/D1023)*100</f>
        <v>351.80366666666669</v>
      </c>
      <c r="T1023" s="12">
        <f>IF(P1023&gt;0,E1023/P1023,0)</f>
        <v>22.079728033472804</v>
      </c>
      <c r="U1023" t="str">
        <f>LEFT(R1023,FIND("/",R1023,1)-1)</f>
        <v>music</v>
      </c>
      <c r="V1023" t="str">
        <f>RIGHT(R1023,(LEN(R1023)-LEN(U1023)-1))</f>
        <v>electronic music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>(I1024/86400)+25569+(-5/24)</f>
        <v>42141.438391203701</v>
      </c>
      <c r="K1024">
        <v>1429284677</v>
      </c>
      <c r="L1024" s="13">
        <f>(K1024/86400)+25569+(-5/24)</f>
        <v>42111.438391203701</v>
      </c>
      <c r="M1024" s="15" t="str">
        <f>TEXT(L1024, "mmm")</f>
        <v>Apr</v>
      </c>
      <c r="N1024" s="15" t="str">
        <f>TEXT(L1024, "yyyy")</f>
        <v>2015</v>
      </c>
      <c r="O1024" t="b">
        <v>1</v>
      </c>
      <c r="P1024">
        <v>74</v>
      </c>
      <c r="Q1024" t="b">
        <v>1</v>
      </c>
      <c r="R1024" t="s">
        <v>8280</v>
      </c>
      <c r="S1024" s="10">
        <f>(E1024/D1024)*100</f>
        <v>114.9</v>
      </c>
      <c r="T1024" s="12">
        <f>IF(P1024&gt;0,E1024/P1024,0)</f>
        <v>31.054054054054053</v>
      </c>
      <c r="U1024" t="str">
        <f>LEFT(R1024,FIND("/",R1024,1)-1)</f>
        <v>music</v>
      </c>
      <c r="V1024" t="str">
        <f>RIGHT(R1024,(LEN(R1024)-LEN(U1024)-1))</f>
        <v>electronic music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>(I1025/86400)+25569+(-5/24)</f>
        <v>42175.711354166669</v>
      </c>
      <c r="K1025">
        <v>1432245861</v>
      </c>
      <c r="L1025" s="13">
        <f>(K1025/86400)+25569+(-5/24)</f>
        <v>42145.711354166669</v>
      </c>
      <c r="M1025" s="15" t="str">
        <f>TEXT(L1025, "mmm")</f>
        <v>May</v>
      </c>
      <c r="N1025" s="15" t="str">
        <f>TEXT(L1025, "yyyy")</f>
        <v>2015</v>
      </c>
      <c r="O1025" t="b">
        <v>0</v>
      </c>
      <c r="P1025">
        <v>131</v>
      </c>
      <c r="Q1025" t="b">
        <v>1</v>
      </c>
      <c r="R1025" t="s">
        <v>8280</v>
      </c>
      <c r="S1025" s="10">
        <f>(E1025/D1025)*100</f>
        <v>237.15</v>
      </c>
      <c r="T1025" s="12">
        <f>IF(P1025&gt;0,E1025/P1025,0)</f>
        <v>36.206106870229007</v>
      </c>
      <c r="U1025" t="str">
        <f>LEFT(R1025,FIND("/",R1025,1)-1)</f>
        <v>music</v>
      </c>
      <c r="V1025" t="str">
        <f>RIGHT(R1025,(LEN(R1025)-LEN(U1025)-1))</f>
        <v>electronic music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>(I1026/86400)+25569+(-5/24)</f>
        <v>42400.372256944444</v>
      </c>
      <c r="K1026">
        <v>1451656563</v>
      </c>
      <c r="L1026" s="13">
        <f>(K1026/86400)+25569+(-5/24)</f>
        <v>42370.372256944444</v>
      </c>
      <c r="M1026" s="15" t="str">
        <f>TEXT(L1026, "mmm")</f>
        <v>Jan</v>
      </c>
      <c r="N1026" s="15" t="str">
        <f>TEXT(L1026, "yyyy")</f>
        <v>2016</v>
      </c>
      <c r="O1026" t="b">
        <v>1</v>
      </c>
      <c r="P1026">
        <v>61</v>
      </c>
      <c r="Q1026" t="b">
        <v>1</v>
      </c>
      <c r="R1026" t="s">
        <v>8280</v>
      </c>
      <c r="S1026" s="10">
        <f>(E1026/D1026)*100</f>
        <v>118.63774999999998</v>
      </c>
      <c r="T1026" s="12">
        <f>IF(P1026&gt;0,E1026/P1026,0)</f>
        <v>388.9762295081967</v>
      </c>
      <c r="U1026" t="str">
        <f>LEFT(R1026,FIND("/",R1026,1)-1)</f>
        <v>music</v>
      </c>
      <c r="V1026" t="str">
        <f>RIGHT(R1026,(LEN(R1026)-LEN(U1026)-1))</f>
        <v>electronic music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>(I1027/86400)+25569+(-5/24)</f>
        <v>42079.583761574067</v>
      </c>
      <c r="K1027">
        <v>1423944037</v>
      </c>
      <c r="L1027" s="13">
        <f>(K1027/86400)+25569+(-5/24)</f>
        <v>42049.625428240739</v>
      </c>
      <c r="M1027" s="15" t="str">
        <f>TEXT(L1027, "mmm")</f>
        <v>Feb</v>
      </c>
      <c r="N1027" s="15" t="str">
        <f>TEXT(L1027, "yyyy")</f>
        <v>2015</v>
      </c>
      <c r="O1027" t="b">
        <v>1</v>
      </c>
      <c r="P1027">
        <v>1071</v>
      </c>
      <c r="Q1027" t="b">
        <v>1</v>
      </c>
      <c r="R1027" t="s">
        <v>8280</v>
      </c>
      <c r="S1027" s="10">
        <f>(E1027/D1027)*100</f>
        <v>109.92831428571431</v>
      </c>
      <c r="T1027" s="12">
        <f>IF(P1027&gt;0,E1027/P1027,0)</f>
        <v>71.848571428571432</v>
      </c>
      <c r="U1027" t="str">
        <f>LEFT(R1027,FIND("/",R1027,1)-1)</f>
        <v>music</v>
      </c>
      <c r="V1027" t="str">
        <f>RIGHT(R1027,(LEN(R1027)-LEN(U1027)-1))</f>
        <v>electronic music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>(I1028/86400)+25569+(-5/24)</f>
        <v>42460.157592592594</v>
      </c>
      <c r="K1028">
        <v>1456480016</v>
      </c>
      <c r="L1028" s="13">
        <f>(K1028/86400)+25569+(-5/24)</f>
        <v>42426.199259259258</v>
      </c>
      <c r="M1028" s="15" t="str">
        <f>TEXT(L1028, "mmm")</f>
        <v>Feb</v>
      </c>
      <c r="N1028" s="15" t="str">
        <f>TEXT(L1028, "yyyy")</f>
        <v>2016</v>
      </c>
      <c r="O1028" t="b">
        <v>1</v>
      </c>
      <c r="P1028">
        <v>122</v>
      </c>
      <c r="Q1028" t="b">
        <v>1</v>
      </c>
      <c r="R1028" t="s">
        <v>8280</v>
      </c>
      <c r="S1028" s="10">
        <f>(E1028/D1028)*100</f>
        <v>100.00828571428571</v>
      </c>
      <c r="T1028" s="12">
        <f>IF(P1028&gt;0,E1028/P1028,0)</f>
        <v>57.381803278688523</v>
      </c>
      <c r="U1028" t="str">
        <f>LEFT(R1028,FIND("/",R1028,1)-1)</f>
        <v>music</v>
      </c>
      <c r="V1028" t="str">
        <f>RIGHT(R1028,(LEN(R1028)-LEN(U1028)-1))</f>
        <v>electronic music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>(I1029/86400)+25569+(-5/24)</f>
        <v>41934.825775462959</v>
      </c>
      <c r="K1029">
        <v>1411433347</v>
      </c>
      <c r="L1029" s="13">
        <f>(K1029/86400)+25569+(-5/24)</f>
        <v>41904.825775462959</v>
      </c>
      <c r="M1029" s="15" t="str">
        <f>TEXT(L1029, "mmm")</f>
        <v>Sep</v>
      </c>
      <c r="N1029" s="15" t="str">
        <f>TEXT(L1029, "yyyy")</f>
        <v>2014</v>
      </c>
      <c r="O1029" t="b">
        <v>1</v>
      </c>
      <c r="P1029">
        <v>111</v>
      </c>
      <c r="Q1029" t="b">
        <v>1</v>
      </c>
      <c r="R1029" t="s">
        <v>8280</v>
      </c>
      <c r="S1029" s="10">
        <f>(E1029/D1029)*100</f>
        <v>103.09292094387415</v>
      </c>
      <c r="T1029" s="12">
        <f>IF(P1029&gt;0,E1029/P1029,0)</f>
        <v>69.666666666666671</v>
      </c>
      <c r="U1029" t="str">
        <f>LEFT(R1029,FIND("/",R1029,1)-1)</f>
        <v>music</v>
      </c>
      <c r="V1029" t="str">
        <f>RIGHT(R1029,(LEN(R1029)-LEN(U1029)-1))</f>
        <v>electronic music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>(I1030/86400)+25569+(-5/24)</f>
        <v>42800.624999999993</v>
      </c>
      <c r="K1030">
        <v>1484924605</v>
      </c>
      <c r="L1030" s="13">
        <f>(K1030/86400)+25569+(-5/24)</f>
        <v>42755.419039351851</v>
      </c>
      <c r="M1030" s="15" t="str">
        <f>TEXT(L1030, "mmm")</f>
        <v>Jan</v>
      </c>
      <c r="N1030" s="15" t="str">
        <f>TEXT(L1030, "yyyy")</f>
        <v>2017</v>
      </c>
      <c r="O1030" t="b">
        <v>1</v>
      </c>
      <c r="P1030">
        <v>255</v>
      </c>
      <c r="Q1030" t="b">
        <v>1</v>
      </c>
      <c r="R1030" t="s">
        <v>8280</v>
      </c>
      <c r="S1030" s="10">
        <f>(E1030/D1030)*100</f>
        <v>117.27000000000001</v>
      </c>
      <c r="T1030" s="12">
        <f>IF(P1030&gt;0,E1030/P1030,0)</f>
        <v>45.988235294117644</v>
      </c>
      <c r="U1030" t="str">
        <f>LEFT(R1030,FIND("/",R1030,1)-1)</f>
        <v>music</v>
      </c>
      <c r="V1030" t="str">
        <f>RIGHT(R1030,(LEN(R1030)-LEN(U1030)-1))</f>
        <v>electronic music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>(I1031/86400)+25569+(-5/24)</f>
        <v>42098.707638888889</v>
      </c>
      <c r="K1031">
        <v>1423501507</v>
      </c>
      <c r="L1031" s="13">
        <f>(K1031/86400)+25569+(-5/24)</f>
        <v>42044.503553240742</v>
      </c>
      <c r="M1031" s="15" t="str">
        <f>TEXT(L1031, "mmm")</f>
        <v>Feb</v>
      </c>
      <c r="N1031" s="15" t="str">
        <f>TEXT(L1031, "yyyy")</f>
        <v>2015</v>
      </c>
      <c r="O1031" t="b">
        <v>0</v>
      </c>
      <c r="P1031">
        <v>141</v>
      </c>
      <c r="Q1031" t="b">
        <v>1</v>
      </c>
      <c r="R1031" t="s">
        <v>8280</v>
      </c>
      <c r="S1031" s="10">
        <f>(E1031/D1031)*100</f>
        <v>111.75999999999999</v>
      </c>
      <c r="T1031" s="12">
        <f>IF(P1031&gt;0,E1031/P1031,0)</f>
        <v>79.262411347517727</v>
      </c>
      <c r="U1031" t="str">
        <f>LEFT(R1031,FIND("/",R1031,1)-1)</f>
        <v>music</v>
      </c>
      <c r="V1031" t="str">
        <f>RIGHT(R1031,(LEN(R1031)-LEN(U1031)-1))</f>
        <v>electronic music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>(I1032/86400)+25569+(-5/24)</f>
        <v>42625.274872685179</v>
      </c>
      <c r="K1032">
        <v>1472470549</v>
      </c>
      <c r="L1032" s="13">
        <f>(K1032/86400)+25569+(-5/24)</f>
        <v>42611.274872685179</v>
      </c>
      <c r="M1032" s="15" t="str">
        <f>TEXT(L1032, "mmm")</f>
        <v>Aug</v>
      </c>
      <c r="N1032" s="15" t="str">
        <f>TEXT(L1032, "yyyy")</f>
        <v>2016</v>
      </c>
      <c r="O1032" t="b">
        <v>0</v>
      </c>
      <c r="P1032">
        <v>159</v>
      </c>
      <c r="Q1032" t="b">
        <v>1</v>
      </c>
      <c r="R1032" t="s">
        <v>8280</v>
      </c>
      <c r="S1032" s="10">
        <f>(E1032/D1032)*100</f>
        <v>342.09999999999997</v>
      </c>
      <c r="T1032" s="12">
        <f>IF(P1032&gt;0,E1032/P1032,0)</f>
        <v>43.031446540880502</v>
      </c>
      <c r="U1032" t="str">
        <f>LEFT(R1032,FIND("/",R1032,1)-1)</f>
        <v>music</v>
      </c>
      <c r="V1032" t="str">
        <f>RIGHT(R1032,(LEN(R1032)-LEN(U1032)-1))</f>
        <v>electronic music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>(I1033/86400)+25569+(-5/24)</f>
        <v>42354.555671296293</v>
      </c>
      <c r="K1033">
        <v>1447698010</v>
      </c>
      <c r="L1033" s="13">
        <f>(K1033/86400)+25569+(-5/24)</f>
        <v>42324.555671296293</v>
      </c>
      <c r="M1033" s="15" t="str">
        <f>TEXT(L1033, "mmm")</f>
        <v>Nov</v>
      </c>
      <c r="N1033" s="15" t="str">
        <f>TEXT(L1033, "yyyy")</f>
        <v>2015</v>
      </c>
      <c r="O1033" t="b">
        <v>0</v>
      </c>
      <c r="P1033">
        <v>99</v>
      </c>
      <c r="Q1033" t="b">
        <v>1</v>
      </c>
      <c r="R1033" t="s">
        <v>8280</v>
      </c>
      <c r="S1033" s="10">
        <f>(E1033/D1033)*100</f>
        <v>107.4</v>
      </c>
      <c r="T1033" s="12">
        <f>IF(P1033&gt;0,E1033/P1033,0)</f>
        <v>108.48484848484848</v>
      </c>
      <c r="U1033" t="str">
        <f>LEFT(R1033,FIND("/",R1033,1)-1)</f>
        <v>music</v>
      </c>
      <c r="V1033" t="str">
        <f>RIGHT(R1033,(LEN(R1033)-LEN(U1033)-1))</f>
        <v>electronic music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>(I1034/86400)+25569+(-5/24)</f>
        <v>42544.458622685182</v>
      </c>
      <c r="K1034">
        <v>1464105625</v>
      </c>
      <c r="L1034" s="13">
        <f>(K1034/86400)+25569+(-5/24)</f>
        <v>42514.458622685182</v>
      </c>
      <c r="M1034" s="15" t="str">
        <f>TEXT(L1034, "mmm")</f>
        <v>May</v>
      </c>
      <c r="N1034" s="15" t="str">
        <f>TEXT(L1034, "yyyy")</f>
        <v>2016</v>
      </c>
      <c r="O1034" t="b">
        <v>0</v>
      </c>
      <c r="P1034">
        <v>96</v>
      </c>
      <c r="Q1034" t="b">
        <v>1</v>
      </c>
      <c r="R1034" t="s">
        <v>8280</v>
      </c>
      <c r="S1034" s="10">
        <f>(E1034/D1034)*100</f>
        <v>108.49703703703703</v>
      </c>
      <c r="T1034" s="12">
        <f>IF(P1034&gt;0,E1034/P1034,0)</f>
        <v>61.029583333333335</v>
      </c>
      <c r="U1034" t="str">
        <f>LEFT(R1034,FIND("/",R1034,1)-1)</f>
        <v>music</v>
      </c>
      <c r="V1034" t="str">
        <f>RIGHT(R1034,(LEN(R1034)-LEN(U1034)-1))</f>
        <v>electronic music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>(I1035/86400)+25569+(-5/24)</f>
        <v>42716.52407407407</v>
      </c>
      <c r="K1035">
        <v>1479144880</v>
      </c>
      <c r="L1035" s="13">
        <f>(K1035/86400)+25569+(-5/24)</f>
        <v>42688.52407407407</v>
      </c>
      <c r="M1035" s="15" t="str">
        <f>TEXT(L1035, "mmm")</f>
        <v>Nov</v>
      </c>
      <c r="N1035" s="15" t="str">
        <f>TEXT(L1035, "yyyy")</f>
        <v>2016</v>
      </c>
      <c r="O1035" t="b">
        <v>0</v>
      </c>
      <c r="P1035">
        <v>27</v>
      </c>
      <c r="Q1035" t="b">
        <v>1</v>
      </c>
      <c r="R1035" t="s">
        <v>8280</v>
      </c>
      <c r="S1035" s="10">
        <f>(E1035/D1035)*100</f>
        <v>102.86144578313252</v>
      </c>
      <c r="T1035" s="12">
        <f>IF(P1035&gt;0,E1035/P1035,0)</f>
        <v>50.592592592592595</v>
      </c>
      <c r="U1035" t="str">
        <f>LEFT(R1035,FIND("/",R1035,1)-1)</f>
        <v>music</v>
      </c>
      <c r="V1035" t="str">
        <f>RIGHT(R1035,(LEN(R1035)-LEN(U1035)-1))</f>
        <v>electronic music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>(I1036/86400)+25569+(-5/24)</f>
        <v>42586.957638888889</v>
      </c>
      <c r="K1036">
        <v>1467604804</v>
      </c>
      <c r="L1036" s="13">
        <f>(K1036/86400)+25569+(-5/24)</f>
        <v>42554.958379629628</v>
      </c>
      <c r="M1036" s="15" t="str">
        <f>TEXT(L1036, "mmm")</f>
        <v>Jul</v>
      </c>
      <c r="N1036" s="15" t="str">
        <f>TEXT(L1036, "yyyy")</f>
        <v>2016</v>
      </c>
      <c r="O1036" t="b">
        <v>0</v>
      </c>
      <c r="P1036">
        <v>166</v>
      </c>
      <c r="Q1036" t="b">
        <v>1</v>
      </c>
      <c r="R1036" t="s">
        <v>8280</v>
      </c>
      <c r="S1036" s="10">
        <f>(E1036/D1036)*100</f>
        <v>130.0018</v>
      </c>
      <c r="T1036" s="12">
        <f>IF(P1036&gt;0,E1036/P1036,0)</f>
        <v>39.157168674698795</v>
      </c>
      <c r="U1036" t="str">
        <f>LEFT(R1036,FIND("/",R1036,1)-1)</f>
        <v>music</v>
      </c>
      <c r="V1036" t="str">
        <f>RIGHT(R1036,(LEN(R1036)-LEN(U1036)-1))</f>
        <v>electronic music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>(I1037/86400)+25569+(-5/24)</f>
        <v>42046.43310185185</v>
      </c>
      <c r="K1037">
        <v>1421076220</v>
      </c>
      <c r="L1037" s="13">
        <f>(K1037/86400)+25569+(-5/24)</f>
        <v>42016.43310185185</v>
      </c>
      <c r="M1037" s="15" t="str">
        <f>TEXT(L1037, "mmm")</f>
        <v>Jan</v>
      </c>
      <c r="N1037" s="15" t="str">
        <f>TEXT(L1037, "yyyy")</f>
        <v>2015</v>
      </c>
      <c r="O1037" t="b">
        <v>0</v>
      </c>
      <c r="P1037">
        <v>76</v>
      </c>
      <c r="Q1037" t="b">
        <v>1</v>
      </c>
      <c r="R1037" t="s">
        <v>8280</v>
      </c>
      <c r="S1037" s="10">
        <f>(E1037/D1037)*100</f>
        <v>107.65217391304347</v>
      </c>
      <c r="T1037" s="12">
        <f>IF(P1037&gt;0,E1037/P1037,0)</f>
        <v>65.15789473684211</v>
      </c>
      <c r="U1037" t="str">
        <f>LEFT(R1037,FIND("/",R1037,1)-1)</f>
        <v>music</v>
      </c>
      <c r="V1037" t="str">
        <f>RIGHT(R1037,(LEN(R1037)-LEN(U1037)-1))</f>
        <v>electronic music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>(I1038/86400)+25569+(-5/24)</f>
        <v>41281.125</v>
      </c>
      <c r="K1038">
        <v>1354790790</v>
      </c>
      <c r="L1038" s="13">
        <f>(K1038/86400)+25569+(-5/24)</f>
        <v>41249.240624999999</v>
      </c>
      <c r="M1038" s="15" t="str">
        <f>TEXT(L1038, "mmm")</f>
        <v>Dec</v>
      </c>
      <c r="N1038" s="15" t="str">
        <f>TEXT(L1038, "yyyy")</f>
        <v>2012</v>
      </c>
      <c r="O1038" t="b">
        <v>0</v>
      </c>
      <c r="P1038">
        <v>211</v>
      </c>
      <c r="Q1038" t="b">
        <v>1</v>
      </c>
      <c r="R1038" t="s">
        <v>8280</v>
      </c>
      <c r="S1038" s="10">
        <f>(E1038/D1038)*100</f>
        <v>112.36044444444444</v>
      </c>
      <c r="T1038" s="12">
        <f>IF(P1038&gt;0,E1038/P1038,0)</f>
        <v>23.963127962085309</v>
      </c>
      <c r="U1038" t="str">
        <f>LEFT(R1038,FIND("/",R1038,1)-1)</f>
        <v>music</v>
      </c>
      <c r="V1038" t="str">
        <f>RIGHT(R1038,(LEN(R1038)-LEN(U1038)-1))</f>
        <v>electronic music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>(I1039/86400)+25569+(-5/24)</f>
        <v>42141.999999999993</v>
      </c>
      <c r="K1039">
        <v>1429991062</v>
      </c>
      <c r="L1039" s="13">
        <f>(K1039/86400)+25569+(-5/24)</f>
        <v>42119.61414351852</v>
      </c>
      <c r="M1039" s="15" t="str">
        <f>TEXT(L1039, "mmm")</f>
        <v>Apr</v>
      </c>
      <c r="N1039" s="15" t="str">
        <f>TEXT(L1039, "yyyy")</f>
        <v>2015</v>
      </c>
      <c r="O1039" t="b">
        <v>0</v>
      </c>
      <c r="P1039">
        <v>21</v>
      </c>
      <c r="Q1039" t="b">
        <v>1</v>
      </c>
      <c r="R1039" t="s">
        <v>8280</v>
      </c>
      <c r="S1039" s="10">
        <f>(E1039/D1039)*100</f>
        <v>102.1</v>
      </c>
      <c r="T1039" s="12">
        <f>IF(P1039&gt;0,E1039/P1039,0)</f>
        <v>48.61904761904762</v>
      </c>
      <c r="U1039" t="str">
        <f>LEFT(R1039,FIND("/",R1039,1)-1)</f>
        <v>music</v>
      </c>
      <c r="V1039" t="str">
        <f>RIGHT(R1039,(LEN(R1039)-LEN(U1039)-1))</f>
        <v>electronic music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>(I1040/86400)+25569+(-5/24)</f>
        <v>42447.981747685182</v>
      </c>
      <c r="K1040">
        <v>1455773623</v>
      </c>
      <c r="L1040" s="13">
        <f>(K1040/86400)+25569+(-5/24)</f>
        <v>42418.023414351854</v>
      </c>
      <c r="M1040" s="15" t="str">
        <f>TEXT(L1040, "mmm")</f>
        <v>Feb</v>
      </c>
      <c r="N1040" s="15" t="str">
        <f>TEXT(L1040, "yyyy")</f>
        <v>2016</v>
      </c>
      <c r="O1040" t="b">
        <v>0</v>
      </c>
      <c r="P1040">
        <v>61</v>
      </c>
      <c r="Q1040" t="b">
        <v>1</v>
      </c>
      <c r="R1040" t="s">
        <v>8280</v>
      </c>
      <c r="S1040" s="10">
        <f>(E1040/D1040)*100</f>
        <v>145.33333333333334</v>
      </c>
      <c r="T1040" s="12">
        <f>IF(P1040&gt;0,E1040/P1040,0)</f>
        <v>35.73770491803279</v>
      </c>
      <c r="U1040" t="str">
        <f>LEFT(R1040,FIND("/",R1040,1)-1)</f>
        <v>music</v>
      </c>
      <c r="V1040" t="str">
        <f>RIGHT(R1040,(LEN(R1040)-LEN(U1040)-1))</f>
        <v>electronic music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>(I1041/86400)+25569+(-5/24)</f>
        <v>42717.124305555553</v>
      </c>
      <c r="K1041">
        <v>1479436646</v>
      </c>
      <c r="L1041" s="13">
        <f>(K1041/86400)+25569+(-5/24)</f>
        <v>42691.900995370372</v>
      </c>
      <c r="M1041" s="15" t="str">
        <f>TEXT(L1041, "mmm")</f>
        <v>Nov</v>
      </c>
      <c r="N1041" s="15" t="str">
        <f>TEXT(L1041, "yyyy")</f>
        <v>2016</v>
      </c>
      <c r="O1041" t="b">
        <v>0</v>
      </c>
      <c r="P1041">
        <v>30</v>
      </c>
      <c r="Q1041" t="b">
        <v>1</v>
      </c>
      <c r="R1041" t="s">
        <v>8280</v>
      </c>
      <c r="S1041" s="10">
        <f>(E1041/D1041)*100</f>
        <v>128.19999999999999</v>
      </c>
      <c r="T1041" s="12">
        <f>IF(P1041&gt;0,E1041/P1041,0)</f>
        <v>21.366666666666667</v>
      </c>
      <c r="U1041" t="str">
        <f>LEFT(R1041,FIND("/",R1041,1)-1)</f>
        <v>music</v>
      </c>
      <c r="V1041" t="str">
        <f>RIGHT(R1041,(LEN(R1041)-LEN(U1041)-1))</f>
        <v>electronic music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>(I1042/86400)+25569+(-5/24)</f>
        <v>42609.500104166662</v>
      </c>
      <c r="K1042">
        <v>1469725209</v>
      </c>
      <c r="L1042" s="13">
        <f>(K1042/86400)+25569+(-5/24)</f>
        <v>42579.500104166662</v>
      </c>
      <c r="M1042" s="15" t="str">
        <f>TEXT(L1042, "mmm")</f>
        <v>Jul</v>
      </c>
      <c r="N1042" s="15" t="str">
        <f>TEXT(L1042, "yyyy")</f>
        <v>2016</v>
      </c>
      <c r="O1042" t="b">
        <v>0</v>
      </c>
      <c r="P1042">
        <v>1</v>
      </c>
      <c r="Q1042" t="b">
        <v>0</v>
      </c>
      <c r="R1042" t="s">
        <v>8281</v>
      </c>
      <c r="S1042" s="10">
        <f>(E1042/D1042)*100</f>
        <v>0.29411764705882354</v>
      </c>
      <c r="T1042" s="12">
        <f>IF(P1042&gt;0,E1042/P1042,0)</f>
        <v>250</v>
      </c>
      <c r="U1042" t="str">
        <f>LEFT(R1042,FIND("/",R1042,1)-1)</f>
        <v>journalism</v>
      </c>
      <c r="V1042" t="str">
        <f>RIGHT(R1042,(LEN(R1042)-LEN(U1042)-1))</f>
        <v>audio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>(I1043/86400)+25569+(-5/24)</f>
        <v>41850.851759259254</v>
      </c>
      <c r="K1043">
        <v>1405041992</v>
      </c>
      <c r="L1043" s="13">
        <f>(K1043/86400)+25569+(-5/24)</f>
        <v>41830.851759259254</v>
      </c>
      <c r="M1043" s="15" t="str">
        <f>TEXT(L1043, "mmm")</f>
        <v>Jul</v>
      </c>
      <c r="N1043" s="15" t="str">
        <f>TEXT(L1043, "yyyy")</f>
        <v>2014</v>
      </c>
      <c r="O1043" t="b">
        <v>0</v>
      </c>
      <c r="P1043">
        <v>0</v>
      </c>
      <c r="Q1043" t="b">
        <v>0</v>
      </c>
      <c r="R1043" t="s">
        <v>8281</v>
      </c>
      <c r="S1043" s="10">
        <f>(E1043/D1043)*100</f>
        <v>0</v>
      </c>
      <c r="T1043" s="12">
        <f>IF(P1043&gt;0,E1043/P1043,0)</f>
        <v>0</v>
      </c>
      <c r="U1043" t="str">
        <f>LEFT(R1043,FIND("/",R1043,1)-1)</f>
        <v>journalism</v>
      </c>
      <c r="V1043" t="str">
        <f>RIGHT(R1043,(LEN(R1043)-LEN(U1043)-1))</f>
        <v>audio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>(I1044/86400)+25569+(-5/24)</f>
        <v>41894.208333333328</v>
      </c>
      <c r="K1044">
        <v>1406824948</v>
      </c>
      <c r="L1044" s="13">
        <f>(K1044/86400)+25569+(-5/24)</f>
        <v>41851.487824074073</v>
      </c>
      <c r="M1044" s="15" t="str">
        <f>TEXT(L1044, "mmm")</f>
        <v>Jul</v>
      </c>
      <c r="N1044" s="15" t="str">
        <f>TEXT(L1044, "yyyy")</f>
        <v>2014</v>
      </c>
      <c r="O1044" t="b">
        <v>0</v>
      </c>
      <c r="P1044">
        <v>1</v>
      </c>
      <c r="Q1044" t="b">
        <v>0</v>
      </c>
      <c r="R1044" t="s">
        <v>8281</v>
      </c>
      <c r="S1044" s="10">
        <f>(E1044/D1044)*100</f>
        <v>1.5384615384615385</v>
      </c>
      <c r="T1044" s="12">
        <f>IF(P1044&gt;0,E1044/P1044,0)</f>
        <v>10</v>
      </c>
      <c r="U1044" t="str">
        <f>LEFT(R1044,FIND("/",R1044,1)-1)</f>
        <v>journalism</v>
      </c>
      <c r="V1044" t="str">
        <f>RIGHT(R1044,(LEN(R1044)-LEN(U1044)-1))</f>
        <v>audio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>(I1045/86400)+25569+(-5/24)</f>
        <v>42144.044618055552</v>
      </c>
      <c r="K1045">
        <v>1429509855</v>
      </c>
      <c r="L1045" s="13">
        <f>(K1045/86400)+25569+(-5/24)</f>
        <v>42114.044618055552</v>
      </c>
      <c r="M1045" s="15" t="str">
        <f>TEXT(L1045, "mmm")</f>
        <v>Apr</v>
      </c>
      <c r="N1045" s="15" t="str">
        <f>TEXT(L1045, "yyyy")</f>
        <v>2015</v>
      </c>
      <c r="O1045" t="b">
        <v>0</v>
      </c>
      <c r="P1045">
        <v>292</v>
      </c>
      <c r="Q1045" t="b">
        <v>0</v>
      </c>
      <c r="R1045" t="s">
        <v>8281</v>
      </c>
      <c r="S1045" s="10">
        <f>(E1045/D1045)*100</f>
        <v>8.5370000000000008</v>
      </c>
      <c r="T1045" s="12">
        <f>IF(P1045&gt;0,E1045/P1045,0)</f>
        <v>29.236301369863014</v>
      </c>
      <c r="U1045" t="str">
        <f>LEFT(R1045,FIND("/",R1045,1)-1)</f>
        <v>journalism</v>
      </c>
      <c r="V1045" t="str">
        <f>RIGHT(R1045,(LEN(R1045)-LEN(U1045)-1))</f>
        <v>audio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>(I1046/86400)+25569+(-5/24)</f>
        <v>42068.643749999996</v>
      </c>
      <c r="K1046">
        <v>1420668801</v>
      </c>
      <c r="L1046" s="13">
        <f>(K1046/86400)+25569+(-5/24)</f>
        <v>42011.717604166661</v>
      </c>
      <c r="M1046" s="15" t="str">
        <f>TEXT(L1046, "mmm")</f>
        <v>Jan</v>
      </c>
      <c r="N1046" s="15" t="str">
        <f>TEXT(L1046, "yyyy")</f>
        <v>2015</v>
      </c>
      <c r="O1046" t="b">
        <v>0</v>
      </c>
      <c r="P1046">
        <v>2</v>
      </c>
      <c r="Q1046" t="b">
        <v>0</v>
      </c>
      <c r="R1046" t="s">
        <v>8281</v>
      </c>
      <c r="S1046" s="10">
        <f>(E1046/D1046)*100</f>
        <v>8.5714285714285715E-2</v>
      </c>
      <c r="T1046" s="12">
        <f>IF(P1046&gt;0,E1046/P1046,0)</f>
        <v>3</v>
      </c>
      <c r="U1046" t="str">
        <f>LEFT(R1046,FIND("/",R1046,1)-1)</f>
        <v>journalism</v>
      </c>
      <c r="V1046" t="str">
        <f>RIGHT(R1046,(LEN(R1046)-LEN(U1046)-1))</f>
        <v>audio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>(I1047/86400)+25569+(-5/24)</f>
        <v>41874.666087962956</v>
      </c>
      <c r="K1047">
        <v>1406235550</v>
      </c>
      <c r="L1047" s="13">
        <f>(K1047/86400)+25569+(-5/24)</f>
        <v>41844.666087962956</v>
      </c>
      <c r="M1047" s="15" t="str">
        <f>TEXT(L1047, "mmm")</f>
        <v>Jul</v>
      </c>
      <c r="N1047" s="15" t="str">
        <f>TEXT(L1047, "yyyy")</f>
        <v>2014</v>
      </c>
      <c r="O1047" t="b">
        <v>0</v>
      </c>
      <c r="P1047">
        <v>8</v>
      </c>
      <c r="Q1047" t="b">
        <v>0</v>
      </c>
      <c r="R1047" t="s">
        <v>8281</v>
      </c>
      <c r="S1047" s="10">
        <f>(E1047/D1047)*100</f>
        <v>2.6599999999999997</v>
      </c>
      <c r="T1047" s="12">
        <f>IF(P1047&gt;0,E1047/P1047,0)</f>
        <v>33.25</v>
      </c>
      <c r="U1047" t="str">
        <f>LEFT(R1047,FIND("/",R1047,1)-1)</f>
        <v>journalism</v>
      </c>
      <c r="V1047" t="str">
        <f>RIGHT(R1047,(LEN(R1047)-LEN(U1047)-1))</f>
        <v>audio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>(I1048/86400)+25569+(-5/24)</f>
        <v>42364.643055555549</v>
      </c>
      <c r="K1048">
        <v>1447273560</v>
      </c>
      <c r="L1048" s="13">
        <f>(K1048/86400)+25569+(-5/24)</f>
        <v>42319.643055555549</v>
      </c>
      <c r="M1048" s="15" t="str">
        <f>TEXT(L1048, "mmm")</f>
        <v>Nov</v>
      </c>
      <c r="N1048" s="15" t="str">
        <f>TEXT(L1048, "yyyy")</f>
        <v>2015</v>
      </c>
      <c r="O1048" t="b">
        <v>0</v>
      </c>
      <c r="P1048">
        <v>0</v>
      </c>
      <c r="Q1048" t="b">
        <v>0</v>
      </c>
      <c r="R1048" t="s">
        <v>8281</v>
      </c>
      <c r="S1048" s="10">
        <f>(E1048/D1048)*100</f>
        <v>0</v>
      </c>
      <c r="T1048" s="12">
        <f>IF(P1048&gt;0,E1048/P1048,0)</f>
        <v>0</v>
      </c>
      <c r="U1048" t="str">
        <f>LEFT(R1048,FIND("/",R1048,1)-1)</f>
        <v>journalism</v>
      </c>
      <c r="V1048" t="str">
        <f>RIGHT(R1048,(LEN(R1048)-LEN(U1048)-1))</f>
        <v>audio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>(I1049/86400)+25569+(-5/24)</f>
        <v>41948.65179398148</v>
      </c>
      <c r="K1049">
        <v>1412624315</v>
      </c>
      <c r="L1049" s="13">
        <f>(K1049/86400)+25569+(-5/24)</f>
        <v>41918.610127314816</v>
      </c>
      <c r="M1049" s="15" t="str">
        <f>TEXT(L1049, "mmm")</f>
        <v>Oct</v>
      </c>
      <c r="N1049" s="15" t="str">
        <f>TEXT(L1049, "yyyy")</f>
        <v>2014</v>
      </c>
      <c r="O1049" t="b">
        <v>0</v>
      </c>
      <c r="P1049">
        <v>1</v>
      </c>
      <c r="Q1049" t="b">
        <v>0</v>
      </c>
      <c r="R1049" t="s">
        <v>8281</v>
      </c>
      <c r="S1049" s="10">
        <f>(E1049/D1049)*100</f>
        <v>0.05</v>
      </c>
      <c r="T1049" s="12">
        <f>IF(P1049&gt;0,E1049/P1049,0)</f>
        <v>1</v>
      </c>
      <c r="U1049" t="str">
        <f>LEFT(R1049,FIND("/",R1049,1)-1)</f>
        <v>journalism</v>
      </c>
      <c r="V1049" t="str">
        <f>RIGHT(R1049,(LEN(R1049)-LEN(U1049)-1))</f>
        <v>audio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>(I1050/86400)+25569+(-5/24)</f>
        <v>42637.844780092586</v>
      </c>
      <c r="K1050">
        <v>1471310189</v>
      </c>
      <c r="L1050" s="13">
        <f>(K1050/86400)+25569+(-5/24)</f>
        <v>42597.844780092586</v>
      </c>
      <c r="M1050" s="15" t="str">
        <f>TEXT(L1050, "mmm")</f>
        <v>Aug</v>
      </c>
      <c r="N1050" s="15" t="str">
        <f>TEXT(L1050, "yyyy")</f>
        <v>2016</v>
      </c>
      <c r="O1050" t="b">
        <v>0</v>
      </c>
      <c r="P1050">
        <v>4</v>
      </c>
      <c r="Q1050" t="b">
        <v>0</v>
      </c>
      <c r="R1050" t="s">
        <v>8281</v>
      </c>
      <c r="S1050" s="10">
        <f>(E1050/D1050)*100</f>
        <v>1.4133333333333333</v>
      </c>
      <c r="T1050" s="12">
        <f>IF(P1050&gt;0,E1050/P1050,0)</f>
        <v>53</v>
      </c>
      <c r="U1050" t="str">
        <f>LEFT(R1050,FIND("/",R1050,1)-1)</f>
        <v>journalism</v>
      </c>
      <c r="V1050" t="str">
        <f>RIGHT(R1050,(LEN(R1050)-LEN(U1050)-1))</f>
        <v>audio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>(I1051/86400)+25569+(-5/24)</f>
        <v>42412.222743055558</v>
      </c>
      <c r="K1051">
        <v>1452680445</v>
      </c>
      <c r="L1051" s="13">
        <f>(K1051/86400)+25569+(-5/24)</f>
        <v>42382.222743055558</v>
      </c>
      <c r="M1051" s="15" t="str">
        <f>TEXT(L1051, "mmm")</f>
        <v>Jan</v>
      </c>
      <c r="N1051" s="15" t="str">
        <f>TEXT(L1051, "yyyy")</f>
        <v>2016</v>
      </c>
      <c r="O1051" t="b">
        <v>0</v>
      </c>
      <c r="P1051">
        <v>0</v>
      </c>
      <c r="Q1051" t="b">
        <v>0</v>
      </c>
      <c r="R1051" t="s">
        <v>8281</v>
      </c>
      <c r="S1051" s="10">
        <f>(E1051/D1051)*100</f>
        <v>0</v>
      </c>
      <c r="T1051" s="12">
        <f>IF(P1051&gt;0,E1051/P1051,0)</f>
        <v>0</v>
      </c>
      <c r="U1051" t="str">
        <f>LEFT(R1051,FIND("/",R1051,1)-1)</f>
        <v>journalism</v>
      </c>
      <c r="V1051" t="str">
        <f>RIGHT(R1051,(LEN(R1051)-LEN(U1051)-1))</f>
        <v>audio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>(I1052/86400)+25569+(-5/24)</f>
        <v>42261.588854166665</v>
      </c>
      <c r="K1052">
        <v>1439665677</v>
      </c>
      <c r="L1052" s="13">
        <f>(K1052/86400)+25569+(-5/24)</f>
        <v>42231.588854166665</v>
      </c>
      <c r="M1052" s="15" t="str">
        <f>TEXT(L1052, "mmm")</f>
        <v>Aug</v>
      </c>
      <c r="N1052" s="15" t="str">
        <f>TEXT(L1052, "yyyy")</f>
        <v>2015</v>
      </c>
      <c r="O1052" t="b">
        <v>0</v>
      </c>
      <c r="P1052">
        <v>0</v>
      </c>
      <c r="Q1052" t="b">
        <v>0</v>
      </c>
      <c r="R1052" t="s">
        <v>8281</v>
      </c>
      <c r="S1052" s="10">
        <f>(E1052/D1052)*100</f>
        <v>0</v>
      </c>
      <c r="T1052" s="12">
        <f>IF(P1052&gt;0,E1052/P1052,0)</f>
        <v>0</v>
      </c>
      <c r="U1052" t="str">
        <f>LEFT(R1052,FIND("/",R1052,1)-1)</f>
        <v>journalism</v>
      </c>
      <c r="V1052" t="str">
        <f>RIGHT(R1052,(LEN(R1052)-LEN(U1052)-1))</f>
        <v>audio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>(I1053/86400)+25569+(-5/24)</f>
        <v>41877.805844907409</v>
      </c>
      <c r="K1053">
        <v>1406679625</v>
      </c>
      <c r="L1053" s="13">
        <f>(K1053/86400)+25569+(-5/24)</f>
        <v>41849.805844907409</v>
      </c>
      <c r="M1053" s="15" t="str">
        <f>TEXT(L1053, "mmm")</f>
        <v>Jul</v>
      </c>
      <c r="N1053" s="15" t="str">
        <f>TEXT(L1053, "yyyy")</f>
        <v>2014</v>
      </c>
      <c r="O1053" t="b">
        <v>0</v>
      </c>
      <c r="P1053">
        <v>0</v>
      </c>
      <c r="Q1053" t="b">
        <v>0</v>
      </c>
      <c r="R1053" t="s">
        <v>8281</v>
      </c>
      <c r="S1053" s="10">
        <f>(E1053/D1053)*100</f>
        <v>0</v>
      </c>
      <c r="T1053" s="12">
        <f>IF(P1053&gt;0,E1053/P1053,0)</f>
        <v>0</v>
      </c>
      <c r="U1053" t="str">
        <f>LEFT(R1053,FIND("/",R1053,1)-1)</f>
        <v>journalism</v>
      </c>
      <c r="V1053" t="str">
        <f>RIGHT(R1053,(LEN(R1053)-LEN(U1053)-1))</f>
        <v>audio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>(I1054/86400)+25569+(-5/24)</f>
        <v>42527.631249999999</v>
      </c>
      <c r="K1054">
        <v>1461438495</v>
      </c>
      <c r="L1054" s="13">
        <f>(K1054/86400)+25569+(-5/24)</f>
        <v>42483.589062499996</v>
      </c>
      <c r="M1054" s="15" t="str">
        <f>TEXT(L1054, "mmm")</f>
        <v>Apr</v>
      </c>
      <c r="N1054" s="15" t="str">
        <f>TEXT(L1054, "yyyy")</f>
        <v>2016</v>
      </c>
      <c r="O1054" t="b">
        <v>0</v>
      </c>
      <c r="P1054">
        <v>0</v>
      </c>
      <c r="Q1054" t="b">
        <v>0</v>
      </c>
      <c r="R1054" t="s">
        <v>8281</v>
      </c>
      <c r="S1054" s="10">
        <f>(E1054/D1054)*100</f>
        <v>0</v>
      </c>
      <c r="T1054" s="12">
        <f>IF(P1054&gt;0,E1054/P1054,0)</f>
        <v>0</v>
      </c>
      <c r="U1054" t="str">
        <f>LEFT(R1054,FIND("/",R1054,1)-1)</f>
        <v>journalism</v>
      </c>
      <c r="V1054" t="str">
        <f>RIGHT(R1054,(LEN(R1054)-LEN(U1054)-1))</f>
        <v>audio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>(I1055/86400)+25569+(-5/24)</f>
        <v>42799.964490740742</v>
      </c>
      <c r="K1055">
        <v>1486613332</v>
      </c>
      <c r="L1055" s="13">
        <f>(K1055/86400)+25569+(-5/24)</f>
        <v>42774.964490740742</v>
      </c>
      <c r="M1055" s="15" t="str">
        <f>TEXT(L1055, "mmm")</f>
        <v>Feb</v>
      </c>
      <c r="N1055" s="15" t="str">
        <f>TEXT(L1055, "yyyy")</f>
        <v>2017</v>
      </c>
      <c r="O1055" t="b">
        <v>0</v>
      </c>
      <c r="P1055">
        <v>1</v>
      </c>
      <c r="Q1055" t="b">
        <v>0</v>
      </c>
      <c r="R1055" t="s">
        <v>8281</v>
      </c>
      <c r="S1055" s="10">
        <f>(E1055/D1055)*100</f>
        <v>1</v>
      </c>
      <c r="T1055" s="12">
        <f>IF(P1055&gt;0,E1055/P1055,0)</f>
        <v>15</v>
      </c>
      <c r="U1055" t="str">
        <f>LEFT(R1055,FIND("/",R1055,1)-1)</f>
        <v>journalism</v>
      </c>
      <c r="V1055" t="str">
        <f>RIGHT(R1055,(LEN(R1055)-LEN(U1055)-1))</f>
        <v>audio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>(I1056/86400)+25569+(-5/24)</f>
        <v>41861.708333333328</v>
      </c>
      <c r="K1056">
        <v>1405110399</v>
      </c>
      <c r="L1056" s="13">
        <f>(K1056/86400)+25569+(-5/24)</f>
        <v>41831.643506944441</v>
      </c>
      <c r="M1056" s="15" t="str">
        <f>TEXT(L1056, "mmm")</f>
        <v>Jul</v>
      </c>
      <c r="N1056" s="15" t="str">
        <f>TEXT(L1056, "yyyy")</f>
        <v>2014</v>
      </c>
      <c r="O1056" t="b">
        <v>0</v>
      </c>
      <c r="P1056">
        <v>0</v>
      </c>
      <c r="Q1056" t="b">
        <v>0</v>
      </c>
      <c r="R1056" t="s">
        <v>8281</v>
      </c>
      <c r="S1056" s="10">
        <f>(E1056/D1056)*100</f>
        <v>0</v>
      </c>
      <c r="T1056" s="12">
        <f>IF(P1056&gt;0,E1056/P1056,0)</f>
        <v>0</v>
      </c>
      <c r="U1056" t="str">
        <f>LEFT(R1056,FIND("/",R1056,1)-1)</f>
        <v>journalism</v>
      </c>
      <c r="V1056" t="str">
        <f>RIGHT(R1056,(LEN(R1056)-LEN(U1056)-1))</f>
        <v>audio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>(I1057/86400)+25569+(-5/24)</f>
        <v>42436.784085648142</v>
      </c>
      <c r="K1057">
        <v>1454802545</v>
      </c>
      <c r="L1057" s="13">
        <f>(K1057/86400)+25569+(-5/24)</f>
        <v>42406.784085648142</v>
      </c>
      <c r="M1057" s="15" t="str">
        <f>TEXT(L1057, "mmm")</f>
        <v>Feb</v>
      </c>
      <c r="N1057" s="15" t="str">
        <f>TEXT(L1057, "yyyy")</f>
        <v>2016</v>
      </c>
      <c r="O1057" t="b">
        <v>0</v>
      </c>
      <c r="P1057">
        <v>0</v>
      </c>
      <c r="Q1057" t="b">
        <v>0</v>
      </c>
      <c r="R1057" t="s">
        <v>8281</v>
      </c>
      <c r="S1057" s="10">
        <f>(E1057/D1057)*100</f>
        <v>0</v>
      </c>
      <c r="T1057" s="12">
        <f>IF(P1057&gt;0,E1057/P1057,0)</f>
        <v>0</v>
      </c>
      <c r="U1057" t="str">
        <f>LEFT(R1057,FIND("/",R1057,1)-1)</f>
        <v>journalism</v>
      </c>
      <c r="V1057" t="str">
        <f>RIGHT(R1057,(LEN(R1057)-LEN(U1057)-1))</f>
        <v>audio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>(I1058/86400)+25569+(-5/24)</f>
        <v>42118.469641203701</v>
      </c>
      <c r="K1058">
        <v>1424711777</v>
      </c>
      <c r="L1058" s="13">
        <f>(K1058/86400)+25569+(-5/24)</f>
        <v>42058.511307870365</v>
      </c>
      <c r="M1058" s="15" t="str">
        <f>TEXT(L1058, "mmm")</f>
        <v>Feb</v>
      </c>
      <c r="N1058" s="15" t="str">
        <f>TEXT(L1058, "yyyy")</f>
        <v>2015</v>
      </c>
      <c r="O1058" t="b">
        <v>0</v>
      </c>
      <c r="P1058">
        <v>0</v>
      </c>
      <c r="Q1058" t="b">
        <v>0</v>
      </c>
      <c r="R1058" t="s">
        <v>8281</v>
      </c>
      <c r="S1058" s="10">
        <f>(E1058/D1058)*100</f>
        <v>0</v>
      </c>
      <c r="T1058" s="12">
        <f>IF(P1058&gt;0,E1058/P1058,0)</f>
        <v>0</v>
      </c>
      <c r="U1058" t="str">
        <f>LEFT(R1058,FIND("/",R1058,1)-1)</f>
        <v>journalism</v>
      </c>
      <c r="V1058" t="str">
        <f>RIGHT(R1058,(LEN(R1058)-LEN(U1058)-1))</f>
        <v>audio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>(I1059/86400)+25569+(-5/24)</f>
        <v>42708.704664351848</v>
      </c>
      <c r="K1059">
        <v>1478292883</v>
      </c>
      <c r="L1059" s="13">
        <f>(K1059/86400)+25569+(-5/24)</f>
        <v>42678.662997685184</v>
      </c>
      <c r="M1059" s="15" t="str">
        <f>TEXT(L1059, "mmm")</f>
        <v>Nov</v>
      </c>
      <c r="N1059" s="15" t="str">
        <f>TEXT(L1059, "yyyy")</f>
        <v>2016</v>
      </c>
      <c r="O1059" t="b">
        <v>0</v>
      </c>
      <c r="P1059">
        <v>0</v>
      </c>
      <c r="Q1059" t="b">
        <v>0</v>
      </c>
      <c r="R1059" t="s">
        <v>8281</v>
      </c>
      <c r="S1059" s="10">
        <f>(E1059/D1059)*100</f>
        <v>0</v>
      </c>
      <c r="T1059" s="12">
        <f>IF(P1059&gt;0,E1059/P1059,0)</f>
        <v>0</v>
      </c>
      <c r="U1059" t="str">
        <f>LEFT(R1059,FIND("/",R1059,1)-1)</f>
        <v>journalism</v>
      </c>
      <c r="V1059" t="str">
        <f>RIGHT(R1059,(LEN(R1059)-LEN(U1059)-1))</f>
        <v>audio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>(I1060/86400)+25569+(-5/24)</f>
        <v>42088.791666666664</v>
      </c>
      <c r="K1060">
        <v>1423777043</v>
      </c>
      <c r="L1060" s="13">
        <f>(K1060/86400)+25569+(-5/24)</f>
        <v>42047.692627314813</v>
      </c>
      <c r="M1060" s="15" t="str">
        <f>TEXT(L1060, "mmm")</f>
        <v>Feb</v>
      </c>
      <c r="N1060" s="15" t="str">
        <f>TEXT(L1060, "yyyy")</f>
        <v>2015</v>
      </c>
      <c r="O1060" t="b">
        <v>0</v>
      </c>
      <c r="P1060">
        <v>0</v>
      </c>
      <c r="Q1060" t="b">
        <v>0</v>
      </c>
      <c r="R1060" t="s">
        <v>8281</v>
      </c>
      <c r="S1060" s="10">
        <f>(E1060/D1060)*100</f>
        <v>0</v>
      </c>
      <c r="T1060" s="12">
        <f>IF(P1060&gt;0,E1060/P1060,0)</f>
        <v>0</v>
      </c>
      <c r="U1060" t="str">
        <f>LEFT(R1060,FIND("/",R1060,1)-1)</f>
        <v>journalism</v>
      </c>
      <c r="V1060" t="str">
        <f>RIGHT(R1060,(LEN(R1060)-LEN(U1060)-1))</f>
        <v>audio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>(I1061/86400)+25569+(-5/24)</f>
        <v>42076.54</v>
      </c>
      <c r="K1061">
        <v>1423681056</v>
      </c>
      <c r="L1061" s="13">
        <f>(K1061/86400)+25569+(-5/24)</f>
        <v>42046.581666666665</v>
      </c>
      <c r="M1061" s="15" t="str">
        <f>TEXT(L1061, "mmm")</f>
        <v>Feb</v>
      </c>
      <c r="N1061" s="15" t="str">
        <f>TEXT(L1061, "yyyy")</f>
        <v>2015</v>
      </c>
      <c r="O1061" t="b">
        <v>0</v>
      </c>
      <c r="P1061">
        <v>0</v>
      </c>
      <c r="Q1061" t="b">
        <v>0</v>
      </c>
      <c r="R1061" t="s">
        <v>8281</v>
      </c>
      <c r="S1061" s="10">
        <f>(E1061/D1061)*100</f>
        <v>0</v>
      </c>
      <c r="T1061" s="12">
        <f>IF(P1061&gt;0,E1061/P1061,0)</f>
        <v>0</v>
      </c>
      <c r="U1061" t="str">
        <f>LEFT(R1061,FIND("/",R1061,1)-1)</f>
        <v>journalism</v>
      </c>
      <c r="V1061" t="str">
        <f>RIGHT(R1061,(LEN(R1061)-LEN(U1061)-1))</f>
        <v>audio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>(I1062/86400)+25569+(-5/24)</f>
        <v>42109.704780092587</v>
      </c>
      <c r="K1062">
        <v>1426542893</v>
      </c>
      <c r="L1062" s="13">
        <f>(K1062/86400)+25569+(-5/24)</f>
        <v>42079.704780092587</v>
      </c>
      <c r="M1062" s="15" t="str">
        <f>TEXT(L1062, "mmm")</f>
        <v>Mar</v>
      </c>
      <c r="N1062" s="15" t="str">
        <f>TEXT(L1062, "yyyy")</f>
        <v>2015</v>
      </c>
      <c r="O1062" t="b">
        <v>0</v>
      </c>
      <c r="P1062">
        <v>1</v>
      </c>
      <c r="Q1062" t="b">
        <v>0</v>
      </c>
      <c r="R1062" t="s">
        <v>8281</v>
      </c>
      <c r="S1062" s="10">
        <f>(E1062/D1062)*100</f>
        <v>1</v>
      </c>
      <c r="T1062" s="12">
        <f>IF(P1062&gt;0,E1062/P1062,0)</f>
        <v>50</v>
      </c>
      <c r="U1062" t="str">
        <f>LEFT(R1062,FIND("/",R1062,1)-1)</f>
        <v>journalism</v>
      </c>
      <c r="V1062" t="str">
        <f>RIGHT(R1062,(LEN(R1062)-LEN(U1062)-1))</f>
        <v>audio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>(I1063/86400)+25569+(-5/24)</f>
        <v>42491.833333333336</v>
      </c>
      <c r="K1063">
        <v>1456987108</v>
      </c>
      <c r="L1063" s="13">
        <f>(K1063/86400)+25569+(-5/24)</f>
        <v>42432.068379629629</v>
      </c>
      <c r="M1063" s="15" t="str">
        <f>TEXT(L1063, "mmm")</f>
        <v>Mar</v>
      </c>
      <c r="N1063" s="15" t="str">
        <f>TEXT(L1063, "yyyy")</f>
        <v>2016</v>
      </c>
      <c r="O1063" t="b">
        <v>0</v>
      </c>
      <c r="P1063">
        <v>0</v>
      </c>
      <c r="Q1063" t="b">
        <v>0</v>
      </c>
      <c r="R1063" t="s">
        <v>8281</v>
      </c>
      <c r="S1063" s="10">
        <f>(E1063/D1063)*100</f>
        <v>0</v>
      </c>
      <c r="T1063" s="12">
        <f>IF(P1063&gt;0,E1063/P1063,0)</f>
        <v>0</v>
      </c>
      <c r="U1063" t="str">
        <f>LEFT(R1063,FIND("/",R1063,1)-1)</f>
        <v>journalism</v>
      </c>
      <c r="V1063" t="str">
        <f>RIGHT(R1063,(LEN(R1063)-LEN(U1063)-1))</f>
        <v>audio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>(I1064/86400)+25569+(-5/24)</f>
        <v>42563.598854166667</v>
      </c>
      <c r="K1064">
        <v>1467746541</v>
      </c>
      <c r="L1064" s="13">
        <f>(K1064/86400)+25569+(-5/24)</f>
        <v>42556.598854166667</v>
      </c>
      <c r="M1064" s="15" t="str">
        <f>TEXT(L1064, "mmm")</f>
        <v>Jul</v>
      </c>
      <c r="N1064" s="15" t="str">
        <f>TEXT(L1064, "yyyy")</f>
        <v>2016</v>
      </c>
      <c r="O1064" t="b">
        <v>0</v>
      </c>
      <c r="P1064">
        <v>4</v>
      </c>
      <c r="Q1064" t="b">
        <v>0</v>
      </c>
      <c r="R1064" t="s">
        <v>8281</v>
      </c>
      <c r="S1064" s="10">
        <f>(E1064/D1064)*100</f>
        <v>95.477386934673376</v>
      </c>
      <c r="T1064" s="12">
        <f>IF(P1064&gt;0,E1064/P1064,0)</f>
        <v>47.5</v>
      </c>
      <c r="U1064" t="str">
        <f>LEFT(R1064,FIND("/",R1064,1)-1)</f>
        <v>journalism</v>
      </c>
      <c r="V1064" t="str">
        <f>RIGHT(R1064,(LEN(R1064)-LEN(U1064)-1))</f>
        <v>audio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>(I1065/86400)+25569+(-5/24)</f>
        <v>42612.822476851848</v>
      </c>
      <c r="K1065">
        <v>1470012262</v>
      </c>
      <c r="L1065" s="13">
        <f>(K1065/86400)+25569+(-5/24)</f>
        <v>42582.822476851848</v>
      </c>
      <c r="M1065" s="15" t="str">
        <f>TEXT(L1065, "mmm")</f>
        <v>Jul</v>
      </c>
      <c r="N1065" s="15" t="str">
        <f>TEXT(L1065, "yyyy")</f>
        <v>2016</v>
      </c>
      <c r="O1065" t="b">
        <v>0</v>
      </c>
      <c r="P1065">
        <v>0</v>
      </c>
      <c r="Q1065" t="b">
        <v>0</v>
      </c>
      <c r="R1065" t="s">
        <v>8281</v>
      </c>
      <c r="S1065" s="10">
        <f>(E1065/D1065)*100</f>
        <v>0</v>
      </c>
      <c r="T1065" s="12">
        <f>IF(P1065&gt;0,E1065/P1065,0)</f>
        <v>0</v>
      </c>
      <c r="U1065" t="str">
        <f>LEFT(R1065,FIND("/",R1065,1)-1)</f>
        <v>journalism</v>
      </c>
      <c r="V1065" t="str">
        <f>RIGHT(R1065,(LEN(R1065)-LEN(U1065)-1))</f>
        <v>audio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>(I1066/86400)+25569+(-5/24)</f>
        <v>41462.019710648143</v>
      </c>
      <c r="K1066">
        <v>1369286903</v>
      </c>
      <c r="L1066" s="13">
        <f>(K1066/86400)+25569+(-5/24)</f>
        <v>41417.019710648143</v>
      </c>
      <c r="M1066" s="15" t="str">
        <f>TEXT(L1066, "mmm")</f>
        <v>May</v>
      </c>
      <c r="N1066" s="15" t="str">
        <f>TEXT(L1066, "yyyy")</f>
        <v>2013</v>
      </c>
      <c r="O1066" t="b">
        <v>0</v>
      </c>
      <c r="P1066">
        <v>123</v>
      </c>
      <c r="Q1066" t="b">
        <v>0</v>
      </c>
      <c r="R1066" t="s">
        <v>8282</v>
      </c>
      <c r="S1066" s="10">
        <f>(E1066/D1066)*100</f>
        <v>8.974444444444444</v>
      </c>
      <c r="T1066" s="12">
        <f>IF(P1066&gt;0,E1066/P1066,0)</f>
        <v>65.666666666666671</v>
      </c>
      <c r="U1066" t="str">
        <f>LEFT(R1066,FIND("/",R1066,1)-1)</f>
        <v>games</v>
      </c>
      <c r="V1066" t="str">
        <f>RIGHT(R1066,(LEN(R1066)-LEN(U1066)-1))</f>
        <v>video games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>(I1067/86400)+25569+(-5/24)</f>
        <v>41689.172708333332</v>
      </c>
      <c r="K1067">
        <v>1390381722</v>
      </c>
      <c r="L1067" s="13">
        <f>(K1067/86400)+25569+(-5/24)</f>
        <v>41661.172708333332</v>
      </c>
      <c r="M1067" s="15" t="str">
        <f>TEXT(L1067, "mmm")</f>
        <v>Jan</v>
      </c>
      <c r="N1067" s="15" t="str">
        <f>TEXT(L1067, "yyyy")</f>
        <v>2014</v>
      </c>
      <c r="O1067" t="b">
        <v>0</v>
      </c>
      <c r="P1067">
        <v>5</v>
      </c>
      <c r="Q1067" t="b">
        <v>0</v>
      </c>
      <c r="R1067" t="s">
        <v>8282</v>
      </c>
      <c r="S1067" s="10">
        <f>(E1067/D1067)*100</f>
        <v>2.7</v>
      </c>
      <c r="T1067" s="12">
        <f>IF(P1067&gt;0,E1067/P1067,0)</f>
        <v>16.2</v>
      </c>
      <c r="U1067" t="str">
        <f>LEFT(R1067,FIND("/",R1067,1)-1)</f>
        <v>games</v>
      </c>
      <c r="V1067" t="str">
        <f>RIGHT(R1067,(LEN(R1067)-LEN(U1067)-1))</f>
        <v>video games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>(I1068/86400)+25569+(-5/24)</f>
        <v>41490.754421296289</v>
      </c>
      <c r="K1068">
        <v>1371769582</v>
      </c>
      <c r="L1068" s="13">
        <f>(K1068/86400)+25569+(-5/24)</f>
        <v>41445.754421296289</v>
      </c>
      <c r="M1068" s="15" t="str">
        <f>TEXT(L1068, "mmm")</f>
        <v>Jun</v>
      </c>
      <c r="N1068" s="15" t="str">
        <f>TEXT(L1068, "yyyy")</f>
        <v>2013</v>
      </c>
      <c r="O1068" t="b">
        <v>0</v>
      </c>
      <c r="P1068">
        <v>148</v>
      </c>
      <c r="Q1068" t="b">
        <v>0</v>
      </c>
      <c r="R1068" t="s">
        <v>8282</v>
      </c>
      <c r="S1068" s="10">
        <f>(E1068/D1068)*100</f>
        <v>3.3673333333333333</v>
      </c>
      <c r="T1068" s="12">
        <f>IF(P1068&gt;0,E1068/P1068,0)</f>
        <v>34.128378378378379</v>
      </c>
      <c r="U1068" t="str">
        <f>LEFT(R1068,FIND("/",R1068,1)-1)</f>
        <v>games</v>
      </c>
      <c r="V1068" t="str">
        <f>RIGHT(R1068,(LEN(R1068)-LEN(U1068)-1))</f>
        <v>video games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>(I1069/86400)+25569+(-5/24)</f>
        <v>41629.647349537037</v>
      </c>
      <c r="K1069">
        <v>1385065931</v>
      </c>
      <c r="L1069" s="13">
        <f>(K1069/86400)+25569+(-5/24)</f>
        <v>41599.647349537037</v>
      </c>
      <c r="M1069" s="15" t="str">
        <f>TEXT(L1069, "mmm")</f>
        <v>Nov</v>
      </c>
      <c r="N1069" s="15" t="str">
        <f>TEXT(L1069, "yyyy")</f>
        <v>2013</v>
      </c>
      <c r="O1069" t="b">
        <v>0</v>
      </c>
      <c r="P1069">
        <v>10</v>
      </c>
      <c r="Q1069" t="b">
        <v>0</v>
      </c>
      <c r="R1069" t="s">
        <v>8282</v>
      </c>
      <c r="S1069" s="10">
        <f>(E1069/D1069)*100</f>
        <v>26</v>
      </c>
      <c r="T1069" s="12">
        <f>IF(P1069&gt;0,E1069/P1069,0)</f>
        <v>13</v>
      </c>
      <c r="U1069" t="str">
        <f>LEFT(R1069,FIND("/",R1069,1)-1)</f>
        <v>games</v>
      </c>
      <c r="V1069" t="str">
        <f>RIGHT(R1069,(LEN(R1069)-LEN(U1069)-1))</f>
        <v>video games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>(I1070/86400)+25569+(-5/24)</f>
        <v>42470.121111111112</v>
      </c>
      <c r="K1070">
        <v>1457686464</v>
      </c>
      <c r="L1070" s="13">
        <f>(K1070/86400)+25569+(-5/24)</f>
        <v>42440.162777777776</v>
      </c>
      <c r="M1070" s="15" t="str">
        <f>TEXT(L1070, "mmm")</f>
        <v>Mar</v>
      </c>
      <c r="N1070" s="15" t="str">
        <f>TEXT(L1070, "yyyy")</f>
        <v>2016</v>
      </c>
      <c r="O1070" t="b">
        <v>0</v>
      </c>
      <c r="P1070">
        <v>4</v>
      </c>
      <c r="Q1070" t="b">
        <v>0</v>
      </c>
      <c r="R1070" t="s">
        <v>8282</v>
      </c>
      <c r="S1070" s="10">
        <f>(E1070/D1070)*100</f>
        <v>0.15</v>
      </c>
      <c r="T1070" s="12">
        <f>IF(P1070&gt;0,E1070/P1070,0)</f>
        <v>11.25</v>
      </c>
      <c r="U1070" t="str">
        <f>LEFT(R1070,FIND("/",R1070,1)-1)</f>
        <v>games</v>
      </c>
      <c r="V1070" t="str">
        <f>RIGHT(R1070,(LEN(R1070)-LEN(U1070)-1))</f>
        <v>video games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>(I1071/86400)+25569+(-5/24)</f>
        <v>41604.06318287037</v>
      </c>
      <c r="K1071">
        <v>1382679059</v>
      </c>
      <c r="L1071" s="13">
        <f>(K1071/86400)+25569+(-5/24)</f>
        <v>41572.021516203698</v>
      </c>
      <c r="M1071" s="15" t="str">
        <f>TEXT(L1071, "mmm")</f>
        <v>Oct</v>
      </c>
      <c r="N1071" s="15" t="str">
        <f>TEXT(L1071, "yyyy")</f>
        <v>2013</v>
      </c>
      <c r="O1071" t="b">
        <v>0</v>
      </c>
      <c r="P1071">
        <v>21</v>
      </c>
      <c r="Q1071" t="b">
        <v>0</v>
      </c>
      <c r="R1071" t="s">
        <v>8282</v>
      </c>
      <c r="S1071" s="10">
        <f>(E1071/D1071)*100</f>
        <v>38.636363636363633</v>
      </c>
      <c r="T1071" s="12">
        <f>IF(P1071&gt;0,E1071/P1071,0)</f>
        <v>40.476190476190474</v>
      </c>
      <c r="U1071" t="str">
        <f>LEFT(R1071,FIND("/",R1071,1)-1)</f>
        <v>games</v>
      </c>
      <c r="V1071" t="str">
        <f>RIGHT(R1071,(LEN(R1071)-LEN(U1071)-1))</f>
        <v>video games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>(I1072/86400)+25569+(-5/24)</f>
        <v>41182.803495370368</v>
      </c>
      <c r="K1072">
        <v>1347322622</v>
      </c>
      <c r="L1072" s="13">
        <f>(K1072/86400)+25569+(-5/24)</f>
        <v>41162.803495370368</v>
      </c>
      <c r="M1072" s="15" t="str">
        <f>TEXT(L1072, "mmm")</f>
        <v>Sep</v>
      </c>
      <c r="N1072" s="15" t="str">
        <f>TEXT(L1072, "yyyy")</f>
        <v>2012</v>
      </c>
      <c r="O1072" t="b">
        <v>0</v>
      </c>
      <c r="P1072">
        <v>2</v>
      </c>
      <c r="Q1072" t="b">
        <v>0</v>
      </c>
      <c r="R1072" t="s">
        <v>8282</v>
      </c>
      <c r="S1072" s="10">
        <f>(E1072/D1072)*100</f>
        <v>0.70000000000000007</v>
      </c>
      <c r="T1072" s="12">
        <f>IF(P1072&gt;0,E1072/P1072,0)</f>
        <v>35</v>
      </c>
      <c r="U1072" t="str">
        <f>LEFT(R1072,FIND("/",R1072,1)-1)</f>
        <v>games</v>
      </c>
      <c r="V1072" t="str">
        <f>RIGHT(R1072,(LEN(R1072)-LEN(U1072)-1))</f>
        <v>video games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>(I1073/86400)+25569+(-5/24)</f>
        <v>42325.586724537039</v>
      </c>
      <c r="K1073">
        <v>1445191493</v>
      </c>
      <c r="L1073" s="13">
        <f>(K1073/86400)+25569+(-5/24)</f>
        <v>42295.545057870368</v>
      </c>
      <c r="M1073" s="15" t="str">
        <f>TEXT(L1073, "mmm")</f>
        <v>Oct</v>
      </c>
      <c r="N1073" s="15" t="str">
        <f>TEXT(L1073, "yyyy")</f>
        <v>2015</v>
      </c>
      <c r="O1073" t="b">
        <v>0</v>
      </c>
      <c r="P1073">
        <v>0</v>
      </c>
      <c r="Q1073" t="b">
        <v>0</v>
      </c>
      <c r="R1073" t="s">
        <v>8282</v>
      </c>
      <c r="S1073" s="10">
        <f>(E1073/D1073)*100</f>
        <v>0</v>
      </c>
      <c r="T1073" s="12">
        <f>IF(P1073&gt;0,E1073/P1073,0)</f>
        <v>0</v>
      </c>
      <c r="U1073" t="str">
        <f>LEFT(R1073,FIND("/",R1073,1)-1)</f>
        <v>games</v>
      </c>
      <c r="V1073" t="str">
        <f>RIGHT(R1073,(LEN(R1073)-LEN(U1073)-1))</f>
        <v>video games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>(I1074/86400)+25569+(-5/24)</f>
        <v>41675.623807870368</v>
      </c>
      <c r="K1074">
        <v>1389038297</v>
      </c>
      <c r="L1074" s="13">
        <f>(K1074/86400)+25569+(-5/24)</f>
        <v>41645.623807870368</v>
      </c>
      <c r="M1074" s="15" t="str">
        <f>TEXT(L1074, "mmm")</f>
        <v>Jan</v>
      </c>
      <c r="N1074" s="15" t="str">
        <f>TEXT(L1074, "yyyy")</f>
        <v>2014</v>
      </c>
      <c r="O1074" t="b">
        <v>0</v>
      </c>
      <c r="P1074">
        <v>4</v>
      </c>
      <c r="Q1074" t="b">
        <v>0</v>
      </c>
      <c r="R1074" t="s">
        <v>8282</v>
      </c>
      <c r="S1074" s="10">
        <f>(E1074/D1074)*100</f>
        <v>6.8000000000000005E-2</v>
      </c>
      <c r="T1074" s="12">
        <f>IF(P1074&gt;0,E1074/P1074,0)</f>
        <v>12.75</v>
      </c>
      <c r="U1074" t="str">
        <f>LEFT(R1074,FIND("/",R1074,1)-1)</f>
        <v>games</v>
      </c>
      <c r="V1074" t="str">
        <f>RIGHT(R1074,(LEN(R1074)-LEN(U1074)-1))</f>
        <v>video games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>(I1075/86400)+25569+(-5/24)</f>
        <v>40832.756261574068</v>
      </c>
      <c r="K1075">
        <v>1316214541</v>
      </c>
      <c r="L1075" s="13">
        <f>(K1075/86400)+25569+(-5/24)</f>
        <v>40802.756261574068</v>
      </c>
      <c r="M1075" s="15" t="str">
        <f>TEXT(L1075, "mmm")</f>
        <v>Sep</v>
      </c>
      <c r="N1075" s="15" t="str">
        <f>TEXT(L1075, "yyyy")</f>
        <v>2011</v>
      </c>
      <c r="O1075" t="b">
        <v>0</v>
      </c>
      <c r="P1075">
        <v>1</v>
      </c>
      <c r="Q1075" t="b">
        <v>0</v>
      </c>
      <c r="R1075" t="s">
        <v>8282</v>
      </c>
      <c r="S1075" s="10">
        <f>(E1075/D1075)*100</f>
        <v>1.3333333333333335</v>
      </c>
      <c r="T1075" s="12">
        <f>IF(P1075&gt;0,E1075/P1075,0)</f>
        <v>10</v>
      </c>
      <c r="U1075" t="str">
        <f>LEFT(R1075,FIND("/",R1075,1)-1)</f>
        <v>games</v>
      </c>
      <c r="V1075" t="str">
        <f>RIGHT(R1075,(LEN(R1075)-LEN(U1075)-1))</f>
        <v>video games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>(I1076/86400)+25569+(-5/24)</f>
        <v>41642.964641203704</v>
      </c>
      <c r="K1076">
        <v>1386216545</v>
      </c>
      <c r="L1076" s="13">
        <f>(K1076/86400)+25569+(-5/24)</f>
        <v>41612.964641203704</v>
      </c>
      <c r="M1076" s="15" t="str">
        <f>TEXT(L1076, "mmm")</f>
        <v>Dec</v>
      </c>
      <c r="N1076" s="15" t="str">
        <f>TEXT(L1076, "yyyy")</f>
        <v>2013</v>
      </c>
      <c r="O1076" t="b">
        <v>0</v>
      </c>
      <c r="P1076">
        <v>30</v>
      </c>
      <c r="Q1076" t="b">
        <v>0</v>
      </c>
      <c r="R1076" t="s">
        <v>8282</v>
      </c>
      <c r="S1076" s="10">
        <f>(E1076/D1076)*100</f>
        <v>6.3092592592592585</v>
      </c>
      <c r="T1076" s="12">
        <f>IF(P1076&gt;0,E1076/P1076,0)</f>
        <v>113.56666666666666</v>
      </c>
      <c r="U1076" t="str">
        <f>LEFT(R1076,FIND("/",R1076,1)-1)</f>
        <v>games</v>
      </c>
      <c r="V1076" t="str">
        <f>RIGHT(R1076,(LEN(R1076)-LEN(U1076)-1))</f>
        <v>video games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>(I1077/86400)+25569+(-5/24)</f>
        <v>41035.695787037032</v>
      </c>
      <c r="K1077">
        <v>1333748516</v>
      </c>
      <c r="L1077" s="13">
        <f>(K1077/86400)+25569+(-5/24)</f>
        <v>41005.695787037032</v>
      </c>
      <c r="M1077" s="15" t="str">
        <f>TEXT(L1077, "mmm")</f>
        <v>Apr</v>
      </c>
      <c r="N1077" s="15" t="str">
        <f>TEXT(L1077, "yyyy")</f>
        <v>2012</v>
      </c>
      <c r="O1077" t="b">
        <v>0</v>
      </c>
      <c r="P1077">
        <v>3</v>
      </c>
      <c r="Q1077" t="b">
        <v>0</v>
      </c>
      <c r="R1077" t="s">
        <v>8282</v>
      </c>
      <c r="S1077" s="10">
        <f>(E1077/D1077)*100</f>
        <v>4.5</v>
      </c>
      <c r="T1077" s="12">
        <f>IF(P1077&gt;0,E1077/P1077,0)</f>
        <v>15</v>
      </c>
      <c r="U1077" t="str">
        <f>LEFT(R1077,FIND("/",R1077,1)-1)</f>
        <v>games</v>
      </c>
      <c r="V1077" t="str">
        <f>RIGHT(R1077,(LEN(R1077)-LEN(U1077)-1))</f>
        <v>video games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>(I1078/86400)+25569+(-5/24)</f>
        <v>41893.169560185182</v>
      </c>
      <c r="K1078">
        <v>1405674250</v>
      </c>
      <c r="L1078" s="13">
        <f>(K1078/86400)+25569+(-5/24)</f>
        <v>41838.169560185182</v>
      </c>
      <c r="M1078" s="15" t="str">
        <f>TEXT(L1078, "mmm")</f>
        <v>Jul</v>
      </c>
      <c r="N1078" s="15" t="str">
        <f>TEXT(L1078, "yyyy")</f>
        <v>2014</v>
      </c>
      <c r="O1078" t="b">
        <v>0</v>
      </c>
      <c r="P1078">
        <v>975</v>
      </c>
      <c r="Q1078" t="b">
        <v>0</v>
      </c>
      <c r="R1078" t="s">
        <v>8282</v>
      </c>
      <c r="S1078" s="10">
        <f>(E1078/D1078)*100</f>
        <v>62.765333333333331</v>
      </c>
      <c r="T1078" s="12">
        <f>IF(P1078&gt;0,E1078/P1078,0)</f>
        <v>48.281025641025643</v>
      </c>
      <c r="U1078" t="str">
        <f>LEFT(R1078,FIND("/",R1078,1)-1)</f>
        <v>games</v>
      </c>
      <c r="V1078" t="str">
        <f>RIGHT(R1078,(LEN(R1078)-LEN(U1078)-1))</f>
        <v>video games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>(I1079/86400)+25569+(-5/24)</f>
        <v>42382.958460648144</v>
      </c>
      <c r="K1079">
        <v>1450152011</v>
      </c>
      <c r="L1079" s="13">
        <f>(K1079/86400)+25569+(-5/24)</f>
        <v>42352.958460648144</v>
      </c>
      <c r="M1079" s="15" t="str">
        <f>TEXT(L1079, "mmm")</f>
        <v>Dec</v>
      </c>
      <c r="N1079" s="15" t="str">
        <f>TEXT(L1079, "yyyy")</f>
        <v>2015</v>
      </c>
      <c r="O1079" t="b">
        <v>0</v>
      </c>
      <c r="P1079">
        <v>167</v>
      </c>
      <c r="Q1079" t="b">
        <v>0</v>
      </c>
      <c r="R1079" t="s">
        <v>8282</v>
      </c>
      <c r="S1079" s="10">
        <f>(E1079/D1079)*100</f>
        <v>29.376000000000001</v>
      </c>
      <c r="T1079" s="12">
        <f>IF(P1079&gt;0,E1079/P1079,0)</f>
        <v>43.976047904191617</v>
      </c>
      <c r="U1079" t="str">
        <f>LEFT(R1079,FIND("/",R1079,1)-1)</f>
        <v>games</v>
      </c>
      <c r="V1079" t="str">
        <f>RIGHT(R1079,(LEN(R1079)-LEN(U1079)-1))</f>
        <v>video games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>(I1080/86400)+25569+(-5/24)</f>
        <v>40745.987511574072</v>
      </c>
      <c r="K1080">
        <v>1307421721</v>
      </c>
      <c r="L1080" s="13">
        <f>(K1080/86400)+25569+(-5/24)</f>
        <v>40700.987511574072</v>
      </c>
      <c r="M1080" s="15" t="str">
        <f>TEXT(L1080, "mmm")</f>
        <v>Jun</v>
      </c>
      <c r="N1080" s="15" t="str">
        <f>TEXT(L1080, "yyyy")</f>
        <v>2011</v>
      </c>
      <c r="O1080" t="b">
        <v>0</v>
      </c>
      <c r="P1080">
        <v>5</v>
      </c>
      <c r="Q1080" t="b">
        <v>0</v>
      </c>
      <c r="R1080" t="s">
        <v>8282</v>
      </c>
      <c r="S1080" s="10">
        <f>(E1080/D1080)*100</f>
        <v>7.5</v>
      </c>
      <c r="T1080" s="12">
        <f>IF(P1080&gt;0,E1080/P1080,0)</f>
        <v>9</v>
      </c>
      <c r="U1080" t="str">
        <f>LEFT(R1080,FIND("/",R1080,1)-1)</f>
        <v>games</v>
      </c>
      <c r="V1080" t="str">
        <f>RIGHT(R1080,(LEN(R1080)-LEN(U1080)-1))</f>
        <v>video games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>(I1081/86400)+25569+(-5/24)</f>
        <v>42504.358055555553</v>
      </c>
      <c r="K1081">
        <v>1461072936</v>
      </c>
      <c r="L1081" s="13">
        <f>(K1081/86400)+25569+(-5/24)</f>
        <v>42479.358055555553</v>
      </c>
      <c r="M1081" s="15" t="str">
        <f>TEXT(L1081, "mmm")</f>
        <v>Apr</v>
      </c>
      <c r="N1081" s="15" t="str">
        <f>TEXT(L1081, "yyyy")</f>
        <v>2016</v>
      </c>
      <c r="O1081" t="b">
        <v>0</v>
      </c>
      <c r="P1081">
        <v>18</v>
      </c>
      <c r="Q1081" t="b">
        <v>0</v>
      </c>
      <c r="R1081" t="s">
        <v>8282</v>
      </c>
      <c r="S1081" s="10">
        <f>(E1081/D1081)*100</f>
        <v>2.6076923076923078</v>
      </c>
      <c r="T1081" s="12">
        <f>IF(P1081&gt;0,E1081/P1081,0)</f>
        <v>37.666666666666664</v>
      </c>
      <c r="U1081" t="str">
        <f>LEFT(R1081,FIND("/",R1081,1)-1)</f>
        <v>games</v>
      </c>
      <c r="V1081" t="str">
        <f>RIGHT(R1081,(LEN(R1081)-LEN(U1081)-1))</f>
        <v>video games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>(I1082/86400)+25569+(-5/24)</f>
        <v>41769.929780092592</v>
      </c>
      <c r="K1082">
        <v>1397186333</v>
      </c>
      <c r="L1082" s="13">
        <f>(K1082/86400)+25569+(-5/24)</f>
        <v>41739.929780092592</v>
      </c>
      <c r="M1082" s="15" t="str">
        <f>TEXT(L1082, "mmm")</f>
        <v>Apr</v>
      </c>
      <c r="N1082" s="15" t="str">
        <f>TEXT(L1082, "yyyy")</f>
        <v>2014</v>
      </c>
      <c r="O1082" t="b">
        <v>0</v>
      </c>
      <c r="P1082">
        <v>98</v>
      </c>
      <c r="Q1082" t="b">
        <v>0</v>
      </c>
      <c r="R1082" t="s">
        <v>8282</v>
      </c>
      <c r="S1082" s="10">
        <f>(E1082/D1082)*100</f>
        <v>9.1050000000000004</v>
      </c>
      <c r="T1082" s="12">
        <f>IF(P1082&gt;0,E1082/P1082,0)</f>
        <v>18.581632653061224</v>
      </c>
      <c r="U1082" t="str">
        <f>LEFT(R1082,FIND("/",R1082,1)-1)</f>
        <v>games</v>
      </c>
      <c r="V1082" t="str">
        <f>RIGHT(R1082,(LEN(R1082)-LEN(U1082)-1))</f>
        <v>video games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>(I1083/86400)+25569+(-5/24)</f>
        <v>42032.718657407408</v>
      </c>
      <c r="K1083">
        <v>1419891292</v>
      </c>
      <c r="L1083" s="13">
        <f>(K1083/86400)+25569+(-5/24)</f>
        <v>42002.718657407408</v>
      </c>
      <c r="M1083" s="15" t="str">
        <f>TEXT(L1083, "mmm")</f>
        <v>Dec</v>
      </c>
      <c r="N1083" s="15" t="str">
        <f>TEXT(L1083, "yyyy")</f>
        <v>2014</v>
      </c>
      <c r="O1083" t="b">
        <v>0</v>
      </c>
      <c r="P1083">
        <v>4</v>
      </c>
      <c r="Q1083" t="b">
        <v>0</v>
      </c>
      <c r="R1083" t="s">
        <v>8282</v>
      </c>
      <c r="S1083" s="10">
        <f>(E1083/D1083)*100</f>
        <v>1.7647058823529412E-2</v>
      </c>
      <c r="T1083" s="12">
        <f>IF(P1083&gt;0,E1083/P1083,0)</f>
        <v>3</v>
      </c>
      <c r="U1083" t="str">
        <f>LEFT(R1083,FIND("/",R1083,1)-1)</f>
        <v>games</v>
      </c>
      <c r="V1083" t="str">
        <f>RIGHT(R1083,(LEN(R1083)-LEN(U1083)-1))</f>
        <v>video games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>(I1084/86400)+25569+(-5/24)</f>
        <v>41131.697777777772</v>
      </c>
      <c r="K1084">
        <v>1342043088</v>
      </c>
      <c r="L1084" s="13">
        <f>(K1084/86400)+25569+(-5/24)</f>
        <v>41101.697777777772</v>
      </c>
      <c r="M1084" s="15" t="str">
        <f>TEXT(L1084, "mmm")</f>
        <v>Jul</v>
      </c>
      <c r="N1084" s="15" t="str">
        <f>TEXT(L1084, "yyyy")</f>
        <v>2012</v>
      </c>
      <c r="O1084" t="b">
        <v>0</v>
      </c>
      <c r="P1084">
        <v>3</v>
      </c>
      <c r="Q1084" t="b">
        <v>0</v>
      </c>
      <c r="R1084" t="s">
        <v>8282</v>
      </c>
      <c r="S1084" s="10">
        <f>(E1084/D1084)*100</f>
        <v>0.55999999999999994</v>
      </c>
      <c r="T1084" s="12">
        <f>IF(P1084&gt;0,E1084/P1084,0)</f>
        <v>18.666666666666668</v>
      </c>
      <c r="U1084" t="str">
        <f>LEFT(R1084,FIND("/",R1084,1)-1)</f>
        <v>games</v>
      </c>
      <c r="V1084" t="str">
        <f>RIGHT(R1084,(LEN(R1084)-LEN(U1084)-1))</f>
        <v>video games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>(I1085/86400)+25569+(-5/24)</f>
        <v>41853.451192129629</v>
      </c>
      <c r="K1085">
        <v>1401810583</v>
      </c>
      <c r="L1085" s="13">
        <f>(K1085/86400)+25569+(-5/24)</f>
        <v>41793.451192129629</v>
      </c>
      <c r="M1085" s="15" t="str">
        <f>TEXT(L1085, "mmm")</f>
        <v>Jun</v>
      </c>
      <c r="N1085" s="15" t="str">
        <f>TEXT(L1085, "yyyy")</f>
        <v>2014</v>
      </c>
      <c r="O1085" t="b">
        <v>0</v>
      </c>
      <c r="P1085">
        <v>1</v>
      </c>
      <c r="Q1085" t="b">
        <v>0</v>
      </c>
      <c r="R1085" t="s">
        <v>8282</v>
      </c>
      <c r="S1085" s="10">
        <f>(E1085/D1085)*100</f>
        <v>0.82000000000000006</v>
      </c>
      <c r="T1085" s="12">
        <f>IF(P1085&gt;0,E1085/P1085,0)</f>
        <v>410</v>
      </c>
      <c r="U1085" t="str">
        <f>LEFT(R1085,FIND("/",R1085,1)-1)</f>
        <v>games</v>
      </c>
      <c r="V1085" t="str">
        <f>RIGHT(R1085,(LEN(R1085)-LEN(U1085)-1))</f>
        <v>video games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>(I1086/86400)+25569+(-5/24)</f>
        <v>41859.703749999993</v>
      </c>
      <c r="K1086">
        <v>1404942804</v>
      </c>
      <c r="L1086" s="13">
        <f>(K1086/86400)+25569+(-5/24)</f>
        <v>41829.703749999993</v>
      </c>
      <c r="M1086" s="15" t="str">
        <f>TEXT(L1086, "mmm")</f>
        <v>Jul</v>
      </c>
      <c r="N1086" s="15" t="str">
        <f>TEXT(L1086, "yyyy")</f>
        <v>2014</v>
      </c>
      <c r="O1086" t="b">
        <v>0</v>
      </c>
      <c r="P1086">
        <v>0</v>
      </c>
      <c r="Q1086" t="b">
        <v>0</v>
      </c>
      <c r="R1086" t="s">
        <v>8282</v>
      </c>
      <c r="S1086" s="10">
        <f>(E1086/D1086)*100</f>
        <v>0</v>
      </c>
      <c r="T1086" s="12">
        <f>IF(P1086&gt;0,E1086/P1086,0)</f>
        <v>0</v>
      </c>
      <c r="U1086" t="str">
        <f>LEFT(R1086,FIND("/",R1086,1)-1)</f>
        <v>games</v>
      </c>
      <c r="V1086" t="str">
        <f>RIGHT(R1086,(LEN(R1086)-LEN(U1086)-1))</f>
        <v>video games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>(I1087/86400)+25569+(-5/24)</f>
        <v>42443.421006944445</v>
      </c>
      <c r="K1087">
        <v>1455379575</v>
      </c>
      <c r="L1087" s="13">
        <f>(K1087/86400)+25569+(-5/24)</f>
        <v>42413.462673611109</v>
      </c>
      <c r="M1087" s="15" t="str">
        <f>TEXT(L1087, "mmm")</f>
        <v>Feb</v>
      </c>
      <c r="N1087" s="15" t="str">
        <f>TEXT(L1087, "yyyy")</f>
        <v>2016</v>
      </c>
      <c r="O1087" t="b">
        <v>0</v>
      </c>
      <c r="P1087">
        <v>9</v>
      </c>
      <c r="Q1087" t="b">
        <v>0</v>
      </c>
      <c r="R1087" t="s">
        <v>8282</v>
      </c>
      <c r="S1087" s="10">
        <f>(E1087/D1087)*100</f>
        <v>3.42</v>
      </c>
      <c r="T1087" s="12">
        <f>IF(P1087&gt;0,E1087/P1087,0)</f>
        <v>114</v>
      </c>
      <c r="U1087" t="str">
        <f>LEFT(R1087,FIND("/",R1087,1)-1)</f>
        <v>games</v>
      </c>
      <c r="V1087" t="str">
        <f>RIGHT(R1087,(LEN(R1087)-LEN(U1087)-1))</f>
        <v>video games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>(I1088/86400)+25569+(-5/24)</f>
        <v>41875.658460648148</v>
      </c>
      <c r="K1088">
        <v>1406321291</v>
      </c>
      <c r="L1088" s="13">
        <f>(K1088/86400)+25569+(-5/24)</f>
        <v>41845.658460648148</v>
      </c>
      <c r="M1088" s="15" t="str">
        <f>TEXT(L1088, "mmm")</f>
        <v>Jul</v>
      </c>
      <c r="N1088" s="15" t="str">
        <f>TEXT(L1088, "yyyy")</f>
        <v>2014</v>
      </c>
      <c r="O1088" t="b">
        <v>0</v>
      </c>
      <c r="P1088">
        <v>2</v>
      </c>
      <c r="Q1088" t="b">
        <v>0</v>
      </c>
      <c r="R1088" t="s">
        <v>8282</v>
      </c>
      <c r="S1088" s="10">
        <f>(E1088/D1088)*100</f>
        <v>8.3333333333333343E-2</v>
      </c>
      <c r="T1088" s="12">
        <f>IF(P1088&gt;0,E1088/P1088,0)</f>
        <v>7.5</v>
      </c>
      <c r="U1088" t="str">
        <f>LEFT(R1088,FIND("/",R1088,1)-1)</f>
        <v>games</v>
      </c>
      <c r="V1088" t="str">
        <f>RIGHT(R1088,(LEN(R1088)-LEN(U1088)-1))</f>
        <v>video games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>(I1089/86400)+25569+(-5/24)</f>
        <v>41805.505636574067</v>
      </c>
      <c r="K1089">
        <v>1400260087</v>
      </c>
      <c r="L1089" s="13">
        <f>(K1089/86400)+25569+(-5/24)</f>
        <v>41775.505636574067</v>
      </c>
      <c r="M1089" s="15" t="str">
        <f>TEXT(L1089, "mmm")</f>
        <v>May</v>
      </c>
      <c r="N1089" s="15" t="str">
        <f>TEXT(L1089, "yyyy")</f>
        <v>2014</v>
      </c>
      <c r="O1089" t="b">
        <v>0</v>
      </c>
      <c r="P1089">
        <v>0</v>
      </c>
      <c r="Q1089" t="b">
        <v>0</v>
      </c>
      <c r="R1089" t="s">
        <v>8282</v>
      </c>
      <c r="S1089" s="10">
        <f>(E1089/D1089)*100</f>
        <v>0</v>
      </c>
      <c r="T1089" s="12">
        <f>IF(P1089&gt;0,E1089/P1089,0)</f>
        <v>0</v>
      </c>
      <c r="U1089" t="str">
        <f>LEFT(R1089,FIND("/",R1089,1)-1)</f>
        <v>games</v>
      </c>
      <c r="V1089" t="str">
        <f>RIGHT(R1089,(LEN(R1089)-LEN(U1089)-1))</f>
        <v>video games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>(I1090/86400)+25569+(-5/24)</f>
        <v>41753.591053240736</v>
      </c>
      <c r="K1090">
        <v>1395774667</v>
      </c>
      <c r="L1090" s="13">
        <f>(K1090/86400)+25569+(-5/24)</f>
        <v>41723.591053240736</v>
      </c>
      <c r="M1090" s="15" t="str">
        <f>TEXT(L1090, "mmm")</f>
        <v>Mar</v>
      </c>
      <c r="N1090" s="15" t="str">
        <f>TEXT(L1090, "yyyy")</f>
        <v>2014</v>
      </c>
      <c r="O1090" t="b">
        <v>0</v>
      </c>
      <c r="P1090">
        <v>147</v>
      </c>
      <c r="Q1090" t="b">
        <v>0</v>
      </c>
      <c r="R1090" t="s">
        <v>8282</v>
      </c>
      <c r="S1090" s="10">
        <f>(E1090/D1090)*100</f>
        <v>14.182977777777777</v>
      </c>
      <c r="T1090" s="12">
        <f>IF(P1090&gt;0,E1090/P1090,0)</f>
        <v>43.41727891156463</v>
      </c>
      <c r="U1090" t="str">
        <f>LEFT(R1090,FIND("/",R1090,1)-1)</f>
        <v>games</v>
      </c>
      <c r="V1090" t="str">
        <f>RIGHT(R1090,(LEN(R1090)-LEN(U1090)-1))</f>
        <v>video games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>(I1091/86400)+25569+(-5/24)</f>
        <v>42180.981192129628</v>
      </c>
      <c r="K1091">
        <v>1432701175</v>
      </c>
      <c r="L1091" s="13">
        <f>(K1091/86400)+25569+(-5/24)</f>
        <v>42150.981192129628</v>
      </c>
      <c r="M1091" s="15" t="str">
        <f>TEXT(L1091, "mmm")</f>
        <v>May</v>
      </c>
      <c r="N1091" s="15" t="str">
        <f>TEXT(L1091, "yyyy")</f>
        <v>2015</v>
      </c>
      <c r="O1091" t="b">
        <v>0</v>
      </c>
      <c r="P1091">
        <v>49</v>
      </c>
      <c r="Q1091" t="b">
        <v>0</v>
      </c>
      <c r="R1091" t="s">
        <v>8282</v>
      </c>
      <c r="S1091" s="10">
        <f>(E1091/D1091)*100</f>
        <v>7.8266666666666662</v>
      </c>
      <c r="T1091" s="12">
        <f>IF(P1091&gt;0,E1091/P1091,0)</f>
        <v>23.959183673469386</v>
      </c>
      <c r="U1091" t="str">
        <f>LEFT(R1091,FIND("/",R1091,1)-1)</f>
        <v>games</v>
      </c>
      <c r="V1091" t="str">
        <f>RIGHT(R1091,(LEN(R1091)-LEN(U1091)-1))</f>
        <v>video games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>(I1092/86400)+25569+(-5/24)</f>
        <v>42152.977465277778</v>
      </c>
      <c r="K1092">
        <v>1430281653</v>
      </c>
      <c r="L1092" s="13">
        <f>(K1092/86400)+25569+(-5/24)</f>
        <v>42122.977465277778</v>
      </c>
      <c r="M1092" s="15" t="str">
        <f>TEXT(L1092, "mmm")</f>
        <v>Apr</v>
      </c>
      <c r="N1092" s="15" t="str">
        <f>TEXT(L1092, "yyyy")</f>
        <v>2015</v>
      </c>
      <c r="O1092" t="b">
        <v>0</v>
      </c>
      <c r="P1092">
        <v>1</v>
      </c>
      <c r="Q1092" t="b">
        <v>0</v>
      </c>
      <c r="R1092" t="s">
        <v>8282</v>
      </c>
      <c r="S1092" s="10">
        <f>(E1092/D1092)*100</f>
        <v>3.8464497269020695E-2</v>
      </c>
      <c r="T1092" s="12">
        <f>IF(P1092&gt;0,E1092/P1092,0)</f>
        <v>5</v>
      </c>
      <c r="U1092" t="str">
        <f>LEFT(R1092,FIND("/",R1092,1)-1)</f>
        <v>games</v>
      </c>
      <c r="V1092" t="str">
        <f>RIGHT(R1092,(LEN(R1092)-LEN(U1092)-1))</f>
        <v>video games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>(I1093/86400)+25569+(-5/24)</f>
        <v>42470.570277777777</v>
      </c>
      <c r="K1093">
        <v>1457725272</v>
      </c>
      <c r="L1093" s="13">
        <f>(K1093/86400)+25569+(-5/24)</f>
        <v>42440.611944444441</v>
      </c>
      <c r="M1093" s="15" t="str">
        <f>TEXT(L1093, "mmm")</f>
        <v>Mar</v>
      </c>
      <c r="N1093" s="15" t="str">
        <f>TEXT(L1093, "yyyy")</f>
        <v>2016</v>
      </c>
      <c r="O1093" t="b">
        <v>0</v>
      </c>
      <c r="P1093">
        <v>2</v>
      </c>
      <c r="Q1093" t="b">
        <v>0</v>
      </c>
      <c r="R1093" t="s">
        <v>8282</v>
      </c>
      <c r="S1093" s="10">
        <f>(E1093/D1093)*100</f>
        <v>12.5</v>
      </c>
      <c r="T1093" s="12">
        <f>IF(P1093&gt;0,E1093/P1093,0)</f>
        <v>12.5</v>
      </c>
      <c r="U1093" t="str">
        <f>LEFT(R1093,FIND("/",R1093,1)-1)</f>
        <v>games</v>
      </c>
      <c r="V1093" t="str">
        <f>RIGHT(R1093,(LEN(R1093)-LEN(U1093)-1))</f>
        <v>video games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>(I1094/86400)+25569+(-5/24)</f>
        <v>41279.817569444444</v>
      </c>
      <c r="K1094">
        <v>1354840638</v>
      </c>
      <c r="L1094" s="13">
        <f>(K1094/86400)+25569+(-5/24)</f>
        <v>41249.817569444444</v>
      </c>
      <c r="M1094" s="15" t="str">
        <f>TEXT(L1094, "mmm")</f>
        <v>Dec</v>
      </c>
      <c r="N1094" s="15" t="str">
        <f>TEXT(L1094, "yyyy")</f>
        <v>2012</v>
      </c>
      <c r="O1094" t="b">
        <v>0</v>
      </c>
      <c r="P1094">
        <v>7</v>
      </c>
      <c r="Q1094" t="b">
        <v>0</v>
      </c>
      <c r="R1094" t="s">
        <v>8282</v>
      </c>
      <c r="S1094" s="10">
        <f>(E1094/D1094)*100</f>
        <v>1.05</v>
      </c>
      <c r="T1094" s="12">
        <f>IF(P1094&gt;0,E1094/P1094,0)</f>
        <v>3</v>
      </c>
      <c r="U1094" t="str">
        <f>LEFT(R1094,FIND("/",R1094,1)-1)</f>
        <v>games</v>
      </c>
      <c r="V1094" t="str">
        <f>RIGHT(R1094,(LEN(R1094)-LEN(U1094)-1))</f>
        <v>video games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>(I1095/86400)+25569+(-5/24)</f>
        <v>42411.765474537031</v>
      </c>
      <c r="K1095">
        <v>1453936937</v>
      </c>
      <c r="L1095" s="13">
        <f>(K1095/86400)+25569+(-5/24)</f>
        <v>42396.765474537031</v>
      </c>
      <c r="M1095" s="15" t="str">
        <f>TEXT(L1095, "mmm")</f>
        <v>Jan</v>
      </c>
      <c r="N1095" s="15" t="str">
        <f>TEXT(L1095, "yyyy")</f>
        <v>2016</v>
      </c>
      <c r="O1095" t="b">
        <v>0</v>
      </c>
      <c r="P1095">
        <v>4</v>
      </c>
      <c r="Q1095" t="b">
        <v>0</v>
      </c>
      <c r="R1095" t="s">
        <v>8282</v>
      </c>
      <c r="S1095" s="10">
        <f>(E1095/D1095)*100</f>
        <v>14.083333333333334</v>
      </c>
      <c r="T1095" s="12">
        <f>IF(P1095&gt;0,E1095/P1095,0)</f>
        <v>10.5625</v>
      </c>
      <c r="U1095" t="str">
        <f>LEFT(R1095,FIND("/",R1095,1)-1)</f>
        <v>games</v>
      </c>
      <c r="V1095" t="str">
        <f>RIGHT(R1095,(LEN(R1095)-LEN(U1095)-1))</f>
        <v>video games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>(I1096/86400)+25569+(-5/24)</f>
        <v>40825.505011574074</v>
      </c>
      <c r="K1096">
        <v>1315588033</v>
      </c>
      <c r="L1096" s="13">
        <f>(K1096/86400)+25569+(-5/24)</f>
        <v>40795.505011574074</v>
      </c>
      <c r="M1096" s="15" t="str">
        <f>TEXT(L1096, "mmm")</f>
        <v>Sep</v>
      </c>
      <c r="N1096" s="15" t="str">
        <f>TEXT(L1096, "yyyy")</f>
        <v>2011</v>
      </c>
      <c r="O1096" t="b">
        <v>0</v>
      </c>
      <c r="P1096">
        <v>27</v>
      </c>
      <c r="Q1096" t="b">
        <v>0</v>
      </c>
      <c r="R1096" t="s">
        <v>8282</v>
      </c>
      <c r="S1096" s="10">
        <f>(E1096/D1096)*100</f>
        <v>18.300055555555556</v>
      </c>
      <c r="T1096" s="12">
        <f>IF(P1096&gt;0,E1096/P1096,0)</f>
        <v>122.00037037037038</v>
      </c>
      <c r="U1096" t="str">
        <f>LEFT(R1096,FIND("/",R1096,1)-1)</f>
        <v>games</v>
      </c>
      <c r="V1096" t="str">
        <f>RIGHT(R1096,(LEN(R1096)-LEN(U1096)-1))</f>
        <v>video games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>(I1097/86400)+25569+(-5/24)</f>
        <v>41516.328935185185</v>
      </c>
      <c r="K1097">
        <v>1375275220</v>
      </c>
      <c r="L1097" s="13">
        <f>(K1097/86400)+25569+(-5/24)</f>
        <v>41486.328935185185</v>
      </c>
      <c r="M1097" s="15" t="str">
        <f>TEXT(L1097, "mmm")</f>
        <v>Jul</v>
      </c>
      <c r="N1097" s="15" t="str">
        <f>TEXT(L1097, "yyyy")</f>
        <v>2013</v>
      </c>
      <c r="O1097" t="b">
        <v>0</v>
      </c>
      <c r="P1097">
        <v>94</v>
      </c>
      <c r="Q1097" t="b">
        <v>0</v>
      </c>
      <c r="R1097" t="s">
        <v>8282</v>
      </c>
      <c r="S1097" s="10">
        <f>(E1097/D1097)*100</f>
        <v>5.0347999999999997</v>
      </c>
      <c r="T1097" s="12">
        <f>IF(P1097&gt;0,E1097/P1097,0)</f>
        <v>267.80851063829789</v>
      </c>
      <c r="U1097" t="str">
        <f>LEFT(R1097,FIND("/",R1097,1)-1)</f>
        <v>games</v>
      </c>
      <c r="V1097" t="str">
        <f>RIGHT(R1097,(LEN(R1097)-LEN(U1097)-1))</f>
        <v>video games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>(I1098/86400)+25569+(-5/24)</f>
        <v>41915.9375</v>
      </c>
      <c r="K1098">
        <v>1409747154</v>
      </c>
      <c r="L1098" s="13">
        <f>(K1098/86400)+25569+(-5/24)</f>
        <v>41885.309652777774</v>
      </c>
      <c r="M1098" s="15" t="str">
        <f>TEXT(L1098, "mmm")</f>
        <v>Sep</v>
      </c>
      <c r="N1098" s="15" t="str">
        <f>TEXT(L1098, "yyyy")</f>
        <v>2014</v>
      </c>
      <c r="O1098" t="b">
        <v>0</v>
      </c>
      <c r="P1098">
        <v>29</v>
      </c>
      <c r="Q1098" t="b">
        <v>0</v>
      </c>
      <c r="R1098" t="s">
        <v>8282</v>
      </c>
      <c r="S1098" s="10">
        <f>(E1098/D1098)*100</f>
        <v>17.933333333333334</v>
      </c>
      <c r="T1098" s="12">
        <f>IF(P1098&gt;0,E1098/P1098,0)</f>
        <v>74.206896551724142</v>
      </c>
      <c r="U1098" t="str">
        <f>LEFT(R1098,FIND("/",R1098,1)-1)</f>
        <v>games</v>
      </c>
      <c r="V1098" t="str">
        <f>RIGHT(R1098,(LEN(R1098)-LEN(U1098)-1))</f>
        <v>video games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>(I1099/86400)+25569+(-5/24)</f>
        <v>41700.584224537037</v>
      </c>
      <c r="K1099">
        <v>1390330877</v>
      </c>
      <c r="L1099" s="13">
        <f>(K1099/86400)+25569+(-5/24)</f>
        <v>41660.584224537037</v>
      </c>
      <c r="M1099" s="15" t="str">
        <f>TEXT(L1099, "mmm")</f>
        <v>Jan</v>
      </c>
      <c r="N1099" s="15" t="str">
        <f>TEXT(L1099, "yyyy")</f>
        <v>2014</v>
      </c>
      <c r="O1099" t="b">
        <v>0</v>
      </c>
      <c r="P1099">
        <v>7</v>
      </c>
      <c r="Q1099" t="b">
        <v>0</v>
      </c>
      <c r="R1099" t="s">
        <v>8282</v>
      </c>
      <c r="S1099" s="10">
        <f>(E1099/D1099)*100</f>
        <v>4.7E-2</v>
      </c>
      <c r="T1099" s="12">
        <f>IF(P1099&gt;0,E1099/P1099,0)</f>
        <v>6.7142857142857144</v>
      </c>
      <c r="U1099" t="str">
        <f>LEFT(R1099,FIND("/",R1099,1)-1)</f>
        <v>games</v>
      </c>
      <c r="V1099" t="str">
        <f>RIGHT(R1099,(LEN(R1099)-LEN(U1099)-1))</f>
        <v>video games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>(I1100/86400)+25569+(-5/24)</f>
        <v>41742.554340277777</v>
      </c>
      <c r="K1100">
        <v>1394821095</v>
      </c>
      <c r="L1100" s="13">
        <f>(K1100/86400)+25569+(-5/24)</f>
        <v>41712.554340277777</v>
      </c>
      <c r="M1100" s="15" t="str">
        <f>TEXT(L1100, "mmm")</f>
        <v>Mar</v>
      </c>
      <c r="N1100" s="15" t="str">
        <f>TEXT(L1100, "yyyy")</f>
        <v>2014</v>
      </c>
      <c r="O1100" t="b">
        <v>0</v>
      </c>
      <c r="P1100">
        <v>22</v>
      </c>
      <c r="Q1100" t="b">
        <v>0</v>
      </c>
      <c r="R1100" t="s">
        <v>8282</v>
      </c>
      <c r="S1100" s="10">
        <f>(E1100/D1100)*100</f>
        <v>7.2120000000000006</v>
      </c>
      <c r="T1100" s="12">
        <f>IF(P1100&gt;0,E1100/P1100,0)</f>
        <v>81.954545454545453</v>
      </c>
      <c r="U1100" t="str">
        <f>LEFT(R1100,FIND("/",R1100,1)-1)</f>
        <v>games</v>
      </c>
      <c r="V1100" t="str">
        <f>RIGHT(R1100,(LEN(R1100)-LEN(U1100)-1))</f>
        <v>video games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>(I1101/86400)+25569+(-5/24)</f>
        <v>42137.628101851849</v>
      </c>
      <c r="K1101">
        <v>1428955468</v>
      </c>
      <c r="L1101" s="13">
        <f>(K1101/86400)+25569+(-5/24)</f>
        <v>42107.628101851849</v>
      </c>
      <c r="M1101" s="15" t="str">
        <f>TEXT(L1101, "mmm")</f>
        <v>Apr</v>
      </c>
      <c r="N1101" s="15" t="str">
        <f>TEXT(L1101, "yyyy")</f>
        <v>2015</v>
      </c>
      <c r="O1101" t="b">
        <v>0</v>
      </c>
      <c r="P1101">
        <v>1</v>
      </c>
      <c r="Q1101" t="b">
        <v>0</v>
      </c>
      <c r="R1101" t="s">
        <v>8282</v>
      </c>
      <c r="S1101" s="10">
        <f>(E1101/D1101)*100</f>
        <v>0.5</v>
      </c>
      <c r="T1101" s="12">
        <f>IF(P1101&gt;0,E1101/P1101,0)</f>
        <v>25</v>
      </c>
      <c r="U1101" t="str">
        <f>LEFT(R1101,FIND("/",R1101,1)-1)</f>
        <v>games</v>
      </c>
      <c r="V1101" t="str">
        <f>RIGHT(R1101,(LEN(R1101)-LEN(U1101)-1))</f>
        <v>video games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>(I1102/86400)+25569+(-5/24)</f>
        <v>42413.902442129627</v>
      </c>
      <c r="K1102">
        <v>1452825571</v>
      </c>
      <c r="L1102" s="13">
        <f>(K1102/86400)+25569+(-5/24)</f>
        <v>42383.902442129627</v>
      </c>
      <c r="M1102" s="15" t="str">
        <f>TEXT(L1102, "mmm")</f>
        <v>Jan</v>
      </c>
      <c r="N1102" s="15" t="str">
        <f>TEXT(L1102, "yyyy")</f>
        <v>2016</v>
      </c>
      <c r="O1102" t="b">
        <v>0</v>
      </c>
      <c r="P1102">
        <v>10</v>
      </c>
      <c r="Q1102" t="b">
        <v>0</v>
      </c>
      <c r="R1102" t="s">
        <v>8282</v>
      </c>
      <c r="S1102" s="10">
        <f>(E1102/D1102)*100</f>
        <v>2.5</v>
      </c>
      <c r="T1102" s="12">
        <f>IF(P1102&gt;0,E1102/P1102,0)</f>
        <v>10</v>
      </c>
      <c r="U1102" t="str">
        <f>LEFT(R1102,FIND("/",R1102,1)-1)</f>
        <v>games</v>
      </c>
      <c r="V1102" t="str">
        <f>RIGHT(R1102,(LEN(R1102)-LEN(U1102)-1))</f>
        <v>video games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>(I1103/86400)+25569+(-5/24)</f>
        <v>42565.549999999996</v>
      </c>
      <c r="K1103">
        <v>1466188338</v>
      </c>
      <c r="L1103" s="13">
        <f>(K1103/86400)+25569+(-5/24)</f>
        <v>42538.564097222225</v>
      </c>
      <c r="M1103" s="15" t="str">
        <f>TEXT(L1103, "mmm")</f>
        <v>Jun</v>
      </c>
      <c r="N1103" s="15" t="str">
        <f>TEXT(L1103, "yyyy")</f>
        <v>2016</v>
      </c>
      <c r="O1103" t="b">
        <v>0</v>
      </c>
      <c r="P1103">
        <v>6</v>
      </c>
      <c r="Q1103" t="b">
        <v>0</v>
      </c>
      <c r="R1103" t="s">
        <v>8282</v>
      </c>
      <c r="S1103" s="10">
        <f>(E1103/D1103)*100</f>
        <v>4.1000000000000002E-2</v>
      </c>
      <c r="T1103" s="12">
        <f>IF(P1103&gt;0,E1103/P1103,0)</f>
        <v>6.833333333333333</v>
      </c>
      <c r="U1103" t="str">
        <f>LEFT(R1103,FIND("/",R1103,1)-1)</f>
        <v>games</v>
      </c>
      <c r="V1103" t="str">
        <f>RIGHT(R1103,(LEN(R1103)-LEN(U1103)-1))</f>
        <v>video games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>(I1104/86400)+25569+(-5/24)</f>
        <v>41617.040972222218</v>
      </c>
      <c r="K1104">
        <v>1383095125</v>
      </c>
      <c r="L1104" s="13">
        <f>(K1104/86400)+25569+(-5/24)</f>
        <v>41576.837094907409</v>
      </c>
      <c r="M1104" s="15" t="str">
        <f>TEXT(L1104, "mmm")</f>
        <v>Oct</v>
      </c>
      <c r="N1104" s="15" t="str">
        <f>TEXT(L1104, "yyyy")</f>
        <v>2013</v>
      </c>
      <c r="O1104" t="b">
        <v>0</v>
      </c>
      <c r="P1104">
        <v>24</v>
      </c>
      <c r="Q1104" t="b">
        <v>0</v>
      </c>
      <c r="R1104" t="s">
        <v>8282</v>
      </c>
      <c r="S1104" s="10">
        <f>(E1104/D1104)*100</f>
        <v>5.3125</v>
      </c>
      <c r="T1104" s="12">
        <f>IF(P1104&gt;0,E1104/P1104,0)</f>
        <v>17.708333333333332</v>
      </c>
      <c r="U1104" t="str">
        <f>LEFT(R1104,FIND("/",R1104,1)-1)</f>
        <v>games</v>
      </c>
      <c r="V1104" t="str">
        <f>RIGHT(R1104,(LEN(R1104)-LEN(U1104)-1))</f>
        <v>video games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>(I1105/86400)+25569+(-5/24)</f>
        <v>42539.013773148145</v>
      </c>
      <c r="K1105">
        <v>1461043190</v>
      </c>
      <c r="L1105" s="13">
        <f>(K1105/86400)+25569+(-5/24)</f>
        <v>42479.013773148145</v>
      </c>
      <c r="M1105" s="15" t="str">
        <f>TEXT(L1105, "mmm")</f>
        <v>Apr</v>
      </c>
      <c r="N1105" s="15" t="str">
        <f>TEXT(L1105, "yyyy")</f>
        <v>2016</v>
      </c>
      <c r="O1105" t="b">
        <v>0</v>
      </c>
      <c r="P1105">
        <v>15</v>
      </c>
      <c r="Q1105" t="b">
        <v>0</v>
      </c>
      <c r="R1105" t="s">
        <v>8282</v>
      </c>
      <c r="S1105" s="10">
        <f>(E1105/D1105)*100</f>
        <v>1.6199999999999999</v>
      </c>
      <c r="T1105" s="12">
        <f>IF(P1105&gt;0,E1105/P1105,0)</f>
        <v>16.2</v>
      </c>
      <c r="U1105" t="str">
        <f>LEFT(R1105,FIND("/",R1105,1)-1)</f>
        <v>games</v>
      </c>
      <c r="V1105" t="str">
        <f>RIGHT(R1105,(LEN(R1105)-LEN(U1105)-1))</f>
        <v>video games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>(I1106/86400)+25569+(-5/24)</f>
        <v>41801.201631944445</v>
      </c>
      <c r="K1106">
        <v>1399888221</v>
      </c>
      <c r="L1106" s="13">
        <f>(K1106/86400)+25569+(-5/24)</f>
        <v>41771.201631944445</v>
      </c>
      <c r="M1106" s="15" t="str">
        <f>TEXT(L1106, "mmm")</f>
        <v>May</v>
      </c>
      <c r="N1106" s="15" t="str">
        <f>TEXT(L1106, "yyyy")</f>
        <v>2014</v>
      </c>
      <c r="O1106" t="b">
        <v>0</v>
      </c>
      <c r="P1106">
        <v>37</v>
      </c>
      <c r="Q1106" t="b">
        <v>0</v>
      </c>
      <c r="R1106" t="s">
        <v>8282</v>
      </c>
      <c r="S1106" s="10">
        <f>(E1106/D1106)*100</f>
        <v>4.9516666666666671</v>
      </c>
      <c r="T1106" s="12">
        <f>IF(P1106&gt;0,E1106/P1106,0)</f>
        <v>80.297297297297291</v>
      </c>
      <c r="U1106" t="str">
        <f>LEFT(R1106,FIND("/",R1106,1)-1)</f>
        <v>games</v>
      </c>
      <c r="V1106" t="str">
        <f>RIGHT(R1106,(LEN(R1106)-LEN(U1106)-1))</f>
        <v>video games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>(I1107/86400)+25569+(-5/24)</f>
        <v>41721.885729166665</v>
      </c>
      <c r="K1107">
        <v>1393038927</v>
      </c>
      <c r="L1107" s="13">
        <f>(K1107/86400)+25569+(-5/24)</f>
        <v>41691.927395833329</v>
      </c>
      <c r="M1107" s="15" t="str">
        <f>TEXT(L1107, "mmm")</f>
        <v>Feb</v>
      </c>
      <c r="N1107" s="15" t="str">
        <f>TEXT(L1107, "yyyy")</f>
        <v>2014</v>
      </c>
      <c r="O1107" t="b">
        <v>0</v>
      </c>
      <c r="P1107">
        <v>20</v>
      </c>
      <c r="Q1107" t="b">
        <v>0</v>
      </c>
      <c r="R1107" t="s">
        <v>8282</v>
      </c>
      <c r="S1107" s="10">
        <f>(E1107/D1107)*100</f>
        <v>0.159</v>
      </c>
      <c r="T1107" s="12">
        <f>IF(P1107&gt;0,E1107/P1107,0)</f>
        <v>71.55</v>
      </c>
      <c r="U1107" t="str">
        <f>LEFT(R1107,FIND("/",R1107,1)-1)</f>
        <v>games</v>
      </c>
      <c r="V1107" t="str">
        <f>RIGHT(R1107,(LEN(R1107)-LEN(U1107)-1))</f>
        <v>video games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>(I1108/86400)+25569+(-5/24)</f>
        <v>41003.490451388883</v>
      </c>
      <c r="K1108">
        <v>1330969575</v>
      </c>
      <c r="L1108" s="13">
        <f>(K1108/86400)+25569+(-5/24)</f>
        <v>40973.532118055555</v>
      </c>
      <c r="M1108" s="15" t="str">
        <f>TEXT(L1108, "mmm")</f>
        <v>Mar</v>
      </c>
      <c r="N1108" s="15" t="str">
        <f>TEXT(L1108, "yyyy")</f>
        <v>2012</v>
      </c>
      <c r="O1108" t="b">
        <v>0</v>
      </c>
      <c r="P1108">
        <v>7</v>
      </c>
      <c r="Q1108" t="b">
        <v>0</v>
      </c>
      <c r="R1108" t="s">
        <v>8282</v>
      </c>
      <c r="S1108" s="10">
        <f>(E1108/D1108)*100</f>
        <v>41.25</v>
      </c>
      <c r="T1108" s="12">
        <f>IF(P1108&gt;0,E1108/P1108,0)</f>
        <v>23.571428571428573</v>
      </c>
      <c r="U1108" t="str">
        <f>LEFT(R1108,FIND("/",R1108,1)-1)</f>
        <v>games</v>
      </c>
      <c r="V1108" t="str">
        <f>RIGHT(R1108,(LEN(R1108)-LEN(U1108)-1))</f>
        <v>video games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>(I1109/86400)+25569+(-5/24)</f>
        <v>41843.653055555551</v>
      </c>
      <c r="K1109">
        <v>1403556024</v>
      </c>
      <c r="L1109" s="13">
        <f>(K1109/86400)+25569+(-5/24)</f>
        <v>41813.653055555551</v>
      </c>
      <c r="M1109" s="15" t="str">
        <f>TEXT(L1109, "mmm")</f>
        <v>Jun</v>
      </c>
      <c r="N1109" s="15" t="str">
        <f>TEXT(L1109, "yyyy")</f>
        <v>2014</v>
      </c>
      <c r="O1109" t="b">
        <v>0</v>
      </c>
      <c r="P1109">
        <v>0</v>
      </c>
      <c r="Q1109" t="b">
        <v>0</v>
      </c>
      <c r="R1109" t="s">
        <v>8282</v>
      </c>
      <c r="S1109" s="10">
        <f>(E1109/D1109)*100</f>
        <v>0</v>
      </c>
      <c r="T1109" s="12">
        <f>IF(P1109&gt;0,E1109/P1109,0)</f>
        <v>0</v>
      </c>
      <c r="U1109" t="str">
        <f>LEFT(R1109,FIND("/",R1109,1)-1)</f>
        <v>games</v>
      </c>
      <c r="V1109" t="str">
        <f>RIGHT(R1109,(LEN(R1109)-LEN(U1109)-1))</f>
        <v>video games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>(I1110/86400)+25569+(-5/24)</f>
        <v>41012.386979166666</v>
      </c>
      <c r="K1110">
        <v>1329146235</v>
      </c>
      <c r="L1110" s="13">
        <f>(K1110/86400)+25569+(-5/24)</f>
        <v>40952.42864583333</v>
      </c>
      <c r="M1110" s="15" t="str">
        <f>TEXT(L1110, "mmm")</f>
        <v>Feb</v>
      </c>
      <c r="N1110" s="15" t="str">
        <f>TEXT(L1110, "yyyy")</f>
        <v>2012</v>
      </c>
      <c r="O1110" t="b">
        <v>0</v>
      </c>
      <c r="P1110">
        <v>21</v>
      </c>
      <c r="Q1110" t="b">
        <v>0</v>
      </c>
      <c r="R1110" t="s">
        <v>8282</v>
      </c>
      <c r="S1110" s="10">
        <f>(E1110/D1110)*100</f>
        <v>2.93</v>
      </c>
      <c r="T1110" s="12">
        <f>IF(P1110&gt;0,E1110/P1110,0)</f>
        <v>34.88095238095238</v>
      </c>
      <c r="U1110" t="str">
        <f>LEFT(R1110,FIND("/",R1110,1)-1)</f>
        <v>games</v>
      </c>
      <c r="V1110" t="str">
        <f>RIGHT(R1110,(LEN(R1110)-LEN(U1110)-1))</f>
        <v>video games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>(I1111/86400)+25569+(-5/24)</f>
        <v>42692.5855324074</v>
      </c>
      <c r="K1111">
        <v>1476900190</v>
      </c>
      <c r="L1111" s="13">
        <f>(K1111/86400)+25569+(-5/24)</f>
        <v>42662.543865740743</v>
      </c>
      <c r="M1111" s="15" t="str">
        <f>TEXT(L1111, "mmm")</f>
        <v>Oct</v>
      </c>
      <c r="N1111" s="15" t="str">
        <f>TEXT(L1111, "yyyy")</f>
        <v>2016</v>
      </c>
      <c r="O1111" t="b">
        <v>0</v>
      </c>
      <c r="P1111">
        <v>3</v>
      </c>
      <c r="Q1111" t="b">
        <v>0</v>
      </c>
      <c r="R1111" t="s">
        <v>8282</v>
      </c>
      <c r="S1111" s="10">
        <f>(E1111/D1111)*100</f>
        <v>0.44999999999999996</v>
      </c>
      <c r="T1111" s="12">
        <f>IF(P1111&gt;0,E1111/P1111,0)</f>
        <v>15</v>
      </c>
      <c r="U1111" t="str">
        <f>LEFT(R1111,FIND("/",R1111,1)-1)</f>
        <v>games</v>
      </c>
      <c r="V1111" t="str">
        <f>RIGHT(R1111,(LEN(R1111)-LEN(U1111)-1))</f>
        <v>video games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>(I1112/86400)+25569+(-5/24)</f>
        <v>41250.72479166666</v>
      </c>
      <c r="K1112">
        <v>1352327022</v>
      </c>
      <c r="L1112" s="13">
        <f>(K1112/86400)+25569+(-5/24)</f>
        <v>41220.72479166666</v>
      </c>
      <c r="M1112" s="15" t="str">
        <f>TEXT(L1112, "mmm")</f>
        <v>Nov</v>
      </c>
      <c r="N1112" s="15" t="str">
        <f>TEXT(L1112, "yyyy")</f>
        <v>2012</v>
      </c>
      <c r="O1112" t="b">
        <v>0</v>
      </c>
      <c r="P1112">
        <v>11</v>
      </c>
      <c r="Q1112" t="b">
        <v>0</v>
      </c>
      <c r="R1112" t="s">
        <v>8282</v>
      </c>
      <c r="S1112" s="10">
        <f>(E1112/D1112)*100</f>
        <v>0.51</v>
      </c>
      <c r="T1112" s="12">
        <f>IF(P1112&gt;0,E1112/P1112,0)</f>
        <v>23.181818181818183</v>
      </c>
      <c r="U1112" t="str">
        <f>LEFT(R1112,FIND("/",R1112,1)-1)</f>
        <v>games</v>
      </c>
      <c r="V1112" t="str">
        <f>RIGHT(R1112,(LEN(R1112)-LEN(U1112)-1))</f>
        <v>video games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>(I1113/86400)+25569+(-5/24)</f>
        <v>42376.995254629626</v>
      </c>
      <c r="K1113">
        <v>1449636790</v>
      </c>
      <c r="L1113" s="13">
        <f>(K1113/86400)+25569+(-5/24)</f>
        <v>42346.995254629626</v>
      </c>
      <c r="M1113" s="15" t="str">
        <f>TEXT(L1113, "mmm")</f>
        <v>Dec</v>
      </c>
      <c r="N1113" s="15" t="str">
        <f>TEXT(L1113, "yyyy")</f>
        <v>2015</v>
      </c>
      <c r="O1113" t="b">
        <v>0</v>
      </c>
      <c r="P1113">
        <v>1</v>
      </c>
      <c r="Q1113" t="b">
        <v>0</v>
      </c>
      <c r="R1113" t="s">
        <v>8282</v>
      </c>
      <c r="S1113" s="10">
        <f>(E1113/D1113)*100</f>
        <v>0.04</v>
      </c>
      <c r="T1113" s="12">
        <f>IF(P1113&gt;0,E1113/P1113,0)</f>
        <v>1</v>
      </c>
      <c r="U1113" t="str">
        <f>LEFT(R1113,FIND("/",R1113,1)-1)</f>
        <v>games</v>
      </c>
      <c r="V1113" t="str">
        <f>RIGHT(R1113,(LEN(R1113)-LEN(U1113)-1))</f>
        <v>video games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>(I1114/86400)+25569+(-5/24)</f>
        <v>42023.145833333336</v>
      </c>
      <c r="K1114">
        <v>1416507211</v>
      </c>
      <c r="L1114" s="13">
        <f>(K1114/86400)+25569+(-5/24)</f>
        <v>41963.551053240742</v>
      </c>
      <c r="M1114" s="15" t="str">
        <f>TEXT(L1114, "mmm")</f>
        <v>Nov</v>
      </c>
      <c r="N1114" s="15" t="str">
        <f>TEXT(L1114, "yyyy")</f>
        <v>2014</v>
      </c>
      <c r="O1114" t="b">
        <v>0</v>
      </c>
      <c r="P1114">
        <v>312</v>
      </c>
      <c r="Q1114" t="b">
        <v>0</v>
      </c>
      <c r="R1114" t="s">
        <v>8282</v>
      </c>
      <c r="S1114" s="10">
        <f>(E1114/D1114)*100</f>
        <v>35.537409090909087</v>
      </c>
      <c r="T1114" s="12">
        <f>IF(P1114&gt;0,E1114/P1114,0)</f>
        <v>100.23371794871794</v>
      </c>
      <c r="U1114" t="str">
        <f>LEFT(R1114,FIND("/",R1114,1)-1)</f>
        <v>games</v>
      </c>
      <c r="V1114" t="str">
        <f>RIGHT(R1114,(LEN(R1114)-LEN(U1114)-1))</f>
        <v>video games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>(I1115/86400)+25569+(-5/24)</f>
        <v>41865.768749999996</v>
      </c>
      <c r="K1115">
        <v>1405466820</v>
      </c>
      <c r="L1115" s="13">
        <f>(K1115/86400)+25569+(-5/24)</f>
        <v>41835.768749999996</v>
      </c>
      <c r="M1115" s="15" t="str">
        <f>TEXT(L1115, "mmm")</f>
        <v>Jul</v>
      </c>
      <c r="N1115" s="15" t="str">
        <f>TEXT(L1115, "yyyy")</f>
        <v>2014</v>
      </c>
      <c r="O1115" t="b">
        <v>0</v>
      </c>
      <c r="P1115">
        <v>1</v>
      </c>
      <c r="Q1115" t="b">
        <v>0</v>
      </c>
      <c r="R1115" t="s">
        <v>8282</v>
      </c>
      <c r="S1115" s="10">
        <f>(E1115/D1115)*100</f>
        <v>0.5</v>
      </c>
      <c r="T1115" s="12">
        <f>IF(P1115&gt;0,E1115/P1115,0)</f>
        <v>5</v>
      </c>
      <c r="U1115" t="str">
        <f>LEFT(R1115,FIND("/",R1115,1)-1)</f>
        <v>games</v>
      </c>
      <c r="V1115" t="str">
        <f>RIGHT(R1115,(LEN(R1115)-LEN(U1115)-1))</f>
        <v>video games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>(I1116/86400)+25569+(-5/24)</f>
        <v>41556.13758101852</v>
      </c>
      <c r="K1116">
        <v>1378714687</v>
      </c>
      <c r="L1116" s="13">
        <f>(K1116/86400)+25569+(-5/24)</f>
        <v>41526.13758101852</v>
      </c>
      <c r="M1116" s="15" t="str">
        <f>TEXT(L1116, "mmm")</f>
        <v>Sep</v>
      </c>
      <c r="N1116" s="15" t="str">
        <f>TEXT(L1116, "yyyy")</f>
        <v>2013</v>
      </c>
      <c r="O1116" t="b">
        <v>0</v>
      </c>
      <c r="P1116">
        <v>3</v>
      </c>
      <c r="Q1116" t="b">
        <v>0</v>
      </c>
      <c r="R1116" t="s">
        <v>8282</v>
      </c>
      <c r="S1116" s="10">
        <f>(E1116/D1116)*100</f>
        <v>0.16666666666666669</v>
      </c>
      <c r="T1116" s="12">
        <f>IF(P1116&gt;0,E1116/P1116,0)</f>
        <v>3.3333333333333335</v>
      </c>
      <c r="U1116" t="str">
        <f>LEFT(R1116,FIND("/",R1116,1)-1)</f>
        <v>games</v>
      </c>
      <c r="V1116" t="str">
        <f>RIGHT(R1116,(LEN(R1116)-LEN(U1116)-1))</f>
        <v>video games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>(I1117/86400)+25569+(-5/24)</f>
        <v>42459.445543981477</v>
      </c>
      <c r="K1117">
        <v>1456764095</v>
      </c>
      <c r="L1117" s="13">
        <f>(K1117/86400)+25569+(-5/24)</f>
        <v>42429.487210648142</v>
      </c>
      <c r="M1117" s="15" t="str">
        <f>TEXT(L1117, "mmm")</f>
        <v>Feb</v>
      </c>
      <c r="N1117" s="15" t="str">
        <f>TEXT(L1117, "yyyy")</f>
        <v>2016</v>
      </c>
      <c r="O1117" t="b">
        <v>0</v>
      </c>
      <c r="P1117">
        <v>4</v>
      </c>
      <c r="Q1117" t="b">
        <v>0</v>
      </c>
      <c r="R1117" t="s">
        <v>8282</v>
      </c>
      <c r="S1117" s="10">
        <f>(E1117/D1117)*100</f>
        <v>0.13250000000000001</v>
      </c>
      <c r="T1117" s="12">
        <f>IF(P1117&gt;0,E1117/P1117,0)</f>
        <v>13.25</v>
      </c>
      <c r="U1117" t="str">
        <f>LEFT(R1117,FIND("/",R1117,1)-1)</f>
        <v>games</v>
      </c>
      <c r="V1117" t="str">
        <f>RIGHT(R1117,(LEN(R1117)-LEN(U1117)-1))</f>
        <v>video games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>(I1118/86400)+25569+(-5/24)</f>
        <v>41069.638981481483</v>
      </c>
      <c r="K1118">
        <v>1334089208</v>
      </c>
      <c r="L1118" s="13">
        <f>(K1118/86400)+25569+(-5/24)</f>
        <v>41009.638981481483</v>
      </c>
      <c r="M1118" s="15" t="str">
        <f>TEXT(L1118, "mmm")</f>
        <v>Apr</v>
      </c>
      <c r="N1118" s="15" t="str">
        <f>TEXT(L1118, "yyyy")</f>
        <v>2012</v>
      </c>
      <c r="O1118" t="b">
        <v>0</v>
      </c>
      <c r="P1118">
        <v>10</v>
      </c>
      <c r="Q1118" t="b">
        <v>0</v>
      </c>
      <c r="R1118" t="s">
        <v>8282</v>
      </c>
      <c r="S1118" s="10">
        <f>(E1118/D1118)*100</f>
        <v>3.5704000000000007E-2</v>
      </c>
      <c r="T1118" s="12">
        <f>IF(P1118&gt;0,E1118/P1118,0)</f>
        <v>17.852</v>
      </c>
      <c r="U1118" t="str">
        <f>LEFT(R1118,FIND("/",R1118,1)-1)</f>
        <v>games</v>
      </c>
      <c r="V1118" t="str">
        <f>RIGHT(R1118,(LEN(R1118)-LEN(U1118)-1))</f>
        <v>video games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>(I1119/86400)+25569+(-5/24)</f>
        <v>42363.390196759261</v>
      </c>
      <c r="K1119">
        <v>1448461313</v>
      </c>
      <c r="L1119" s="13">
        <f>(K1119/86400)+25569+(-5/24)</f>
        <v>42333.390196759261</v>
      </c>
      <c r="M1119" s="15" t="str">
        <f>TEXT(L1119, "mmm")</f>
        <v>Nov</v>
      </c>
      <c r="N1119" s="15" t="str">
        <f>TEXT(L1119, "yyyy")</f>
        <v>2015</v>
      </c>
      <c r="O1119" t="b">
        <v>0</v>
      </c>
      <c r="P1119">
        <v>8</v>
      </c>
      <c r="Q1119" t="b">
        <v>0</v>
      </c>
      <c r="R1119" t="s">
        <v>8282</v>
      </c>
      <c r="S1119" s="10">
        <f>(E1119/D1119)*100</f>
        <v>8.3000000000000007</v>
      </c>
      <c r="T1119" s="12">
        <f>IF(P1119&gt;0,E1119/P1119,0)</f>
        <v>10.375</v>
      </c>
      <c r="U1119" t="str">
        <f>LEFT(R1119,FIND("/",R1119,1)-1)</f>
        <v>games</v>
      </c>
      <c r="V1119" t="str">
        <f>RIGHT(R1119,(LEN(R1119)-LEN(U1119)-1))</f>
        <v>video games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>(I1120/86400)+25569+(-5/24)</f>
        <v>41733.91642361111</v>
      </c>
      <c r="K1120">
        <v>1394078379</v>
      </c>
      <c r="L1120" s="13">
        <f>(K1120/86400)+25569+(-5/24)</f>
        <v>41703.958090277774</v>
      </c>
      <c r="M1120" s="15" t="str">
        <f>TEXT(L1120, "mmm")</f>
        <v>Mar</v>
      </c>
      <c r="N1120" s="15" t="str">
        <f>TEXT(L1120, "yyyy")</f>
        <v>2014</v>
      </c>
      <c r="O1120" t="b">
        <v>0</v>
      </c>
      <c r="P1120">
        <v>3</v>
      </c>
      <c r="Q1120" t="b">
        <v>0</v>
      </c>
      <c r="R1120" t="s">
        <v>8282</v>
      </c>
      <c r="S1120" s="10">
        <f>(E1120/D1120)*100</f>
        <v>2.4222222222222221</v>
      </c>
      <c r="T1120" s="12">
        <f>IF(P1120&gt;0,E1120/P1120,0)</f>
        <v>36.333333333333336</v>
      </c>
      <c r="U1120" t="str">
        <f>LEFT(R1120,FIND("/",R1120,1)-1)</f>
        <v>games</v>
      </c>
      <c r="V1120" t="str">
        <f>RIGHT(R1120,(LEN(R1120)-LEN(U1120)-1))</f>
        <v>video games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>(I1121/86400)+25569+(-5/24)</f>
        <v>41735.584074074075</v>
      </c>
      <c r="K1121">
        <v>1395687664</v>
      </c>
      <c r="L1121" s="13">
        <f>(K1121/86400)+25569+(-5/24)</f>
        <v>41722.584074074075</v>
      </c>
      <c r="M1121" s="15" t="str">
        <f>TEXT(L1121, "mmm")</f>
        <v>Mar</v>
      </c>
      <c r="N1121" s="15" t="str">
        <f>TEXT(L1121, "yyyy")</f>
        <v>2014</v>
      </c>
      <c r="O1121" t="b">
        <v>0</v>
      </c>
      <c r="P1121">
        <v>1</v>
      </c>
      <c r="Q1121" t="b">
        <v>0</v>
      </c>
      <c r="R1121" t="s">
        <v>8282</v>
      </c>
      <c r="S1121" s="10">
        <f>(E1121/D1121)*100</f>
        <v>0.23809523809523811</v>
      </c>
      <c r="T1121" s="12">
        <f>IF(P1121&gt;0,E1121/P1121,0)</f>
        <v>5</v>
      </c>
      <c r="U1121" t="str">
        <f>LEFT(R1121,FIND("/",R1121,1)-1)</f>
        <v>games</v>
      </c>
      <c r="V1121" t="str">
        <f>RIGHT(R1121,(LEN(R1121)-LEN(U1121)-1))</f>
        <v>video games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>(I1122/86400)+25569+(-5/24)</f>
        <v>40844.664351851847</v>
      </c>
      <c r="K1122">
        <v>1315947400</v>
      </c>
      <c r="L1122" s="13">
        <f>(K1122/86400)+25569+(-5/24)</f>
        <v>40799.664351851847</v>
      </c>
      <c r="M1122" s="15" t="str">
        <f>TEXT(L1122, "mmm")</f>
        <v>Sep</v>
      </c>
      <c r="N1122" s="15" t="str">
        <f>TEXT(L1122, "yyyy")</f>
        <v>2011</v>
      </c>
      <c r="O1122" t="b">
        <v>0</v>
      </c>
      <c r="P1122">
        <v>0</v>
      </c>
      <c r="Q1122" t="b">
        <v>0</v>
      </c>
      <c r="R1122" t="s">
        <v>8282</v>
      </c>
      <c r="S1122" s="10">
        <f>(E1122/D1122)*100</f>
        <v>0</v>
      </c>
      <c r="T1122" s="12">
        <f>IF(P1122&gt;0,E1122/P1122,0)</f>
        <v>0</v>
      </c>
      <c r="U1122" t="str">
        <f>LEFT(R1122,FIND("/",R1122,1)-1)</f>
        <v>games</v>
      </c>
      <c r="V1122" t="str">
        <f>RIGHT(R1122,(LEN(R1122)-LEN(U1122)-1))</f>
        <v>video games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>(I1123/86400)+25569+(-5/24)</f>
        <v>42442.684212962959</v>
      </c>
      <c r="K1123">
        <v>1455315916</v>
      </c>
      <c r="L1123" s="13">
        <f>(K1123/86400)+25569+(-5/24)</f>
        <v>42412.72587962963</v>
      </c>
      <c r="M1123" s="15" t="str">
        <f>TEXT(L1123, "mmm")</f>
        <v>Feb</v>
      </c>
      <c r="N1123" s="15" t="str">
        <f>TEXT(L1123, "yyyy")</f>
        <v>2016</v>
      </c>
      <c r="O1123" t="b">
        <v>0</v>
      </c>
      <c r="P1123">
        <v>5</v>
      </c>
      <c r="Q1123" t="b">
        <v>0</v>
      </c>
      <c r="R1123" t="s">
        <v>8282</v>
      </c>
      <c r="S1123" s="10">
        <f>(E1123/D1123)*100</f>
        <v>1.1599999999999999E-2</v>
      </c>
      <c r="T1123" s="12">
        <f>IF(P1123&gt;0,E1123/P1123,0)</f>
        <v>5.8</v>
      </c>
      <c r="U1123" t="str">
        <f>LEFT(R1123,FIND("/",R1123,1)-1)</f>
        <v>games</v>
      </c>
      <c r="V1123" t="str">
        <f>RIGHT(R1123,(LEN(R1123)-LEN(U1123)-1))</f>
        <v>video games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>(I1124/86400)+25569+(-5/24)</f>
        <v>41424.495659722219</v>
      </c>
      <c r="K1124">
        <v>1368723225</v>
      </c>
      <c r="L1124" s="13">
        <f>(K1124/86400)+25569+(-5/24)</f>
        <v>41410.495659722219</v>
      </c>
      <c r="M1124" s="15" t="str">
        <f>TEXT(L1124, "mmm")</f>
        <v>May</v>
      </c>
      <c r="N1124" s="15" t="str">
        <f>TEXT(L1124, "yyyy")</f>
        <v>2013</v>
      </c>
      <c r="O1124" t="b">
        <v>0</v>
      </c>
      <c r="P1124">
        <v>0</v>
      </c>
      <c r="Q1124" t="b">
        <v>0</v>
      </c>
      <c r="R1124" t="s">
        <v>8282</v>
      </c>
      <c r="S1124" s="10">
        <f>(E1124/D1124)*100</f>
        <v>0</v>
      </c>
      <c r="T1124" s="12">
        <f>IF(P1124&gt;0,E1124/P1124,0)</f>
        <v>0</v>
      </c>
      <c r="U1124" t="str">
        <f>LEFT(R1124,FIND("/",R1124,1)-1)</f>
        <v>games</v>
      </c>
      <c r="V1124" t="str">
        <f>RIGHT(R1124,(LEN(R1124)-LEN(U1124)-1))</f>
        <v>video games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>(I1125/86400)+25569+(-5/24)</f>
        <v>41748.315370370365</v>
      </c>
      <c r="K1125">
        <v>1395318848</v>
      </c>
      <c r="L1125" s="13">
        <f>(K1125/86400)+25569+(-5/24)</f>
        <v>41718.315370370365</v>
      </c>
      <c r="M1125" s="15" t="str">
        <f>TEXT(L1125, "mmm")</f>
        <v>Mar</v>
      </c>
      <c r="N1125" s="15" t="str">
        <f>TEXT(L1125, "yyyy")</f>
        <v>2014</v>
      </c>
      <c r="O1125" t="b">
        <v>0</v>
      </c>
      <c r="P1125">
        <v>3</v>
      </c>
      <c r="Q1125" t="b">
        <v>0</v>
      </c>
      <c r="R1125" t="s">
        <v>8282</v>
      </c>
      <c r="S1125" s="10">
        <f>(E1125/D1125)*100</f>
        <v>0.22</v>
      </c>
      <c r="T1125" s="12">
        <f>IF(P1125&gt;0,E1125/P1125,0)</f>
        <v>3.6666666666666665</v>
      </c>
      <c r="U1125" t="str">
        <f>LEFT(R1125,FIND("/",R1125,1)-1)</f>
        <v>games</v>
      </c>
      <c r="V1125" t="str">
        <f>RIGHT(R1125,(LEN(R1125)-LEN(U1125)-1))</f>
        <v>video games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>(I1126/86400)+25569+(-5/24)</f>
        <v>42124.458923611113</v>
      </c>
      <c r="K1126">
        <v>1427817651</v>
      </c>
      <c r="L1126" s="13">
        <f>(K1126/86400)+25569+(-5/24)</f>
        <v>42094.458923611113</v>
      </c>
      <c r="M1126" s="15" t="str">
        <f>TEXT(L1126, "mmm")</f>
        <v>Mar</v>
      </c>
      <c r="N1126" s="15" t="str">
        <f>TEXT(L1126, "yyyy")</f>
        <v>2015</v>
      </c>
      <c r="O1126" t="b">
        <v>0</v>
      </c>
      <c r="P1126">
        <v>7</v>
      </c>
      <c r="Q1126" t="b">
        <v>0</v>
      </c>
      <c r="R1126" t="s">
        <v>8283</v>
      </c>
      <c r="S1126" s="10">
        <f>(E1126/D1126)*100</f>
        <v>0.47222222222222221</v>
      </c>
      <c r="T1126" s="12">
        <f>IF(P1126&gt;0,E1126/P1126,0)</f>
        <v>60.714285714285715</v>
      </c>
      <c r="U1126" t="str">
        <f>LEFT(R1126,FIND("/",R1126,1)-1)</f>
        <v>games</v>
      </c>
      <c r="V1126" t="str">
        <f>RIGHT(R1126,(LEN(R1126)-LEN(U1126)-1))</f>
        <v>mobile games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>(I1127/86400)+25569+(-5/24)</f>
        <v>42272.415856481479</v>
      </c>
      <c r="K1127">
        <v>1438009130</v>
      </c>
      <c r="L1127" s="13">
        <f>(K1127/86400)+25569+(-5/24)</f>
        <v>42212.415856481479</v>
      </c>
      <c r="M1127" s="15" t="str">
        <f>TEXT(L1127, "mmm")</f>
        <v>Jul</v>
      </c>
      <c r="N1127" s="15" t="str">
        <f>TEXT(L1127, "yyyy")</f>
        <v>2015</v>
      </c>
      <c r="O1127" t="b">
        <v>0</v>
      </c>
      <c r="P1127">
        <v>0</v>
      </c>
      <c r="Q1127" t="b">
        <v>0</v>
      </c>
      <c r="R1127" t="s">
        <v>8283</v>
      </c>
      <c r="S1127" s="10">
        <f>(E1127/D1127)*100</f>
        <v>0</v>
      </c>
      <c r="T1127" s="12">
        <f>IF(P1127&gt;0,E1127/P1127,0)</f>
        <v>0</v>
      </c>
      <c r="U1127" t="str">
        <f>LEFT(R1127,FIND("/",R1127,1)-1)</f>
        <v>games</v>
      </c>
      <c r="V1127" t="str">
        <f>RIGHT(R1127,(LEN(R1127)-LEN(U1127)-1))</f>
        <v>mobile games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>(I1128/86400)+25569+(-5/24)</f>
        <v>42565.119143518517</v>
      </c>
      <c r="K1128">
        <v>1465890694</v>
      </c>
      <c r="L1128" s="13">
        <f>(K1128/86400)+25569+(-5/24)</f>
        <v>42535.119143518517</v>
      </c>
      <c r="M1128" s="15" t="str">
        <f>TEXT(L1128, "mmm")</f>
        <v>Jun</v>
      </c>
      <c r="N1128" s="15" t="str">
        <f>TEXT(L1128, "yyyy")</f>
        <v>2016</v>
      </c>
      <c r="O1128" t="b">
        <v>0</v>
      </c>
      <c r="P1128">
        <v>2</v>
      </c>
      <c r="Q1128" t="b">
        <v>0</v>
      </c>
      <c r="R1128" t="s">
        <v>8283</v>
      </c>
      <c r="S1128" s="10">
        <f>(E1128/D1128)*100</f>
        <v>0.5</v>
      </c>
      <c r="T1128" s="12">
        <f>IF(P1128&gt;0,E1128/P1128,0)</f>
        <v>5</v>
      </c>
      <c r="U1128" t="str">
        <f>LEFT(R1128,FIND("/",R1128,1)-1)</f>
        <v>games</v>
      </c>
      <c r="V1128" t="str">
        <f>RIGHT(R1128,(LEN(R1128)-LEN(U1128)-1))</f>
        <v>mobile games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>(I1129/86400)+25569+(-5/24)</f>
        <v>41957.687499999993</v>
      </c>
      <c r="K1129">
        <v>1413318600</v>
      </c>
      <c r="L1129" s="13">
        <f>(K1129/86400)+25569+(-5/24)</f>
        <v>41926.645833333328</v>
      </c>
      <c r="M1129" s="15" t="str">
        <f>TEXT(L1129, "mmm")</f>
        <v>Oct</v>
      </c>
      <c r="N1129" s="15" t="str">
        <f>TEXT(L1129, "yyyy")</f>
        <v>2014</v>
      </c>
      <c r="O1129" t="b">
        <v>0</v>
      </c>
      <c r="P1129">
        <v>23</v>
      </c>
      <c r="Q1129" t="b">
        <v>0</v>
      </c>
      <c r="R1129" t="s">
        <v>8283</v>
      </c>
      <c r="S1129" s="10">
        <f>(E1129/D1129)*100</f>
        <v>1.6714285714285713</v>
      </c>
      <c r="T1129" s="12">
        <f>IF(P1129&gt;0,E1129/P1129,0)</f>
        <v>25.434782608695652</v>
      </c>
      <c r="U1129" t="str">
        <f>LEFT(R1129,FIND("/",R1129,1)-1)</f>
        <v>games</v>
      </c>
      <c r="V1129" t="str">
        <f>RIGHT(R1129,(LEN(R1129)-LEN(U1129)-1))</f>
        <v>mobile games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>(I1130/86400)+25569+(-5/24)</f>
        <v>41858.441168981481</v>
      </c>
      <c r="K1130">
        <v>1404833717</v>
      </c>
      <c r="L1130" s="13">
        <f>(K1130/86400)+25569+(-5/24)</f>
        <v>41828.441168981481</v>
      </c>
      <c r="M1130" s="15" t="str">
        <f>TEXT(L1130, "mmm")</f>
        <v>Jul</v>
      </c>
      <c r="N1130" s="15" t="str">
        <f>TEXT(L1130, "yyyy")</f>
        <v>2014</v>
      </c>
      <c r="O1130" t="b">
        <v>0</v>
      </c>
      <c r="P1130">
        <v>1</v>
      </c>
      <c r="Q1130" t="b">
        <v>0</v>
      </c>
      <c r="R1130" t="s">
        <v>8283</v>
      </c>
      <c r="S1130" s="10">
        <f>(E1130/D1130)*100</f>
        <v>0.1</v>
      </c>
      <c r="T1130" s="12">
        <f>IF(P1130&gt;0,E1130/P1130,0)</f>
        <v>1</v>
      </c>
      <c r="U1130" t="str">
        <f>LEFT(R1130,FIND("/",R1130,1)-1)</f>
        <v>games</v>
      </c>
      <c r="V1130" t="str">
        <f>RIGHT(R1130,(LEN(R1130)-LEN(U1130)-1))</f>
        <v>mobile games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>(I1131/86400)+25569+(-5/24)</f>
        <v>42526.056631944441</v>
      </c>
      <c r="K1131">
        <v>1462515693</v>
      </c>
      <c r="L1131" s="13">
        <f>(K1131/86400)+25569+(-5/24)</f>
        <v>42496.056631944441</v>
      </c>
      <c r="M1131" s="15" t="str">
        <f>TEXT(L1131, "mmm")</f>
        <v>May</v>
      </c>
      <c r="N1131" s="15" t="str">
        <f>TEXT(L1131, "yyyy")</f>
        <v>2016</v>
      </c>
      <c r="O1131" t="b">
        <v>0</v>
      </c>
      <c r="P1131">
        <v>2</v>
      </c>
      <c r="Q1131" t="b">
        <v>0</v>
      </c>
      <c r="R1131" t="s">
        <v>8283</v>
      </c>
      <c r="S1131" s="10">
        <f>(E1131/D1131)*100</f>
        <v>0.105</v>
      </c>
      <c r="T1131" s="12">
        <f>IF(P1131&gt;0,E1131/P1131,0)</f>
        <v>10.5</v>
      </c>
      <c r="U1131" t="str">
        <f>LEFT(R1131,FIND("/",R1131,1)-1)</f>
        <v>games</v>
      </c>
      <c r="V1131" t="str">
        <f>RIGHT(R1131,(LEN(R1131)-LEN(U1131)-1))</f>
        <v>mobile games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>(I1132/86400)+25569+(-5/24)</f>
        <v>41968.829861111109</v>
      </c>
      <c r="K1132">
        <v>1411775700</v>
      </c>
      <c r="L1132" s="13">
        <f>(K1132/86400)+25569+(-5/24)</f>
        <v>41908.788194444445</v>
      </c>
      <c r="M1132" s="15" t="str">
        <f>TEXT(L1132, "mmm")</f>
        <v>Sep</v>
      </c>
      <c r="N1132" s="15" t="str">
        <f>TEXT(L1132, "yyyy")</f>
        <v>2014</v>
      </c>
      <c r="O1132" t="b">
        <v>0</v>
      </c>
      <c r="P1132">
        <v>3</v>
      </c>
      <c r="Q1132" t="b">
        <v>0</v>
      </c>
      <c r="R1132" t="s">
        <v>8283</v>
      </c>
      <c r="S1132" s="10">
        <f>(E1132/D1132)*100</f>
        <v>0.22</v>
      </c>
      <c r="T1132" s="12">
        <f>IF(P1132&gt;0,E1132/P1132,0)</f>
        <v>3.6666666666666665</v>
      </c>
      <c r="U1132" t="str">
        <f>LEFT(R1132,FIND("/",R1132,1)-1)</f>
        <v>games</v>
      </c>
      <c r="V1132" t="str">
        <f>RIGHT(R1132,(LEN(R1132)-LEN(U1132)-1))</f>
        <v>mobile games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>(I1133/86400)+25569+(-5/24)</f>
        <v>42362.699861111112</v>
      </c>
      <c r="K1133">
        <v>1448401668</v>
      </c>
      <c r="L1133" s="13">
        <f>(K1133/86400)+25569+(-5/24)</f>
        <v>42332.699861111112</v>
      </c>
      <c r="M1133" s="15" t="str">
        <f>TEXT(L1133, "mmm")</f>
        <v>Nov</v>
      </c>
      <c r="N1133" s="15" t="str">
        <f>TEXT(L1133, "yyyy")</f>
        <v>2015</v>
      </c>
      <c r="O1133" t="b">
        <v>0</v>
      </c>
      <c r="P1133">
        <v>0</v>
      </c>
      <c r="Q1133" t="b">
        <v>0</v>
      </c>
      <c r="R1133" t="s">
        <v>8283</v>
      </c>
      <c r="S1133" s="10">
        <f>(E1133/D1133)*100</f>
        <v>0</v>
      </c>
      <c r="T1133" s="12">
        <f>IF(P1133&gt;0,E1133/P1133,0)</f>
        <v>0</v>
      </c>
      <c r="U1133" t="str">
        <f>LEFT(R1133,FIND("/",R1133,1)-1)</f>
        <v>games</v>
      </c>
      <c r="V1133" t="str">
        <f>RIGHT(R1133,(LEN(R1133)-LEN(U1133)-1))</f>
        <v>mobile games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>(I1134/86400)+25569+(-5/24)</f>
        <v>42735.907071759262</v>
      </c>
      <c r="K1134">
        <v>1480646771</v>
      </c>
      <c r="L1134" s="13">
        <f>(K1134/86400)+25569+(-5/24)</f>
        <v>42705.907071759262</v>
      </c>
      <c r="M1134" s="15" t="str">
        <f>TEXT(L1134, "mmm")</f>
        <v>Dec</v>
      </c>
      <c r="N1134" s="15" t="str">
        <f>TEXT(L1134, "yyyy")</f>
        <v>2016</v>
      </c>
      <c r="O1134" t="b">
        <v>0</v>
      </c>
      <c r="P1134">
        <v>13</v>
      </c>
      <c r="Q1134" t="b">
        <v>0</v>
      </c>
      <c r="R1134" t="s">
        <v>8283</v>
      </c>
      <c r="S1134" s="10">
        <f>(E1134/D1134)*100</f>
        <v>14.38</v>
      </c>
      <c r="T1134" s="12">
        <f>IF(P1134&gt;0,E1134/P1134,0)</f>
        <v>110.61538461538461</v>
      </c>
      <c r="U1134" t="str">
        <f>LEFT(R1134,FIND("/",R1134,1)-1)</f>
        <v>games</v>
      </c>
      <c r="V1134" t="str">
        <f>RIGHT(R1134,(LEN(R1134)-LEN(U1134)-1))</f>
        <v>mobile games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>(I1135/86400)+25569+(-5/24)</f>
        <v>41851.198854166665</v>
      </c>
      <c r="K1135">
        <v>1404207981</v>
      </c>
      <c r="L1135" s="13">
        <f>(K1135/86400)+25569+(-5/24)</f>
        <v>41821.198854166665</v>
      </c>
      <c r="M1135" s="15" t="str">
        <f>TEXT(L1135, "mmm")</f>
        <v>Jul</v>
      </c>
      <c r="N1135" s="15" t="str">
        <f>TEXT(L1135, "yyyy")</f>
        <v>2014</v>
      </c>
      <c r="O1135" t="b">
        <v>0</v>
      </c>
      <c r="P1135">
        <v>1</v>
      </c>
      <c r="Q1135" t="b">
        <v>0</v>
      </c>
      <c r="R1135" t="s">
        <v>8283</v>
      </c>
      <c r="S1135" s="10">
        <f>(E1135/D1135)*100</f>
        <v>0.66666666666666674</v>
      </c>
      <c r="T1135" s="12">
        <f>IF(P1135&gt;0,E1135/P1135,0)</f>
        <v>20</v>
      </c>
      <c r="U1135" t="str">
        <f>LEFT(R1135,FIND("/",R1135,1)-1)</f>
        <v>games</v>
      </c>
      <c r="V1135" t="str">
        <f>RIGHT(R1135,(LEN(R1135)-LEN(U1135)-1))</f>
        <v>mobile games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>(I1136/86400)+25569+(-5/24)</f>
        <v>41971.981249999997</v>
      </c>
      <c r="K1136">
        <v>1416034228</v>
      </c>
      <c r="L1136" s="13">
        <f>(K1136/86400)+25569+(-5/24)</f>
        <v>41958.07671296296</v>
      </c>
      <c r="M1136" s="15" t="str">
        <f>TEXT(L1136, "mmm")</f>
        <v>Nov</v>
      </c>
      <c r="N1136" s="15" t="str">
        <f>TEXT(L1136, "yyyy")</f>
        <v>2014</v>
      </c>
      <c r="O1136" t="b">
        <v>0</v>
      </c>
      <c r="P1136">
        <v>1</v>
      </c>
      <c r="Q1136" t="b">
        <v>0</v>
      </c>
      <c r="R1136" t="s">
        <v>8283</v>
      </c>
      <c r="S1136" s="10">
        <f>(E1136/D1136)*100</f>
        <v>4.0000000000000001E-3</v>
      </c>
      <c r="T1136" s="12">
        <f>IF(P1136&gt;0,E1136/P1136,0)</f>
        <v>1</v>
      </c>
      <c r="U1136" t="str">
        <f>LEFT(R1136,FIND("/",R1136,1)-1)</f>
        <v>games</v>
      </c>
      <c r="V1136" t="str">
        <f>RIGHT(R1136,(LEN(R1136)-LEN(U1136)-1))</f>
        <v>mobile games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>(I1137/86400)+25569+(-5/24)</f>
        <v>42588.781180555554</v>
      </c>
      <c r="K1137">
        <v>1467935094</v>
      </c>
      <c r="L1137" s="13">
        <f>(K1137/86400)+25569+(-5/24)</f>
        <v>42558.781180555554</v>
      </c>
      <c r="M1137" s="15" t="str">
        <f>TEXT(L1137, "mmm")</f>
        <v>Jul</v>
      </c>
      <c r="N1137" s="15" t="str">
        <f>TEXT(L1137, "yyyy")</f>
        <v>2016</v>
      </c>
      <c r="O1137" t="b">
        <v>0</v>
      </c>
      <c r="P1137">
        <v>1</v>
      </c>
      <c r="Q1137" t="b">
        <v>0</v>
      </c>
      <c r="R1137" t="s">
        <v>8283</v>
      </c>
      <c r="S1137" s="10">
        <f>(E1137/D1137)*100</f>
        <v>5</v>
      </c>
      <c r="T1137" s="12">
        <f>IF(P1137&gt;0,E1137/P1137,0)</f>
        <v>50</v>
      </c>
      <c r="U1137" t="str">
        <f>LEFT(R1137,FIND("/",R1137,1)-1)</f>
        <v>games</v>
      </c>
      <c r="V1137" t="str">
        <f>RIGHT(R1137,(LEN(R1137)-LEN(U1137)-1))</f>
        <v>mobile games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>(I1138/86400)+25569+(-5/24)</f>
        <v>42357.46329861111</v>
      </c>
      <c r="K1138">
        <v>1447949229</v>
      </c>
      <c r="L1138" s="13">
        <f>(K1138/86400)+25569+(-5/24)</f>
        <v>42327.46329861111</v>
      </c>
      <c r="M1138" s="15" t="str">
        <f>TEXT(L1138, "mmm")</f>
        <v>Nov</v>
      </c>
      <c r="N1138" s="15" t="str">
        <f>TEXT(L1138, "yyyy")</f>
        <v>2015</v>
      </c>
      <c r="O1138" t="b">
        <v>0</v>
      </c>
      <c r="P1138">
        <v>6</v>
      </c>
      <c r="Q1138" t="b">
        <v>0</v>
      </c>
      <c r="R1138" t="s">
        <v>8283</v>
      </c>
      <c r="S1138" s="10">
        <f>(E1138/D1138)*100</f>
        <v>6.4439140811455857</v>
      </c>
      <c r="T1138" s="12">
        <f>IF(P1138&gt;0,E1138/P1138,0)</f>
        <v>45</v>
      </c>
      <c r="U1138" t="str">
        <f>LEFT(R1138,FIND("/",R1138,1)-1)</f>
        <v>games</v>
      </c>
      <c r="V1138" t="str">
        <f>RIGHT(R1138,(LEN(R1138)-LEN(U1138)-1))</f>
        <v>mobile games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>(I1139/86400)+25569+(-5/24)</f>
        <v>42483.611354166664</v>
      </c>
      <c r="K1139">
        <v>1458848421</v>
      </c>
      <c r="L1139" s="13">
        <f>(K1139/86400)+25569+(-5/24)</f>
        <v>42453.611354166664</v>
      </c>
      <c r="M1139" s="15" t="str">
        <f>TEXT(L1139, "mmm")</f>
        <v>Mar</v>
      </c>
      <c r="N1139" s="15" t="str">
        <f>TEXT(L1139, "yyyy")</f>
        <v>2016</v>
      </c>
      <c r="O1139" t="b">
        <v>0</v>
      </c>
      <c r="P1139">
        <v>39</v>
      </c>
      <c r="Q1139" t="b">
        <v>0</v>
      </c>
      <c r="R1139" t="s">
        <v>8283</v>
      </c>
      <c r="S1139" s="10">
        <f>(E1139/D1139)*100</f>
        <v>39.5</v>
      </c>
      <c r="T1139" s="12">
        <f>IF(P1139&gt;0,E1139/P1139,0)</f>
        <v>253.2051282051282</v>
      </c>
      <c r="U1139" t="str">
        <f>LEFT(R1139,FIND("/",R1139,1)-1)</f>
        <v>games</v>
      </c>
      <c r="V1139" t="str">
        <f>RIGHT(R1139,(LEN(R1139)-LEN(U1139)-1))</f>
        <v>mobile games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>(I1140/86400)+25569+(-5/24)</f>
        <v>42756.698275462964</v>
      </c>
      <c r="K1140">
        <v>1483307131</v>
      </c>
      <c r="L1140" s="13">
        <f>(K1140/86400)+25569+(-5/24)</f>
        <v>42736.698275462964</v>
      </c>
      <c r="M1140" s="15" t="str">
        <f>TEXT(L1140, "mmm")</f>
        <v>Jan</v>
      </c>
      <c r="N1140" s="15" t="str">
        <f>TEXT(L1140, "yyyy")</f>
        <v>2017</v>
      </c>
      <c r="O1140" t="b">
        <v>0</v>
      </c>
      <c r="P1140">
        <v>4</v>
      </c>
      <c r="Q1140" t="b">
        <v>0</v>
      </c>
      <c r="R1140" t="s">
        <v>8283</v>
      </c>
      <c r="S1140" s="10">
        <f>(E1140/D1140)*100</f>
        <v>0.35714285714285715</v>
      </c>
      <c r="T1140" s="12">
        <f>IF(P1140&gt;0,E1140/P1140,0)</f>
        <v>31.25</v>
      </c>
      <c r="U1140" t="str">
        <f>LEFT(R1140,FIND("/",R1140,1)-1)</f>
        <v>games</v>
      </c>
      <c r="V1140" t="str">
        <f>RIGHT(R1140,(LEN(R1140)-LEN(U1140)-1))</f>
        <v>mobile games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>(I1141/86400)+25569+(-5/24)</f>
        <v>42005.139189814814</v>
      </c>
      <c r="K1141">
        <v>1417508426</v>
      </c>
      <c r="L1141" s="13">
        <f>(K1141/86400)+25569+(-5/24)</f>
        <v>41975.139189814814</v>
      </c>
      <c r="M1141" s="15" t="str">
        <f>TEXT(L1141, "mmm")</f>
        <v>Dec</v>
      </c>
      <c r="N1141" s="15" t="str">
        <f>TEXT(L1141, "yyyy")</f>
        <v>2014</v>
      </c>
      <c r="O1141" t="b">
        <v>0</v>
      </c>
      <c r="P1141">
        <v>1</v>
      </c>
      <c r="Q1141" t="b">
        <v>0</v>
      </c>
      <c r="R1141" t="s">
        <v>8283</v>
      </c>
      <c r="S1141" s="10">
        <f>(E1141/D1141)*100</f>
        <v>6.25E-2</v>
      </c>
      <c r="T1141" s="12">
        <f>IF(P1141&gt;0,E1141/P1141,0)</f>
        <v>5</v>
      </c>
      <c r="U1141" t="str">
        <f>LEFT(R1141,FIND("/",R1141,1)-1)</f>
        <v>games</v>
      </c>
      <c r="V1141" t="str">
        <f>RIGHT(R1141,(LEN(R1141)-LEN(U1141)-1))</f>
        <v>mobile games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>(I1142/86400)+25569+(-5/24)</f>
        <v>42222.253715277773</v>
      </c>
      <c r="K1142">
        <v>1436267121</v>
      </c>
      <c r="L1142" s="13">
        <f>(K1142/86400)+25569+(-5/24)</f>
        <v>42192.253715277773</v>
      </c>
      <c r="M1142" s="15" t="str">
        <f>TEXT(L1142, "mmm")</f>
        <v>Jul</v>
      </c>
      <c r="N1142" s="15" t="str">
        <f>TEXT(L1142, "yyyy")</f>
        <v>2015</v>
      </c>
      <c r="O1142" t="b">
        <v>0</v>
      </c>
      <c r="P1142">
        <v>0</v>
      </c>
      <c r="Q1142" t="b">
        <v>0</v>
      </c>
      <c r="R1142" t="s">
        <v>8283</v>
      </c>
      <c r="S1142" s="10">
        <f>(E1142/D1142)*100</f>
        <v>0</v>
      </c>
      <c r="T1142" s="12">
        <f>IF(P1142&gt;0,E1142/P1142,0)</f>
        <v>0</v>
      </c>
      <c r="U1142" t="str">
        <f>LEFT(R1142,FIND("/",R1142,1)-1)</f>
        <v>games</v>
      </c>
      <c r="V1142" t="str">
        <f>RIGHT(R1142,(LEN(R1142)-LEN(U1142)-1))</f>
        <v>mobile games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>(I1143/86400)+25569+(-5/24)</f>
        <v>42194.491319444445</v>
      </c>
      <c r="K1143">
        <v>1433868450</v>
      </c>
      <c r="L1143" s="13">
        <f>(K1143/86400)+25569+(-5/24)</f>
        <v>42164.491319444445</v>
      </c>
      <c r="M1143" s="15" t="str">
        <f>TEXT(L1143, "mmm")</f>
        <v>Jun</v>
      </c>
      <c r="N1143" s="15" t="str">
        <f>TEXT(L1143, "yyyy")</f>
        <v>2015</v>
      </c>
      <c r="O1143" t="b">
        <v>0</v>
      </c>
      <c r="P1143">
        <v>0</v>
      </c>
      <c r="Q1143" t="b">
        <v>0</v>
      </c>
      <c r="R1143" t="s">
        <v>8283</v>
      </c>
      <c r="S1143" s="10">
        <f>(E1143/D1143)*100</f>
        <v>0</v>
      </c>
      <c r="T1143" s="12">
        <f>IF(P1143&gt;0,E1143/P1143,0)</f>
        <v>0</v>
      </c>
      <c r="U1143" t="str">
        <f>LEFT(R1143,FIND("/",R1143,1)-1)</f>
        <v>games</v>
      </c>
      <c r="V1143" t="str">
        <f>RIGHT(R1143,(LEN(R1143)-LEN(U1143)-1))</f>
        <v>mobile games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>(I1144/86400)+25569+(-5/24)</f>
        <v>42051.797766203701</v>
      </c>
      <c r="K1144">
        <v>1421539727</v>
      </c>
      <c r="L1144" s="13">
        <f>(K1144/86400)+25569+(-5/24)</f>
        <v>42021.797766203701</v>
      </c>
      <c r="M1144" s="15" t="str">
        <f>TEXT(L1144, "mmm")</f>
        <v>Jan</v>
      </c>
      <c r="N1144" s="15" t="str">
        <f>TEXT(L1144, "yyyy")</f>
        <v>2015</v>
      </c>
      <c r="O1144" t="b">
        <v>0</v>
      </c>
      <c r="P1144">
        <v>0</v>
      </c>
      <c r="Q1144" t="b">
        <v>0</v>
      </c>
      <c r="R1144" t="s">
        <v>8283</v>
      </c>
      <c r="S1144" s="10">
        <f>(E1144/D1144)*100</f>
        <v>0</v>
      </c>
      <c r="T1144" s="12">
        <f>IF(P1144&gt;0,E1144/P1144,0)</f>
        <v>0</v>
      </c>
      <c r="U1144" t="str">
        <f>LEFT(R1144,FIND("/",R1144,1)-1)</f>
        <v>games</v>
      </c>
      <c r="V1144" t="str">
        <f>RIGHT(R1144,(LEN(R1144)-LEN(U1144)-1))</f>
        <v>mobile games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>(I1145/86400)+25569+(-5/24)</f>
        <v>42354.985254629624</v>
      </c>
      <c r="K1145">
        <v>1447735126</v>
      </c>
      <c r="L1145" s="13">
        <f>(K1145/86400)+25569+(-5/24)</f>
        <v>42324.985254629624</v>
      </c>
      <c r="M1145" s="15" t="str">
        <f>TEXT(L1145, "mmm")</f>
        <v>Nov</v>
      </c>
      <c r="N1145" s="15" t="str">
        <f>TEXT(L1145, "yyyy")</f>
        <v>2015</v>
      </c>
      <c r="O1145" t="b">
        <v>0</v>
      </c>
      <c r="P1145">
        <v>8</v>
      </c>
      <c r="Q1145" t="b">
        <v>0</v>
      </c>
      <c r="R1145" t="s">
        <v>8283</v>
      </c>
      <c r="S1145" s="10">
        <f>(E1145/D1145)*100</f>
        <v>0.41333333333333333</v>
      </c>
      <c r="T1145" s="12">
        <f>IF(P1145&gt;0,E1145/P1145,0)</f>
        <v>23.25</v>
      </c>
      <c r="U1145" t="str">
        <f>LEFT(R1145,FIND("/",R1145,1)-1)</f>
        <v>games</v>
      </c>
      <c r="V1145" t="str">
        <f>RIGHT(R1145,(LEN(R1145)-LEN(U1145)-1))</f>
        <v>mobile games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>(I1146/86400)+25569+(-5/24)</f>
        <v>42122.973611111105</v>
      </c>
      <c r="K1146">
        <v>1427689320</v>
      </c>
      <c r="L1146" s="13">
        <f>(K1146/86400)+25569+(-5/24)</f>
        <v>42092.973611111105</v>
      </c>
      <c r="M1146" s="15" t="str">
        <f>TEXT(L1146, "mmm")</f>
        <v>Mar</v>
      </c>
      <c r="N1146" s="15" t="str">
        <f>TEXT(L1146, "yyyy")</f>
        <v>2015</v>
      </c>
      <c r="O1146" t="b">
        <v>0</v>
      </c>
      <c r="P1146">
        <v>0</v>
      </c>
      <c r="Q1146" t="b">
        <v>0</v>
      </c>
      <c r="R1146" t="s">
        <v>8284</v>
      </c>
      <c r="S1146" s="10">
        <f>(E1146/D1146)*100</f>
        <v>0</v>
      </c>
      <c r="T1146" s="12">
        <f>IF(P1146&gt;0,E1146/P1146,0)</f>
        <v>0</v>
      </c>
      <c r="U1146" t="str">
        <f>LEFT(R1146,FIND("/",R1146,1)-1)</f>
        <v>food</v>
      </c>
      <c r="V1146" t="str">
        <f>RIGHT(R1146,(LEN(R1146)-LEN(U1146)-1))</f>
        <v>food trucks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>(I1147/86400)+25569+(-5/24)</f>
        <v>41914.539259259254</v>
      </c>
      <c r="K1147">
        <v>1407088592</v>
      </c>
      <c r="L1147" s="13">
        <f>(K1147/86400)+25569+(-5/24)</f>
        <v>41854.539259259254</v>
      </c>
      <c r="M1147" s="15" t="str">
        <f>TEXT(L1147, "mmm")</f>
        <v>Aug</v>
      </c>
      <c r="N1147" s="15" t="str">
        <f>TEXT(L1147, "yyyy")</f>
        <v>2014</v>
      </c>
      <c r="O1147" t="b">
        <v>0</v>
      </c>
      <c r="P1147">
        <v>1</v>
      </c>
      <c r="Q1147" t="b">
        <v>0</v>
      </c>
      <c r="R1147" t="s">
        <v>8284</v>
      </c>
      <c r="S1147" s="10">
        <f>(E1147/D1147)*100</f>
        <v>0.125</v>
      </c>
      <c r="T1147" s="12">
        <f>IF(P1147&gt;0,E1147/P1147,0)</f>
        <v>100</v>
      </c>
      <c r="U1147" t="str">
        <f>LEFT(R1147,FIND("/",R1147,1)-1)</f>
        <v>food</v>
      </c>
      <c r="V1147" t="str">
        <f>RIGHT(R1147,(LEN(R1147)-LEN(U1147)-1))</f>
        <v>food trucks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>(I1148/86400)+25569+(-5/24)</f>
        <v>41761.745057870365</v>
      </c>
      <c r="K1148">
        <v>1395787973</v>
      </c>
      <c r="L1148" s="13">
        <f>(K1148/86400)+25569+(-5/24)</f>
        <v>41723.745057870365</v>
      </c>
      <c r="M1148" s="15" t="str">
        <f>TEXT(L1148, "mmm")</f>
        <v>Mar</v>
      </c>
      <c r="N1148" s="15" t="str">
        <f>TEXT(L1148, "yyyy")</f>
        <v>2014</v>
      </c>
      <c r="O1148" t="b">
        <v>0</v>
      </c>
      <c r="P1148">
        <v>12</v>
      </c>
      <c r="Q1148" t="b">
        <v>0</v>
      </c>
      <c r="R1148" t="s">
        <v>8284</v>
      </c>
      <c r="S1148" s="10">
        <f>(E1148/D1148)*100</f>
        <v>8.8333333333333339</v>
      </c>
      <c r="T1148" s="12">
        <f>IF(P1148&gt;0,E1148/P1148,0)</f>
        <v>44.166666666666664</v>
      </c>
      <c r="U1148" t="str">
        <f>LEFT(R1148,FIND("/",R1148,1)-1)</f>
        <v>food</v>
      </c>
      <c r="V1148" t="str">
        <f>RIGHT(R1148,(LEN(R1148)-LEN(U1148)-1))</f>
        <v>food trucks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>(I1149/86400)+25569+(-5/24)</f>
        <v>41931.763692129629</v>
      </c>
      <c r="K1149">
        <v>1408576783</v>
      </c>
      <c r="L1149" s="13">
        <f>(K1149/86400)+25569+(-5/24)</f>
        <v>41871.763692129629</v>
      </c>
      <c r="M1149" s="15" t="str">
        <f>TEXT(L1149, "mmm")</f>
        <v>Aug</v>
      </c>
      <c r="N1149" s="15" t="str">
        <f>TEXT(L1149, "yyyy")</f>
        <v>2014</v>
      </c>
      <c r="O1149" t="b">
        <v>0</v>
      </c>
      <c r="P1149">
        <v>0</v>
      </c>
      <c r="Q1149" t="b">
        <v>0</v>
      </c>
      <c r="R1149" t="s">
        <v>8284</v>
      </c>
      <c r="S1149" s="10">
        <f>(E1149/D1149)*100</f>
        <v>0</v>
      </c>
      <c r="T1149" s="12">
        <f>IF(P1149&gt;0,E1149/P1149,0)</f>
        <v>0</v>
      </c>
      <c r="U1149" t="str">
        <f>LEFT(R1149,FIND("/",R1149,1)-1)</f>
        <v>food</v>
      </c>
      <c r="V1149" t="str">
        <f>RIGHT(R1149,(LEN(R1149)-LEN(U1149)-1))</f>
        <v>food trucks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>(I1150/86400)+25569+(-5/24)</f>
        <v>42705.00440972222</v>
      </c>
      <c r="K1150">
        <v>1477973181</v>
      </c>
      <c r="L1150" s="13">
        <f>(K1150/86400)+25569+(-5/24)</f>
        <v>42674.962743055548</v>
      </c>
      <c r="M1150" s="15" t="str">
        <f>TEXT(L1150, "mmm")</f>
        <v>Oct</v>
      </c>
      <c r="N1150" s="15" t="str">
        <f>TEXT(L1150, "yyyy")</f>
        <v>2016</v>
      </c>
      <c r="O1150" t="b">
        <v>0</v>
      </c>
      <c r="P1150">
        <v>3</v>
      </c>
      <c r="Q1150" t="b">
        <v>0</v>
      </c>
      <c r="R1150" t="s">
        <v>8284</v>
      </c>
      <c r="S1150" s="10">
        <f>(E1150/D1150)*100</f>
        <v>0.48666666666666669</v>
      </c>
      <c r="T1150" s="12">
        <f>IF(P1150&gt;0,E1150/P1150,0)</f>
        <v>24.333333333333332</v>
      </c>
      <c r="U1150" t="str">
        <f>LEFT(R1150,FIND("/",R1150,1)-1)</f>
        <v>food</v>
      </c>
      <c r="V1150" t="str">
        <f>RIGHT(R1150,(LEN(R1150)-LEN(U1150)-1))</f>
        <v>food trucks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>(I1151/86400)+25569+(-5/24)</f>
        <v>42537.501921296294</v>
      </c>
      <c r="K1151">
        <v>1463504566</v>
      </c>
      <c r="L1151" s="13">
        <f>(K1151/86400)+25569+(-5/24)</f>
        <v>42507.501921296294</v>
      </c>
      <c r="M1151" s="15" t="str">
        <f>TEXT(L1151, "mmm")</f>
        <v>May</v>
      </c>
      <c r="N1151" s="15" t="str">
        <f>TEXT(L1151, "yyyy")</f>
        <v>2016</v>
      </c>
      <c r="O1151" t="b">
        <v>0</v>
      </c>
      <c r="P1151">
        <v>2</v>
      </c>
      <c r="Q1151" t="b">
        <v>0</v>
      </c>
      <c r="R1151" t="s">
        <v>8284</v>
      </c>
      <c r="S1151" s="10">
        <f>(E1151/D1151)*100</f>
        <v>0.15</v>
      </c>
      <c r="T1151" s="12">
        <f>IF(P1151&gt;0,E1151/P1151,0)</f>
        <v>37.5</v>
      </c>
      <c r="U1151" t="str">
        <f>LEFT(R1151,FIND("/",R1151,1)-1)</f>
        <v>food</v>
      </c>
      <c r="V1151" t="str">
        <f>RIGHT(R1151,(LEN(R1151)-LEN(U1151)-1))</f>
        <v>food trucks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>(I1152/86400)+25569+(-5/24)</f>
        <v>42377.74623842592</v>
      </c>
      <c r="K1152">
        <v>1447109675</v>
      </c>
      <c r="L1152" s="13">
        <f>(K1152/86400)+25569+(-5/24)</f>
        <v>42317.74623842592</v>
      </c>
      <c r="M1152" s="15" t="str">
        <f>TEXT(L1152, "mmm")</f>
        <v>Nov</v>
      </c>
      <c r="N1152" s="15" t="str">
        <f>TEXT(L1152, "yyyy")</f>
        <v>2015</v>
      </c>
      <c r="O1152" t="b">
        <v>0</v>
      </c>
      <c r="P1152">
        <v>6</v>
      </c>
      <c r="Q1152" t="b">
        <v>0</v>
      </c>
      <c r="R1152" t="s">
        <v>8284</v>
      </c>
      <c r="S1152" s="10">
        <f>(E1152/D1152)*100</f>
        <v>10.08</v>
      </c>
      <c r="T1152" s="12">
        <f>IF(P1152&gt;0,E1152/P1152,0)</f>
        <v>42</v>
      </c>
      <c r="U1152" t="str">
        <f>LEFT(R1152,FIND("/",R1152,1)-1)</f>
        <v>food</v>
      </c>
      <c r="V1152" t="str">
        <f>RIGHT(R1152,(LEN(R1152)-LEN(U1152)-1))</f>
        <v>food trucks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>(I1153/86400)+25569+(-5/24)</f>
        <v>42253.894247685188</v>
      </c>
      <c r="K1153">
        <v>1439000863</v>
      </c>
      <c r="L1153" s="13">
        <f>(K1153/86400)+25569+(-5/24)</f>
        <v>42223.894247685188</v>
      </c>
      <c r="M1153" s="15" t="str">
        <f>TEXT(L1153, "mmm")</f>
        <v>Aug</v>
      </c>
      <c r="N1153" s="15" t="str">
        <f>TEXT(L1153, "yyyy")</f>
        <v>2015</v>
      </c>
      <c r="O1153" t="b">
        <v>0</v>
      </c>
      <c r="P1153">
        <v>0</v>
      </c>
      <c r="Q1153" t="b">
        <v>0</v>
      </c>
      <c r="R1153" t="s">
        <v>8284</v>
      </c>
      <c r="S1153" s="10">
        <f>(E1153/D1153)*100</f>
        <v>0</v>
      </c>
      <c r="T1153" s="12">
        <f>IF(P1153&gt;0,E1153/P1153,0)</f>
        <v>0</v>
      </c>
      <c r="U1153" t="str">
        <f>LEFT(R1153,FIND("/",R1153,1)-1)</f>
        <v>food</v>
      </c>
      <c r="V1153" t="str">
        <f>RIGHT(R1153,(LEN(R1153)-LEN(U1153)-1))</f>
        <v>food trucks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>(I1154/86400)+25569+(-5/24)</f>
        <v>42139.501296296294</v>
      </c>
      <c r="K1154">
        <v>1429117312</v>
      </c>
      <c r="L1154" s="13">
        <f>(K1154/86400)+25569+(-5/24)</f>
        <v>42109.501296296294</v>
      </c>
      <c r="M1154" s="15" t="str">
        <f>TEXT(L1154, "mmm")</f>
        <v>Apr</v>
      </c>
      <c r="N1154" s="15" t="str">
        <f>TEXT(L1154, "yyyy")</f>
        <v>2015</v>
      </c>
      <c r="O1154" t="b">
        <v>0</v>
      </c>
      <c r="P1154">
        <v>15</v>
      </c>
      <c r="Q1154" t="b">
        <v>0</v>
      </c>
      <c r="R1154" t="s">
        <v>8284</v>
      </c>
      <c r="S1154" s="10">
        <f>(E1154/D1154)*100</f>
        <v>5.6937500000000005</v>
      </c>
      <c r="T1154" s="12">
        <f>IF(P1154&gt;0,E1154/P1154,0)</f>
        <v>60.733333333333334</v>
      </c>
      <c r="U1154" t="str">
        <f>LEFT(R1154,FIND("/",R1154,1)-1)</f>
        <v>food</v>
      </c>
      <c r="V1154" t="str">
        <f>RIGHT(R1154,(LEN(R1154)-LEN(U1154)-1))</f>
        <v>food trucks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>(I1155/86400)+25569+(-5/24)</f>
        <v>42173.505844907406</v>
      </c>
      <c r="K1155">
        <v>1432055305</v>
      </c>
      <c r="L1155" s="13">
        <f>(K1155/86400)+25569+(-5/24)</f>
        <v>42143.505844907406</v>
      </c>
      <c r="M1155" s="15" t="str">
        <f>TEXT(L1155, "mmm")</f>
        <v>May</v>
      </c>
      <c r="N1155" s="15" t="str">
        <f>TEXT(L1155, "yyyy")</f>
        <v>2015</v>
      </c>
      <c r="O1155" t="b">
        <v>0</v>
      </c>
      <c r="P1155">
        <v>1</v>
      </c>
      <c r="Q1155" t="b">
        <v>0</v>
      </c>
      <c r="R1155" t="s">
        <v>8284</v>
      </c>
      <c r="S1155" s="10">
        <f>(E1155/D1155)*100</f>
        <v>0.625</v>
      </c>
      <c r="T1155" s="12">
        <f>IF(P1155&gt;0,E1155/P1155,0)</f>
        <v>50</v>
      </c>
      <c r="U1155" t="str">
        <f>LEFT(R1155,FIND("/",R1155,1)-1)</f>
        <v>food</v>
      </c>
      <c r="V1155" t="str">
        <f>RIGHT(R1155,(LEN(R1155)-LEN(U1155)-1))</f>
        <v>food trucks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>(I1156/86400)+25569+(-5/24)</f>
        <v>42252.900532407402</v>
      </c>
      <c r="K1156">
        <v>1438915006</v>
      </c>
      <c r="L1156" s="13">
        <f>(K1156/86400)+25569+(-5/24)</f>
        <v>42222.900532407402</v>
      </c>
      <c r="M1156" s="15" t="str">
        <f>TEXT(L1156, "mmm")</f>
        <v>Aug</v>
      </c>
      <c r="N1156" s="15" t="str">
        <f>TEXT(L1156, "yyyy")</f>
        <v>2015</v>
      </c>
      <c r="O1156" t="b">
        <v>0</v>
      </c>
      <c r="P1156">
        <v>3</v>
      </c>
      <c r="Q1156" t="b">
        <v>0</v>
      </c>
      <c r="R1156" t="s">
        <v>8284</v>
      </c>
      <c r="S1156" s="10">
        <f>(E1156/D1156)*100</f>
        <v>6.5</v>
      </c>
      <c r="T1156" s="12">
        <f>IF(P1156&gt;0,E1156/P1156,0)</f>
        <v>108.33333333333333</v>
      </c>
      <c r="U1156" t="str">
        <f>LEFT(R1156,FIND("/",R1156,1)-1)</f>
        <v>food</v>
      </c>
      <c r="V1156" t="str">
        <f>RIGHT(R1156,(LEN(R1156)-LEN(U1156)-1))</f>
        <v>food trucks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>(I1157/86400)+25569+(-5/24)</f>
        <v>41865.555648148147</v>
      </c>
      <c r="K1157">
        <v>1405448408</v>
      </c>
      <c r="L1157" s="13">
        <f>(K1157/86400)+25569+(-5/24)</f>
        <v>41835.555648148147</v>
      </c>
      <c r="M1157" s="15" t="str">
        <f>TEXT(L1157, "mmm")</f>
        <v>Jul</v>
      </c>
      <c r="N1157" s="15" t="str">
        <f>TEXT(L1157, "yyyy")</f>
        <v>2014</v>
      </c>
      <c r="O1157" t="b">
        <v>0</v>
      </c>
      <c r="P1157">
        <v>8</v>
      </c>
      <c r="Q1157" t="b">
        <v>0</v>
      </c>
      <c r="R1157" t="s">
        <v>8284</v>
      </c>
      <c r="S1157" s="10">
        <f>(E1157/D1157)*100</f>
        <v>0.752</v>
      </c>
      <c r="T1157" s="12">
        <f>IF(P1157&gt;0,E1157/P1157,0)</f>
        <v>23.5</v>
      </c>
      <c r="U1157" t="str">
        <f>LEFT(R1157,FIND("/",R1157,1)-1)</f>
        <v>food</v>
      </c>
      <c r="V1157" t="str">
        <f>RIGHT(R1157,(LEN(R1157)-LEN(U1157)-1))</f>
        <v>food trucks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>(I1158/86400)+25569+(-5/24)</f>
        <v>42058.862986111104</v>
      </c>
      <c r="K1158">
        <v>1422150162</v>
      </c>
      <c r="L1158" s="13">
        <f>(K1158/86400)+25569+(-5/24)</f>
        <v>42028.862986111104</v>
      </c>
      <c r="M1158" s="15" t="str">
        <f>TEXT(L1158, "mmm")</f>
        <v>Jan</v>
      </c>
      <c r="N1158" s="15" t="str">
        <f>TEXT(L1158, "yyyy")</f>
        <v>2015</v>
      </c>
      <c r="O1158" t="b">
        <v>0</v>
      </c>
      <c r="P1158">
        <v>0</v>
      </c>
      <c r="Q1158" t="b">
        <v>0</v>
      </c>
      <c r="R1158" t="s">
        <v>8284</v>
      </c>
      <c r="S1158" s="10">
        <f>(E1158/D1158)*100</f>
        <v>0</v>
      </c>
      <c r="T1158" s="12">
        <f>IF(P1158&gt;0,E1158/P1158,0)</f>
        <v>0</v>
      </c>
      <c r="U1158" t="str">
        <f>LEFT(R1158,FIND("/",R1158,1)-1)</f>
        <v>food</v>
      </c>
      <c r="V1158" t="str">
        <f>RIGHT(R1158,(LEN(R1158)-LEN(U1158)-1))</f>
        <v>food trucks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>(I1159/86400)+25569+(-5/24)</f>
        <v>41978.46157407407</v>
      </c>
      <c r="K1159">
        <v>1412607880</v>
      </c>
      <c r="L1159" s="13">
        <f>(K1159/86400)+25569+(-5/24)</f>
        <v>41918.419907407406</v>
      </c>
      <c r="M1159" s="15" t="str">
        <f>TEXT(L1159, "mmm")</f>
        <v>Oct</v>
      </c>
      <c r="N1159" s="15" t="str">
        <f>TEXT(L1159, "yyyy")</f>
        <v>2014</v>
      </c>
      <c r="O1159" t="b">
        <v>0</v>
      </c>
      <c r="P1159">
        <v>3</v>
      </c>
      <c r="Q1159" t="b">
        <v>0</v>
      </c>
      <c r="R1159" t="s">
        <v>8284</v>
      </c>
      <c r="S1159" s="10">
        <f>(E1159/D1159)*100</f>
        <v>1.51</v>
      </c>
      <c r="T1159" s="12">
        <f>IF(P1159&gt;0,E1159/P1159,0)</f>
        <v>50.333333333333336</v>
      </c>
      <c r="U1159" t="str">
        <f>LEFT(R1159,FIND("/",R1159,1)-1)</f>
        <v>food</v>
      </c>
      <c r="V1159" t="str">
        <f>RIGHT(R1159,(LEN(R1159)-LEN(U1159)-1))</f>
        <v>food trucks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>(I1160/86400)+25569+(-5/24)</f>
        <v>41981.883425925924</v>
      </c>
      <c r="K1160">
        <v>1415499128</v>
      </c>
      <c r="L1160" s="13">
        <f>(K1160/86400)+25569+(-5/24)</f>
        <v>41951.883425925924</v>
      </c>
      <c r="M1160" s="15" t="str">
        <f>TEXT(L1160, "mmm")</f>
        <v>Nov</v>
      </c>
      <c r="N1160" s="15" t="str">
        <f>TEXT(L1160, "yyyy")</f>
        <v>2014</v>
      </c>
      <c r="O1160" t="b">
        <v>0</v>
      </c>
      <c r="P1160">
        <v>3</v>
      </c>
      <c r="Q1160" t="b">
        <v>0</v>
      </c>
      <c r="R1160" t="s">
        <v>8284</v>
      </c>
      <c r="S1160" s="10">
        <f>(E1160/D1160)*100</f>
        <v>0.46666666666666673</v>
      </c>
      <c r="T1160" s="12">
        <f>IF(P1160&gt;0,E1160/P1160,0)</f>
        <v>11.666666666666666</v>
      </c>
      <c r="U1160" t="str">
        <f>LEFT(R1160,FIND("/",R1160,1)-1)</f>
        <v>food</v>
      </c>
      <c r="V1160" t="str">
        <f>RIGHT(R1160,(LEN(R1160)-LEN(U1160)-1))</f>
        <v>food trucks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>(I1161/86400)+25569+(-5/24)</f>
        <v>42185.447916666664</v>
      </c>
      <c r="K1161">
        <v>1433006765</v>
      </c>
      <c r="L1161" s="13">
        <f>(K1161/86400)+25569+(-5/24)</f>
        <v>42154.518113425926</v>
      </c>
      <c r="M1161" s="15" t="str">
        <f>TEXT(L1161, "mmm")</f>
        <v>May</v>
      </c>
      <c r="N1161" s="15" t="str">
        <f>TEXT(L1161, "yyyy")</f>
        <v>2015</v>
      </c>
      <c r="O1161" t="b">
        <v>0</v>
      </c>
      <c r="P1161">
        <v>0</v>
      </c>
      <c r="Q1161" t="b">
        <v>0</v>
      </c>
      <c r="R1161" t="s">
        <v>8284</v>
      </c>
      <c r="S1161" s="10">
        <f>(E1161/D1161)*100</f>
        <v>0</v>
      </c>
      <c r="T1161" s="12">
        <f>IF(P1161&gt;0,E1161/P1161,0)</f>
        <v>0</v>
      </c>
      <c r="U1161" t="str">
        <f>LEFT(R1161,FIND("/",R1161,1)-1)</f>
        <v>food</v>
      </c>
      <c r="V1161" t="str">
        <f>RIGHT(R1161,(LEN(R1161)-LEN(U1161)-1))</f>
        <v>food trucks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>(I1162/86400)+25569+(-5/24)</f>
        <v>42090.904930555553</v>
      </c>
      <c r="K1162">
        <v>1424922186</v>
      </c>
      <c r="L1162" s="13">
        <f>(K1162/86400)+25569+(-5/24)</f>
        <v>42060.946597222217</v>
      </c>
      <c r="M1162" s="15" t="str">
        <f>TEXT(L1162, "mmm")</f>
        <v>Feb</v>
      </c>
      <c r="N1162" s="15" t="str">
        <f>TEXT(L1162, "yyyy")</f>
        <v>2015</v>
      </c>
      <c r="O1162" t="b">
        <v>0</v>
      </c>
      <c r="P1162">
        <v>19</v>
      </c>
      <c r="Q1162" t="b">
        <v>0</v>
      </c>
      <c r="R1162" t="s">
        <v>8284</v>
      </c>
      <c r="S1162" s="10">
        <f>(E1162/D1162)*100</f>
        <v>3.85</v>
      </c>
      <c r="T1162" s="12">
        <f>IF(P1162&gt;0,E1162/P1162,0)</f>
        <v>60.789473684210527</v>
      </c>
      <c r="U1162" t="str">
        <f>LEFT(R1162,FIND("/",R1162,1)-1)</f>
        <v>food</v>
      </c>
      <c r="V1162" t="str">
        <f>RIGHT(R1162,(LEN(R1162)-LEN(U1162)-1))</f>
        <v>food trucks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>(I1163/86400)+25569+(-5/24)</f>
        <v>42143.421168981477</v>
      </c>
      <c r="K1163">
        <v>1430233589</v>
      </c>
      <c r="L1163" s="13">
        <f>(K1163/86400)+25569+(-5/24)</f>
        <v>42122.421168981477</v>
      </c>
      <c r="M1163" s="15" t="str">
        <f>TEXT(L1163, "mmm")</f>
        <v>Apr</v>
      </c>
      <c r="N1163" s="15" t="str">
        <f>TEXT(L1163, "yyyy")</f>
        <v>2015</v>
      </c>
      <c r="O1163" t="b">
        <v>0</v>
      </c>
      <c r="P1163">
        <v>0</v>
      </c>
      <c r="Q1163" t="b">
        <v>0</v>
      </c>
      <c r="R1163" t="s">
        <v>8284</v>
      </c>
      <c r="S1163" s="10">
        <f>(E1163/D1163)*100</f>
        <v>0</v>
      </c>
      <c r="T1163" s="12">
        <f>IF(P1163&gt;0,E1163/P1163,0)</f>
        <v>0</v>
      </c>
      <c r="U1163" t="str">
        <f>LEFT(R1163,FIND("/",R1163,1)-1)</f>
        <v>food</v>
      </c>
      <c r="V1163" t="str">
        <f>RIGHT(R1163,(LEN(R1163)-LEN(U1163)-1))</f>
        <v>food trucks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>(I1164/86400)+25569+(-5/24)</f>
        <v>41907.475277777776</v>
      </c>
      <c r="K1164">
        <v>1408983864</v>
      </c>
      <c r="L1164" s="13">
        <f>(K1164/86400)+25569+(-5/24)</f>
        <v>41876.475277777776</v>
      </c>
      <c r="M1164" s="15" t="str">
        <f>TEXT(L1164, "mmm")</f>
        <v>Aug</v>
      </c>
      <c r="N1164" s="15" t="str">
        <f>TEXT(L1164, "yyyy")</f>
        <v>2014</v>
      </c>
      <c r="O1164" t="b">
        <v>0</v>
      </c>
      <c r="P1164">
        <v>2</v>
      </c>
      <c r="Q1164" t="b">
        <v>0</v>
      </c>
      <c r="R1164" t="s">
        <v>8284</v>
      </c>
      <c r="S1164" s="10">
        <f>(E1164/D1164)*100</f>
        <v>5.8333333333333341E-2</v>
      </c>
      <c r="T1164" s="12">
        <f>IF(P1164&gt;0,E1164/P1164,0)</f>
        <v>17.5</v>
      </c>
      <c r="U1164" t="str">
        <f>LEFT(R1164,FIND("/",R1164,1)-1)</f>
        <v>food</v>
      </c>
      <c r="V1164" t="str">
        <f>RIGHT(R1164,(LEN(R1164)-LEN(U1164)-1))</f>
        <v>food trucks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>(I1165/86400)+25569+(-5/24)</f>
        <v>41860.515277777777</v>
      </c>
      <c r="K1165">
        <v>1405012920</v>
      </c>
      <c r="L1165" s="13">
        <f>(K1165/86400)+25569+(-5/24)</f>
        <v>41830.515277777777</v>
      </c>
      <c r="M1165" s="15" t="str">
        <f>TEXT(L1165, "mmm")</f>
        <v>Jul</v>
      </c>
      <c r="N1165" s="15" t="str">
        <f>TEXT(L1165, "yyyy")</f>
        <v>2014</v>
      </c>
      <c r="O1165" t="b">
        <v>0</v>
      </c>
      <c r="P1165">
        <v>0</v>
      </c>
      <c r="Q1165" t="b">
        <v>0</v>
      </c>
      <c r="R1165" t="s">
        <v>8284</v>
      </c>
      <c r="S1165" s="10">
        <f>(E1165/D1165)*100</f>
        <v>0</v>
      </c>
      <c r="T1165" s="12">
        <f>IF(P1165&gt;0,E1165/P1165,0)</f>
        <v>0</v>
      </c>
      <c r="U1165" t="str">
        <f>LEFT(R1165,FIND("/",R1165,1)-1)</f>
        <v>food</v>
      </c>
      <c r="V1165" t="str">
        <f>RIGHT(R1165,(LEN(R1165)-LEN(U1165)-1))</f>
        <v>food trucks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>(I1166/86400)+25569+(-5/24)</f>
        <v>42539.51599537037</v>
      </c>
      <c r="K1166">
        <v>1463678582</v>
      </c>
      <c r="L1166" s="13">
        <f>(K1166/86400)+25569+(-5/24)</f>
        <v>42509.51599537037</v>
      </c>
      <c r="M1166" s="15" t="str">
        <f>TEXT(L1166, "mmm")</f>
        <v>May</v>
      </c>
      <c r="N1166" s="15" t="str">
        <f>TEXT(L1166, "yyyy")</f>
        <v>2016</v>
      </c>
      <c r="O1166" t="b">
        <v>0</v>
      </c>
      <c r="P1166">
        <v>0</v>
      </c>
      <c r="Q1166" t="b">
        <v>0</v>
      </c>
      <c r="R1166" t="s">
        <v>8284</v>
      </c>
      <c r="S1166" s="10">
        <f>(E1166/D1166)*100</f>
        <v>0</v>
      </c>
      <c r="T1166" s="12">
        <f>IF(P1166&gt;0,E1166/P1166,0)</f>
        <v>0</v>
      </c>
      <c r="U1166" t="str">
        <f>LEFT(R1166,FIND("/",R1166,1)-1)</f>
        <v>food</v>
      </c>
      <c r="V1166" t="str">
        <f>RIGHT(R1166,(LEN(R1166)-LEN(U1166)-1))</f>
        <v>food trucks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>(I1167/86400)+25569+(-5/24)</f>
        <v>41826.00613425926</v>
      </c>
      <c r="K1167">
        <v>1401685730</v>
      </c>
      <c r="L1167" s="13">
        <f>(K1167/86400)+25569+(-5/24)</f>
        <v>41792.00613425926</v>
      </c>
      <c r="M1167" s="15" t="str">
        <f>TEXT(L1167, "mmm")</f>
        <v>Jun</v>
      </c>
      <c r="N1167" s="15" t="str">
        <f>TEXT(L1167, "yyyy")</f>
        <v>2014</v>
      </c>
      <c r="O1167" t="b">
        <v>0</v>
      </c>
      <c r="P1167">
        <v>25</v>
      </c>
      <c r="Q1167" t="b">
        <v>0</v>
      </c>
      <c r="R1167" t="s">
        <v>8284</v>
      </c>
      <c r="S1167" s="10">
        <f>(E1167/D1167)*100</f>
        <v>20.705000000000002</v>
      </c>
      <c r="T1167" s="12">
        <f>IF(P1167&gt;0,E1167/P1167,0)</f>
        <v>82.82</v>
      </c>
      <c r="U1167" t="str">
        <f>LEFT(R1167,FIND("/",R1167,1)-1)</f>
        <v>food</v>
      </c>
      <c r="V1167" t="str">
        <f>RIGHT(R1167,(LEN(R1167)-LEN(U1167)-1))</f>
        <v>food trucks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>(I1168/86400)+25569+(-5/24)</f>
        <v>42180.958333333336</v>
      </c>
      <c r="K1168">
        <v>1432640342</v>
      </c>
      <c r="L1168" s="13">
        <f>(K1168/86400)+25569+(-5/24)</f>
        <v>42150.277106481481</v>
      </c>
      <c r="M1168" s="15" t="str">
        <f>TEXT(L1168, "mmm")</f>
        <v>May</v>
      </c>
      <c r="N1168" s="15" t="str">
        <f>TEXT(L1168, "yyyy")</f>
        <v>2015</v>
      </c>
      <c r="O1168" t="b">
        <v>0</v>
      </c>
      <c r="P1168">
        <v>8</v>
      </c>
      <c r="Q1168" t="b">
        <v>0</v>
      </c>
      <c r="R1168" t="s">
        <v>8284</v>
      </c>
      <c r="S1168" s="10">
        <f>(E1168/D1168)*100</f>
        <v>19.139999999999997</v>
      </c>
      <c r="T1168" s="12">
        <f>IF(P1168&gt;0,E1168/P1168,0)</f>
        <v>358.875</v>
      </c>
      <c r="U1168" t="str">
        <f>LEFT(R1168,FIND("/",R1168,1)-1)</f>
        <v>food</v>
      </c>
      <c r="V1168" t="str">
        <f>RIGHT(R1168,(LEN(R1168)-LEN(U1168)-1))</f>
        <v>food trucks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>(I1169/86400)+25569+(-5/24)</f>
        <v>41894.526562499996</v>
      </c>
      <c r="K1169">
        <v>1407865095</v>
      </c>
      <c r="L1169" s="13">
        <f>(K1169/86400)+25569+(-5/24)</f>
        <v>41863.526562499996</v>
      </c>
      <c r="M1169" s="15" t="str">
        <f>TEXT(L1169, "mmm")</f>
        <v>Aug</v>
      </c>
      <c r="N1169" s="15" t="str">
        <f>TEXT(L1169, "yyyy")</f>
        <v>2014</v>
      </c>
      <c r="O1169" t="b">
        <v>0</v>
      </c>
      <c r="P1169">
        <v>16</v>
      </c>
      <c r="Q1169" t="b">
        <v>0</v>
      </c>
      <c r="R1169" t="s">
        <v>8284</v>
      </c>
      <c r="S1169" s="10">
        <f>(E1169/D1169)*100</f>
        <v>1.6316666666666666</v>
      </c>
      <c r="T1169" s="12">
        <f>IF(P1169&gt;0,E1169/P1169,0)</f>
        <v>61.1875</v>
      </c>
      <c r="U1169" t="str">
        <f>LEFT(R1169,FIND("/",R1169,1)-1)</f>
        <v>food</v>
      </c>
      <c r="V1169" t="str">
        <f>RIGHT(R1169,(LEN(R1169)-LEN(U1169)-1))</f>
        <v>food trucks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>(I1170/86400)+25569+(-5/24)</f>
        <v>42634.845659722218</v>
      </c>
      <c r="K1170">
        <v>1471915065</v>
      </c>
      <c r="L1170" s="13">
        <f>(K1170/86400)+25569+(-5/24)</f>
        <v>42604.845659722218</v>
      </c>
      <c r="M1170" s="15" t="str">
        <f>TEXT(L1170, "mmm")</f>
        <v>Aug</v>
      </c>
      <c r="N1170" s="15" t="str">
        <f>TEXT(L1170, "yyyy")</f>
        <v>2016</v>
      </c>
      <c r="O1170" t="b">
        <v>0</v>
      </c>
      <c r="P1170">
        <v>3</v>
      </c>
      <c r="Q1170" t="b">
        <v>0</v>
      </c>
      <c r="R1170" t="s">
        <v>8284</v>
      </c>
      <c r="S1170" s="10">
        <f>(E1170/D1170)*100</f>
        <v>5.6666666666666661</v>
      </c>
      <c r="T1170" s="12">
        <f>IF(P1170&gt;0,E1170/P1170,0)</f>
        <v>340</v>
      </c>
      <c r="U1170" t="str">
        <f>LEFT(R1170,FIND("/",R1170,1)-1)</f>
        <v>food</v>
      </c>
      <c r="V1170" t="str">
        <f>RIGHT(R1170,(LEN(R1170)-LEN(U1170)-1))</f>
        <v>food trucks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>(I1171/86400)+25569+(-5/24)</f>
        <v>42057.145405092589</v>
      </c>
      <c r="K1171">
        <v>1422001763</v>
      </c>
      <c r="L1171" s="13">
        <f>(K1171/86400)+25569+(-5/24)</f>
        <v>42027.145405092589</v>
      </c>
      <c r="M1171" s="15" t="str">
        <f>TEXT(L1171, "mmm")</f>
        <v>Jan</v>
      </c>
      <c r="N1171" s="15" t="str">
        <f>TEXT(L1171, "yyyy")</f>
        <v>2015</v>
      </c>
      <c r="O1171" t="b">
        <v>0</v>
      </c>
      <c r="P1171">
        <v>3</v>
      </c>
      <c r="Q1171" t="b">
        <v>0</v>
      </c>
      <c r="R1171" t="s">
        <v>8284</v>
      </c>
      <c r="S1171" s="10">
        <f>(E1171/D1171)*100</f>
        <v>0.16999999999999998</v>
      </c>
      <c r="T1171" s="12">
        <f>IF(P1171&gt;0,E1171/P1171,0)</f>
        <v>5.666666666666667</v>
      </c>
      <c r="U1171" t="str">
        <f>LEFT(R1171,FIND("/",R1171,1)-1)</f>
        <v>food</v>
      </c>
      <c r="V1171" t="str">
        <f>RIGHT(R1171,(LEN(R1171)-LEN(U1171)-1))</f>
        <v>food trucks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>(I1172/86400)+25569+(-5/24)</f>
        <v>42154.684849537036</v>
      </c>
      <c r="K1172">
        <v>1430429171</v>
      </c>
      <c r="L1172" s="13">
        <f>(K1172/86400)+25569+(-5/24)</f>
        <v>42124.684849537036</v>
      </c>
      <c r="M1172" s="15" t="str">
        <f>TEXT(L1172, "mmm")</f>
        <v>Apr</v>
      </c>
      <c r="N1172" s="15" t="str">
        <f>TEXT(L1172, "yyyy")</f>
        <v>2015</v>
      </c>
      <c r="O1172" t="b">
        <v>0</v>
      </c>
      <c r="P1172">
        <v>2</v>
      </c>
      <c r="Q1172" t="b">
        <v>0</v>
      </c>
      <c r="R1172" t="s">
        <v>8284</v>
      </c>
      <c r="S1172" s="10">
        <f>(E1172/D1172)*100</f>
        <v>0.4</v>
      </c>
      <c r="T1172" s="12">
        <f>IF(P1172&gt;0,E1172/P1172,0)</f>
        <v>50</v>
      </c>
      <c r="U1172" t="str">
        <f>LEFT(R1172,FIND("/",R1172,1)-1)</f>
        <v>food</v>
      </c>
      <c r="V1172" t="str">
        <f>RIGHT(R1172,(LEN(R1172)-LEN(U1172)-1))</f>
        <v>food trucks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>(I1173/86400)+25569+(-5/24)</f>
        <v>41956.638043981475</v>
      </c>
      <c r="K1173">
        <v>1414351127</v>
      </c>
      <c r="L1173" s="13">
        <f>(K1173/86400)+25569+(-5/24)</f>
        <v>41938.596377314811</v>
      </c>
      <c r="M1173" s="15" t="str">
        <f>TEXT(L1173, "mmm")</f>
        <v>Oct</v>
      </c>
      <c r="N1173" s="15" t="str">
        <f>TEXT(L1173, "yyyy")</f>
        <v>2014</v>
      </c>
      <c r="O1173" t="b">
        <v>0</v>
      </c>
      <c r="P1173">
        <v>1</v>
      </c>
      <c r="Q1173" t="b">
        <v>0</v>
      </c>
      <c r="R1173" t="s">
        <v>8284</v>
      </c>
      <c r="S1173" s="10">
        <f>(E1173/D1173)*100</f>
        <v>0.1</v>
      </c>
      <c r="T1173" s="12">
        <f>IF(P1173&gt;0,E1173/P1173,0)</f>
        <v>25</v>
      </c>
      <c r="U1173" t="str">
        <f>LEFT(R1173,FIND("/",R1173,1)-1)</f>
        <v>food</v>
      </c>
      <c r="V1173" t="str">
        <f>RIGHT(R1173,(LEN(R1173)-LEN(U1173)-1))</f>
        <v>food trucks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>(I1174/86400)+25569+(-5/24)</f>
        <v>41871.473981481475</v>
      </c>
      <c r="K1174">
        <v>1405959752</v>
      </c>
      <c r="L1174" s="13">
        <f>(K1174/86400)+25569+(-5/24)</f>
        <v>41841.473981481475</v>
      </c>
      <c r="M1174" s="15" t="str">
        <f>TEXT(L1174, "mmm")</f>
        <v>Jul</v>
      </c>
      <c r="N1174" s="15" t="str">
        <f>TEXT(L1174, "yyyy")</f>
        <v>2014</v>
      </c>
      <c r="O1174" t="b">
        <v>0</v>
      </c>
      <c r="P1174">
        <v>0</v>
      </c>
      <c r="Q1174" t="b">
        <v>0</v>
      </c>
      <c r="R1174" t="s">
        <v>8284</v>
      </c>
      <c r="S1174" s="10">
        <f>(E1174/D1174)*100</f>
        <v>0</v>
      </c>
      <c r="T1174" s="12">
        <f>IF(P1174&gt;0,E1174/P1174,0)</f>
        <v>0</v>
      </c>
      <c r="U1174" t="str">
        <f>LEFT(R1174,FIND("/",R1174,1)-1)</f>
        <v>food</v>
      </c>
      <c r="V1174" t="str">
        <f>RIGHT(R1174,(LEN(R1174)-LEN(U1174)-1))</f>
        <v>food trucks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>(I1175/86400)+25569+(-5/24)</f>
        <v>42218.97751157407</v>
      </c>
      <c r="K1175">
        <v>1435552057</v>
      </c>
      <c r="L1175" s="13">
        <f>(K1175/86400)+25569+(-5/24)</f>
        <v>42183.97751157407</v>
      </c>
      <c r="M1175" s="15" t="str">
        <f>TEXT(L1175, "mmm")</f>
        <v>Jun</v>
      </c>
      <c r="N1175" s="15" t="str">
        <f>TEXT(L1175, "yyyy")</f>
        <v>2015</v>
      </c>
      <c r="O1175" t="b">
        <v>0</v>
      </c>
      <c r="P1175">
        <v>1</v>
      </c>
      <c r="Q1175" t="b">
        <v>0</v>
      </c>
      <c r="R1175" t="s">
        <v>8284</v>
      </c>
      <c r="S1175" s="10">
        <f>(E1175/D1175)*100</f>
        <v>2.4E-2</v>
      </c>
      <c r="T1175" s="12">
        <f>IF(P1175&gt;0,E1175/P1175,0)</f>
        <v>30</v>
      </c>
      <c r="U1175" t="str">
        <f>LEFT(R1175,FIND("/",R1175,1)-1)</f>
        <v>food</v>
      </c>
      <c r="V1175" t="str">
        <f>RIGHT(R1175,(LEN(R1175)-LEN(U1175)-1))</f>
        <v>food trucks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>(I1176/86400)+25569+(-5/24)</f>
        <v>42498.633414351854</v>
      </c>
      <c r="K1176">
        <v>1460146327</v>
      </c>
      <c r="L1176" s="13">
        <f>(K1176/86400)+25569+(-5/24)</f>
        <v>42468.633414351854</v>
      </c>
      <c r="M1176" s="15" t="str">
        <f>TEXT(L1176, "mmm")</f>
        <v>Apr</v>
      </c>
      <c r="N1176" s="15" t="str">
        <f>TEXT(L1176, "yyyy")</f>
        <v>2016</v>
      </c>
      <c r="O1176" t="b">
        <v>0</v>
      </c>
      <c r="P1176">
        <v>19</v>
      </c>
      <c r="Q1176" t="b">
        <v>0</v>
      </c>
      <c r="R1176" t="s">
        <v>8284</v>
      </c>
      <c r="S1176" s="10">
        <f>(E1176/D1176)*100</f>
        <v>5.9066666666666672</v>
      </c>
      <c r="T1176" s="12">
        <f>IF(P1176&gt;0,E1176/P1176,0)</f>
        <v>46.631578947368418</v>
      </c>
      <c r="U1176" t="str">
        <f>LEFT(R1176,FIND("/",R1176,1)-1)</f>
        <v>food</v>
      </c>
      <c r="V1176" t="str">
        <f>RIGHT(R1176,(LEN(R1176)-LEN(U1176)-1))</f>
        <v>food trucks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>(I1177/86400)+25569+(-5/24)</f>
        <v>42200.520127314812</v>
      </c>
      <c r="K1177">
        <v>1434389339</v>
      </c>
      <c r="L1177" s="13">
        <f>(K1177/86400)+25569+(-5/24)</f>
        <v>42170.520127314812</v>
      </c>
      <c r="M1177" s="15" t="str">
        <f>TEXT(L1177, "mmm")</f>
        <v>Jun</v>
      </c>
      <c r="N1177" s="15" t="str">
        <f>TEXT(L1177, "yyyy")</f>
        <v>2015</v>
      </c>
      <c r="O1177" t="b">
        <v>0</v>
      </c>
      <c r="P1177">
        <v>9</v>
      </c>
      <c r="Q1177" t="b">
        <v>0</v>
      </c>
      <c r="R1177" t="s">
        <v>8284</v>
      </c>
      <c r="S1177" s="10">
        <f>(E1177/D1177)*100</f>
        <v>2.9250000000000003</v>
      </c>
      <c r="T1177" s="12">
        <f>IF(P1177&gt;0,E1177/P1177,0)</f>
        <v>65</v>
      </c>
      <c r="U1177" t="str">
        <f>LEFT(R1177,FIND("/",R1177,1)-1)</f>
        <v>food</v>
      </c>
      <c r="V1177" t="str">
        <f>RIGHT(R1177,(LEN(R1177)-LEN(U1177)-1))</f>
        <v>food trucks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>(I1178/86400)+25569+(-5/24)</f>
        <v>42800.333333333336</v>
      </c>
      <c r="K1178">
        <v>1484094498</v>
      </c>
      <c r="L1178" s="13">
        <f>(K1178/86400)+25569+(-5/24)</f>
        <v>42745.811319444438</v>
      </c>
      <c r="M1178" s="15" t="str">
        <f>TEXT(L1178, "mmm")</f>
        <v>Jan</v>
      </c>
      <c r="N1178" s="15" t="str">
        <f>TEXT(L1178, "yyyy")</f>
        <v>2017</v>
      </c>
      <c r="O1178" t="b">
        <v>0</v>
      </c>
      <c r="P1178">
        <v>1</v>
      </c>
      <c r="Q1178" t="b">
        <v>0</v>
      </c>
      <c r="R1178" t="s">
        <v>8284</v>
      </c>
      <c r="S1178" s="10">
        <f>(E1178/D1178)*100</f>
        <v>5.7142857142857143E-3</v>
      </c>
      <c r="T1178" s="12">
        <f>IF(P1178&gt;0,E1178/P1178,0)</f>
        <v>10</v>
      </c>
      <c r="U1178" t="str">
        <f>LEFT(R1178,FIND("/",R1178,1)-1)</f>
        <v>food</v>
      </c>
      <c r="V1178" t="str">
        <f>RIGHT(R1178,(LEN(R1178)-LEN(U1178)-1))</f>
        <v>food trucks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>(I1179/86400)+25569+(-5/24)</f>
        <v>41927.452499999999</v>
      </c>
      <c r="K1179">
        <v>1410796296</v>
      </c>
      <c r="L1179" s="13">
        <f>(K1179/86400)+25569+(-5/24)</f>
        <v>41897.452499999999</v>
      </c>
      <c r="M1179" s="15" t="str">
        <f>TEXT(L1179, "mmm")</f>
        <v>Sep</v>
      </c>
      <c r="N1179" s="15" t="str">
        <f>TEXT(L1179, "yyyy")</f>
        <v>2014</v>
      </c>
      <c r="O1179" t="b">
        <v>0</v>
      </c>
      <c r="P1179">
        <v>0</v>
      </c>
      <c r="Q1179" t="b">
        <v>0</v>
      </c>
      <c r="R1179" t="s">
        <v>8284</v>
      </c>
      <c r="S1179" s="10">
        <f>(E1179/D1179)*100</f>
        <v>0</v>
      </c>
      <c r="T1179" s="12">
        <f>IF(P1179&gt;0,E1179/P1179,0)</f>
        <v>0</v>
      </c>
      <c r="U1179" t="str">
        <f>LEFT(R1179,FIND("/",R1179,1)-1)</f>
        <v>food</v>
      </c>
      <c r="V1179" t="str">
        <f>RIGHT(R1179,(LEN(R1179)-LEN(U1179)-1))</f>
        <v>food trucks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>(I1180/86400)+25569+(-5/24)</f>
        <v>41867.69736111111</v>
      </c>
      <c r="K1180">
        <v>1405633452</v>
      </c>
      <c r="L1180" s="13">
        <f>(K1180/86400)+25569+(-5/24)</f>
        <v>41837.69736111111</v>
      </c>
      <c r="M1180" s="15" t="str">
        <f>TEXT(L1180, "mmm")</f>
        <v>Jul</v>
      </c>
      <c r="N1180" s="15" t="str">
        <f>TEXT(L1180, "yyyy")</f>
        <v>2014</v>
      </c>
      <c r="O1180" t="b">
        <v>0</v>
      </c>
      <c r="P1180">
        <v>1</v>
      </c>
      <c r="Q1180" t="b">
        <v>0</v>
      </c>
      <c r="R1180" t="s">
        <v>8284</v>
      </c>
      <c r="S1180" s="10">
        <f>(E1180/D1180)*100</f>
        <v>6.6666666666666671E-3</v>
      </c>
      <c r="T1180" s="12">
        <f>IF(P1180&gt;0,E1180/P1180,0)</f>
        <v>5</v>
      </c>
      <c r="U1180" t="str">
        <f>LEFT(R1180,FIND("/",R1180,1)-1)</f>
        <v>food</v>
      </c>
      <c r="V1180" t="str">
        <f>RIGHT(R1180,(LEN(R1180)-LEN(U1180)-1))</f>
        <v>food trucks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>(I1181/86400)+25569+(-5/24)</f>
        <v>42305.511886574073</v>
      </c>
      <c r="K1181">
        <v>1443460627</v>
      </c>
      <c r="L1181" s="13">
        <f>(K1181/86400)+25569+(-5/24)</f>
        <v>42275.511886574073</v>
      </c>
      <c r="M1181" s="15" t="str">
        <f>TEXT(L1181, "mmm")</f>
        <v>Sep</v>
      </c>
      <c r="N1181" s="15" t="str">
        <f>TEXT(L1181, "yyyy")</f>
        <v>2015</v>
      </c>
      <c r="O1181" t="b">
        <v>0</v>
      </c>
      <c r="P1181">
        <v>5</v>
      </c>
      <c r="Q1181" t="b">
        <v>0</v>
      </c>
      <c r="R1181" t="s">
        <v>8284</v>
      </c>
      <c r="S1181" s="10">
        <f>(E1181/D1181)*100</f>
        <v>5.3333333333333339</v>
      </c>
      <c r="T1181" s="12">
        <f>IF(P1181&gt;0,E1181/P1181,0)</f>
        <v>640</v>
      </c>
      <c r="U1181" t="str">
        <f>LEFT(R1181,FIND("/",R1181,1)-1)</f>
        <v>food</v>
      </c>
      <c r="V1181" t="str">
        <f>RIGHT(R1181,(LEN(R1181)-LEN(U1181)-1))</f>
        <v>food trucks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>(I1182/86400)+25569+(-5/24)</f>
        <v>41818.598541666666</v>
      </c>
      <c r="K1182">
        <v>1400786514</v>
      </c>
      <c r="L1182" s="13">
        <f>(K1182/86400)+25569+(-5/24)</f>
        <v>41781.598541666666</v>
      </c>
      <c r="M1182" s="15" t="str">
        <f>TEXT(L1182, "mmm")</f>
        <v>May</v>
      </c>
      <c r="N1182" s="15" t="str">
        <f>TEXT(L1182, "yyyy")</f>
        <v>2014</v>
      </c>
      <c r="O1182" t="b">
        <v>0</v>
      </c>
      <c r="P1182">
        <v>85</v>
      </c>
      <c r="Q1182" t="b">
        <v>0</v>
      </c>
      <c r="R1182" t="s">
        <v>8284</v>
      </c>
      <c r="S1182" s="10">
        <f>(E1182/D1182)*100</f>
        <v>11.75</v>
      </c>
      <c r="T1182" s="12">
        <f>IF(P1182&gt;0,E1182/P1182,0)</f>
        <v>69.117647058823536</v>
      </c>
      <c r="U1182" t="str">
        <f>LEFT(R1182,FIND("/",R1182,1)-1)</f>
        <v>food</v>
      </c>
      <c r="V1182" t="str">
        <f>RIGHT(R1182,(LEN(R1182)-LEN(U1182)-1))</f>
        <v>food trucks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>(I1183/86400)+25569+(-5/24)</f>
        <v>42064.131030092591</v>
      </c>
      <c r="K1183">
        <v>1422605321</v>
      </c>
      <c r="L1183" s="13">
        <f>(K1183/86400)+25569+(-5/24)</f>
        <v>42034.131030092591</v>
      </c>
      <c r="M1183" s="15" t="str">
        <f>TEXT(L1183, "mmm")</f>
        <v>Jan</v>
      </c>
      <c r="N1183" s="15" t="str">
        <f>TEXT(L1183, "yyyy")</f>
        <v>2015</v>
      </c>
      <c r="O1183" t="b">
        <v>0</v>
      </c>
      <c r="P1183">
        <v>3</v>
      </c>
      <c r="Q1183" t="b">
        <v>0</v>
      </c>
      <c r="R1183" t="s">
        <v>8284</v>
      </c>
      <c r="S1183" s="10">
        <f>(E1183/D1183)*100</f>
        <v>8.0000000000000002E-3</v>
      </c>
      <c r="T1183" s="12">
        <f>IF(P1183&gt;0,E1183/P1183,0)</f>
        <v>1.3333333333333333</v>
      </c>
      <c r="U1183" t="str">
        <f>LEFT(R1183,FIND("/",R1183,1)-1)</f>
        <v>food</v>
      </c>
      <c r="V1183" t="str">
        <f>RIGHT(R1183,(LEN(R1183)-LEN(U1183)-1))</f>
        <v>food trucks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>(I1184/86400)+25569+(-5/24)</f>
        <v>42747.487499999996</v>
      </c>
      <c r="K1184">
        <v>1482609088</v>
      </c>
      <c r="L1184" s="13">
        <f>(K1184/86400)+25569+(-5/24)</f>
        <v>42728.619074074071</v>
      </c>
      <c r="M1184" s="15" t="str">
        <f>TEXT(L1184, "mmm")</f>
        <v>Dec</v>
      </c>
      <c r="N1184" s="15" t="str">
        <f>TEXT(L1184, "yyyy")</f>
        <v>2016</v>
      </c>
      <c r="O1184" t="b">
        <v>0</v>
      </c>
      <c r="P1184">
        <v>4</v>
      </c>
      <c r="Q1184" t="b">
        <v>0</v>
      </c>
      <c r="R1184" t="s">
        <v>8284</v>
      </c>
      <c r="S1184" s="10">
        <f>(E1184/D1184)*100</f>
        <v>4.2</v>
      </c>
      <c r="T1184" s="12">
        <f>IF(P1184&gt;0,E1184/P1184,0)</f>
        <v>10.5</v>
      </c>
      <c r="U1184" t="str">
        <f>LEFT(R1184,FIND("/",R1184,1)-1)</f>
        <v>food</v>
      </c>
      <c r="V1184" t="str">
        <f>RIGHT(R1184,(LEN(R1184)-LEN(U1184)-1))</f>
        <v>food trucks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>(I1185/86400)+25569+(-5/24)</f>
        <v>42675.957638888889</v>
      </c>
      <c r="K1185">
        <v>1476391223</v>
      </c>
      <c r="L1185" s="13">
        <f>(K1185/86400)+25569+(-5/24)</f>
        <v>42656.653043981474</v>
      </c>
      <c r="M1185" s="15" t="str">
        <f>TEXT(L1185, "mmm")</f>
        <v>Oct</v>
      </c>
      <c r="N1185" s="15" t="str">
        <f>TEXT(L1185, "yyyy")</f>
        <v>2016</v>
      </c>
      <c r="O1185" t="b">
        <v>0</v>
      </c>
      <c r="P1185">
        <v>3</v>
      </c>
      <c r="Q1185" t="b">
        <v>0</v>
      </c>
      <c r="R1185" t="s">
        <v>8284</v>
      </c>
      <c r="S1185" s="10">
        <f>(E1185/D1185)*100</f>
        <v>4</v>
      </c>
      <c r="T1185" s="12">
        <f>IF(P1185&gt;0,E1185/P1185,0)</f>
        <v>33.333333333333336</v>
      </c>
      <c r="U1185" t="str">
        <f>LEFT(R1185,FIND("/",R1185,1)-1)</f>
        <v>food</v>
      </c>
      <c r="V1185" t="str">
        <f>RIGHT(R1185,(LEN(R1185)-LEN(U1185)-1))</f>
        <v>food trucks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>(I1186/86400)+25569+(-5/24)</f>
        <v>42772.391331018516</v>
      </c>
      <c r="K1186">
        <v>1483712611</v>
      </c>
      <c r="L1186" s="13">
        <f>(K1186/86400)+25569+(-5/24)</f>
        <v>42741.391331018516</v>
      </c>
      <c r="M1186" s="15" t="str">
        <f>TEXT(L1186, "mmm")</f>
        <v>Jan</v>
      </c>
      <c r="N1186" s="15" t="str">
        <f>TEXT(L1186, "yyyy")</f>
        <v>2017</v>
      </c>
      <c r="O1186" t="b">
        <v>0</v>
      </c>
      <c r="P1186">
        <v>375</v>
      </c>
      <c r="Q1186" t="b">
        <v>1</v>
      </c>
      <c r="R1186" t="s">
        <v>8285</v>
      </c>
      <c r="S1186" s="10">
        <f>(E1186/D1186)*100</f>
        <v>104.93636363636362</v>
      </c>
      <c r="T1186" s="12">
        <f>IF(P1186&gt;0,E1186/P1186,0)</f>
        <v>61.562666666666665</v>
      </c>
      <c r="U1186" t="str">
        <f>LEFT(R1186,FIND("/",R1186,1)-1)</f>
        <v>photography</v>
      </c>
      <c r="V1186" t="str">
        <f>RIGHT(R1186,(LEN(R1186)-LEN(U1186)-1))</f>
        <v>photobooks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>(I1187/86400)+25569+(-5/24)</f>
        <v>42162.958333333336</v>
      </c>
      <c r="K1187">
        <v>1430945149</v>
      </c>
      <c r="L1187" s="13">
        <f>(K1187/86400)+25569+(-5/24)</f>
        <v>42130.656817129631</v>
      </c>
      <c r="M1187" s="15" t="str">
        <f>TEXT(L1187, "mmm")</f>
        <v>May</v>
      </c>
      <c r="N1187" s="15" t="str">
        <f>TEXT(L1187, "yyyy")</f>
        <v>2015</v>
      </c>
      <c r="O1187" t="b">
        <v>0</v>
      </c>
      <c r="P1187">
        <v>111</v>
      </c>
      <c r="Q1187" t="b">
        <v>1</v>
      </c>
      <c r="R1187" t="s">
        <v>8285</v>
      </c>
      <c r="S1187" s="10">
        <f>(E1187/D1187)*100</f>
        <v>105.44</v>
      </c>
      <c r="T1187" s="12">
        <f>IF(P1187&gt;0,E1187/P1187,0)</f>
        <v>118.73873873873873</v>
      </c>
      <c r="U1187" t="str">
        <f>LEFT(R1187,FIND("/",R1187,1)-1)</f>
        <v>photography</v>
      </c>
      <c r="V1187" t="str">
        <f>RIGHT(R1187,(LEN(R1187)-LEN(U1187)-1))</f>
        <v>photobooks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>(I1188/86400)+25569+(-5/24)</f>
        <v>42156.737499999996</v>
      </c>
      <c r="K1188">
        <v>1430340195</v>
      </c>
      <c r="L1188" s="13">
        <f>(K1188/86400)+25569+(-5/24)</f>
        <v>42123.655034722215</v>
      </c>
      <c r="M1188" s="15" t="str">
        <f>TEXT(L1188, "mmm")</f>
        <v>Apr</v>
      </c>
      <c r="N1188" s="15" t="str">
        <f>TEXT(L1188, "yyyy")</f>
        <v>2015</v>
      </c>
      <c r="O1188" t="b">
        <v>0</v>
      </c>
      <c r="P1188">
        <v>123</v>
      </c>
      <c r="Q1188" t="b">
        <v>1</v>
      </c>
      <c r="R1188" t="s">
        <v>8285</v>
      </c>
      <c r="S1188" s="10">
        <f>(E1188/D1188)*100</f>
        <v>106.73333333333332</v>
      </c>
      <c r="T1188" s="12">
        <f>IF(P1188&gt;0,E1188/P1188,0)</f>
        <v>65.081300813008127</v>
      </c>
      <c r="U1188" t="str">
        <f>LEFT(R1188,FIND("/",R1188,1)-1)</f>
        <v>photography</v>
      </c>
      <c r="V1188" t="str">
        <f>RIGHT(R1188,(LEN(R1188)-LEN(U1188)-1))</f>
        <v>photobooks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>(I1189/86400)+25569+(-5/24)</f>
        <v>42141.541666666664</v>
      </c>
      <c r="K1189">
        <v>1429133323</v>
      </c>
      <c r="L1189" s="13">
        <f>(K1189/86400)+25569+(-5/24)</f>
        <v>42109.686608796292</v>
      </c>
      <c r="M1189" s="15" t="str">
        <f>TEXT(L1189, "mmm")</f>
        <v>Apr</v>
      </c>
      <c r="N1189" s="15" t="str">
        <f>TEXT(L1189, "yyyy")</f>
        <v>2015</v>
      </c>
      <c r="O1189" t="b">
        <v>0</v>
      </c>
      <c r="P1189">
        <v>70</v>
      </c>
      <c r="Q1189" t="b">
        <v>1</v>
      </c>
      <c r="R1189" t="s">
        <v>8285</v>
      </c>
      <c r="S1189" s="10">
        <f>(E1189/D1189)*100</f>
        <v>104.12571428571428</v>
      </c>
      <c r="T1189" s="12">
        <f>IF(P1189&gt;0,E1189/P1189,0)</f>
        <v>130.15714285714284</v>
      </c>
      <c r="U1189" t="str">
        <f>LEFT(R1189,FIND("/",R1189,1)-1)</f>
        <v>photography</v>
      </c>
      <c r="V1189" t="str">
        <f>RIGHT(R1189,(LEN(R1189)-LEN(U1189)-1))</f>
        <v>photobooks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>(I1190/86400)+25569+(-5/24)</f>
        <v>42732.492361111108</v>
      </c>
      <c r="K1190">
        <v>1481129340</v>
      </c>
      <c r="L1190" s="13">
        <f>(K1190/86400)+25569+(-5/24)</f>
        <v>42711.492361111108</v>
      </c>
      <c r="M1190" s="15" t="str">
        <f>TEXT(L1190, "mmm")</f>
        <v>Dec</v>
      </c>
      <c r="N1190" s="15" t="str">
        <f>TEXT(L1190, "yyyy")</f>
        <v>2016</v>
      </c>
      <c r="O1190" t="b">
        <v>0</v>
      </c>
      <c r="P1190">
        <v>85</v>
      </c>
      <c r="Q1190" t="b">
        <v>1</v>
      </c>
      <c r="R1190" t="s">
        <v>8285</v>
      </c>
      <c r="S1190" s="10">
        <f>(E1190/D1190)*100</f>
        <v>160.54999999999998</v>
      </c>
      <c r="T1190" s="12">
        <f>IF(P1190&gt;0,E1190/P1190,0)</f>
        <v>37.776470588235291</v>
      </c>
      <c r="U1190" t="str">
        <f>LEFT(R1190,FIND("/",R1190,1)-1)</f>
        <v>photography</v>
      </c>
      <c r="V1190" t="str">
        <f>RIGHT(R1190,(LEN(R1190)-LEN(U1190)-1))</f>
        <v>photobooks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>(I1191/86400)+25569+(-5/24)</f>
        <v>42550.770775462959</v>
      </c>
      <c r="K1191">
        <v>1465428595</v>
      </c>
      <c r="L1191" s="13">
        <f>(K1191/86400)+25569+(-5/24)</f>
        <v>42529.770775462959</v>
      </c>
      <c r="M1191" s="15" t="str">
        <f>TEXT(L1191, "mmm")</f>
        <v>Jun</v>
      </c>
      <c r="N1191" s="15" t="str">
        <f>TEXT(L1191, "yyyy")</f>
        <v>2016</v>
      </c>
      <c r="O1191" t="b">
        <v>0</v>
      </c>
      <c r="P1191">
        <v>86</v>
      </c>
      <c r="Q1191" t="b">
        <v>1</v>
      </c>
      <c r="R1191" t="s">
        <v>8285</v>
      </c>
      <c r="S1191" s="10">
        <f>(E1191/D1191)*100</f>
        <v>107.77777777777777</v>
      </c>
      <c r="T1191" s="12">
        <f>IF(P1191&gt;0,E1191/P1191,0)</f>
        <v>112.79069767441861</v>
      </c>
      <c r="U1191" t="str">
        <f>LEFT(R1191,FIND("/",R1191,1)-1)</f>
        <v>photography</v>
      </c>
      <c r="V1191" t="str">
        <f>RIGHT(R1191,(LEN(R1191)-LEN(U1191)-1))</f>
        <v>photobooks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>(I1192/86400)+25569+(-5/24)</f>
        <v>41882.457465277774</v>
      </c>
      <c r="K1192">
        <v>1406908725</v>
      </c>
      <c r="L1192" s="13">
        <f>(K1192/86400)+25569+(-5/24)</f>
        <v>41852.457465277774</v>
      </c>
      <c r="M1192" s="15" t="str">
        <f>TEXT(L1192, "mmm")</f>
        <v>Aug</v>
      </c>
      <c r="N1192" s="15" t="str">
        <f>TEXT(L1192, "yyyy")</f>
        <v>2014</v>
      </c>
      <c r="O1192" t="b">
        <v>0</v>
      </c>
      <c r="P1192">
        <v>13</v>
      </c>
      <c r="Q1192" t="b">
        <v>1</v>
      </c>
      <c r="R1192" t="s">
        <v>8285</v>
      </c>
      <c r="S1192" s="10">
        <f>(E1192/D1192)*100</f>
        <v>135</v>
      </c>
      <c r="T1192" s="12">
        <f>IF(P1192&gt;0,E1192/P1192,0)</f>
        <v>51.92307692307692</v>
      </c>
      <c r="U1192" t="str">
        <f>LEFT(R1192,FIND("/",R1192,1)-1)</f>
        <v>photography</v>
      </c>
      <c r="V1192" t="str">
        <f>RIGHT(R1192,(LEN(R1192)-LEN(U1192)-1))</f>
        <v>photobooks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>(I1193/86400)+25569+(-5/24)</f>
        <v>42449.353703703702</v>
      </c>
      <c r="K1193">
        <v>1455892160</v>
      </c>
      <c r="L1193" s="13">
        <f>(K1193/86400)+25569+(-5/24)</f>
        <v>42419.395370370366</v>
      </c>
      <c r="M1193" s="15" t="str">
        <f>TEXT(L1193, "mmm")</f>
        <v>Feb</v>
      </c>
      <c r="N1193" s="15" t="str">
        <f>TEXT(L1193, "yyyy")</f>
        <v>2016</v>
      </c>
      <c r="O1193" t="b">
        <v>0</v>
      </c>
      <c r="P1193">
        <v>33</v>
      </c>
      <c r="Q1193" t="b">
        <v>1</v>
      </c>
      <c r="R1193" t="s">
        <v>8285</v>
      </c>
      <c r="S1193" s="10">
        <f>(E1193/D1193)*100</f>
        <v>109.07407407407408</v>
      </c>
      <c r="T1193" s="12">
        <f>IF(P1193&gt;0,E1193/P1193,0)</f>
        <v>89.242424242424249</v>
      </c>
      <c r="U1193" t="str">
        <f>LEFT(R1193,FIND("/",R1193,1)-1)</f>
        <v>photography</v>
      </c>
      <c r="V1193" t="str">
        <f>RIGHT(R1193,(LEN(R1193)-LEN(U1193)-1))</f>
        <v>photobooks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>(I1194/86400)+25569+(-5/24)</f>
        <v>42777.298356481479</v>
      </c>
      <c r="K1194">
        <v>1484222978</v>
      </c>
      <c r="L1194" s="13">
        <f>(K1194/86400)+25569+(-5/24)</f>
        <v>42747.298356481479</v>
      </c>
      <c r="M1194" s="15" t="str">
        <f>TEXT(L1194, "mmm")</f>
        <v>Jan</v>
      </c>
      <c r="N1194" s="15" t="str">
        <f>TEXT(L1194, "yyyy")</f>
        <v>2017</v>
      </c>
      <c r="O1194" t="b">
        <v>0</v>
      </c>
      <c r="P1194">
        <v>15</v>
      </c>
      <c r="Q1194" t="b">
        <v>1</v>
      </c>
      <c r="R1194" t="s">
        <v>8285</v>
      </c>
      <c r="S1194" s="10">
        <f>(E1194/D1194)*100</f>
        <v>290</v>
      </c>
      <c r="T1194" s="12">
        <f>IF(P1194&gt;0,E1194/P1194,0)</f>
        <v>19.333333333333332</v>
      </c>
      <c r="U1194" t="str">
        <f>LEFT(R1194,FIND("/",R1194,1)-1)</f>
        <v>photography</v>
      </c>
      <c r="V1194" t="str">
        <f>RIGHT(R1194,(LEN(R1194)-LEN(U1194)-1))</f>
        <v>photobooks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>(I1195/86400)+25569+(-5/24)</f>
        <v>42469.526076388887</v>
      </c>
      <c r="K1195">
        <v>1455043053</v>
      </c>
      <c r="L1195" s="13">
        <f>(K1195/86400)+25569+(-5/24)</f>
        <v>42409.567743055552</v>
      </c>
      <c r="M1195" s="15" t="str">
        <f>TEXT(L1195, "mmm")</f>
        <v>Feb</v>
      </c>
      <c r="N1195" s="15" t="str">
        <f>TEXT(L1195, "yyyy")</f>
        <v>2016</v>
      </c>
      <c r="O1195" t="b">
        <v>0</v>
      </c>
      <c r="P1195">
        <v>273</v>
      </c>
      <c r="Q1195" t="b">
        <v>1</v>
      </c>
      <c r="R1195" t="s">
        <v>8285</v>
      </c>
      <c r="S1195" s="10">
        <f>(E1195/D1195)*100</f>
        <v>103.95714285714286</v>
      </c>
      <c r="T1195" s="12">
        <f>IF(P1195&gt;0,E1195/P1195,0)</f>
        <v>79.967032967032964</v>
      </c>
      <c r="U1195" t="str">
        <f>LEFT(R1195,FIND("/",R1195,1)-1)</f>
        <v>photography</v>
      </c>
      <c r="V1195" t="str">
        <f>RIGHT(R1195,(LEN(R1195)-LEN(U1195)-1))</f>
        <v>photobooks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>(I1196/86400)+25569+(-5/24)</f>
        <v>42102.27984953703</v>
      </c>
      <c r="K1196">
        <v>1425901379</v>
      </c>
      <c r="L1196" s="13">
        <f>(K1196/86400)+25569+(-5/24)</f>
        <v>42072.27984953703</v>
      </c>
      <c r="M1196" s="15" t="str">
        <f>TEXT(L1196, "mmm")</f>
        <v>Mar</v>
      </c>
      <c r="N1196" s="15" t="str">
        <f>TEXT(L1196, "yyyy")</f>
        <v>2015</v>
      </c>
      <c r="O1196" t="b">
        <v>0</v>
      </c>
      <c r="P1196">
        <v>714</v>
      </c>
      <c r="Q1196" t="b">
        <v>1</v>
      </c>
      <c r="R1196" t="s">
        <v>8285</v>
      </c>
      <c r="S1196" s="10">
        <f>(E1196/D1196)*100</f>
        <v>322.24</v>
      </c>
      <c r="T1196" s="12">
        <f>IF(P1196&gt;0,E1196/P1196,0)</f>
        <v>56.414565826330531</v>
      </c>
      <c r="U1196" t="str">
        <f>LEFT(R1196,FIND("/",R1196,1)-1)</f>
        <v>photography</v>
      </c>
      <c r="V1196" t="str">
        <f>RIGHT(R1196,(LEN(R1196)-LEN(U1196)-1))</f>
        <v>photobooks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>(I1197/86400)+25569+(-5/24)</f>
        <v>42358.166666666664</v>
      </c>
      <c r="K1197">
        <v>1445415653</v>
      </c>
      <c r="L1197" s="13">
        <f>(K1197/86400)+25569+(-5/24)</f>
        <v>42298.139502314814</v>
      </c>
      <c r="M1197" s="15" t="str">
        <f>TEXT(L1197, "mmm")</f>
        <v>Oct</v>
      </c>
      <c r="N1197" s="15" t="str">
        <f>TEXT(L1197, "yyyy")</f>
        <v>2015</v>
      </c>
      <c r="O1197" t="b">
        <v>0</v>
      </c>
      <c r="P1197">
        <v>170</v>
      </c>
      <c r="Q1197" t="b">
        <v>1</v>
      </c>
      <c r="R1197" t="s">
        <v>8285</v>
      </c>
      <c r="S1197" s="10">
        <f>(E1197/D1197)*100</f>
        <v>135</v>
      </c>
      <c r="T1197" s="12">
        <f>IF(P1197&gt;0,E1197/P1197,0)</f>
        <v>79.411764705882348</v>
      </c>
      <c r="U1197" t="str">
        <f>LEFT(R1197,FIND("/",R1197,1)-1)</f>
        <v>photography</v>
      </c>
      <c r="V1197" t="str">
        <f>RIGHT(R1197,(LEN(R1197)-LEN(U1197)-1))</f>
        <v>photobooks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>(I1198/86400)+25569+(-5/24)</f>
        <v>42356.610405092586</v>
      </c>
      <c r="K1198">
        <v>1447875539</v>
      </c>
      <c r="L1198" s="13">
        <f>(K1198/86400)+25569+(-5/24)</f>
        <v>42326.610405092586</v>
      </c>
      <c r="M1198" s="15" t="str">
        <f>TEXT(L1198, "mmm")</f>
        <v>Nov</v>
      </c>
      <c r="N1198" s="15" t="str">
        <f>TEXT(L1198, "yyyy")</f>
        <v>2015</v>
      </c>
      <c r="O1198" t="b">
        <v>0</v>
      </c>
      <c r="P1198">
        <v>512</v>
      </c>
      <c r="Q1198" t="b">
        <v>1</v>
      </c>
      <c r="R1198" t="s">
        <v>8285</v>
      </c>
      <c r="S1198" s="10">
        <f>(E1198/D1198)*100</f>
        <v>269.91034482758624</v>
      </c>
      <c r="T1198" s="12">
        <f>IF(P1198&gt;0,E1198/P1198,0)</f>
        <v>76.439453125</v>
      </c>
      <c r="U1198" t="str">
        <f>LEFT(R1198,FIND("/",R1198,1)-1)</f>
        <v>photography</v>
      </c>
      <c r="V1198" t="str">
        <f>RIGHT(R1198,(LEN(R1198)-LEN(U1198)-1))</f>
        <v>photobooks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>(I1199/86400)+25569+(-5/24)</f>
        <v>42534.040972222218</v>
      </c>
      <c r="K1199">
        <v>1463155034</v>
      </c>
      <c r="L1199" s="13">
        <f>(K1199/86400)+25569+(-5/24)</f>
        <v>42503.456412037034</v>
      </c>
      <c r="M1199" s="15" t="str">
        <f>TEXT(L1199, "mmm")</f>
        <v>May</v>
      </c>
      <c r="N1199" s="15" t="str">
        <f>TEXT(L1199, "yyyy")</f>
        <v>2016</v>
      </c>
      <c r="O1199" t="b">
        <v>0</v>
      </c>
      <c r="P1199">
        <v>314</v>
      </c>
      <c r="Q1199" t="b">
        <v>1</v>
      </c>
      <c r="R1199" t="s">
        <v>8285</v>
      </c>
      <c r="S1199" s="10">
        <f>(E1199/D1199)*100</f>
        <v>253.29333333333332</v>
      </c>
      <c r="T1199" s="12">
        <f>IF(P1199&gt;0,E1199/P1199,0)</f>
        <v>121</v>
      </c>
      <c r="U1199" t="str">
        <f>LEFT(R1199,FIND("/",R1199,1)-1)</f>
        <v>photography</v>
      </c>
      <c r="V1199" t="str">
        <f>RIGHT(R1199,(LEN(R1199)-LEN(U1199)-1))</f>
        <v>photobooks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>(I1200/86400)+25569+(-5/24)</f>
        <v>42368.916666666664</v>
      </c>
      <c r="K1200">
        <v>1448463086</v>
      </c>
      <c r="L1200" s="13">
        <f>(K1200/86400)+25569+(-5/24)</f>
        <v>42333.410717592589</v>
      </c>
      <c r="M1200" s="15" t="str">
        <f>TEXT(L1200, "mmm")</f>
        <v>Nov</v>
      </c>
      <c r="N1200" s="15" t="str">
        <f>TEXT(L1200, "yyyy")</f>
        <v>2015</v>
      </c>
      <c r="O1200" t="b">
        <v>0</v>
      </c>
      <c r="P1200">
        <v>167</v>
      </c>
      <c r="Q1200" t="b">
        <v>1</v>
      </c>
      <c r="R1200" t="s">
        <v>8285</v>
      </c>
      <c r="S1200" s="10">
        <f>(E1200/D1200)*100</f>
        <v>260.59999999999997</v>
      </c>
      <c r="T1200" s="12">
        <f>IF(P1200&gt;0,E1200/P1200,0)</f>
        <v>54.616766467065865</v>
      </c>
      <c r="U1200" t="str">
        <f>LEFT(R1200,FIND("/",R1200,1)-1)</f>
        <v>photography</v>
      </c>
      <c r="V1200" t="str">
        <f>RIGHT(R1200,(LEN(R1200)-LEN(U1200)-1))</f>
        <v>photobooks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>(I1201/86400)+25569+(-5/24)</f>
        <v>42193.562499999993</v>
      </c>
      <c r="K1201">
        <v>1433615400</v>
      </c>
      <c r="L1201" s="13">
        <f>(K1201/86400)+25569+(-5/24)</f>
        <v>42161.562499999993</v>
      </c>
      <c r="M1201" s="15" t="str">
        <f>TEXT(L1201, "mmm")</f>
        <v>Jun</v>
      </c>
      <c r="N1201" s="15" t="str">
        <f>TEXT(L1201, "yyyy")</f>
        <v>2015</v>
      </c>
      <c r="O1201" t="b">
        <v>0</v>
      </c>
      <c r="P1201">
        <v>9</v>
      </c>
      <c r="Q1201" t="b">
        <v>1</v>
      </c>
      <c r="R1201" t="s">
        <v>8285</v>
      </c>
      <c r="S1201" s="10">
        <f>(E1201/D1201)*100</f>
        <v>101.31677953348381</v>
      </c>
      <c r="T1201" s="12">
        <f>IF(P1201&gt;0,E1201/P1201,0)</f>
        <v>299.22222222222223</v>
      </c>
      <c r="U1201" t="str">
        <f>LEFT(R1201,FIND("/",R1201,1)-1)</f>
        <v>photography</v>
      </c>
      <c r="V1201" t="str">
        <f>RIGHT(R1201,(LEN(R1201)-LEN(U1201)-1))</f>
        <v>photobooks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>(I1202/86400)+25569+(-5/24)</f>
        <v>42110.269166666665</v>
      </c>
      <c r="K1202">
        <v>1427369256</v>
      </c>
      <c r="L1202" s="13">
        <f>(K1202/86400)+25569+(-5/24)</f>
        <v>42089.269166666665</v>
      </c>
      <c r="M1202" s="15" t="str">
        <f>TEXT(L1202, "mmm")</f>
        <v>Mar</v>
      </c>
      <c r="N1202" s="15" t="str">
        <f>TEXT(L1202, "yyyy")</f>
        <v>2015</v>
      </c>
      <c r="O1202" t="b">
        <v>0</v>
      </c>
      <c r="P1202">
        <v>103</v>
      </c>
      <c r="Q1202" t="b">
        <v>1</v>
      </c>
      <c r="R1202" t="s">
        <v>8285</v>
      </c>
      <c r="S1202" s="10">
        <f>(E1202/D1202)*100</f>
        <v>125.60416666666667</v>
      </c>
      <c r="T1202" s="12">
        <f>IF(P1202&gt;0,E1202/P1202,0)</f>
        <v>58.533980582524272</v>
      </c>
      <c r="U1202" t="str">
        <f>LEFT(R1202,FIND("/",R1202,1)-1)</f>
        <v>photography</v>
      </c>
      <c r="V1202" t="str">
        <f>RIGHT(R1202,(LEN(R1202)-LEN(U1202)-1))</f>
        <v>photobooks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>(I1203/86400)+25569+(-5/24)</f>
        <v>42566.398680555554</v>
      </c>
      <c r="K1203">
        <v>1466001246</v>
      </c>
      <c r="L1203" s="13">
        <f>(K1203/86400)+25569+(-5/24)</f>
        <v>42536.398680555554</v>
      </c>
      <c r="M1203" s="15" t="str">
        <f>TEXT(L1203, "mmm")</f>
        <v>Jun</v>
      </c>
      <c r="N1203" s="15" t="str">
        <f>TEXT(L1203, "yyyy")</f>
        <v>2016</v>
      </c>
      <c r="O1203" t="b">
        <v>0</v>
      </c>
      <c r="P1203">
        <v>111</v>
      </c>
      <c r="Q1203" t="b">
        <v>1</v>
      </c>
      <c r="R1203" t="s">
        <v>8285</v>
      </c>
      <c r="S1203" s="10">
        <f>(E1203/D1203)*100</f>
        <v>102.43783333333334</v>
      </c>
      <c r="T1203" s="12">
        <f>IF(P1203&gt;0,E1203/P1203,0)</f>
        <v>55.371801801801809</v>
      </c>
      <c r="U1203" t="str">
        <f>LEFT(R1203,FIND("/",R1203,1)-1)</f>
        <v>photography</v>
      </c>
      <c r="V1203" t="str">
        <f>RIGHT(R1203,(LEN(R1203)-LEN(U1203)-1))</f>
        <v>photobooks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>(I1204/86400)+25569+(-5/24)</f>
        <v>42182.08048611111</v>
      </c>
      <c r="K1204">
        <v>1432796154</v>
      </c>
      <c r="L1204" s="13">
        <f>(K1204/86400)+25569+(-5/24)</f>
        <v>42152.08048611111</v>
      </c>
      <c r="M1204" s="15" t="str">
        <f>TEXT(L1204, "mmm")</f>
        <v>May</v>
      </c>
      <c r="N1204" s="15" t="str">
        <f>TEXT(L1204, "yyyy")</f>
        <v>2015</v>
      </c>
      <c r="O1204" t="b">
        <v>0</v>
      </c>
      <c r="P1204">
        <v>271</v>
      </c>
      <c r="Q1204" t="b">
        <v>1</v>
      </c>
      <c r="R1204" t="s">
        <v>8285</v>
      </c>
      <c r="S1204" s="10">
        <f>(E1204/D1204)*100</f>
        <v>199.244</v>
      </c>
      <c r="T1204" s="12">
        <f>IF(P1204&gt;0,E1204/P1204,0)</f>
        <v>183.80442804428046</v>
      </c>
      <c r="U1204" t="str">
        <f>LEFT(R1204,FIND("/",R1204,1)-1)</f>
        <v>photography</v>
      </c>
      <c r="V1204" t="str">
        <f>RIGHT(R1204,(LEN(R1204)-LEN(U1204)-1))</f>
        <v>photobooks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>(I1205/86400)+25569+(-5/24)</f>
        <v>42155.4065625</v>
      </c>
      <c r="K1205">
        <v>1430491527</v>
      </c>
      <c r="L1205" s="13">
        <f>(K1205/86400)+25569+(-5/24)</f>
        <v>42125.4065625</v>
      </c>
      <c r="M1205" s="15" t="str">
        <f>TEXT(L1205, "mmm")</f>
        <v>May</v>
      </c>
      <c r="N1205" s="15" t="str">
        <f>TEXT(L1205, "yyyy")</f>
        <v>2015</v>
      </c>
      <c r="O1205" t="b">
        <v>0</v>
      </c>
      <c r="P1205">
        <v>101</v>
      </c>
      <c r="Q1205" t="b">
        <v>1</v>
      </c>
      <c r="R1205" t="s">
        <v>8285</v>
      </c>
      <c r="S1205" s="10">
        <f>(E1205/D1205)*100</f>
        <v>102.45398773006136</v>
      </c>
      <c r="T1205" s="12">
        <f>IF(P1205&gt;0,E1205/P1205,0)</f>
        <v>165.34653465346534</v>
      </c>
      <c r="U1205" t="str">
        <f>LEFT(R1205,FIND("/",R1205,1)-1)</f>
        <v>photography</v>
      </c>
      <c r="V1205" t="str">
        <f>RIGHT(R1205,(LEN(R1205)-LEN(U1205)-1))</f>
        <v>photobooks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>(I1206/86400)+25569+(-5/24)</f>
        <v>42341.999999999993</v>
      </c>
      <c r="K1206">
        <v>1445363833</v>
      </c>
      <c r="L1206" s="13">
        <f>(K1206/86400)+25569+(-5/24)</f>
        <v>42297.539733796293</v>
      </c>
      <c r="M1206" s="15" t="str">
        <f>TEXT(L1206, "mmm")</f>
        <v>Oct</v>
      </c>
      <c r="N1206" s="15" t="str">
        <f>TEXT(L1206, "yyyy")</f>
        <v>2015</v>
      </c>
      <c r="O1206" t="b">
        <v>0</v>
      </c>
      <c r="P1206">
        <v>57</v>
      </c>
      <c r="Q1206" t="b">
        <v>1</v>
      </c>
      <c r="R1206" t="s">
        <v>8285</v>
      </c>
      <c r="S1206" s="10">
        <f>(E1206/D1206)*100</f>
        <v>102.94615384615385</v>
      </c>
      <c r="T1206" s="12">
        <f>IF(P1206&gt;0,E1206/P1206,0)</f>
        <v>234.78947368421052</v>
      </c>
      <c r="U1206" t="str">
        <f>LEFT(R1206,FIND("/",R1206,1)-1)</f>
        <v>photography</v>
      </c>
      <c r="V1206" t="str">
        <f>RIGHT(R1206,(LEN(R1206)-LEN(U1206)-1))</f>
        <v>photobooks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>(I1207/86400)+25569+(-5/24)</f>
        <v>42168.298043981478</v>
      </c>
      <c r="K1207">
        <v>1431605351</v>
      </c>
      <c r="L1207" s="13">
        <f>(K1207/86400)+25569+(-5/24)</f>
        <v>42138.298043981478</v>
      </c>
      <c r="M1207" s="15" t="str">
        <f>TEXT(L1207, "mmm")</f>
        <v>May</v>
      </c>
      <c r="N1207" s="15" t="str">
        <f>TEXT(L1207, "yyyy")</f>
        <v>2015</v>
      </c>
      <c r="O1207" t="b">
        <v>0</v>
      </c>
      <c r="P1207">
        <v>62</v>
      </c>
      <c r="Q1207" t="b">
        <v>1</v>
      </c>
      <c r="R1207" t="s">
        <v>8285</v>
      </c>
      <c r="S1207" s="10">
        <f>(E1207/D1207)*100</f>
        <v>100.86153846153847</v>
      </c>
      <c r="T1207" s="12">
        <f>IF(P1207&gt;0,E1207/P1207,0)</f>
        <v>211.48387096774192</v>
      </c>
      <c r="U1207" t="str">
        <f>LEFT(R1207,FIND("/",R1207,1)-1)</f>
        <v>photography</v>
      </c>
      <c r="V1207" t="str">
        <f>RIGHT(R1207,(LEN(R1207)-LEN(U1207)-1))</f>
        <v>photobooks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>(I1208/86400)+25569+(-5/24)</f>
        <v>42805.353472222218</v>
      </c>
      <c r="K1208">
        <v>1486406253</v>
      </c>
      <c r="L1208" s="13">
        <f>(K1208/86400)+25569+(-5/24)</f>
        <v>42772.567743055552</v>
      </c>
      <c r="M1208" s="15" t="str">
        <f>TEXT(L1208, "mmm")</f>
        <v>Feb</v>
      </c>
      <c r="N1208" s="15" t="str">
        <f>TEXT(L1208, "yyyy")</f>
        <v>2017</v>
      </c>
      <c r="O1208" t="b">
        <v>0</v>
      </c>
      <c r="P1208">
        <v>32</v>
      </c>
      <c r="Q1208" t="b">
        <v>1</v>
      </c>
      <c r="R1208" t="s">
        <v>8285</v>
      </c>
      <c r="S1208" s="10">
        <f>(E1208/D1208)*100</f>
        <v>114.99999999999999</v>
      </c>
      <c r="T1208" s="12">
        <f>IF(P1208&gt;0,E1208/P1208,0)</f>
        <v>32.34375</v>
      </c>
      <c r="U1208" t="str">
        <f>LEFT(R1208,FIND("/",R1208,1)-1)</f>
        <v>photography</v>
      </c>
      <c r="V1208" t="str">
        <f>RIGHT(R1208,(LEN(R1208)-LEN(U1208)-1))</f>
        <v>photobooks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>(I1209/86400)+25569+(-5/24)</f>
        <v>42460.208333333336</v>
      </c>
      <c r="K1209">
        <v>1456827573</v>
      </c>
      <c r="L1209" s="13">
        <f>(K1209/86400)+25569+(-5/24)</f>
        <v>42430.221909722219</v>
      </c>
      <c r="M1209" s="15" t="str">
        <f>TEXT(L1209, "mmm")</f>
        <v>Mar</v>
      </c>
      <c r="N1209" s="15" t="str">
        <f>TEXT(L1209, "yyyy")</f>
        <v>2016</v>
      </c>
      <c r="O1209" t="b">
        <v>0</v>
      </c>
      <c r="P1209">
        <v>141</v>
      </c>
      <c r="Q1209" t="b">
        <v>1</v>
      </c>
      <c r="R1209" t="s">
        <v>8285</v>
      </c>
      <c r="S1209" s="10">
        <f>(E1209/D1209)*100</f>
        <v>104.16766467065868</v>
      </c>
      <c r="T1209" s="12">
        <f>IF(P1209&gt;0,E1209/P1209,0)</f>
        <v>123.37588652482269</v>
      </c>
      <c r="U1209" t="str">
        <f>LEFT(R1209,FIND("/",R1209,1)-1)</f>
        <v>photography</v>
      </c>
      <c r="V1209" t="str">
        <f>RIGHT(R1209,(LEN(R1209)-LEN(U1209)-1))</f>
        <v>photobooks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>(I1210/86400)+25569+(-5/24)</f>
        <v>42453.459074074075</v>
      </c>
      <c r="K1210">
        <v>1456246864</v>
      </c>
      <c r="L1210" s="13">
        <f>(K1210/86400)+25569+(-5/24)</f>
        <v>42423.500740740739</v>
      </c>
      <c r="M1210" s="15" t="str">
        <f>TEXT(L1210, "mmm")</f>
        <v>Feb</v>
      </c>
      <c r="N1210" s="15" t="str">
        <f>TEXT(L1210, "yyyy")</f>
        <v>2016</v>
      </c>
      <c r="O1210" t="b">
        <v>0</v>
      </c>
      <c r="P1210">
        <v>75</v>
      </c>
      <c r="Q1210" t="b">
        <v>1</v>
      </c>
      <c r="R1210" t="s">
        <v>8285</v>
      </c>
      <c r="S1210" s="10">
        <f>(E1210/D1210)*100</f>
        <v>155.29999999999998</v>
      </c>
      <c r="T1210" s="12">
        <f>IF(P1210&gt;0,E1210/P1210,0)</f>
        <v>207.06666666666666</v>
      </c>
      <c r="U1210" t="str">
        <f>LEFT(R1210,FIND("/",R1210,1)-1)</f>
        <v>photography</v>
      </c>
      <c r="V1210" t="str">
        <f>RIGHT(R1210,(LEN(R1210)-LEN(U1210)-1))</f>
        <v>photobooks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>(I1211/86400)+25569+(-5/24)</f>
        <v>42791.637789351851</v>
      </c>
      <c r="K1211">
        <v>1485461905</v>
      </c>
      <c r="L1211" s="13">
        <f>(K1211/86400)+25569+(-5/24)</f>
        <v>42761.637789351851</v>
      </c>
      <c r="M1211" s="15" t="str">
        <f>TEXT(L1211, "mmm")</f>
        <v>Jan</v>
      </c>
      <c r="N1211" s="15" t="str">
        <f>TEXT(L1211, "yyyy")</f>
        <v>2017</v>
      </c>
      <c r="O1211" t="b">
        <v>0</v>
      </c>
      <c r="P1211">
        <v>46</v>
      </c>
      <c r="Q1211" t="b">
        <v>1</v>
      </c>
      <c r="R1211" t="s">
        <v>8285</v>
      </c>
      <c r="S1211" s="10">
        <f>(E1211/D1211)*100</f>
        <v>106</v>
      </c>
      <c r="T1211" s="12">
        <f>IF(P1211&gt;0,E1211/P1211,0)</f>
        <v>138.2608695652174</v>
      </c>
      <c r="U1211" t="str">
        <f>LEFT(R1211,FIND("/",R1211,1)-1)</f>
        <v>photography</v>
      </c>
      <c r="V1211" t="str">
        <f>RIGHT(R1211,(LEN(R1211)-LEN(U1211)-1))</f>
        <v>photobooks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>(I1212/86400)+25569+(-5/24)</f>
        <v>42155.666666666664</v>
      </c>
      <c r="K1212">
        <v>1431124572</v>
      </c>
      <c r="L1212" s="13">
        <f>(K1212/86400)+25569+(-5/24)</f>
        <v>42132.733472222222</v>
      </c>
      <c r="M1212" s="15" t="str">
        <f>TEXT(L1212, "mmm")</f>
        <v>May</v>
      </c>
      <c r="N1212" s="15" t="str">
        <f>TEXT(L1212, "yyyy")</f>
        <v>2015</v>
      </c>
      <c r="O1212" t="b">
        <v>0</v>
      </c>
      <c r="P1212">
        <v>103</v>
      </c>
      <c r="Q1212" t="b">
        <v>1</v>
      </c>
      <c r="R1212" t="s">
        <v>8285</v>
      </c>
      <c r="S1212" s="10">
        <f>(E1212/D1212)*100</f>
        <v>254.31499999999997</v>
      </c>
      <c r="T1212" s="12">
        <f>IF(P1212&gt;0,E1212/P1212,0)</f>
        <v>493.81553398058253</v>
      </c>
      <c r="U1212" t="str">
        <f>LEFT(R1212,FIND("/",R1212,1)-1)</f>
        <v>photography</v>
      </c>
      <c r="V1212" t="str">
        <f>RIGHT(R1212,(LEN(R1212)-LEN(U1212)-1))</f>
        <v>photobooks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>(I1213/86400)+25569+(-5/24)</f>
        <v>42530.658113425925</v>
      </c>
      <c r="K1213">
        <v>1464209261</v>
      </c>
      <c r="L1213" s="13">
        <f>(K1213/86400)+25569+(-5/24)</f>
        <v>42515.658113425925</v>
      </c>
      <c r="M1213" s="15" t="str">
        <f>TEXT(L1213, "mmm")</f>
        <v>May</v>
      </c>
      <c r="N1213" s="15" t="str">
        <f>TEXT(L1213, "yyyy")</f>
        <v>2016</v>
      </c>
      <c r="O1213" t="b">
        <v>0</v>
      </c>
      <c r="P1213">
        <v>6</v>
      </c>
      <c r="Q1213" t="b">
        <v>1</v>
      </c>
      <c r="R1213" t="s">
        <v>8285</v>
      </c>
      <c r="S1213" s="10">
        <f>(E1213/D1213)*100</f>
        <v>101.1</v>
      </c>
      <c r="T1213" s="12">
        <f>IF(P1213&gt;0,E1213/P1213,0)</f>
        <v>168.5</v>
      </c>
      <c r="U1213" t="str">
        <f>LEFT(R1213,FIND("/",R1213,1)-1)</f>
        <v>photography</v>
      </c>
      <c r="V1213" t="str">
        <f>RIGHT(R1213,(LEN(R1213)-LEN(U1213)-1))</f>
        <v>photobooks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>(I1214/86400)+25569+(-5/24)</f>
        <v>42334.833333333336</v>
      </c>
      <c r="K1214">
        <v>1447195695</v>
      </c>
      <c r="L1214" s="13">
        <f>(K1214/86400)+25569+(-5/24)</f>
        <v>42318.741840277777</v>
      </c>
      <c r="M1214" s="15" t="str">
        <f>TEXT(L1214, "mmm")</f>
        <v>Nov</v>
      </c>
      <c r="N1214" s="15" t="str">
        <f>TEXT(L1214, "yyyy")</f>
        <v>2015</v>
      </c>
      <c r="O1214" t="b">
        <v>0</v>
      </c>
      <c r="P1214">
        <v>83</v>
      </c>
      <c r="Q1214" t="b">
        <v>1</v>
      </c>
      <c r="R1214" t="s">
        <v>8285</v>
      </c>
      <c r="S1214" s="10">
        <f>(E1214/D1214)*100</f>
        <v>129.04</v>
      </c>
      <c r="T1214" s="12">
        <f>IF(P1214&gt;0,E1214/P1214,0)</f>
        <v>38.867469879518069</v>
      </c>
      <c r="U1214" t="str">
        <f>LEFT(R1214,FIND("/",R1214,1)-1)</f>
        <v>photography</v>
      </c>
      <c r="V1214" t="str">
        <f>RIGHT(R1214,(LEN(R1214)-LEN(U1214)-1))</f>
        <v>photobooks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>(I1215/86400)+25569+(-5/24)</f>
        <v>42766.547453703701</v>
      </c>
      <c r="K1215">
        <v>1482862100</v>
      </c>
      <c r="L1215" s="13">
        <f>(K1215/86400)+25569+(-5/24)</f>
        <v>42731.547453703701</v>
      </c>
      <c r="M1215" s="15" t="str">
        <f>TEXT(L1215, "mmm")</f>
        <v>Dec</v>
      </c>
      <c r="N1215" s="15" t="str">
        <f>TEXT(L1215, "yyyy")</f>
        <v>2016</v>
      </c>
      <c r="O1215" t="b">
        <v>0</v>
      </c>
      <c r="P1215">
        <v>108</v>
      </c>
      <c r="Q1215" t="b">
        <v>1</v>
      </c>
      <c r="R1215" t="s">
        <v>8285</v>
      </c>
      <c r="S1215" s="10">
        <f>(E1215/D1215)*100</f>
        <v>102.23076923076924</v>
      </c>
      <c r="T1215" s="12">
        <f>IF(P1215&gt;0,E1215/P1215,0)</f>
        <v>61.527777777777779</v>
      </c>
      <c r="U1215" t="str">
        <f>LEFT(R1215,FIND("/",R1215,1)-1)</f>
        <v>photography</v>
      </c>
      <c r="V1215" t="str">
        <f>RIGHT(R1215,(LEN(R1215)-LEN(U1215)-1))</f>
        <v>photobooks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>(I1216/86400)+25569+(-5/24)</f>
        <v>42164.632002314807</v>
      </c>
      <c r="K1216">
        <v>1428696605</v>
      </c>
      <c r="L1216" s="13">
        <f>(K1216/86400)+25569+(-5/24)</f>
        <v>42104.632002314807</v>
      </c>
      <c r="M1216" s="15" t="str">
        <f>TEXT(L1216, "mmm")</f>
        <v>Apr</v>
      </c>
      <c r="N1216" s="15" t="str">
        <f>TEXT(L1216, "yyyy")</f>
        <v>2015</v>
      </c>
      <c r="O1216" t="b">
        <v>0</v>
      </c>
      <c r="P1216">
        <v>25</v>
      </c>
      <c r="Q1216" t="b">
        <v>1</v>
      </c>
      <c r="R1216" t="s">
        <v>8285</v>
      </c>
      <c r="S1216" s="10">
        <f>(E1216/D1216)*100</f>
        <v>131.80000000000001</v>
      </c>
      <c r="T1216" s="12">
        <f>IF(P1216&gt;0,E1216/P1216,0)</f>
        <v>105.44</v>
      </c>
      <c r="U1216" t="str">
        <f>LEFT(R1216,FIND("/",R1216,1)-1)</f>
        <v>photography</v>
      </c>
      <c r="V1216" t="str">
        <f>RIGHT(R1216,(LEN(R1216)-LEN(U1216)-1))</f>
        <v>photobooks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>(I1217/86400)+25569+(-5/24)</f>
        <v>41789.714768518512</v>
      </c>
      <c r="K1217">
        <v>1398895756</v>
      </c>
      <c r="L1217" s="13">
        <f>(K1217/86400)+25569+(-5/24)</f>
        <v>41759.714768518512</v>
      </c>
      <c r="M1217" s="15" t="str">
        <f>TEXT(L1217, "mmm")</f>
        <v>Apr</v>
      </c>
      <c r="N1217" s="15" t="str">
        <f>TEXT(L1217, "yyyy")</f>
        <v>2014</v>
      </c>
      <c r="O1217" t="b">
        <v>0</v>
      </c>
      <c r="P1217">
        <v>549</v>
      </c>
      <c r="Q1217" t="b">
        <v>1</v>
      </c>
      <c r="R1217" t="s">
        <v>8285</v>
      </c>
      <c r="S1217" s="10">
        <f>(E1217/D1217)*100</f>
        <v>786.0802000000001</v>
      </c>
      <c r="T1217" s="12">
        <f>IF(P1217&gt;0,E1217/P1217,0)</f>
        <v>71.592003642987251</v>
      </c>
      <c r="U1217" t="str">
        <f>LEFT(R1217,FIND("/",R1217,1)-1)</f>
        <v>photography</v>
      </c>
      <c r="V1217" t="str">
        <f>RIGHT(R1217,(LEN(R1217)-LEN(U1217)-1))</f>
        <v>photobooks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>(I1218/86400)+25569+(-5/24)</f>
        <v>42279.752083333333</v>
      </c>
      <c r="K1218">
        <v>1441032457</v>
      </c>
      <c r="L1218" s="13">
        <f>(K1218/86400)+25569+(-5/24)</f>
        <v>42247.408067129632</v>
      </c>
      <c r="M1218" s="15" t="str">
        <f>TEXT(L1218, "mmm")</f>
        <v>Aug</v>
      </c>
      <c r="N1218" s="15" t="str">
        <f>TEXT(L1218, "yyyy")</f>
        <v>2015</v>
      </c>
      <c r="O1218" t="b">
        <v>0</v>
      </c>
      <c r="P1218">
        <v>222</v>
      </c>
      <c r="Q1218" t="b">
        <v>1</v>
      </c>
      <c r="R1218" t="s">
        <v>8285</v>
      </c>
      <c r="S1218" s="10">
        <f>(E1218/D1218)*100</f>
        <v>145.70000000000002</v>
      </c>
      <c r="T1218" s="12">
        <f>IF(P1218&gt;0,E1218/P1218,0)</f>
        <v>91.882882882882882</v>
      </c>
      <c r="U1218" t="str">
        <f>LEFT(R1218,FIND("/",R1218,1)-1)</f>
        <v>photography</v>
      </c>
      <c r="V1218" t="str">
        <f>RIGHT(R1218,(LEN(R1218)-LEN(U1218)-1))</f>
        <v>photobooks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>(I1219/86400)+25569+(-5/24)</f>
        <v>42565.6011574074</v>
      </c>
      <c r="K1219">
        <v>1465932340</v>
      </c>
      <c r="L1219" s="13">
        <f>(K1219/86400)+25569+(-5/24)</f>
        <v>42535.6011574074</v>
      </c>
      <c r="M1219" s="15" t="str">
        <f>TEXT(L1219, "mmm")</f>
        <v>Jun</v>
      </c>
      <c r="N1219" s="15" t="str">
        <f>TEXT(L1219, "yyyy")</f>
        <v>2016</v>
      </c>
      <c r="O1219" t="b">
        <v>0</v>
      </c>
      <c r="P1219">
        <v>183</v>
      </c>
      <c r="Q1219" t="b">
        <v>1</v>
      </c>
      <c r="R1219" t="s">
        <v>8285</v>
      </c>
      <c r="S1219" s="10">
        <f>(E1219/D1219)*100</f>
        <v>102.60000000000001</v>
      </c>
      <c r="T1219" s="12">
        <f>IF(P1219&gt;0,E1219/P1219,0)</f>
        <v>148.57377049180329</v>
      </c>
      <c r="U1219" t="str">
        <f>LEFT(R1219,FIND("/",R1219,1)-1)</f>
        <v>photography</v>
      </c>
      <c r="V1219" t="str">
        <f>RIGHT(R1219,(LEN(R1219)-LEN(U1219)-1))</f>
        <v>photobooks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>(I1220/86400)+25569+(-5/24)</f>
        <v>42308.916666666664</v>
      </c>
      <c r="K1220">
        <v>1443714800</v>
      </c>
      <c r="L1220" s="13">
        <f>(K1220/86400)+25569+(-5/24)</f>
        <v>42278.453703703701</v>
      </c>
      <c r="M1220" s="15" t="str">
        <f>TEXT(L1220, "mmm")</f>
        <v>Oct</v>
      </c>
      <c r="N1220" s="15" t="str">
        <f>TEXT(L1220, "yyyy")</f>
        <v>2015</v>
      </c>
      <c r="O1220" t="b">
        <v>0</v>
      </c>
      <c r="P1220">
        <v>89</v>
      </c>
      <c r="Q1220" t="b">
        <v>1</v>
      </c>
      <c r="R1220" t="s">
        <v>8285</v>
      </c>
      <c r="S1220" s="10">
        <f>(E1220/D1220)*100</f>
        <v>172.27777777777777</v>
      </c>
      <c r="T1220" s="12">
        <f>IF(P1220&gt;0,E1220/P1220,0)</f>
        <v>174.2134831460674</v>
      </c>
      <c r="U1220" t="str">
        <f>LEFT(R1220,FIND("/",R1220,1)-1)</f>
        <v>photography</v>
      </c>
      <c r="V1220" t="str">
        <f>RIGHT(R1220,(LEN(R1220)-LEN(U1220)-1))</f>
        <v>photobooks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>(I1221/86400)+25569+(-5/24)</f>
        <v>42663.253622685188</v>
      </c>
      <c r="K1221">
        <v>1474369513</v>
      </c>
      <c r="L1221" s="13">
        <f>(K1221/86400)+25569+(-5/24)</f>
        <v>42633.253622685188</v>
      </c>
      <c r="M1221" s="15" t="str">
        <f>TEXT(L1221, "mmm")</f>
        <v>Sep</v>
      </c>
      <c r="N1221" s="15" t="str">
        <f>TEXT(L1221, "yyyy")</f>
        <v>2016</v>
      </c>
      <c r="O1221" t="b">
        <v>0</v>
      </c>
      <c r="P1221">
        <v>253</v>
      </c>
      <c r="Q1221" t="b">
        <v>1</v>
      </c>
      <c r="R1221" t="s">
        <v>8285</v>
      </c>
      <c r="S1221" s="10">
        <f>(E1221/D1221)*100</f>
        <v>159.16819571865443</v>
      </c>
      <c r="T1221" s="12">
        <f>IF(P1221&gt;0,E1221/P1221,0)</f>
        <v>102.86166007905139</v>
      </c>
      <c r="U1221" t="str">
        <f>LEFT(R1221,FIND("/",R1221,1)-1)</f>
        <v>photography</v>
      </c>
      <c r="V1221" t="str">
        <f>RIGHT(R1221,(LEN(R1221)-LEN(U1221)-1))</f>
        <v>photobooks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>(I1222/86400)+25569+(-5/24)</f>
        <v>42241.420277777775</v>
      </c>
      <c r="K1222">
        <v>1437923112</v>
      </c>
      <c r="L1222" s="13">
        <f>(K1222/86400)+25569+(-5/24)</f>
        <v>42211.420277777775</v>
      </c>
      <c r="M1222" s="15" t="str">
        <f>TEXT(L1222, "mmm")</f>
        <v>Jul</v>
      </c>
      <c r="N1222" s="15" t="str">
        <f>TEXT(L1222, "yyyy")</f>
        <v>2015</v>
      </c>
      <c r="O1222" t="b">
        <v>0</v>
      </c>
      <c r="P1222">
        <v>140</v>
      </c>
      <c r="Q1222" t="b">
        <v>1</v>
      </c>
      <c r="R1222" t="s">
        <v>8285</v>
      </c>
      <c r="S1222" s="10">
        <f>(E1222/D1222)*100</f>
        <v>103.76666666666668</v>
      </c>
      <c r="T1222" s="12">
        <f>IF(P1222&gt;0,E1222/P1222,0)</f>
        <v>111.17857142857143</v>
      </c>
      <c r="U1222" t="str">
        <f>LEFT(R1222,FIND("/",R1222,1)-1)</f>
        <v>photography</v>
      </c>
      <c r="V1222" t="str">
        <f>RIGHT(R1222,(LEN(R1222)-LEN(U1222)-1))</f>
        <v>photobooks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>(I1223/86400)+25569+(-5/24)</f>
        <v>42707.791666666664</v>
      </c>
      <c r="K1223">
        <v>1478431488</v>
      </c>
      <c r="L1223" s="13">
        <f>(K1223/86400)+25569+(-5/24)</f>
        <v>42680.267222222225</v>
      </c>
      <c r="M1223" s="15" t="str">
        <f>TEXT(L1223, "mmm")</f>
        <v>Nov</v>
      </c>
      <c r="N1223" s="15" t="str">
        <f>TEXT(L1223, "yyyy")</f>
        <v>2016</v>
      </c>
      <c r="O1223" t="b">
        <v>0</v>
      </c>
      <c r="P1223">
        <v>103</v>
      </c>
      <c r="Q1223" t="b">
        <v>1</v>
      </c>
      <c r="R1223" t="s">
        <v>8285</v>
      </c>
      <c r="S1223" s="10">
        <f>(E1223/D1223)*100</f>
        <v>111.40954545454547</v>
      </c>
      <c r="T1223" s="12">
        <f>IF(P1223&gt;0,E1223/P1223,0)</f>
        <v>23.796213592233013</v>
      </c>
      <c r="U1223" t="str">
        <f>LEFT(R1223,FIND("/",R1223,1)-1)</f>
        <v>photography</v>
      </c>
      <c r="V1223" t="str">
        <f>RIGHT(R1223,(LEN(R1223)-LEN(U1223)-1))</f>
        <v>photobooks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>(I1224/86400)+25569+(-5/24)</f>
        <v>42460.958333333336</v>
      </c>
      <c r="K1224">
        <v>1456852647</v>
      </c>
      <c r="L1224" s="13">
        <f>(K1224/86400)+25569+(-5/24)</f>
        <v>42430.512118055551</v>
      </c>
      <c r="M1224" s="15" t="str">
        <f>TEXT(L1224, "mmm")</f>
        <v>Mar</v>
      </c>
      <c r="N1224" s="15" t="str">
        <f>TEXT(L1224, "yyyy")</f>
        <v>2016</v>
      </c>
      <c r="O1224" t="b">
        <v>0</v>
      </c>
      <c r="P1224">
        <v>138</v>
      </c>
      <c r="Q1224" t="b">
        <v>1</v>
      </c>
      <c r="R1224" t="s">
        <v>8285</v>
      </c>
      <c r="S1224" s="10">
        <f>(E1224/D1224)*100</f>
        <v>280.375</v>
      </c>
      <c r="T1224" s="12">
        <f>IF(P1224&gt;0,E1224/P1224,0)</f>
        <v>81.268115942028984</v>
      </c>
      <c r="U1224" t="str">
        <f>LEFT(R1224,FIND("/",R1224,1)-1)</f>
        <v>photography</v>
      </c>
      <c r="V1224" t="str">
        <f>RIGHT(R1224,(LEN(R1224)-LEN(U1224)-1))</f>
        <v>photobooks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>(I1225/86400)+25569+(-5/24)</f>
        <v>42684.010520833333</v>
      </c>
      <c r="K1225">
        <v>1476159309</v>
      </c>
      <c r="L1225" s="13">
        <f>(K1225/86400)+25569+(-5/24)</f>
        <v>42653.968854166662</v>
      </c>
      <c r="M1225" s="15" t="str">
        <f>TEXT(L1225, "mmm")</f>
        <v>Oct</v>
      </c>
      <c r="N1225" s="15" t="str">
        <f>TEXT(L1225, "yyyy")</f>
        <v>2016</v>
      </c>
      <c r="O1225" t="b">
        <v>0</v>
      </c>
      <c r="P1225">
        <v>191</v>
      </c>
      <c r="Q1225" t="b">
        <v>1</v>
      </c>
      <c r="R1225" t="s">
        <v>8285</v>
      </c>
      <c r="S1225" s="10">
        <f>(E1225/D1225)*100</f>
        <v>112.10606060606061</v>
      </c>
      <c r="T1225" s="12">
        <f>IF(P1225&gt;0,E1225/P1225,0)</f>
        <v>116.21465968586388</v>
      </c>
      <c r="U1225" t="str">
        <f>LEFT(R1225,FIND("/",R1225,1)-1)</f>
        <v>photography</v>
      </c>
      <c r="V1225" t="str">
        <f>RIGHT(R1225,(LEN(R1225)-LEN(U1225)-1))</f>
        <v>photobooks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>(I1226/86400)+25569+(-5/24)</f>
        <v>41796.341458333329</v>
      </c>
      <c r="K1226">
        <v>1396876302</v>
      </c>
      <c r="L1226" s="13">
        <f>(K1226/86400)+25569+(-5/24)</f>
        <v>41736.341458333329</v>
      </c>
      <c r="M1226" s="15" t="str">
        <f>TEXT(L1226, "mmm")</f>
        <v>Apr</v>
      </c>
      <c r="N1226" s="15" t="str">
        <f>TEXT(L1226, "yyyy")</f>
        <v>2014</v>
      </c>
      <c r="O1226" t="b">
        <v>0</v>
      </c>
      <c r="P1226">
        <v>18</v>
      </c>
      <c r="Q1226" t="b">
        <v>0</v>
      </c>
      <c r="R1226" t="s">
        <v>8286</v>
      </c>
      <c r="S1226" s="10">
        <f>(E1226/D1226)*100</f>
        <v>7.0666666666666673</v>
      </c>
      <c r="T1226" s="12">
        <f>IF(P1226&gt;0,E1226/P1226,0)</f>
        <v>58.888888888888886</v>
      </c>
      <c r="U1226" t="str">
        <f>LEFT(R1226,FIND("/",R1226,1)-1)</f>
        <v>music</v>
      </c>
      <c r="V1226" t="str">
        <f>RIGHT(R1226,(LEN(R1226)-LEN(U1226)-1))</f>
        <v>world music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>(I1227/86400)+25569+(-5/24)</f>
        <v>41569.697662037033</v>
      </c>
      <c r="K1227">
        <v>1377294278</v>
      </c>
      <c r="L1227" s="13">
        <f>(K1227/86400)+25569+(-5/24)</f>
        <v>41509.697662037033</v>
      </c>
      <c r="M1227" s="15" t="str">
        <f>TEXT(L1227, "mmm")</f>
        <v>Aug</v>
      </c>
      <c r="N1227" s="15" t="str">
        <f>TEXT(L1227, "yyyy")</f>
        <v>2013</v>
      </c>
      <c r="O1227" t="b">
        <v>0</v>
      </c>
      <c r="P1227">
        <v>3</v>
      </c>
      <c r="Q1227" t="b">
        <v>0</v>
      </c>
      <c r="R1227" t="s">
        <v>8286</v>
      </c>
      <c r="S1227" s="10">
        <f>(E1227/D1227)*100</f>
        <v>4.3999999999999995</v>
      </c>
      <c r="T1227" s="12">
        <f>IF(P1227&gt;0,E1227/P1227,0)</f>
        <v>44</v>
      </c>
      <c r="U1227" t="str">
        <f>LEFT(R1227,FIND("/",R1227,1)-1)</f>
        <v>music</v>
      </c>
      <c r="V1227" t="str">
        <f>RIGHT(R1227,(LEN(R1227)-LEN(U1227)-1))</f>
        <v>world music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>(I1228/86400)+25569+(-5/24)</f>
        <v>41749.833333333328</v>
      </c>
      <c r="K1228">
        <v>1395089981</v>
      </c>
      <c r="L1228" s="13">
        <f>(K1228/86400)+25569+(-5/24)</f>
        <v>41715.666446759256</v>
      </c>
      <c r="M1228" s="15" t="str">
        <f>TEXT(L1228, "mmm")</f>
        <v>Mar</v>
      </c>
      <c r="N1228" s="15" t="str">
        <f>TEXT(L1228, "yyyy")</f>
        <v>2014</v>
      </c>
      <c r="O1228" t="b">
        <v>0</v>
      </c>
      <c r="P1228">
        <v>40</v>
      </c>
      <c r="Q1228" t="b">
        <v>0</v>
      </c>
      <c r="R1228" t="s">
        <v>8286</v>
      </c>
      <c r="S1228" s="10">
        <f>(E1228/D1228)*100</f>
        <v>3.8739999999999997</v>
      </c>
      <c r="T1228" s="12">
        <f>IF(P1228&gt;0,E1228/P1228,0)</f>
        <v>48.424999999999997</v>
      </c>
      <c r="U1228" t="str">
        <f>LEFT(R1228,FIND("/",R1228,1)-1)</f>
        <v>music</v>
      </c>
      <c r="V1228" t="str">
        <f>RIGHT(R1228,(LEN(R1228)-LEN(U1228)-1))</f>
        <v>world music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>(I1229/86400)+25569+(-5/24)</f>
        <v>41858.083333333328</v>
      </c>
      <c r="K1229">
        <v>1404770616</v>
      </c>
      <c r="L1229" s="13">
        <f>(K1229/86400)+25569+(-5/24)</f>
        <v>41827.710833333331</v>
      </c>
      <c r="M1229" s="15" t="str">
        <f>TEXT(L1229, "mmm")</f>
        <v>Jul</v>
      </c>
      <c r="N1229" s="15" t="str">
        <f>TEXT(L1229, "yyyy")</f>
        <v>2014</v>
      </c>
      <c r="O1229" t="b">
        <v>0</v>
      </c>
      <c r="P1229">
        <v>0</v>
      </c>
      <c r="Q1229" t="b">
        <v>0</v>
      </c>
      <c r="R1229" t="s">
        <v>8286</v>
      </c>
      <c r="S1229" s="10">
        <f>(E1229/D1229)*100</f>
        <v>0</v>
      </c>
      <c r="T1229" s="12">
        <f>IF(P1229&gt;0,E1229/P1229,0)</f>
        <v>0</v>
      </c>
      <c r="U1229" t="str">
        <f>LEFT(R1229,FIND("/",R1229,1)-1)</f>
        <v>music</v>
      </c>
      <c r="V1229" t="str">
        <f>RIGHT(R1229,(LEN(R1229)-LEN(U1229)-1))</f>
        <v>world music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>(I1230/86400)+25569+(-5/24)</f>
        <v>40814.520925925921</v>
      </c>
      <c r="K1230">
        <v>1312047008</v>
      </c>
      <c r="L1230" s="13">
        <f>(K1230/86400)+25569+(-5/24)</f>
        <v>40754.520925925921</v>
      </c>
      <c r="M1230" s="15" t="str">
        <f>TEXT(L1230, "mmm")</f>
        <v>Jul</v>
      </c>
      <c r="N1230" s="15" t="str">
        <f>TEXT(L1230, "yyyy")</f>
        <v>2011</v>
      </c>
      <c r="O1230" t="b">
        <v>0</v>
      </c>
      <c r="P1230">
        <v>24</v>
      </c>
      <c r="Q1230" t="b">
        <v>0</v>
      </c>
      <c r="R1230" t="s">
        <v>8286</v>
      </c>
      <c r="S1230" s="10">
        <f>(E1230/D1230)*100</f>
        <v>29.299999999999997</v>
      </c>
      <c r="T1230" s="12">
        <f>IF(P1230&gt;0,E1230/P1230,0)</f>
        <v>61.041666666666664</v>
      </c>
      <c r="U1230" t="str">
        <f>LEFT(R1230,FIND("/",R1230,1)-1)</f>
        <v>music</v>
      </c>
      <c r="V1230" t="str">
        <f>RIGHT(R1230,(LEN(R1230)-LEN(U1230)-1))</f>
        <v>world music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>(I1231/86400)+25569+(-5/24)</f>
        <v>41015.458333333328</v>
      </c>
      <c r="K1231">
        <v>1331982127</v>
      </c>
      <c r="L1231" s="13">
        <f>(K1231/86400)+25569+(-5/24)</f>
        <v>40985.251469907402</v>
      </c>
      <c r="M1231" s="15" t="str">
        <f>TEXT(L1231, "mmm")</f>
        <v>Mar</v>
      </c>
      <c r="N1231" s="15" t="str">
        <f>TEXT(L1231, "yyyy")</f>
        <v>2012</v>
      </c>
      <c r="O1231" t="b">
        <v>0</v>
      </c>
      <c r="P1231">
        <v>1</v>
      </c>
      <c r="Q1231" t="b">
        <v>0</v>
      </c>
      <c r="R1231" t="s">
        <v>8286</v>
      </c>
      <c r="S1231" s="10">
        <f>(E1231/D1231)*100</f>
        <v>0.90909090909090906</v>
      </c>
      <c r="T1231" s="12">
        <f>IF(P1231&gt;0,E1231/P1231,0)</f>
        <v>25</v>
      </c>
      <c r="U1231" t="str">
        <f>LEFT(R1231,FIND("/",R1231,1)-1)</f>
        <v>music</v>
      </c>
      <c r="V1231" t="str">
        <f>RIGHT(R1231,(LEN(R1231)-LEN(U1231)-1))</f>
        <v>world music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>(I1232/86400)+25569+(-5/24)</f>
        <v>40598.764236111107</v>
      </c>
      <c r="K1232">
        <v>1295997630</v>
      </c>
      <c r="L1232" s="13">
        <f>(K1232/86400)+25569+(-5/24)</f>
        <v>40568.764236111107</v>
      </c>
      <c r="M1232" s="15" t="str">
        <f>TEXT(L1232, "mmm")</f>
        <v>Jan</v>
      </c>
      <c r="N1232" s="15" t="str">
        <f>TEXT(L1232, "yyyy")</f>
        <v>2011</v>
      </c>
      <c r="O1232" t="b">
        <v>0</v>
      </c>
      <c r="P1232">
        <v>0</v>
      </c>
      <c r="Q1232" t="b">
        <v>0</v>
      </c>
      <c r="R1232" t="s">
        <v>8286</v>
      </c>
      <c r="S1232" s="10">
        <f>(E1232/D1232)*100</f>
        <v>0</v>
      </c>
      <c r="T1232" s="12">
        <f>IF(P1232&gt;0,E1232/P1232,0)</f>
        <v>0</v>
      </c>
      <c r="U1232" t="str">
        <f>LEFT(R1232,FIND("/",R1232,1)-1)</f>
        <v>music</v>
      </c>
      <c r="V1232" t="str">
        <f>RIGHT(R1232,(LEN(R1232)-LEN(U1232)-1))</f>
        <v>world music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>(I1233/86400)+25569+(-5/24)</f>
        <v>42243.833333333336</v>
      </c>
      <c r="K1233">
        <v>1436394968</v>
      </c>
      <c r="L1233" s="13">
        <f>(K1233/86400)+25569+(-5/24)</f>
        <v>42193.733425925922</v>
      </c>
      <c r="M1233" s="15" t="str">
        <f>TEXT(L1233, "mmm")</f>
        <v>Jul</v>
      </c>
      <c r="N1233" s="15" t="str">
        <f>TEXT(L1233, "yyyy")</f>
        <v>2015</v>
      </c>
      <c r="O1233" t="b">
        <v>0</v>
      </c>
      <c r="P1233">
        <v>0</v>
      </c>
      <c r="Q1233" t="b">
        <v>0</v>
      </c>
      <c r="R1233" t="s">
        <v>8286</v>
      </c>
      <c r="S1233" s="10">
        <f>(E1233/D1233)*100</f>
        <v>0</v>
      </c>
      <c r="T1233" s="12">
        <f>IF(P1233&gt;0,E1233/P1233,0)</f>
        <v>0</v>
      </c>
      <c r="U1233" t="str">
        <f>LEFT(R1233,FIND("/",R1233,1)-1)</f>
        <v>music</v>
      </c>
      <c r="V1233" t="str">
        <f>RIGHT(R1233,(LEN(R1233)-LEN(U1233)-1))</f>
        <v>world music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>(I1234/86400)+25569+(-5/24)</f>
        <v>41553.639699074069</v>
      </c>
      <c r="K1234">
        <v>1377030070</v>
      </c>
      <c r="L1234" s="13">
        <f>(K1234/86400)+25569+(-5/24)</f>
        <v>41506.639699074069</v>
      </c>
      <c r="M1234" s="15" t="str">
        <f>TEXT(L1234, "mmm")</f>
        <v>Aug</v>
      </c>
      <c r="N1234" s="15" t="str">
        <f>TEXT(L1234, "yyyy")</f>
        <v>2013</v>
      </c>
      <c r="O1234" t="b">
        <v>0</v>
      </c>
      <c r="P1234">
        <v>1</v>
      </c>
      <c r="Q1234" t="b">
        <v>0</v>
      </c>
      <c r="R1234" t="s">
        <v>8286</v>
      </c>
      <c r="S1234" s="10">
        <f>(E1234/D1234)*100</f>
        <v>0.8</v>
      </c>
      <c r="T1234" s="12">
        <f>IF(P1234&gt;0,E1234/P1234,0)</f>
        <v>40</v>
      </c>
      <c r="U1234" t="str">
        <f>LEFT(R1234,FIND("/",R1234,1)-1)</f>
        <v>music</v>
      </c>
      <c r="V1234" t="str">
        <f>RIGHT(R1234,(LEN(R1234)-LEN(U1234)-1))</f>
        <v>world music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>(I1235/86400)+25569+(-5/24)</f>
        <v>40960.740439814814</v>
      </c>
      <c r="K1235">
        <v>1328049974</v>
      </c>
      <c r="L1235" s="13">
        <f>(K1235/86400)+25569+(-5/24)</f>
        <v>40939.740439814814</v>
      </c>
      <c r="M1235" s="15" t="str">
        <f>TEXT(L1235, "mmm")</f>
        <v>Jan</v>
      </c>
      <c r="N1235" s="15" t="str">
        <f>TEXT(L1235, "yyyy")</f>
        <v>2012</v>
      </c>
      <c r="O1235" t="b">
        <v>0</v>
      </c>
      <c r="P1235">
        <v>6</v>
      </c>
      <c r="Q1235" t="b">
        <v>0</v>
      </c>
      <c r="R1235" t="s">
        <v>8286</v>
      </c>
      <c r="S1235" s="10">
        <f>(E1235/D1235)*100</f>
        <v>11.600000000000001</v>
      </c>
      <c r="T1235" s="12">
        <f>IF(P1235&gt;0,E1235/P1235,0)</f>
        <v>19.333333333333332</v>
      </c>
      <c r="U1235" t="str">
        <f>LEFT(R1235,FIND("/",R1235,1)-1)</f>
        <v>music</v>
      </c>
      <c r="V1235" t="str">
        <f>RIGHT(R1235,(LEN(R1235)-LEN(U1235)-1))</f>
        <v>world music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>(I1236/86400)+25569+(-5/24)</f>
        <v>42037.580347222225</v>
      </c>
      <c r="K1236">
        <v>1420311342</v>
      </c>
      <c r="L1236" s="13">
        <f>(K1236/86400)+25569+(-5/24)</f>
        <v>42007.580347222225</v>
      </c>
      <c r="M1236" s="15" t="str">
        <f>TEXT(L1236, "mmm")</f>
        <v>Jan</v>
      </c>
      <c r="N1236" s="15" t="str">
        <f>TEXT(L1236, "yyyy")</f>
        <v>2015</v>
      </c>
      <c r="O1236" t="b">
        <v>0</v>
      </c>
      <c r="P1236">
        <v>0</v>
      </c>
      <c r="Q1236" t="b">
        <v>0</v>
      </c>
      <c r="R1236" t="s">
        <v>8286</v>
      </c>
      <c r="S1236" s="10">
        <f>(E1236/D1236)*100</f>
        <v>0</v>
      </c>
      <c r="T1236" s="12">
        <f>IF(P1236&gt;0,E1236/P1236,0)</f>
        <v>0</v>
      </c>
      <c r="U1236" t="str">
        <f>LEFT(R1236,FIND("/",R1236,1)-1)</f>
        <v>music</v>
      </c>
      <c r="V1236" t="str">
        <f>RIGHT(R1236,(LEN(R1236)-LEN(U1236)-1))</f>
        <v>world music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>(I1237/86400)+25569+(-5/24)</f>
        <v>41622.927071759259</v>
      </c>
      <c r="K1237">
        <v>1383621299</v>
      </c>
      <c r="L1237" s="13">
        <f>(K1237/86400)+25569+(-5/24)</f>
        <v>41582.927071759259</v>
      </c>
      <c r="M1237" s="15" t="str">
        <f>TEXT(L1237, "mmm")</f>
        <v>Nov</v>
      </c>
      <c r="N1237" s="15" t="str">
        <f>TEXT(L1237, "yyyy")</f>
        <v>2013</v>
      </c>
      <c r="O1237" t="b">
        <v>0</v>
      </c>
      <c r="P1237">
        <v>6</v>
      </c>
      <c r="Q1237" t="b">
        <v>0</v>
      </c>
      <c r="R1237" t="s">
        <v>8286</v>
      </c>
      <c r="S1237" s="10">
        <f>(E1237/D1237)*100</f>
        <v>2.7873639500929119</v>
      </c>
      <c r="T1237" s="12">
        <f>IF(P1237&gt;0,E1237/P1237,0)</f>
        <v>35</v>
      </c>
      <c r="U1237" t="str">
        <f>LEFT(R1237,FIND("/",R1237,1)-1)</f>
        <v>music</v>
      </c>
      <c r="V1237" t="str">
        <f>RIGHT(R1237,(LEN(R1237)-LEN(U1237)-1))</f>
        <v>world music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>(I1238/86400)+25569+(-5/24)</f>
        <v>41118.458333333328</v>
      </c>
      <c r="K1238">
        <v>1342801164</v>
      </c>
      <c r="L1238" s="13">
        <f>(K1238/86400)+25569+(-5/24)</f>
        <v>41110.47180555555</v>
      </c>
      <c r="M1238" s="15" t="str">
        <f>TEXT(L1238, "mmm")</f>
        <v>Jul</v>
      </c>
      <c r="N1238" s="15" t="str">
        <f>TEXT(L1238, "yyyy")</f>
        <v>2012</v>
      </c>
      <c r="O1238" t="b">
        <v>0</v>
      </c>
      <c r="P1238">
        <v>0</v>
      </c>
      <c r="Q1238" t="b">
        <v>0</v>
      </c>
      <c r="R1238" t="s">
        <v>8286</v>
      </c>
      <c r="S1238" s="10">
        <f>(E1238/D1238)*100</f>
        <v>0</v>
      </c>
      <c r="T1238" s="12">
        <f>IF(P1238&gt;0,E1238/P1238,0)</f>
        <v>0</v>
      </c>
      <c r="U1238" t="str">
        <f>LEFT(R1238,FIND("/",R1238,1)-1)</f>
        <v>music</v>
      </c>
      <c r="V1238" t="str">
        <f>RIGHT(R1238,(LEN(R1238)-LEN(U1238)-1))</f>
        <v>world music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>(I1239/86400)+25569+(-5/24)</f>
        <v>41145.074826388889</v>
      </c>
      <c r="K1239">
        <v>1344062865</v>
      </c>
      <c r="L1239" s="13">
        <f>(K1239/86400)+25569+(-5/24)</f>
        <v>41125.074826388889</v>
      </c>
      <c r="M1239" s="15" t="str">
        <f>TEXT(L1239, "mmm")</f>
        <v>Aug</v>
      </c>
      <c r="N1239" s="15" t="str">
        <f>TEXT(L1239, "yyyy")</f>
        <v>2012</v>
      </c>
      <c r="O1239" t="b">
        <v>0</v>
      </c>
      <c r="P1239">
        <v>0</v>
      </c>
      <c r="Q1239" t="b">
        <v>0</v>
      </c>
      <c r="R1239" t="s">
        <v>8286</v>
      </c>
      <c r="S1239" s="10">
        <f>(E1239/D1239)*100</f>
        <v>0</v>
      </c>
      <c r="T1239" s="12">
        <f>IF(P1239&gt;0,E1239/P1239,0)</f>
        <v>0</v>
      </c>
      <c r="U1239" t="str">
        <f>LEFT(R1239,FIND("/",R1239,1)-1)</f>
        <v>music</v>
      </c>
      <c r="V1239" t="str">
        <f>RIGHT(R1239,(LEN(R1239)-LEN(U1239)-1))</f>
        <v>world music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>(I1240/86400)+25569+(-5/24)</f>
        <v>40761.402037037034</v>
      </c>
      <c r="K1240">
        <v>1310049536</v>
      </c>
      <c r="L1240" s="13">
        <f>(K1240/86400)+25569+(-5/24)</f>
        <v>40731.402037037034</v>
      </c>
      <c r="M1240" s="15" t="str">
        <f>TEXT(L1240, "mmm")</f>
        <v>Jul</v>
      </c>
      <c r="N1240" s="15" t="str">
        <f>TEXT(L1240, "yyyy")</f>
        <v>2011</v>
      </c>
      <c r="O1240" t="b">
        <v>0</v>
      </c>
      <c r="P1240">
        <v>3</v>
      </c>
      <c r="Q1240" t="b">
        <v>0</v>
      </c>
      <c r="R1240" t="s">
        <v>8286</v>
      </c>
      <c r="S1240" s="10">
        <f>(E1240/D1240)*100</f>
        <v>17.8</v>
      </c>
      <c r="T1240" s="12">
        <f>IF(P1240&gt;0,E1240/P1240,0)</f>
        <v>59.333333333333336</v>
      </c>
      <c r="U1240" t="str">
        <f>LEFT(R1240,FIND("/",R1240,1)-1)</f>
        <v>music</v>
      </c>
      <c r="V1240" t="str">
        <f>RIGHT(R1240,(LEN(R1240)-LEN(U1240)-1))</f>
        <v>world music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>(I1241/86400)+25569+(-5/24)</f>
        <v>40913.754247685181</v>
      </c>
      <c r="K1241">
        <v>1323212767</v>
      </c>
      <c r="L1241" s="13">
        <f>(K1241/86400)+25569+(-5/24)</f>
        <v>40883.754247685181</v>
      </c>
      <c r="M1241" s="15" t="str">
        <f>TEXT(L1241, "mmm")</f>
        <v>Dec</v>
      </c>
      <c r="N1241" s="15" t="str">
        <f>TEXT(L1241, "yyyy")</f>
        <v>2011</v>
      </c>
      <c r="O1241" t="b">
        <v>0</v>
      </c>
      <c r="P1241">
        <v>0</v>
      </c>
      <c r="Q1241" t="b">
        <v>0</v>
      </c>
      <c r="R1241" t="s">
        <v>8286</v>
      </c>
      <c r="S1241" s="10">
        <f>(E1241/D1241)*100</f>
        <v>0</v>
      </c>
      <c r="T1241" s="12">
        <f>IF(P1241&gt;0,E1241/P1241,0)</f>
        <v>0</v>
      </c>
      <c r="U1241" t="str">
        <f>LEFT(R1241,FIND("/",R1241,1)-1)</f>
        <v>music</v>
      </c>
      <c r="V1241" t="str">
        <f>RIGHT(R1241,(LEN(R1241)-LEN(U1241)-1))</f>
        <v>world music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>(I1242/86400)+25569+(-5/24)</f>
        <v>41467.70208333333</v>
      </c>
      <c r="K1242">
        <v>1368579457</v>
      </c>
      <c r="L1242" s="13">
        <f>(K1242/86400)+25569+(-5/24)</f>
        <v>41408.831678240742</v>
      </c>
      <c r="M1242" s="15" t="str">
        <f>TEXT(L1242, "mmm")</f>
        <v>May</v>
      </c>
      <c r="N1242" s="15" t="str">
        <f>TEXT(L1242, "yyyy")</f>
        <v>2013</v>
      </c>
      <c r="O1242" t="b">
        <v>0</v>
      </c>
      <c r="P1242">
        <v>8</v>
      </c>
      <c r="Q1242" t="b">
        <v>0</v>
      </c>
      <c r="R1242" t="s">
        <v>8286</v>
      </c>
      <c r="S1242" s="10">
        <f>(E1242/D1242)*100</f>
        <v>3.0124999999999997</v>
      </c>
      <c r="T1242" s="12">
        <f>IF(P1242&gt;0,E1242/P1242,0)</f>
        <v>30.125</v>
      </c>
      <c r="U1242" t="str">
        <f>LEFT(R1242,FIND("/",R1242,1)-1)</f>
        <v>music</v>
      </c>
      <c r="V1242" t="str">
        <f>RIGHT(R1242,(LEN(R1242)-LEN(U1242)-1))</f>
        <v>world music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>(I1243/86400)+25569+(-5/24)</f>
        <v>41946.040972222218</v>
      </c>
      <c r="K1243">
        <v>1413057980</v>
      </c>
      <c r="L1243" s="13">
        <f>(K1243/86400)+25569+(-5/24)</f>
        <v>41923.629398148143</v>
      </c>
      <c r="M1243" s="15" t="str">
        <f>TEXT(L1243, "mmm")</f>
        <v>Oct</v>
      </c>
      <c r="N1243" s="15" t="str">
        <f>TEXT(L1243, "yyyy")</f>
        <v>2014</v>
      </c>
      <c r="O1243" t="b">
        <v>0</v>
      </c>
      <c r="P1243">
        <v>34</v>
      </c>
      <c r="Q1243" t="b">
        <v>0</v>
      </c>
      <c r="R1243" t="s">
        <v>8286</v>
      </c>
      <c r="S1243" s="10">
        <f>(E1243/D1243)*100</f>
        <v>50.739999999999995</v>
      </c>
      <c r="T1243" s="12">
        <f>IF(P1243&gt;0,E1243/P1243,0)</f>
        <v>74.617647058823536</v>
      </c>
      <c r="U1243" t="str">
        <f>LEFT(R1243,FIND("/",R1243,1)-1)</f>
        <v>music</v>
      </c>
      <c r="V1243" t="str">
        <f>RIGHT(R1243,(LEN(R1243)-LEN(U1243)-1))</f>
        <v>world music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>(I1244/86400)+25569+(-5/24)</f>
        <v>40797.345833333333</v>
      </c>
      <c r="K1244">
        <v>1314417502</v>
      </c>
      <c r="L1244" s="13">
        <f>(K1244/86400)+25569+(-5/24)</f>
        <v>40781.957199074073</v>
      </c>
      <c r="M1244" s="15" t="str">
        <f>TEXT(L1244, "mmm")</f>
        <v>Aug</v>
      </c>
      <c r="N1244" s="15" t="str">
        <f>TEXT(L1244, "yyyy")</f>
        <v>2011</v>
      </c>
      <c r="O1244" t="b">
        <v>0</v>
      </c>
      <c r="P1244">
        <v>1</v>
      </c>
      <c r="Q1244" t="b">
        <v>0</v>
      </c>
      <c r="R1244" t="s">
        <v>8286</v>
      </c>
      <c r="S1244" s="10">
        <f>(E1244/D1244)*100</f>
        <v>0.54884742041712409</v>
      </c>
      <c r="T1244" s="12">
        <f>IF(P1244&gt;0,E1244/P1244,0)</f>
        <v>5</v>
      </c>
      <c r="U1244" t="str">
        <f>LEFT(R1244,FIND("/",R1244,1)-1)</f>
        <v>music</v>
      </c>
      <c r="V1244" t="str">
        <f>RIGHT(R1244,(LEN(R1244)-LEN(U1244)-1))</f>
        <v>world music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>(I1245/86400)+25569+(-5/24)</f>
        <v>40732.666666666664</v>
      </c>
      <c r="K1245">
        <v>1304888771</v>
      </c>
      <c r="L1245" s="13">
        <f>(K1245/86400)+25569+(-5/24)</f>
        <v>40671.670960648145</v>
      </c>
      <c r="M1245" s="15" t="str">
        <f>TEXT(L1245, "mmm")</f>
        <v>May</v>
      </c>
      <c r="N1245" s="15" t="str">
        <f>TEXT(L1245, "yyyy")</f>
        <v>2011</v>
      </c>
      <c r="O1245" t="b">
        <v>0</v>
      </c>
      <c r="P1245">
        <v>38</v>
      </c>
      <c r="Q1245" t="b">
        <v>0</v>
      </c>
      <c r="R1245" t="s">
        <v>8286</v>
      </c>
      <c r="S1245" s="10">
        <f>(E1245/D1245)*100</f>
        <v>14.091666666666667</v>
      </c>
      <c r="T1245" s="12">
        <f>IF(P1245&gt;0,E1245/P1245,0)</f>
        <v>44.5</v>
      </c>
      <c r="U1245" t="str">
        <f>LEFT(R1245,FIND("/",R1245,1)-1)</f>
        <v>music</v>
      </c>
      <c r="V1245" t="str">
        <f>RIGHT(R1245,(LEN(R1245)-LEN(U1245)-1))</f>
        <v>world music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>(I1246/86400)+25569+(-5/24)</f>
        <v>41386.666666666664</v>
      </c>
      <c r="K1246">
        <v>1363981723</v>
      </c>
      <c r="L1246" s="13">
        <f>(K1246/86400)+25569+(-5/24)</f>
        <v>41355.617164351854</v>
      </c>
      <c r="M1246" s="15" t="str">
        <f>TEXT(L1246, "mmm")</f>
        <v>Mar</v>
      </c>
      <c r="N1246" s="15" t="str">
        <f>TEXT(L1246, "yyyy")</f>
        <v>2013</v>
      </c>
      <c r="O1246" t="b">
        <v>1</v>
      </c>
      <c r="P1246">
        <v>45</v>
      </c>
      <c r="Q1246" t="b">
        <v>1</v>
      </c>
      <c r="R1246" t="s">
        <v>8276</v>
      </c>
      <c r="S1246" s="10">
        <f>(E1246/D1246)*100</f>
        <v>103.8</v>
      </c>
      <c r="T1246" s="12">
        <f>IF(P1246&gt;0,E1246/P1246,0)</f>
        <v>46.133333333333333</v>
      </c>
      <c r="U1246" t="str">
        <f>LEFT(R1246,FIND("/",R1246,1)-1)</f>
        <v>music</v>
      </c>
      <c r="V1246" t="str">
        <f>RIGHT(R1246,(LEN(R1246)-LEN(U1246)-1))</f>
        <v>rock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>(I1247/86400)+25569+(-5/24)</f>
        <v>41804.391597222224</v>
      </c>
      <c r="K1247">
        <v>1400163834</v>
      </c>
      <c r="L1247" s="13">
        <f>(K1247/86400)+25569+(-5/24)</f>
        <v>41774.391597222224</v>
      </c>
      <c r="M1247" s="15" t="str">
        <f>TEXT(L1247, "mmm")</f>
        <v>May</v>
      </c>
      <c r="N1247" s="15" t="str">
        <f>TEXT(L1247, "yyyy")</f>
        <v>2014</v>
      </c>
      <c r="O1247" t="b">
        <v>1</v>
      </c>
      <c r="P1247">
        <v>17</v>
      </c>
      <c r="Q1247" t="b">
        <v>1</v>
      </c>
      <c r="R1247" t="s">
        <v>8276</v>
      </c>
      <c r="S1247" s="10">
        <f>(E1247/D1247)*100</f>
        <v>120.24999999999999</v>
      </c>
      <c r="T1247" s="12">
        <f>IF(P1247&gt;0,E1247/P1247,0)</f>
        <v>141.47058823529412</v>
      </c>
      <c r="U1247" t="str">
        <f>LEFT(R1247,FIND("/",R1247,1)-1)</f>
        <v>music</v>
      </c>
      <c r="V1247" t="str">
        <f>RIGHT(R1247,(LEN(R1247)-LEN(U1247)-1))</f>
        <v>rock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>(I1248/86400)+25569+(-5/24)</f>
        <v>40882.876724537033</v>
      </c>
      <c r="K1248">
        <v>1319245349</v>
      </c>
      <c r="L1248" s="13">
        <f>(K1248/86400)+25569+(-5/24)</f>
        <v>40837.835057870368</v>
      </c>
      <c r="M1248" s="15" t="str">
        <f>TEXT(L1248, "mmm")</f>
        <v>Oct</v>
      </c>
      <c r="N1248" s="15" t="str">
        <f>TEXT(L1248, "yyyy")</f>
        <v>2011</v>
      </c>
      <c r="O1248" t="b">
        <v>1</v>
      </c>
      <c r="P1248">
        <v>31</v>
      </c>
      <c r="Q1248" t="b">
        <v>1</v>
      </c>
      <c r="R1248" t="s">
        <v>8276</v>
      </c>
      <c r="S1248" s="10">
        <f>(E1248/D1248)*100</f>
        <v>117</v>
      </c>
      <c r="T1248" s="12">
        <f>IF(P1248&gt;0,E1248/P1248,0)</f>
        <v>75.483870967741936</v>
      </c>
      <c r="U1248" t="str">
        <f>LEFT(R1248,FIND("/",R1248,1)-1)</f>
        <v>music</v>
      </c>
      <c r="V1248" t="str">
        <f>RIGHT(R1248,(LEN(R1248)-LEN(U1248)-1))</f>
        <v>rock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>(I1249/86400)+25569+(-5/24)</f>
        <v>41400.083969907406</v>
      </c>
      <c r="K1249">
        <v>1365231655</v>
      </c>
      <c r="L1249" s="13">
        <f>(K1249/86400)+25569+(-5/24)</f>
        <v>41370.083969907406</v>
      </c>
      <c r="M1249" s="15" t="str">
        <f>TEXT(L1249, "mmm")</f>
        <v>Apr</v>
      </c>
      <c r="N1249" s="15" t="str">
        <f>TEXT(L1249, "yyyy")</f>
        <v>2013</v>
      </c>
      <c r="O1249" t="b">
        <v>1</v>
      </c>
      <c r="P1249">
        <v>50</v>
      </c>
      <c r="Q1249" t="b">
        <v>1</v>
      </c>
      <c r="R1249" t="s">
        <v>8276</v>
      </c>
      <c r="S1249" s="10">
        <f>(E1249/D1249)*100</f>
        <v>122.14285714285715</v>
      </c>
      <c r="T1249" s="12">
        <f>IF(P1249&gt;0,E1249/P1249,0)</f>
        <v>85.5</v>
      </c>
      <c r="U1249" t="str">
        <f>LEFT(R1249,FIND("/",R1249,1)-1)</f>
        <v>music</v>
      </c>
      <c r="V1249" t="str">
        <f>RIGHT(R1249,(LEN(R1249)-LEN(U1249)-1))</f>
        <v>rock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>(I1250/86400)+25569+(-5/24)</f>
        <v>41803.082638888889</v>
      </c>
      <c r="K1250">
        <v>1399563953</v>
      </c>
      <c r="L1250" s="13">
        <f>(K1250/86400)+25569+(-5/24)</f>
        <v>41767.448530092588</v>
      </c>
      <c r="M1250" s="15" t="str">
        <f>TEXT(L1250, "mmm")</f>
        <v>May</v>
      </c>
      <c r="N1250" s="15" t="str">
        <f>TEXT(L1250, "yyyy")</f>
        <v>2014</v>
      </c>
      <c r="O1250" t="b">
        <v>1</v>
      </c>
      <c r="P1250">
        <v>59</v>
      </c>
      <c r="Q1250" t="b">
        <v>1</v>
      </c>
      <c r="R1250" t="s">
        <v>8276</v>
      </c>
      <c r="S1250" s="10">
        <f>(E1250/D1250)*100</f>
        <v>151.63999999999999</v>
      </c>
      <c r="T1250" s="12">
        <f>IF(P1250&gt;0,E1250/P1250,0)</f>
        <v>64.254237288135599</v>
      </c>
      <c r="U1250" t="str">
        <f>LEFT(R1250,FIND("/",R1250,1)-1)</f>
        <v>music</v>
      </c>
      <c r="V1250" t="str">
        <f>RIGHT(R1250,(LEN(R1250)-LEN(U1250)-1))</f>
        <v>rock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>(I1251/86400)+25569+(-5/24)</f>
        <v>41097.532534722217</v>
      </c>
      <c r="K1251">
        <v>1339091211</v>
      </c>
      <c r="L1251" s="13">
        <f>(K1251/86400)+25569+(-5/24)</f>
        <v>41067.532534722217</v>
      </c>
      <c r="M1251" s="15" t="str">
        <f>TEXT(L1251, "mmm")</f>
        <v>Jun</v>
      </c>
      <c r="N1251" s="15" t="str">
        <f>TEXT(L1251, "yyyy")</f>
        <v>2012</v>
      </c>
      <c r="O1251" t="b">
        <v>1</v>
      </c>
      <c r="P1251">
        <v>81</v>
      </c>
      <c r="Q1251" t="b">
        <v>1</v>
      </c>
      <c r="R1251" t="s">
        <v>8276</v>
      </c>
      <c r="S1251" s="10">
        <f>(E1251/D1251)*100</f>
        <v>104.44</v>
      </c>
      <c r="T1251" s="12">
        <f>IF(P1251&gt;0,E1251/P1251,0)</f>
        <v>64.46913580246914</v>
      </c>
      <c r="U1251" t="str">
        <f>LEFT(R1251,FIND("/",R1251,1)-1)</f>
        <v>music</v>
      </c>
      <c r="V1251" t="str">
        <f>RIGHT(R1251,(LEN(R1251)-LEN(U1251)-1))</f>
        <v>rock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>(I1252/86400)+25569+(-5/24)</f>
        <v>41888.434386574074</v>
      </c>
      <c r="K1252">
        <v>1406129131</v>
      </c>
      <c r="L1252" s="13">
        <f>(K1252/86400)+25569+(-5/24)</f>
        <v>41843.434386574074</v>
      </c>
      <c r="M1252" s="15" t="str">
        <f>TEXT(L1252, "mmm")</f>
        <v>Jul</v>
      </c>
      <c r="N1252" s="15" t="str">
        <f>TEXT(L1252, "yyyy")</f>
        <v>2014</v>
      </c>
      <c r="O1252" t="b">
        <v>1</v>
      </c>
      <c r="P1252">
        <v>508</v>
      </c>
      <c r="Q1252" t="b">
        <v>1</v>
      </c>
      <c r="R1252" t="s">
        <v>8276</v>
      </c>
      <c r="S1252" s="10">
        <f>(E1252/D1252)*100</f>
        <v>200.15333333333331</v>
      </c>
      <c r="T1252" s="12">
        <f>IF(P1252&gt;0,E1252/P1252,0)</f>
        <v>118.2007874015748</v>
      </c>
      <c r="U1252" t="str">
        <f>LEFT(R1252,FIND("/",R1252,1)-1)</f>
        <v>music</v>
      </c>
      <c r="V1252" t="str">
        <f>RIGHT(R1252,(LEN(R1252)-LEN(U1252)-1))</f>
        <v>rock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>(I1253/86400)+25569+(-5/24)</f>
        <v>40811.606099537035</v>
      </c>
      <c r="K1253">
        <v>1311795167</v>
      </c>
      <c r="L1253" s="13">
        <f>(K1253/86400)+25569+(-5/24)</f>
        <v>40751.606099537035</v>
      </c>
      <c r="M1253" s="15" t="str">
        <f>TEXT(L1253, "mmm")</f>
        <v>Jul</v>
      </c>
      <c r="N1253" s="15" t="str">
        <f>TEXT(L1253, "yyyy")</f>
        <v>2011</v>
      </c>
      <c r="O1253" t="b">
        <v>1</v>
      </c>
      <c r="P1253">
        <v>74</v>
      </c>
      <c r="Q1253" t="b">
        <v>1</v>
      </c>
      <c r="R1253" t="s">
        <v>8276</v>
      </c>
      <c r="S1253" s="10">
        <f>(E1253/D1253)*100</f>
        <v>101.8</v>
      </c>
      <c r="T1253" s="12">
        <f>IF(P1253&gt;0,E1253/P1253,0)</f>
        <v>82.540540540540547</v>
      </c>
      <c r="U1253" t="str">
        <f>LEFT(R1253,FIND("/",R1253,1)-1)</f>
        <v>music</v>
      </c>
      <c r="V1253" t="str">
        <f>RIGHT(R1253,(LEN(R1253)-LEN(U1253)-1))</f>
        <v>rock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>(I1254/86400)+25569+(-5/24)</f>
        <v>41571.779733796291</v>
      </c>
      <c r="K1254">
        <v>1380238969</v>
      </c>
      <c r="L1254" s="13">
        <f>(K1254/86400)+25569+(-5/24)</f>
        <v>41543.779733796291</v>
      </c>
      <c r="M1254" s="15" t="str">
        <f>TEXT(L1254, "mmm")</f>
        <v>Sep</v>
      </c>
      <c r="N1254" s="15" t="str">
        <f>TEXT(L1254, "yyyy")</f>
        <v>2013</v>
      </c>
      <c r="O1254" t="b">
        <v>1</v>
      </c>
      <c r="P1254">
        <v>141</v>
      </c>
      <c r="Q1254" t="b">
        <v>1</v>
      </c>
      <c r="R1254" t="s">
        <v>8276</v>
      </c>
      <c r="S1254" s="10">
        <f>(E1254/D1254)*100</f>
        <v>137.65714285714284</v>
      </c>
      <c r="T1254" s="12">
        <f>IF(P1254&gt;0,E1254/P1254,0)</f>
        <v>34.170212765957444</v>
      </c>
      <c r="U1254" t="str">
        <f>LEFT(R1254,FIND("/",R1254,1)-1)</f>
        <v>music</v>
      </c>
      <c r="V1254" t="str">
        <f>RIGHT(R1254,(LEN(R1254)-LEN(U1254)-1))</f>
        <v>rock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>(I1255/86400)+25569+(-5/24)</f>
        <v>41885.575312499997</v>
      </c>
      <c r="K1255">
        <v>1407178107</v>
      </c>
      <c r="L1255" s="13">
        <f>(K1255/86400)+25569+(-5/24)</f>
        <v>41855.575312499997</v>
      </c>
      <c r="M1255" s="15" t="str">
        <f>TEXT(L1255, "mmm")</f>
        <v>Aug</v>
      </c>
      <c r="N1255" s="15" t="str">
        <f>TEXT(L1255, "yyyy")</f>
        <v>2014</v>
      </c>
      <c r="O1255" t="b">
        <v>1</v>
      </c>
      <c r="P1255">
        <v>711</v>
      </c>
      <c r="Q1255" t="b">
        <v>1</v>
      </c>
      <c r="R1255" t="s">
        <v>8276</v>
      </c>
      <c r="S1255" s="10">
        <f>(E1255/D1255)*100</f>
        <v>303833.2</v>
      </c>
      <c r="T1255" s="12">
        <f>IF(P1255&gt;0,E1255/P1255,0)</f>
        <v>42.73322081575246</v>
      </c>
      <c r="U1255" t="str">
        <f>LEFT(R1255,FIND("/",R1255,1)-1)</f>
        <v>music</v>
      </c>
      <c r="V1255" t="str">
        <f>RIGHT(R1255,(LEN(R1255)-LEN(U1255)-1))</f>
        <v>rock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>(I1256/86400)+25569+(-5/24)</f>
        <v>40543.999305555553</v>
      </c>
      <c r="K1256">
        <v>1288968886</v>
      </c>
      <c r="L1256" s="13">
        <f>(K1256/86400)+25569+(-5/24)</f>
        <v>40487.413032407407</v>
      </c>
      <c r="M1256" s="15" t="str">
        <f>TEXT(L1256, "mmm")</f>
        <v>Nov</v>
      </c>
      <c r="N1256" s="15" t="str">
        <f>TEXT(L1256, "yyyy")</f>
        <v>2010</v>
      </c>
      <c r="O1256" t="b">
        <v>1</v>
      </c>
      <c r="P1256">
        <v>141</v>
      </c>
      <c r="Q1256" t="b">
        <v>1</v>
      </c>
      <c r="R1256" t="s">
        <v>8276</v>
      </c>
      <c r="S1256" s="10">
        <f>(E1256/D1256)*100</f>
        <v>198.85074626865671</v>
      </c>
      <c r="T1256" s="12">
        <f>IF(P1256&gt;0,E1256/P1256,0)</f>
        <v>94.489361702127653</v>
      </c>
      <c r="U1256" t="str">
        <f>LEFT(R1256,FIND("/",R1256,1)-1)</f>
        <v>music</v>
      </c>
      <c r="V1256" t="str">
        <f>RIGHT(R1256,(LEN(R1256)-LEN(U1256)-1))</f>
        <v>rock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>(I1257/86400)+25569+(-5/24)</f>
        <v>41609.678842592592</v>
      </c>
      <c r="K1257">
        <v>1383337052</v>
      </c>
      <c r="L1257" s="13">
        <f>(K1257/86400)+25569+(-5/24)</f>
        <v>41579.637175925927</v>
      </c>
      <c r="M1257" s="15" t="str">
        <f>TEXT(L1257, "mmm")</f>
        <v>Nov</v>
      </c>
      <c r="N1257" s="15" t="str">
        <f>TEXT(L1257, "yyyy")</f>
        <v>2013</v>
      </c>
      <c r="O1257" t="b">
        <v>1</v>
      </c>
      <c r="P1257">
        <v>109</v>
      </c>
      <c r="Q1257" t="b">
        <v>1</v>
      </c>
      <c r="R1257" t="s">
        <v>8276</v>
      </c>
      <c r="S1257" s="10">
        <f>(E1257/D1257)*100</f>
        <v>202.36666666666667</v>
      </c>
      <c r="T1257" s="12">
        <f>IF(P1257&gt;0,E1257/P1257,0)</f>
        <v>55.697247706422019</v>
      </c>
      <c r="U1257" t="str">
        <f>LEFT(R1257,FIND("/",R1257,1)-1)</f>
        <v>music</v>
      </c>
      <c r="V1257" t="str">
        <f>RIGHT(R1257,(LEN(R1257)-LEN(U1257)-1))</f>
        <v>rock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>(I1258/86400)+25569+(-5/24)</f>
        <v>40951.711006944439</v>
      </c>
      <c r="K1258">
        <v>1326492231</v>
      </c>
      <c r="L1258" s="13">
        <f>(K1258/86400)+25569+(-5/24)</f>
        <v>40921.711006944439</v>
      </c>
      <c r="M1258" s="15" t="str">
        <f>TEXT(L1258, "mmm")</f>
        <v>Jan</v>
      </c>
      <c r="N1258" s="15" t="str">
        <f>TEXT(L1258, "yyyy")</f>
        <v>2012</v>
      </c>
      <c r="O1258" t="b">
        <v>1</v>
      </c>
      <c r="P1258">
        <v>361</v>
      </c>
      <c r="Q1258" t="b">
        <v>1</v>
      </c>
      <c r="R1258" t="s">
        <v>8276</v>
      </c>
      <c r="S1258" s="10">
        <f>(E1258/D1258)*100</f>
        <v>117.96376666666666</v>
      </c>
      <c r="T1258" s="12">
        <f>IF(P1258&gt;0,E1258/P1258,0)</f>
        <v>98.030831024930734</v>
      </c>
      <c r="U1258" t="str">
        <f>LEFT(R1258,FIND("/",R1258,1)-1)</f>
        <v>music</v>
      </c>
      <c r="V1258" t="str">
        <f>RIGHT(R1258,(LEN(R1258)-LEN(U1258)-1))</f>
        <v>rock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>(I1259/86400)+25569+(-5/24)</f>
        <v>40635.835532407407</v>
      </c>
      <c r="K1259">
        <v>1297562590</v>
      </c>
      <c r="L1259" s="13">
        <f>(K1259/86400)+25569+(-5/24)</f>
        <v>40586.877199074072</v>
      </c>
      <c r="M1259" s="15" t="str">
        <f>TEXT(L1259, "mmm")</f>
        <v>Feb</v>
      </c>
      <c r="N1259" s="15" t="str">
        <f>TEXT(L1259, "yyyy")</f>
        <v>2011</v>
      </c>
      <c r="O1259" t="b">
        <v>1</v>
      </c>
      <c r="P1259">
        <v>176</v>
      </c>
      <c r="Q1259" t="b">
        <v>1</v>
      </c>
      <c r="R1259" t="s">
        <v>8276</v>
      </c>
      <c r="S1259" s="10">
        <f>(E1259/D1259)*100</f>
        <v>294.72727272727275</v>
      </c>
      <c r="T1259" s="12">
        <f>IF(P1259&gt;0,E1259/P1259,0)</f>
        <v>92.102272727272734</v>
      </c>
      <c r="U1259" t="str">
        <f>LEFT(R1259,FIND("/",R1259,1)-1)</f>
        <v>music</v>
      </c>
      <c r="V1259" t="str">
        <f>RIGHT(R1259,(LEN(R1259)-LEN(U1259)-1))</f>
        <v>rock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>(I1260/86400)+25569+(-5/24)</f>
        <v>41517.402916666666</v>
      </c>
      <c r="K1260">
        <v>1375368012</v>
      </c>
      <c r="L1260" s="13">
        <f>(K1260/86400)+25569+(-5/24)</f>
        <v>41487.402916666666</v>
      </c>
      <c r="M1260" s="15" t="str">
        <f>TEXT(L1260, "mmm")</f>
        <v>Aug</v>
      </c>
      <c r="N1260" s="15" t="str">
        <f>TEXT(L1260, "yyyy")</f>
        <v>2013</v>
      </c>
      <c r="O1260" t="b">
        <v>1</v>
      </c>
      <c r="P1260">
        <v>670</v>
      </c>
      <c r="Q1260" t="b">
        <v>1</v>
      </c>
      <c r="R1260" t="s">
        <v>8276</v>
      </c>
      <c r="S1260" s="10">
        <f>(E1260/D1260)*100</f>
        <v>213.14633333333336</v>
      </c>
      <c r="T1260" s="12">
        <f>IF(P1260&gt;0,E1260/P1260,0)</f>
        <v>38.175462686567165</v>
      </c>
      <c r="U1260" t="str">
        <f>LEFT(R1260,FIND("/",R1260,1)-1)</f>
        <v>music</v>
      </c>
      <c r="V1260" t="str">
        <f>RIGHT(R1260,(LEN(R1260)-LEN(U1260)-1))</f>
        <v>rock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>(I1261/86400)+25569+(-5/24)</f>
        <v>41798.957638888889</v>
      </c>
      <c r="K1261">
        <v>1399504664</v>
      </c>
      <c r="L1261" s="13">
        <f>(K1261/86400)+25569+(-5/24)</f>
        <v>41766.762314814812</v>
      </c>
      <c r="M1261" s="15" t="str">
        <f>TEXT(L1261, "mmm")</f>
        <v>May</v>
      </c>
      <c r="N1261" s="15" t="str">
        <f>TEXT(L1261, "yyyy")</f>
        <v>2014</v>
      </c>
      <c r="O1261" t="b">
        <v>1</v>
      </c>
      <c r="P1261">
        <v>96</v>
      </c>
      <c r="Q1261" t="b">
        <v>1</v>
      </c>
      <c r="R1261" t="s">
        <v>8276</v>
      </c>
      <c r="S1261" s="10">
        <f>(E1261/D1261)*100</f>
        <v>104.24</v>
      </c>
      <c r="T1261" s="12">
        <f>IF(P1261&gt;0,E1261/P1261,0)</f>
        <v>27.145833333333332</v>
      </c>
      <c r="U1261" t="str">
        <f>LEFT(R1261,FIND("/",R1261,1)-1)</f>
        <v>music</v>
      </c>
      <c r="V1261" t="str">
        <f>RIGHT(R1261,(LEN(R1261)-LEN(U1261)-1))</f>
        <v>rock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>(I1262/86400)+25569+(-5/24)</f>
        <v>41696.63449074074</v>
      </c>
      <c r="K1262">
        <v>1390853620</v>
      </c>
      <c r="L1262" s="13">
        <f>(K1262/86400)+25569+(-5/24)</f>
        <v>41666.63449074074</v>
      </c>
      <c r="M1262" s="15" t="str">
        <f>TEXT(L1262, "mmm")</f>
        <v>Jan</v>
      </c>
      <c r="N1262" s="15" t="str">
        <f>TEXT(L1262, "yyyy")</f>
        <v>2014</v>
      </c>
      <c r="O1262" t="b">
        <v>1</v>
      </c>
      <c r="P1262">
        <v>74</v>
      </c>
      <c r="Q1262" t="b">
        <v>1</v>
      </c>
      <c r="R1262" t="s">
        <v>8276</v>
      </c>
      <c r="S1262" s="10">
        <f>(E1262/D1262)*100</f>
        <v>113.66666666666667</v>
      </c>
      <c r="T1262" s="12">
        <f>IF(P1262&gt;0,E1262/P1262,0)</f>
        <v>50.689189189189186</v>
      </c>
      <c r="U1262" t="str">
        <f>LEFT(R1262,FIND("/",R1262,1)-1)</f>
        <v>music</v>
      </c>
      <c r="V1262" t="str">
        <f>RIGHT(R1262,(LEN(R1262)-LEN(U1262)-1))</f>
        <v>rock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>(I1263/86400)+25569+(-5/24)</f>
        <v>41668.134571759256</v>
      </c>
      <c r="K1263">
        <v>1388391227</v>
      </c>
      <c r="L1263" s="13">
        <f>(K1263/86400)+25569+(-5/24)</f>
        <v>41638.134571759256</v>
      </c>
      <c r="M1263" s="15" t="str">
        <f>TEXT(L1263, "mmm")</f>
        <v>Dec</v>
      </c>
      <c r="N1263" s="15" t="str">
        <f>TEXT(L1263, "yyyy")</f>
        <v>2013</v>
      </c>
      <c r="O1263" t="b">
        <v>1</v>
      </c>
      <c r="P1263">
        <v>52</v>
      </c>
      <c r="Q1263" t="b">
        <v>1</v>
      </c>
      <c r="R1263" t="s">
        <v>8276</v>
      </c>
      <c r="S1263" s="10">
        <f>(E1263/D1263)*100</f>
        <v>101.25</v>
      </c>
      <c r="T1263" s="12">
        <f>IF(P1263&gt;0,E1263/P1263,0)</f>
        <v>38.942307692307693</v>
      </c>
      <c r="U1263" t="str">
        <f>LEFT(R1263,FIND("/",R1263,1)-1)</f>
        <v>music</v>
      </c>
      <c r="V1263" t="str">
        <f>RIGHT(R1263,(LEN(R1263)-LEN(U1263)-1))</f>
        <v>rock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>(I1264/86400)+25569+(-5/24)</f>
        <v>41686.554305555554</v>
      </c>
      <c r="K1264">
        <v>1389982692</v>
      </c>
      <c r="L1264" s="13">
        <f>(K1264/86400)+25569+(-5/24)</f>
        <v>41656.554305555554</v>
      </c>
      <c r="M1264" s="15" t="str">
        <f>TEXT(L1264, "mmm")</f>
        <v>Jan</v>
      </c>
      <c r="N1264" s="15" t="str">
        <f>TEXT(L1264, "yyyy")</f>
        <v>2014</v>
      </c>
      <c r="O1264" t="b">
        <v>1</v>
      </c>
      <c r="P1264">
        <v>105</v>
      </c>
      <c r="Q1264" t="b">
        <v>1</v>
      </c>
      <c r="R1264" t="s">
        <v>8276</v>
      </c>
      <c r="S1264" s="10">
        <f>(E1264/D1264)*100</f>
        <v>125.41538461538462</v>
      </c>
      <c r="T1264" s="12">
        <f>IF(P1264&gt;0,E1264/P1264,0)</f>
        <v>77.638095238095232</v>
      </c>
      <c r="U1264" t="str">
        <f>LEFT(R1264,FIND("/",R1264,1)-1)</f>
        <v>music</v>
      </c>
      <c r="V1264" t="str">
        <f>RIGHT(R1264,(LEN(R1264)-LEN(U1264)-1))</f>
        <v>rock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>(I1265/86400)+25569+(-5/24)</f>
        <v>41726.833333333328</v>
      </c>
      <c r="K1265">
        <v>1393034470</v>
      </c>
      <c r="L1265" s="13">
        <f>(K1265/86400)+25569+(-5/24)</f>
        <v>41691.875810185185</v>
      </c>
      <c r="M1265" s="15" t="str">
        <f>TEXT(L1265, "mmm")</f>
        <v>Feb</v>
      </c>
      <c r="N1265" s="15" t="str">
        <f>TEXT(L1265, "yyyy")</f>
        <v>2014</v>
      </c>
      <c r="O1265" t="b">
        <v>1</v>
      </c>
      <c r="P1265">
        <v>41</v>
      </c>
      <c r="Q1265" t="b">
        <v>1</v>
      </c>
      <c r="R1265" t="s">
        <v>8276</v>
      </c>
      <c r="S1265" s="10">
        <f>(E1265/D1265)*100</f>
        <v>119</v>
      </c>
      <c r="T1265" s="12">
        <f>IF(P1265&gt;0,E1265/P1265,0)</f>
        <v>43.536585365853661</v>
      </c>
      <c r="U1265" t="str">
        <f>LEFT(R1265,FIND("/",R1265,1)-1)</f>
        <v>music</v>
      </c>
      <c r="V1265" t="str">
        <f>RIGHT(R1265,(LEN(R1265)-LEN(U1265)-1))</f>
        <v>rock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>(I1266/86400)+25569+(-5/24)</f>
        <v>41576.454664351848</v>
      </c>
      <c r="K1266">
        <v>1380556483</v>
      </c>
      <c r="L1266" s="13">
        <f>(K1266/86400)+25569+(-5/24)</f>
        <v>41547.454664351848</v>
      </c>
      <c r="M1266" s="15" t="str">
        <f>TEXT(L1266, "mmm")</f>
        <v>Sep</v>
      </c>
      <c r="N1266" s="15" t="str">
        <f>TEXT(L1266, "yyyy")</f>
        <v>2013</v>
      </c>
      <c r="O1266" t="b">
        <v>1</v>
      </c>
      <c r="P1266">
        <v>34</v>
      </c>
      <c r="Q1266" t="b">
        <v>1</v>
      </c>
      <c r="R1266" t="s">
        <v>8276</v>
      </c>
      <c r="S1266" s="10">
        <f>(E1266/D1266)*100</f>
        <v>166.46153846153845</v>
      </c>
      <c r="T1266" s="12">
        <f>IF(P1266&gt;0,E1266/P1266,0)</f>
        <v>31.823529411764707</v>
      </c>
      <c r="U1266" t="str">
        <f>LEFT(R1266,FIND("/",R1266,1)-1)</f>
        <v>music</v>
      </c>
      <c r="V1266" t="str">
        <f>RIGHT(R1266,(LEN(R1266)-LEN(U1266)-1))</f>
        <v>rock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>(I1267/86400)+25569+(-5/24)</f>
        <v>40512.446932870364</v>
      </c>
      <c r="K1267">
        <v>1287071015</v>
      </c>
      <c r="L1267" s="13">
        <f>(K1267/86400)+25569+(-5/24)</f>
        <v>40465.446932870364</v>
      </c>
      <c r="M1267" s="15" t="str">
        <f>TEXT(L1267, "mmm")</f>
        <v>Oct</v>
      </c>
      <c r="N1267" s="15" t="str">
        <f>TEXT(L1267, "yyyy")</f>
        <v>2010</v>
      </c>
      <c r="O1267" t="b">
        <v>1</v>
      </c>
      <c r="P1267">
        <v>66</v>
      </c>
      <c r="Q1267" t="b">
        <v>1</v>
      </c>
      <c r="R1267" t="s">
        <v>8276</v>
      </c>
      <c r="S1267" s="10">
        <f>(E1267/D1267)*100</f>
        <v>119.14771428571429</v>
      </c>
      <c r="T1267" s="12">
        <f>IF(P1267&gt;0,E1267/P1267,0)</f>
        <v>63.184393939393942</v>
      </c>
      <c r="U1267" t="str">
        <f>LEFT(R1267,FIND("/",R1267,1)-1)</f>
        <v>music</v>
      </c>
      <c r="V1267" t="str">
        <f>RIGHT(R1267,(LEN(R1267)-LEN(U1267)-1))</f>
        <v>rock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>(I1268/86400)+25569+(-5/24)</f>
        <v>41650.668344907404</v>
      </c>
      <c r="K1268">
        <v>1386882145</v>
      </c>
      <c r="L1268" s="13">
        <f>(K1268/86400)+25569+(-5/24)</f>
        <v>41620.668344907404</v>
      </c>
      <c r="M1268" s="15" t="str">
        <f>TEXT(L1268, "mmm")</f>
        <v>Dec</v>
      </c>
      <c r="N1268" s="15" t="str">
        <f>TEXT(L1268, "yyyy")</f>
        <v>2013</v>
      </c>
      <c r="O1268" t="b">
        <v>1</v>
      </c>
      <c r="P1268">
        <v>50</v>
      </c>
      <c r="Q1268" t="b">
        <v>1</v>
      </c>
      <c r="R1268" t="s">
        <v>8276</v>
      </c>
      <c r="S1268" s="10">
        <f>(E1268/D1268)*100</f>
        <v>100.47368421052632</v>
      </c>
      <c r="T1268" s="12">
        <f>IF(P1268&gt;0,E1268/P1268,0)</f>
        <v>190.9</v>
      </c>
      <c r="U1268" t="str">
        <f>LEFT(R1268,FIND("/",R1268,1)-1)</f>
        <v>music</v>
      </c>
      <c r="V1268" t="str">
        <f>RIGHT(R1268,(LEN(R1268)-LEN(U1268)-1))</f>
        <v>rock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>(I1269/86400)+25569+(-5/24)</f>
        <v>41479.376828703702</v>
      </c>
      <c r="K1269">
        <v>1372082558</v>
      </c>
      <c r="L1269" s="13">
        <f>(K1269/86400)+25569+(-5/24)</f>
        <v>41449.376828703702</v>
      </c>
      <c r="M1269" s="15" t="str">
        <f>TEXT(L1269, "mmm")</f>
        <v>Jun</v>
      </c>
      <c r="N1269" s="15" t="str">
        <f>TEXT(L1269, "yyyy")</f>
        <v>2013</v>
      </c>
      <c r="O1269" t="b">
        <v>1</v>
      </c>
      <c r="P1269">
        <v>159</v>
      </c>
      <c r="Q1269" t="b">
        <v>1</v>
      </c>
      <c r="R1269" t="s">
        <v>8276</v>
      </c>
      <c r="S1269" s="10">
        <f>(E1269/D1269)*100</f>
        <v>101.8</v>
      </c>
      <c r="T1269" s="12">
        <f>IF(P1269&gt;0,E1269/P1269,0)</f>
        <v>140.85534591194968</v>
      </c>
      <c r="U1269" t="str">
        <f>LEFT(R1269,FIND("/",R1269,1)-1)</f>
        <v>music</v>
      </c>
      <c r="V1269" t="str">
        <f>RIGHT(R1269,(LEN(R1269)-LEN(U1269)-1))</f>
        <v>rock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>(I1270/86400)+25569+(-5/24)</f>
        <v>41537.637118055551</v>
      </c>
      <c r="K1270">
        <v>1377116247</v>
      </c>
      <c r="L1270" s="13">
        <f>(K1270/86400)+25569+(-5/24)</f>
        <v>41507.637118055551</v>
      </c>
      <c r="M1270" s="15" t="str">
        <f>TEXT(L1270, "mmm")</f>
        <v>Aug</v>
      </c>
      <c r="N1270" s="15" t="str">
        <f>TEXT(L1270, "yyyy")</f>
        <v>2013</v>
      </c>
      <c r="O1270" t="b">
        <v>1</v>
      </c>
      <c r="P1270">
        <v>182</v>
      </c>
      <c r="Q1270" t="b">
        <v>1</v>
      </c>
      <c r="R1270" t="s">
        <v>8276</v>
      </c>
      <c r="S1270" s="10">
        <f>(E1270/D1270)*100</f>
        <v>116.66666666666667</v>
      </c>
      <c r="T1270" s="12">
        <f>IF(P1270&gt;0,E1270/P1270,0)</f>
        <v>76.92307692307692</v>
      </c>
      <c r="U1270" t="str">
        <f>LEFT(R1270,FIND("/",R1270,1)-1)</f>
        <v>music</v>
      </c>
      <c r="V1270" t="str">
        <f>RIGHT(R1270,(LEN(R1270)-LEN(U1270)-1))</f>
        <v>rock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>(I1271/86400)+25569+(-5/24)</f>
        <v>42475.791666666664</v>
      </c>
      <c r="K1271">
        <v>1458157512</v>
      </c>
      <c r="L1271" s="13">
        <f>(K1271/86400)+25569+(-5/24)</f>
        <v>42445.614722222221</v>
      </c>
      <c r="M1271" s="15" t="str">
        <f>TEXT(L1271, "mmm")</f>
        <v>Mar</v>
      </c>
      <c r="N1271" s="15" t="str">
        <f>TEXT(L1271, "yyyy")</f>
        <v>2016</v>
      </c>
      <c r="O1271" t="b">
        <v>1</v>
      </c>
      <c r="P1271">
        <v>206</v>
      </c>
      <c r="Q1271" t="b">
        <v>1</v>
      </c>
      <c r="R1271" t="s">
        <v>8276</v>
      </c>
      <c r="S1271" s="10">
        <f>(E1271/D1271)*100</f>
        <v>108.64893617021276</v>
      </c>
      <c r="T1271" s="12">
        <f>IF(P1271&gt;0,E1271/P1271,0)</f>
        <v>99.15533980582525</v>
      </c>
      <c r="U1271" t="str">
        <f>LEFT(R1271,FIND("/",R1271,1)-1)</f>
        <v>music</v>
      </c>
      <c r="V1271" t="str">
        <f>RIGHT(R1271,(LEN(R1271)-LEN(U1271)-1))</f>
        <v>rock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>(I1272/86400)+25569+(-5/24)</f>
        <v>40993.60696759259</v>
      </c>
      <c r="K1272">
        <v>1327523642</v>
      </c>
      <c r="L1272" s="13">
        <f>(K1272/86400)+25569+(-5/24)</f>
        <v>40933.648634259254</v>
      </c>
      <c r="M1272" s="15" t="str">
        <f>TEXT(L1272, "mmm")</f>
        <v>Jan</v>
      </c>
      <c r="N1272" s="15" t="str">
        <f>TEXT(L1272, "yyyy")</f>
        <v>2012</v>
      </c>
      <c r="O1272" t="b">
        <v>1</v>
      </c>
      <c r="P1272">
        <v>169</v>
      </c>
      <c r="Q1272" t="b">
        <v>1</v>
      </c>
      <c r="R1272" t="s">
        <v>8276</v>
      </c>
      <c r="S1272" s="10">
        <f>(E1272/D1272)*100</f>
        <v>114.72</v>
      </c>
      <c r="T1272" s="12">
        <f>IF(P1272&gt;0,E1272/P1272,0)</f>
        <v>67.881656804733723</v>
      </c>
      <c r="U1272" t="str">
        <f>LEFT(R1272,FIND("/",R1272,1)-1)</f>
        <v>music</v>
      </c>
      <c r="V1272" t="str">
        <f>RIGHT(R1272,(LEN(R1272)-LEN(U1272)-1))</f>
        <v>rock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>(I1273/86400)+25569+(-5/24)</f>
        <v>41591.516886574071</v>
      </c>
      <c r="K1273">
        <v>1381767859</v>
      </c>
      <c r="L1273" s="13">
        <f>(K1273/86400)+25569+(-5/24)</f>
        <v>41561.475219907406</v>
      </c>
      <c r="M1273" s="15" t="str">
        <f>TEXT(L1273, "mmm")</f>
        <v>Oct</v>
      </c>
      <c r="N1273" s="15" t="str">
        <f>TEXT(L1273, "yyyy")</f>
        <v>2013</v>
      </c>
      <c r="O1273" t="b">
        <v>1</v>
      </c>
      <c r="P1273">
        <v>31</v>
      </c>
      <c r="Q1273" t="b">
        <v>1</v>
      </c>
      <c r="R1273" t="s">
        <v>8276</v>
      </c>
      <c r="S1273" s="10">
        <f>(E1273/D1273)*100</f>
        <v>101.8</v>
      </c>
      <c r="T1273" s="12">
        <f>IF(P1273&gt;0,E1273/P1273,0)</f>
        <v>246.29032258064515</v>
      </c>
      <c r="U1273" t="str">
        <f>LEFT(R1273,FIND("/",R1273,1)-1)</f>
        <v>music</v>
      </c>
      <c r="V1273" t="str">
        <f>RIGHT(R1273,(LEN(R1273)-LEN(U1273)-1))</f>
        <v>rock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>(I1274/86400)+25569+(-5/24)</f>
        <v>40343.958333333328</v>
      </c>
      <c r="K1274">
        <v>1270576379</v>
      </c>
      <c r="L1274" s="13">
        <f>(K1274/86400)+25569+(-5/24)</f>
        <v>40274.536793981482</v>
      </c>
      <c r="M1274" s="15" t="str">
        <f>TEXT(L1274, "mmm")</f>
        <v>Apr</v>
      </c>
      <c r="N1274" s="15" t="str">
        <f>TEXT(L1274, "yyyy")</f>
        <v>2010</v>
      </c>
      <c r="O1274" t="b">
        <v>1</v>
      </c>
      <c r="P1274">
        <v>28</v>
      </c>
      <c r="Q1274" t="b">
        <v>1</v>
      </c>
      <c r="R1274" t="s">
        <v>8276</v>
      </c>
      <c r="S1274" s="10">
        <f>(E1274/D1274)*100</f>
        <v>106</v>
      </c>
      <c r="T1274" s="12">
        <f>IF(P1274&gt;0,E1274/P1274,0)</f>
        <v>189.28571428571428</v>
      </c>
      <c r="U1274" t="str">
        <f>LEFT(R1274,FIND("/",R1274,1)-1)</f>
        <v>music</v>
      </c>
      <c r="V1274" t="str">
        <f>RIGHT(R1274,(LEN(R1274)-LEN(U1274)-1))</f>
        <v>rock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>(I1275/86400)+25569+(-5/24)</f>
        <v>41882.521886574068</v>
      </c>
      <c r="K1275">
        <v>1406914291</v>
      </c>
      <c r="L1275" s="13">
        <f>(K1275/86400)+25569+(-5/24)</f>
        <v>41852.521886574068</v>
      </c>
      <c r="M1275" s="15" t="str">
        <f>TEXT(L1275, "mmm")</f>
        <v>Aug</v>
      </c>
      <c r="N1275" s="15" t="str">
        <f>TEXT(L1275, "yyyy")</f>
        <v>2014</v>
      </c>
      <c r="O1275" t="b">
        <v>1</v>
      </c>
      <c r="P1275">
        <v>54</v>
      </c>
      <c r="Q1275" t="b">
        <v>1</v>
      </c>
      <c r="R1275" t="s">
        <v>8276</v>
      </c>
      <c r="S1275" s="10">
        <f>(E1275/D1275)*100</f>
        <v>103.49999999999999</v>
      </c>
      <c r="T1275" s="12">
        <f>IF(P1275&gt;0,E1275/P1275,0)</f>
        <v>76.666666666666671</v>
      </c>
      <c r="U1275" t="str">
        <f>LEFT(R1275,FIND("/",R1275,1)-1)</f>
        <v>music</v>
      </c>
      <c r="V1275" t="str">
        <f>RIGHT(R1275,(LEN(R1275)-LEN(U1275)-1))</f>
        <v>rock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>(I1276/86400)+25569+(-5/24)</f>
        <v>41151.481770833328</v>
      </c>
      <c r="K1276">
        <v>1343320425</v>
      </c>
      <c r="L1276" s="13">
        <f>(K1276/86400)+25569+(-5/24)</f>
        <v>41116.481770833328</v>
      </c>
      <c r="M1276" s="15" t="str">
        <f>TEXT(L1276, "mmm")</f>
        <v>Jul</v>
      </c>
      <c r="N1276" s="15" t="str">
        <f>TEXT(L1276, "yyyy")</f>
        <v>2012</v>
      </c>
      <c r="O1276" t="b">
        <v>1</v>
      </c>
      <c r="P1276">
        <v>467</v>
      </c>
      <c r="Q1276" t="b">
        <v>1</v>
      </c>
      <c r="R1276" t="s">
        <v>8276</v>
      </c>
      <c r="S1276" s="10">
        <f>(E1276/D1276)*100</f>
        <v>154.97535999999999</v>
      </c>
      <c r="T1276" s="12">
        <f>IF(P1276&gt;0,E1276/P1276,0)</f>
        <v>82.963254817987149</v>
      </c>
      <c r="U1276" t="str">
        <f>LEFT(R1276,FIND("/",R1276,1)-1)</f>
        <v>music</v>
      </c>
      <c r="V1276" t="str">
        <f>RIGHT(R1276,(LEN(R1276)-LEN(U1276)-1))</f>
        <v>rock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>(I1277/86400)+25569+(-5/24)</f>
        <v>41493.659571759257</v>
      </c>
      <c r="K1277">
        <v>1372884587</v>
      </c>
      <c r="L1277" s="13">
        <f>(K1277/86400)+25569+(-5/24)</f>
        <v>41458.659571759257</v>
      </c>
      <c r="M1277" s="15" t="str">
        <f>TEXT(L1277, "mmm")</f>
        <v>Jul</v>
      </c>
      <c r="N1277" s="15" t="str">
        <f>TEXT(L1277, "yyyy")</f>
        <v>2013</v>
      </c>
      <c r="O1277" t="b">
        <v>1</v>
      </c>
      <c r="P1277">
        <v>389</v>
      </c>
      <c r="Q1277" t="b">
        <v>1</v>
      </c>
      <c r="R1277" t="s">
        <v>8276</v>
      </c>
      <c r="S1277" s="10">
        <f>(E1277/D1277)*100</f>
        <v>162.14066666666668</v>
      </c>
      <c r="T1277" s="12">
        <f>IF(P1277&gt;0,E1277/P1277,0)</f>
        <v>62.522107969151669</v>
      </c>
      <c r="U1277" t="str">
        <f>LEFT(R1277,FIND("/",R1277,1)-1)</f>
        <v>music</v>
      </c>
      <c r="V1277" t="str">
        <f>RIGHT(R1277,(LEN(R1277)-LEN(U1277)-1))</f>
        <v>rock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>(I1278/86400)+25569+(-5/24)</f>
        <v>40056.958333333328</v>
      </c>
      <c r="K1278">
        <v>1247504047</v>
      </c>
      <c r="L1278" s="13">
        <f>(K1278/86400)+25569+(-5/24)</f>
        <v>40007.49591435185</v>
      </c>
      <c r="M1278" s="15" t="str">
        <f>TEXT(L1278, "mmm")</f>
        <v>Jul</v>
      </c>
      <c r="N1278" s="15" t="str">
        <f>TEXT(L1278, "yyyy")</f>
        <v>2009</v>
      </c>
      <c r="O1278" t="b">
        <v>1</v>
      </c>
      <c r="P1278">
        <v>68</v>
      </c>
      <c r="Q1278" t="b">
        <v>1</v>
      </c>
      <c r="R1278" t="s">
        <v>8276</v>
      </c>
      <c r="S1278" s="10">
        <f>(E1278/D1278)*100</f>
        <v>104.42100000000001</v>
      </c>
      <c r="T1278" s="12">
        <f>IF(P1278&gt;0,E1278/P1278,0)</f>
        <v>46.06808823529412</v>
      </c>
      <c r="U1278" t="str">
        <f>LEFT(R1278,FIND("/",R1278,1)-1)</f>
        <v>music</v>
      </c>
      <c r="V1278" t="str">
        <f>RIGHT(R1278,(LEN(R1278)-LEN(U1278)-1))</f>
        <v>rock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>(I1279/86400)+25569+(-5/24)</f>
        <v>41156.35355324074</v>
      </c>
      <c r="K1279">
        <v>1343741347</v>
      </c>
      <c r="L1279" s="13">
        <f>(K1279/86400)+25569+(-5/24)</f>
        <v>41121.35355324074</v>
      </c>
      <c r="M1279" s="15" t="str">
        <f>TEXT(L1279, "mmm")</f>
        <v>Jul</v>
      </c>
      <c r="N1279" s="15" t="str">
        <f>TEXT(L1279, "yyyy")</f>
        <v>2012</v>
      </c>
      <c r="O1279" t="b">
        <v>1</v>
      </c>
      <c r="P1279">
        <v>413</v>
      </c>
      <c r="Q1279" t="b">
        <v>1</v>
      </c>
      <c r="R1279" t="s">
        <v>8276</v>
      </c>
      <c r="S1279" s="10">
        <f>(E1279/D1279)*100</f>
        <v>106.12433333333333</v>
      </c>
      <c r="T1279" s="12">
        <f>IF(P1279&gt;0,E1279/P1279,0)</f>
        <v>38.543946731234868</v>
      </c>
      <c r="U1279" t="str">
        <f>LEFT(R1279,FIND("/",R1279,1)-1)</f>
        <v>music</v>
      </c>
      <c r="V1279" t="str">
        <f>RIGHT(R1279,(LEN(R1279)-LEN(U1279)-1))</f>
        <v>rock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>(I1280/86400)+25569+(-5/24)</f>
        <v>41814.875</v>
      </c>
      <c r="K1280">
        <v>1401196766</v>
      </c>
      <c r="L1280" s="13">
        <f>(K1280/86400)+25569+(-5/24)</f>
        <v>41786.346828703703</v>
      </c>
      <c r="M1280" s="15" t="str">
        <f>TEXT(L1280, "mmm")</f>
        <v>May</v>
      </c>
      <c r="N1280" s="15" t="str">
        <f>TEXT(L1280, "yyyy")</f>
        <v>2014</v>
      </c>
      <c r="O1280" t="b">
        <v>1</v>
      </c>
      <c r="P1280">
        <v>190</v>
      </c>
      <c r="Q1280" t="b">
        <v>1</v>
      </c>
      <c r="R1280" t="s">
        <v>8276</v>
      </c>
      <c r="S1280" s="10">
        <f>(E1280/D1280)*100</f>
        <v>154.93846153846152</v>
      </c>
      <c r="T1280" s="12">
        <f>IF(P1280&gt;0,E1280/P1280,0)</f>
        <v>53.005263157894738</v>
      </c>
      <c r="U1280" t="str">
        <f>LEFT(R1280,FIND("/",R1280,1)-1)</f>
        <v>music</v>
      </c>
      <c r="V1280" t="str">
        <f>RIGHT(R1280,(LEN(R1280)-LEN(U1280)-1))</f>
        <v>rock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>(I1281/86400)+25569+(-5/24)</f>
        <v>41721.849189814813</v>
      </c>
      <c r="K1281">
        <v>1392171770</v>
      </c>
      <c r="L1281" s="13">
        <f>(K1281/86400)+25569+(-5/24)</f>
        <v>41681.890856481477</v>
      </c>
      <c r="M1281" s="15" t="str">
        <f>TEXT(L1281, "mmm")</f>
        <v>Feb</v>
      </c>
      <c r="N1281" s="15" t="str">
        <f>TEXT(L1281, "yyyy")</f>
        <v>2014</v>
      </c>
      <c r="O1281" t="b">
        <v>1</v>
      </c>
      <c r="P1281">
        <v>189</v>
      </c>
      <c r="Q1281" t="b">
        <v>1</v>
      </c>
      <c r="R1281" t="s">
        <v>8276</v>
      </c>
      <c r="S1281" s="10">
        <f>(E1281/D1281)*100</f>
        <v>110.77157238734421</v>
      </c>
      <c r="T1281" s="12">
        <f>IF(P1281&gt;0,E1281/P1281,0)</f>
        <v>73.355396825396824</v>
      </c>
      <c r="U1281" t="str">
        <f>LEFT(R1281,FIND("/",R1281,1)-1)</f>
        <v>music</v>
      </c>
      <c r="V1281" t="str">
        <f>RIGHT(R1281,(LEN(R1281)-LEN(U1281)-1))</f>
        <v>rock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>(I1282/86400)+25569+(-5/24)</f>
        <v>40603.54923611111</v>
      </c>
      <c r="K1282">
        <v>1291227054</v>
      </c>
      <c r="L1282" s="13">
        <f>(K1282/86400)+25569+(-5/24)</f>
        <v>40513.54923611111</v>
      </c>
      <c r="M1282" s="15" t="str">
        <f>TEXT(L1282, "mmm")</f>
        <v>Dec</v>
      </c>
      <c r="N1282" s="15" t="str">
        <f>TEXT(L1282, "yyyy")</f>
        <v>2010</v>
      </c>
      <c r="O1282" t="b">
        <v>1</v>
      </c>
      <c r="P1282">
        <v>130</v>
      </c>
      <c r="Q1282" t="b">
        <v>1</v>
      </c>
      <c r="R1282" t="s">
        <v>8276</v>
      </c>
      <c r="S1282" s="10">
        <f>(E1282/D1282)*100</f>
        <v>110.91186666666665</v>
      </c>
      <c r="T1282" s="12">
        <f>IF(P1282&gt;0,E1282/P1282,0)</f>
        <v>127.97523076923076</v>
      </c>
      <c r="U1282" t="str">
        <f>LEFT(R1282,FIND("/",R1282,1)-1)</f>
        <v>music</v>
      </c>
      <c r="V1282" t="str">
        <f>RIGHT(R1282,(LEN(R1282)-LEN(U1282)-1))</f>
        <v>rock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>(I1283/86400)+25569+(-5/24)</f>
        <v>41483.535138888888</v>
      </c>
      <c r="K1283">
        <v>1373305836</v>
      </c>
      <c r="L1283" s="13">
        <f>(K1283/86400)+25569+(-5/24)</f>
        <v>41463.535138888888</v>
      </c>
      <c r="M1283" s="15" t="str">
        <f>TEXT(L1283, "mmm")</f>
        <v>Jul</v>
      </c>
      <c r="N1283" s="15" t="str">
        <f>TEXT(L1283, "yyyy")</f>
        <v>2013</v>
      </c>
      <c r="O1283" t="b">
        <v>1</v>
      </c>
      <c r="P1283">
        <v>74</v>
      </c>
      <c r="Q1283" t="b">
        <v>1</v>
      </c>
      <c r="R1283" t="s">
        <v>8276</v>
      </c>
      <c r="S1283" s="10">
        <f>(E1283/D1283)*100</f>
        <v>110.71428571428572</v>
      </c>
      <c r="T1283" s="12">
        <f>IF(P1283&gt;0,E1283/P1283,0)</f>
        <v>104.72972972972973</v>
      </c>
      <c r="U1283" t="str">
        <f>LEFT(R1283,FIND("/",R1283,1)-1)</f>
        <v>music</v>
      </c>
      <c r="V1283" t="str">
        <f>RIGHT(R1283,(LEN(R1283)-LEN(U1283)-1))</f>
        <v>rock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>(I1284/86400)+25569+(-5/24)</f>
        <v>41616.999305555553</v>
      </c>
      <c r="K1284">
        <v>1383909855</v>
      </c>
      <c r="L1284" s="13">
        <f>(K1284/86400)+25569+(-5/24)</f>
        <v>41586.266840277771</v>
      </c>
      <c r="M1284" s="15" t="str">
        <f>TEXT(L1284, "mmm")</f>
        <v>Nov</v>
      </c>
      <c r="N1284" s="15" t="str">
        <f>TEXT(L1284, "yyyy")</f>
        <v>2013</v>
      </c>
      <c r="O1284" t="b">
        <v>1</v>
      </c>
      <c r="P1284">
        <v>274</v>
      </c>
      <c r="Q1284" t="b">
        <v>1</v>
      </c>
      <c r="R1284" t="s">
        <v>8276</v>
      </c>
      <c r="S1284" s="10">
        <f>(E1284/D1284)*100</f>
        <v>123.61333333333333</v>
      </c>
      <c r="T1284" s="12">
        <f>IF(P1284&gt;0,E1284/P1284,0)</f>
        <v>67.671532846715323</v>
      </c>
      <c r="U1284" t="str">
        <f>LEFT(R1284,FIND("/",R1284,1)-1)</f>
        <v>music</v>
      </c>
      <c r="V1284" t="str">
        <f>RIGHT(R1284,(LEN(R1284)-LEN(U1284)-1))</f>
        <v>rock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>(I1285/86400)+25569+(-5/24)</f>
        <v>41343.958333333328</v>
      </c>
      <c r="K1285">
        <v>1360948389</v>
      </c>
      <c r="L1285" s="13">
        <f>(K1285/86400)+25569+(-5/24)</f>
        <v>41320.50913194444</v>
      </c>
      <c r="M1285" s="15" t="str">
        <f>TEXT(L1285, "mmm")</f>
        <v>Feb</v>
      </c>
      <c r="N1285" s="15" t="str">
        <f>TEXT(L1285, "yyyy")</f>
        <v>2013</v>
      </c>
      <c r="O1285" t="b">
        <v>1</v>
      </c>
      <c r="P1285">
        <v>22</v>
      </c>
      <c r="Q1285" t="b">
        <v>1</v>
      </c>
      <c r="R1285" t="s">
        <v>8276</v>
      </c>
      <c r="S1285" s="10">
        <f>(E1285/D1285)*100</f>
        <v>211.05</v>
      </c>
      <c r="T1285" s="12">
        <f>IF(P1285&gt;0,E1285/P1285,0)</f>
        <v>95.931818181818187</v>
      </c>
      <c r="U1285" t="str">
        <f>LEFT(R1285,FIND("/",R1285,1)-1)</f>
        <v>music</v>
      </c>
      <c r="V1285" t="str">
        <f>RIGHT(R1285,(LEN(R1285)-LEN(U1285)-1))</f>
        <v>rock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>(I1286/86400)+25569+(-5/24)</f>
        <v>42735.499305555553</v>
      </c>
      <c r="K1286">
        <v>1481175482</v>
      </c>
      <c r="L1286" s="13">
        <f>(K1286/86400)+25569+(-5/24)</f>
        <v>42712.026412037034</v>
      </c>
      <c r="M1286" s="15" t="str">
        <f>TEXT(L1286, "mmm")</f>
        <v>Dec</v>
      </c>
      <c r="N1286" s="15" t="str">
        <f>TEXT(L1286, "yyyy")</f>
        <v>2016</v>
      </c>
      <c r="O1286" t="b">
        <v>0</v>
      </c>
      <c r="P1286">
        <v>31</v>
      </c>
      <c r="Q1286" t="b">
        <v>1</v>
      </c>
      <c r="R1286" t="s">
        <v>8271</v>
      </c>
      <c r="S1286" s="10">
        <f>(E1286/D1286)*100</f>
        <v>101</v>
      </c>
      <c r="T1286" s="12">
        <f>IF(P1286&gt;0,E1286/P1286,0)</f>
        <v>65.161290322580641</v>
      </c>
      <c r="U1286" t="str">
        <f>LEFT(R1286,FIND("/",R1286,1)-1)</f>
        <v>theater</v>
      </c>
      <c r="V1286" t="str">
        <f>RIGHT(R1286,(LEN(R1286)-LEN(U1286)-1))</f>
        <v>plays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>(I1287/86400)+25569+(-5/24)</f>
        <v>42175.374710648146</v>
      </c>
      <c r="K1287">
        <v>1433512775</v>
      </c>
      <c r="L1287" s="13">
        <f>(K1287/86400)+25569+(-5/24)</f>
        <v>42160.374710648146</v>
      </c>
      <c r="M1287" s="15" t="str">
        <f>TEXT(L1287, "mmm")</f>
        <v>Jun</v>
      </c>
      <c r="N1287" s="15" t="str">
        <f>TEXT(L1287, "yyyy")</f>
        <v>2015</v>
      </c>
      <c r="O1287" t="b">
        <v>0</v>
      </c>
      <c r="P1287">
        <v>63</v>
      </c>
      <c r="Q1287" t="b">
        <v>1</v>
      </c>
      <c r="R1287" t="s">
        <v>8271</v>
      </c>
      <c r="S1287" s="10">
        <f>(E1287/D1287)*100</f>
        <v>101.64999999999999</v>
      </c>
      <c r="T1287" s="12">
        <f>IF(P1287&gt;0,E1287/P1287,0)</f>
        <v>32.269841269841272</v>
      </c>
      <c r="U1287" t="str">
        <f>LEFT(R1287,FIND("/",R1287,1)-1)</f>
        <v>theater</v>
      </c>
      <c r="V1287" t="str">
        <f>RIGHT(R1287,(LEN(R1287)-LEN(U1287)-1))</f>
        <v>plays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>(I1288/86400)+25569+(-5/24)</f>
        <v>42052.374999999993</v>
      </c>
      <c r="K1288">
        <v>1423041227</v>
      </c>
      <c r="L1288" s="13">
        <f>(K1288/86400)+25569+(-5/24)</f>
        <v>42039.176238425927</v>
      </c>
      <c r="M1288" s="15" t="str">
        <f>TEXT(L1288, "mmm")</f>
        <v>Feb</v>
      </c>
      <c r="N1288" s="15" t="str">
        <f>TEXT(L1288, "yyyy")</f>
        <v>2015</v>
      </c>
      <c r="O1288" t="b">
        <v>0</v>
      </c>
      <c r="P1288">
        <v>20</v>
      </c>
      <c r="Q1288" t="b">
        <v>1</v>
      </c>
      <c r="R1288" t="s">
        <v>8271</v>
      </c>
      <c r="S1288" s="10">
        <f>(E1288/D1288)*100</f>
        <v>108.33333333333333</v>
      </c>
      <c r="T1288" s="12">
        <f>IF(P1288&gt;0,E1288/P1288,0)</f>
        <v>81.25</v>
      </c>
      <c r="U1288" t="str">
        <f>LEFT(R1288,FIND("/",R1288,1)-1)</f>
        <v>theater</v>
      </c>
      <c r="V1288" t="str">
        <f>RIGHT(R1288,(LEN(R1288)-LEN(U1288)-1))</f>
        <v>plays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>(I1289/86400)+25569+(-5/24)</f>
        <v>42167.412685185183</v>
      </c>
      <c r="K1289">
        <v>1428936856</v>
      </c>
      <c r="L1289" s="13">
        <f>(K1289/86400)+25569+(-5/24)</f>
        <v>42107.412685185183</v>
      </c>
      <c r="M1289" s="15" t="str">
        <f>TEXT(L1289, "mmm")</f>
        <v>Apr</v>
      </c>
      <c r="N1289" s="15" t="str">
        <f>TEXT(L1289, "yyyy")</f>
        <v>2015</v>
      </c>
      <c r="O1289" t="b">
        <v>0</v>
      </c>
      <c r="P1289">
        <v>25</v>
      </c>
      <c r="Q1289" t="b">
        <v>1</v>
      </c>
      <c r="R1289" t="s">
        <v>8271</v>
      </c>
      <c r="S1289" s="10">
        <f>(E1289/D1289)*100</f>
        <v>242</v>
      </c>
      <c r="T1289" s="12">
        <f>IF(P1289&gt;0,E1289/P1289,0)</f>
        <v>24.2</v>
      </c>
      <c r="U1289" t="str">
        <f>LEFT(R1289,FIND("/",R1289,1)-1)</f>
        <v>theater</v>
      </c>
      <c r="V1289" t="str">
        <f>RIGHT(R1289,(LEN(R1289)-LEN(U1289)-1))</f>
        <v>plays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>(I1290/86400)+25569+(-5/24)</f>
        <v>42591.958333333336</v>
      </c>
      <c r="K1290">
        <v>1468122163</v>
      </c>
      <c r="L1290" s="13">
        <f>(K1290/86400)+25569+(-5/24)</f>
        <v>42560.946331018517</v>
      </c>
      <c r="M1290" s="15" t="str">
        <f>TEXT(L1290, "mmm")</f>
        <v>Jul</v>
      </c>
      <c r="N1290" s="15" t="str">
        <f>TEXT(L1290, "yyyy")</f>
        <v>2016</v>
      </c>
      <c r="O1290" t="b">
        <v>0</v>
      </c>
      <c r="P1290">
        <v>61</v>
      </c>
      <c r="Q1290" t="b">
        <v>1</v>
      </c>
      <c r="R1290" t="s">
        <v>8271</v>
      </c>
      <c r="S1290" s="10">
        <f>(E1290/D1290)*100</f>
        <v>100.44999999999999</v>
      </c>
      <c r="T1290" s="12">
        <f>IF(P1290&gt;0,E1290/P1290,0)</f>
        <v>65.868852459016395</v>
      </c>
      <c r="U1290" t="str">
        <f>LEFT(R1290,FIND("/",R1290,1)-1)</f>
        <v>theater</v>
      </c>
      <c r="V1290" t="str">
        <f>RIGHT(R1290,(LEN(R1290)-LEN(U1290)-1))</f>
        <v>plays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>(I1291/86400)+25569+(-5/24)</f>
        <v>42738.926446759258</v>
      </c>
      <c r="K1291">
        <v>1480907645</v>
      </c>
      <c r="L1291" s="13">
        <f>(K1291/86400)+25569+(-5/24)</f>
        <v>42708.926446759258</v>
      </c>
      <c r="M1291" s="15" t="str">
        <f>TEXT(L1291, "mmm")</f>
        <v>Dec</v>
      </c>
      <c r="N1291" s="15" t="str">
        <f>TEXT(L1291, "yyyy")</f>
        <v>2016</v>
      </c>
      <c r="O1291" t="b">
        <v>0</v>
      </c>
      <c r="P1291">
        <v>52</v>
      </c>
      <c r="Q1291" t="b">
        <v>1</v>
      </c>
      <c r="R1291" t="s">
        <v>8271</v>
      </c>
      <c r="S1291" s="10">
        <f>(E1291/D1291)*100</f>
        <v>125.06666666666666</v>
      </c>
      <c r="T1291" s="12">
        <f>IF(P1291&gt;0,E1291/P1291,0)</f>
        <v>36.07692307692308</v>
      </c>
      <c r="U1291" t="str">
        <f>LEFT(R1291,FIND("/",R1291,1)-1)</f>
        <v>theater</v>
      </c>
      <c r="V1291" t="str">
        <f>RIGHT(R1291,(LEN(R1291)-LEN(U1291)-1))</f>
        <v>plays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>(I1292/86400)+25569+(-5/24)</f>
        <v>42117.082638888889</v>
      </c>
      <c r="K1292">
        <v>1427121931</v>
      </c>
      <c r="L1292" s="13">
        <f>(K1292/86400)+25569+(-5/24)</f>
        <v>42086.406608796293</v>
      </c>
      <c r="M1292" s="15" t="str">
        <f>TEXT(L1292, "mmm")</f>
        <v>Mar</v>
      </c>
      <c r="N1292" s="15" t="str">
        <f>TEXT(L1292, "yyyy")</f>
        <v>2015</v>
      </c>
      <c r="O1292" t="b">
        <v>0</v>
      </c>
      <c r="P1292">
        <v>86</v>
      </c>
      <c r="Q1292" t="b">
        <v>1</v>
      </c>
      <c r="R1292" t="s">
        <v>8271</v>
      </c>
      <c r="S1292" s="10">
        <f>(E1292/D1292)*100</f>
        <v>108.57142857142857</v>
      </c>
      <c r="T1292" s="12">
        <f>IF(P1292&gt;0,E1292/P1292,0)</f>
        <v>44.186046511627907</v>
      </c>
      <c r="U1292" t="str">
        <f>LEFT(R1292,FIND("/",R1292,1)-1)</f>
        <v>theater</v>
      </c>
      <c r="V1292" t="str">
        <f>RIGHT(R1292,(LEN(R1292)-LEN(U1292)-1))</f>
        <v>plays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>(I1293/86400)+25569+(-5/24)</f>
        <v>42101.083333333336</v>
      </c>
      <c r="K1293">
        <v>1425224391</v>
      </c>
      <c r="L1293" s="13">
        <f>(K1293/86400)+25569+(-5/24)</f>
        <v>42064.444340277776</v>
      </c>
      <c r="M1293" s="15" t="str">
        <f>TEXT(L1293, "mmm")</f>
        <v>Mar</v>
      </c>
      <c r="N1293" s="15" t="str">
        <f>TEXT(L1293, "yyyy")</f>
        <v>2015</v>
      </c>
      <c r="O1293" t="b">
        <v>0</v>
      </c>
      <c r="P1293">
        <v>42</v>
      </c>
      <c r="Q1293" t="b">
        <v>1</v>
      </c>
      <c r="R1293" t="s">
        <v>8271</v>
      </c>
      <c r="S1293" s="10">
        <f>(E1293/D1293)*100</f>
        <v>145.70000000000002</v>
      </c>
      <c r="T1293" s="12">
        <f>IF(P1293&gt;0,E1293/P1293,0)</f>
        <v>104.07142857142857</v>
      </c>
      <c r="U1293" t="str">
        <f>LEFT(R1293,FIND("/",R1293,1)-1)</f>
        <v>theater</v>
      </c>
      <c r="V1293" t="str">
        <f>RIGHT(R1293,(LEN(R1293)-LEN(U1293)-1))</f>
        <v>plays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>(I1294/86400)+25569+(-5/24)</f>
        <v>42283.749305555553</v>
      </c>
      <c r="K1294">
        <v>1441822828</v>
      </c>
      <c r="L1294" s="13">
        <f>(K1294/86400)+25569+(-5/24)</f>
        <v>42256.555879629632</v>
      </c>
      <c r="M1294" s="15" t="str">
        <f>TEXT(L1294, "mmm")</f>
        <v>Sep</v>
      </c>
      <c r="N1294" s="15" t="str">
        <f>TEXT(L1294, "yyyy")</f>
        <v>2015</v>
      </c>
      <c r="O1294" t="b">
        <v>0</v>
      </c>
      <c r="P1294">
        <v>52</v>
      </c>
      <c r="Q1294" t="b">
        <v>1</v>
      </c>
      <c r="R1294" t="s">
        <v>8271</v>
      </c>
      <c r="S1294" s="10">
        <f>(E1294/D1294)*100</f>
        <v>110.00000000000001</v>
      </c>
      <c r="T1294" s="12">
        <f>IF(P1294&gt;0,E1294/P1294,0)</f>
        <v>35.96153846153846</v>
      </c>
      <c r="U1294" t="str">
        <f>LEFT(R1294,FIND("/",R1294,1)-1)</f>
        <v>theater</v>
      </c>
      <c r="V1294" t="str">
        <f>RIGHT(R1294,(LEN(R1294)-LEN(U1294)-1))</f>
        <v>plays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>(I1295/86400)+25569+(-5/24)</f>
        <v>42322.534386574072</v>
      </c>
      <c r="K1295">
        <v>1444927771</v>
      </c>
      <c r="L1295" s="13">
        <f>(K1295/86400)+25569+(-5/24)</f>
        <v>42292.492719907408</v>
      </c>
      <c r="M1295" s="15" t="str">
        <f>TEXT(L1295, "mmm")</f>
        <v>Oct</v>
      </c>
      <c r="N1295" s="15" t="str">
        <f>TEXT(L1295, "yyyy")</f>
        <v>2015</v>
      </c>
      <c r="O1295" t="b">
        <v>0</v>
      </c>
      <c r="P1295">
        <v>120</v>
      </c>
      <c r="Q1295" t="b">
        <v>1</v>
      </c>
      <c r="R1295" t="s">
        <v>8271</v>
      </c>
      <c r="S1295" s="10">
        <f>(E1295/D1295)*100</f>
        <v>102.23333333333333</v>
      </c>
      <c r="T1295" s="12">
        <f>IF(P1295&gt;0,E1295/P1295,0)</f>
        <v>127.79166666666667</v>
      </c>
      <c r="U1295" t="str">
        <f>LEFT(R1295,FIND("/",R1295,1)-1)</f>
        <v>theater</v>
      </c>
      <c r="V1295" t="str">
        <f>RIGHT(R1295,(LEN(R1295)-LEN(U1295)-1))</f>
        <v>plays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>(I1296/86400)+25569+(-5/24)</f>
        <v>42296.249999999993</v>
      </c>
      <c r="K1296">
        <v>1443696797</v>
      </c>
      <c r="L1296" s="13">
        <f>(K1296/86400)+25569+(-5/24)</f>
        <v>42278.245335648149</v>
      </c>
      <c r="M1296" s="15" t="str">
        <f>TEXT(L1296, "mmm")</f>
        <v>Oct</v>
      </c>
      <c r="N1296" s="15" t="str">
        <f>TEXT(L1296, "yyyy")</f>
        <v>2015</v>
      </c>
      <c r="O1296" t="b">
        <v>0</v>
      </c>
      <c r="P1296">
        <v>22</v>
      </c>
      <c r="Q1296" t="b">
        <v>1</v>
      </c>
      <c r="R1296" t="s">
        <v>8271</v>
      </c>
      <c r="S1296" s="10">
        <f>(E1296/D1296)*100</f>
        <v>122</v>
      </c>
      <c r="T1296" s="12">
        <f>IF(P1296&gt;0,E1296/P1296,0)</f>
        <v>27.727272727272727</v>
      </c>
      <c r="U1296" t="str">
        <f>LEFT(R1296,FIND("/",R1296,1)-1)</f>
        <v>theater</v>
      </c>
      <c r="V1296" t="str">
        <f>RIGHT(R1296,(LEN(R1296)-LEN(U1296)-1))</f>
        <v>plays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>(I1297/86400)+25569+(-5/24)</f>
        <v>42214.499999999993</v>
      </c>
      <c r="K1297">
        <v>1435585497</v>
      </c>
      <c r="L1297" s="13">
        <f>(K1297/86400)+25569+(-5/24)</f>
        <v>42184.364548611113</v>
      </c>
      <c r="M1297" s="15" t="str">
        <f>TEXT(L1297, "mmm")</f>
        <v>Jun</v>
      </c>
      <c r="N1297" s="15" t="str">
        <f>TEXT(L1297, "yyyy")</f>
        <v>2015</v>
      </c>
      <c r="O1297" t="b">
        <v>0</v>
      </c>
      <c r="P1297">
        <v>64</v>
      </c>
      <c r="Q1297" t="b">
        <v>1</v>
      </c>
      <c r="R1297" t="s">
        <v>8271</v>
      </c>
      <c r="S1297" s="10">
        <f>(E1297/D1297)*100</f>
        <v>101.96000000000001</v>
      </c>
      <c r="T1297" s="12">
        <f>IF(P1297&gt;0,E1297/P1297,0)</f>
        <v>39.828125</v>
      </c>
      <c r="U1297" t="str">
        <f>LEFT(R1297,FIND("/",R1297,1)-1)</f>
        <v>theater</v>
      </c>
      <c r="V1297" t="str">
        <f>RIGHT(R1297,(LEN(R1297)-LEN(U1297)-1))</f>
        <v>plays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>(I1298/86400)+25569+(-5/24)</f>
        <v>42442.800613425927</v>
      </c>
      <c r="K1298">
        <v>1456189973</v>
      </c>
      <c r="L1298" s="13">
        <f>(K1298/86400)+25569+(-5/24)</f>
        <v>42422.842280092591</v>
      </c>
      <c r="M1298" s="15" t="str">
        <f>TEXT(L1298, "mmm")</f>
        <v>Feb</v>
      </c>
      <c r="N1298" s="15" t="str">
        <f>TEXT(L1298, "yyyy")</f>
        <v>2016</v>
      </c>
      <c r="O1298" t="b">
        <v>0</v>
      </c>
      <c r="P1298">
        <v>23</v>
      </c>
      <c r="Q1298" t="b">
        <v>1</v>
      </c>
      <c r="R1298" t="s">
        <v>8271</v>
      </c>
      <c r="S1298" s="10">
        <f>(E1298/D1298)*100</f>
        <v>141.1764705882353</v>
      </c>
      <c r="T1298" s="12">
        <f>IF(P1298&gt;0,E1298/P1298,0)</f>
        <v>52.173913043478258</v>
      </c>
      <c r="U1298" t="str">
        <f>LEFT(R1298,FIND("/",R1298,1)-1)</f>
        <v>theater</v>
      </c>
      <c r="V1298" t="str">
        <f>RIGHT(R1298,(LEN(R1298)-LEN(U1298)-1))</f>
        <v>plays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>(I1299/86400)+25569+(-5/24)</f>
        <v>42491.538865740738</v>
      </c>
      <c r="K1299">
        <v>1459533358</v>
      </c>
      <c r="L1299" s="13">
        <f>(K1299/86400)+25569+(-5/24)</f>
        <v>42461.538865740738</v>
      </c>
      <c r="M1299" s="15" t="str">
        <f>TEXT(L1299, "mmm")</f>
        <v>Apr</v>
      </c>
      <c r="N1299" s="15" t="str">
        <f>TEXT(L1299, "yyyy")</f>
        <v>2016</v>
      </c>
      <c r="O1299" t="b">
        <v>0</v>
      </c>
      <c r="P1299">
        <v>238</v>
      </c>
      <c r="Q1299" t="b">
        <v>1</v>
      </c>
      <c r="R1299" t="s">
        <v>8271</v>
      </c>
      <c r="S1299" s="10">
        <f>(E1299/D1299)*100</f>
        <v>109.52500000000001</v>
      </c>
      <c r="T1299" s="12">
        <f>IF(P1299&gt;0,E1299/P1299,0)</f>
        <v>92.037815126050418</v>
      </c>
      <c r="U1299" t="str">
        <f>LEFT(R1299,FIND("/",R1299,1)-1)</f>
        <v>theater</v>
      </c>
      <c r="V1299" t="str">
        <f>RIGHT(R1299,(LEN(R1299)-LEN(U1299)-1))</f>
        <v>plays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>(I1300/86400)+25569+(-5/24)</f>
        <v>42488.472592592589</v>
      </c>
      <c r="K1300">
        <v>1459268432</v>
      </c>
      <c r="L1300" s="13">
        <f>(K1300/86400)+25569+(-5/24)</f>
        <v>42458.472592592589</v>
      </c>
      <c r="M1300" s="15" t="str">
        <f>TEXT(L1300, "mmm")</f>
        <v>Mar</v>
      </c>
      <c r="N1300" s="15" t="str">
        <f>TEXT(L1300, "yyyy")</f>
        <v>2016</v>
      </c>
      <c r="O1300" t="b">
        <v>0</v>
      </c>
      <c r="P1300">
        <v>33</v>
      </c>
      <c r="Q1300" t="b">
        <v>1</v>
      </c>
      <c r="R1300" t="s">
        <v>8271</v>
      </c>
      <c r="S1300" s="10">
        <f>(E1300/D1300)*100</f>
        <v>104.65</v>
      </c>
      <c r="T1300" s="12">
        <f>IF(P1300&gt;0,E1300/P1300,0)</f>
        <v>63.424242424242422</v>
      </c>
      <c r="U1300" t="str">
        <f>LEFT(R1300,FIND("/",R1300,1)-1)</f>
        <v>theater</v>
      </c>
      <c r="V1300" t="str">
        <f>RIGHT(R1300,(LEN(R1300)-LEN(U1300)-1))</f>
        <v>plays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>(I1301/86400)+25569+(-5/24)</f>
        <v>42199.606006944443</v>
      </c>
      <c r="K1301">
        <v>1434310359</v>
      </c>
      <c r="L1301" s="13">
        <f>(K1301/86400)+25569+(-5/24)</f>
        <v>42169.606006944443</v>
      </c>
      <c r="M1301" s="15" t="str">
        <f>TEXT(L1301, "mmm")</f>
        <v>Jun</v>
      </c>
      <c r="N1301" s="15" t="str">
        <f>TEXT(L1301, "yyyy")</f>
        <v>2015</v>
      </c>
      <c r="O1301" t="b">
        <v>0</v>
      </c>
      <c r="P1301">
        <v>32</v>
      </c>
      <c r="Q1301" t="b">
        <v>1</v>
      </c>
      <c r="R1301" t="s">
        <v>8271</v>
      </c>
      <c r="S1301" s="10">
        <f>(E1301/D1301)*100</f>
        <v>124</v>
      </c>
      <c r="T1301" s="12">
        <f>IF(P1301&gt;0,E1301/P1301,0)</f>
        <v>135.625</v>
      </c>
      <c r="U1301" t="str">
        <f>LEFT(R1301,FIND("/",R1301,1)-1)</f>
        <v>theater</v>
      </c>
      <c r="V1301" t="str">
        <f>RIGHT(R1301,(LEN(R1301)-LEN(U1301)-1))</f>
        <v>plays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>(I1302/86400)+25569+(-5/24)</f>
        <v>42522.581249999996</v>
      </c>
      <c r="K1302">
        <v>1461427938</v>
      </c>
      <c r="L1302" s="13">
        <f>(K1302/86400)+25569+(-5/24)</f>
        <v>42483.466874999998</v>
      </c>
      <c r="M1302" s="15" t="str">
        <f>TEXT(L1302, "mmm")</f>
        <v>Apr</v>
      </c>
      <c r="N1302" s="15" t="str">
        <f>TEXT(L1302, "yyyy")</f>
        <v>2016</v>
      </c>
      <c r="O1302" t="b">
        <v>0</v>
      </c>
      <c r="P1302">
        <v>24</v>
      </c>
      <c r="Q1302" t="b">
        <v>1</v>
      </c>
      <c r="R1302" t="s">
        <v>8271</v>
      </c>
      <c r="S1302" s="10">
        <f>(E1302/D1302)*100</f>
        <v>135</v>
      </c>
      <c r="T1302" s="12">
        <f>IF(P1302&gt;0,E1302/P1302,0)</f>
        <v>168.75</v>
      </c>
      <c r="U1302" t="str">
        <f>LEFT(R1302,FIND("/",R1302,1)-1)</f>
        <v>theater</v>
      </c>
      <c r="V1302" t="str">
        <f>RIGHT(R1302,(LEN(R1302)-LEN(U1302)-1))</f>
        <v>plays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>(I1303/86400)+25569+(-5/24)</f>
        <v>42205.916666666664</v>
      </c>
      <c r="K1303">
        <v>1436551178</v>
      </c>
      <c r="L1303" s="13">
        <f>(K1303/86400)+25569+(-5/24)</f>
        <v>42195.541412037033</v>
      </c>
      <c r="M1303" s="15" t="str">
        <f>TEXT(L1303, "mmm")</f>
        <v>Jul</v>
      </c>
      <c r="N1303" s="15" t="str">
        <f>TEXT(L1303, "yyyy")</f>
        <v>2015</v>
      </c>
      <c r="O1303" t="b">
        <v>0</v>
      </c>
      <c r="P1303">
        <v>29</v>
      </c>
      <c r="Q1303" t="b">
        <v>1</v>
      </c>
      <c r="R1303" t="s">
        <v>8271</v>
      </c>
      <c r="S1303" s="10">
        <f>(E1303/D1303)*100</f>
        <v>102.75000000000001</v>
      </c>
      <c r="T1303" s="12">
        <f>IF(P1303&gt;0,E1303/P1303,0)</f>
        <v>70.862068965517238</v>
      </c>
      <c r="U1303" t="str">
        <f>LEFT(R1303,FIND("/",R1303,1)-1)</f>
        <v>theater</v>
      </c>
      <c r="V1303" t="str">
        <f>RIGHT(R1303,(LEN(R1303)-LEN(U1303)-1))</f>
        <v>plays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>(I1304/86400)+25569+(-5/24)</f>
        <v>42704.891331018516</v>
      </c>
      <c r="K1304">
        <v>1477963411</v>
      </c>
      <c r="L1304" s="13">
        <f>(K1304/86400)+25569+(-5/24)</f>
        <v>42674.849664351852</v>
      </c>
      <c r="M1304" s="15" t="str">
        <f>TEXT(L1304, "mmm")</f>
        <v>Oct</v>
      </c>
      <c r="N1304" s="15" t="str">
        <f>TEXT(L1304, "yyyy")</f>
        <v>2016</v>
      </c>
      <c r="O1304" t="b">
        <v>0</v>
      </c>
      <c r="P1304">
        <v>50</v>
      </c>
      <c r="Q1304" t="b">
        <v>1</v>
      </c>
      <c r="R1304" t="s">
        <v>8271</v>
      </c>
      <c r="S1304" s="10">
        <f>(E1304/D1304)*100</f>
        <v>100</v>
      </c>
      <c r="T1304" s="12">
        <f>IF(P1304&gt;0,E1304/P1304,0)</f>
        <v>50</v>
      </c>
      <c r="U1304" t="str">
        <f>LEFT(R1304,FIND("/",R1304,1)-1)</f>
        <v>theater</v>
      </c>
      <c r="V1304" t="str">
        <f>RIGHT(R1304,(LEN(R1304)-LEN(U1304)-1))</f>
        <v>plays</v>
      </c>
    </row>
    <row r="1305" spans="1:22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>(I1305/86400)+25569+(-5/24)</f>
        <v>42582.249999999993</v>
      </c>
      <c r="K1305">
        <v>1468578920</v>
      </c>
      <c r="L1305" s="13">
        <f>(K1305/86400)+25569+(-5/24)</f>
        <v>42566.232870370368</v>
      </c>
      <c r="M1305" s="15" t="str">
        <f>TEXT(L1305, "mmm")</f>
        <v>Jul</v>
      </c>
      <c r="N1305" s="15" t="str">
        <f>TEXT(L1305, "yyyy")</f>
        <v>2016</v>
      </c>
      <c r="O1305" t="b">
        <v>0</v>
      </c>
      <c r="P1305">
        <v>108</v>
      </c>
      <c r="Q1305" t="b">
        <v>1</v>
      </c>
      <c r="R1305" t="s">
        <v>8271</v>
      </c>
      <c r="S1305" s="10">
        <f>(E1305/D1305)*100</f>
        <v>130.26085714285716</v>
      </c>
      <c r="T1305" s="12">
        <f>IF(P1305&gt;0,E1305/P1305,0)</f>
        <v>42.214166666666671</v>
      </c>
      <c r="U1305" t="str">
        <f>LEFT(R1305,FIND("/",R1305,1)-1)</f>
        <v>theater</v>
      </c>
      <c r="V1305" t="str">
        <f>RIGHT(R1305,(LEN(R1305)-LEN(U1305)-1))</f>
        <v>plays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>(I1306/86400)+25569+(-5/24)</f>
        <v>42806.944502314807</v>
      </c>
      <c r="K1306">
        <v>1484196005</v>
      </c>
      <c r="L1306" s="13">
        <f>(K1306/86400)+25569+(-5/24)</f>
        <v>42746.986168981479</v>
      </c>
      <c r="M1306" s="15" t="str">
        <f>TEXT(L1306, "mmm")</f>
        <v>Jan</v>
      </c>
      <c r="N1306" s="15" t="str">
        <f>TEXT(L1306, "yyyy")</f>
        <v>2017</v>
      </c>
      <c r="O1306" t="b">
        <v>0</v>
      </c>
      <c r="P1306">
        <v>104</v>
      </c>
      <c r="Q1306" t="b">
        <v>0</v>
      </c>
      <c r="R1306" t="s">
        <v>8273</v>
      </c>
      <c r="S1306" s="10">
        <f>(E1306/D1306)*100</f>
        <v>39.627499999999998</v>
      </c>
      <c r="T1306" s="12">
        <f>IF(P1306&gt;0,E1306/P1306,0)</f>
        <v>152.41346153846155</v>
      </c>
      <c r="U1306" t="str">
        <f>LEFT(R1306,FIND("/",R1306,1)-1)</f>
        <v>technology</v>
      </c>
      <c r="V1306" t="str">
        <f>RIGHT(R1306,(LEN(R1306)-LEN(U1306)-1))</f>
        <v>wearables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>(I1307/86400)+25569+(-5/24)</f>
        <v>42572.520833333336</v>
      </c>
      <c r="K1307">
        <v>1466611108</v>
      </c>
      <c r="L1307" s="13">
        <f>(K1307/86400)+25569+(-5/24)</f>
        <v>42543.457268518519</v>
      </c>
      <c r="M1307" s="15" t="str">
        <f>TEXT(L1307, "mmm")</f>
        <v>Jun</v>
      </c>
      <c r="N1307" s="15" t="str">
        <f>TEXT(L1307, "yyyy")</f>
        <v>2016</v>
      </c>
      <c r="O1307" t="b">
        <v>0</v>
      </c>
      <c r="P1307">
        <v>86</v>
      </c>
      <c r="Q1307" t="b">
        <v>0</v>
      </c>
      <c r="R1307" t="s">
        <v>8273</v>
      </c>
      <c r="S1307" s="10">
        <f>(E1307/D1307)*100</f>
        <v>25.976666666666663</v>
      </c>
      <c r="T1307" s="12">
        <f>IF(P1307&gt;0,E1307/P1307,0)</f>
        <v>90.616279069767444</v>
      </c>
      <c r="U1307" t="str">
        <f>LEFT(R1307,FIND("/",R1307,1)-1)</f>
        <v>technology</v>
      </c>
      <c r="V1307" t="str">
        <f>RIGHT(R1307,(LEN(R1307)-LEN(U1307)-1))</f>
        <v>wearables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>(I1308/86400)+25569+(-5/24)</f>
        <v>41977.249236111107</v>
      </c>
      <c r="K1308">
        <v>1415098734</v>
      </c>
      <c r="L1308" s="13">
        <f>(K1308/86400)+25569+(-5/24)</f>
        <v>41947.249236111107</v>
      </c>
      <c r="M1308" s="15" t="str">
        <f>TEXT(L1308, "mmm")</f>
        <v>Nov</v>
      </c>
      <c r="N1308" s="15" t="str">
        <f>TEXT(L1308, "yyyy")</f>
        <v>2014</v>
      </c>
      <c r="O1308" t="b">
        <v>0</v>
      </c>
      <c r="P1308">
        <v>356</v>
      </c>
      <c r="Q1308" t="b">
        <v>0</v>
      </c>
      <c r="R1308" t="s">
        <v>8273</v>
      </c>
      <c r="S1308" s="10">
        <f>(E1308/D1308)*100</f>
        <v>65.24636363636364</v>
      </c>
      <c r="T1308" s="12">
        <f>IF(P1308&gt;0,E1308/P1308,0)</f>
        <v>201.60393258426967</v>
      </c>
      <c r="U1308" t="str">
        <f>LEFT(R1308,FIND("/",R1308,1)-1)</f>
        <v>technology</v>
      </c>
      <c r="V1308" t="str">
        <f>RIGHT(R1308,(LEN(R1308)-LEN(U1308)-1))</f>
        <v>wearables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>(I1309/86400)+25569+(-5/24)</f>
        <v>42417.294895833336</v>
      </c>
      <c r="K1309">
        <v>1453118679</v>
      </c>
      <c r="L1309" s="13">
        <f>(K1309/86400)+25569+(-5/24)</f>
        <v>42387.294895833336</v>
      </c>
      <c r="M1309" s="15" t="str">
        <f>TEXT(L1309, "mmm")</f>
        <v>Jan</v>
      </c>
      <c r="N1309" s="15" t="str">
        <f>TEXT(L1309, "yyyy")</f>
        <v>2016</v>
      </c>
      <c r="O1309" t="b">
        <v>0</v>
      </c>
      <c r="P1309">
        <v>45</v>
      </c>
      <c r="Q1309" t="b">
        <v>0</v>
      </c>
      <c r="R1309" t="s">
        <v>8273</v>
      </c>
      <c r="S1309" s="10">
        <f>(E1309/D1309)*100</f>
        <v>11.514000000000001</v>
      </c>
      <c r="T1309" s="12">
        <f>IF(P1309&gt;0,E1309/P1309,0)</f>
        <v>127.93333333333334</v>
      </c>
      <c r="U1309" t="str">
        <f>LEFT(R1309,FIND("/",R1309,1)-1)</f>
        <v>technology</v>
      </c>
      <c r="V1309" t="str">
        <f>RIGHT(R1309,(LEN(R1309)-LEN(U1309)-1))</f>
        <v>wearables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>(I1310/86400)+25569+(-5/24)</f>
        <v>42651.405231481483</v>
      </c>
      <c r="K1310">
        <v>1472481812</v>
      </c>
      <c r="L1310" s="13">
        <f>(K1310/86400)+25569+(-5/24)</f>
        <v>42611.405231481483</v>
      </c>
      <c r="M1310" s="15" t="str">
        <f>TEXT(L1310, "mmm")</f>
        <v>Aug</v>
      </c>
      <c r="N1310" s="15" t="str">
        <f>TEXT(L1310, "yyyy")</f>
        <v>2016</v>
      </c>
      <c r="O1310" t="b">
        <v>0</v>
      </c>
      <c r="P1310">
        <v>38</v>
      </c>
      <c r="Q1310" t="b">
        <v>0</v>
      </c>
      <c r="R1310" t="s">
        <v>8273</v>
      </c>
      <c r="S1310" s="10">
        <f>(E1310/D1310)*100</f>
        <v>11.360000000000001</v>
      </c>
      <c r="T1310" s="12">
        <f>IF(P1310&gt;0,E1310/P1310,0)</f>
        <v>29.894736842105264</v>
      </c>
      <c r="U1310" t="str">
        <f>LEFT(R1310,FIND("/",R1310,1)-1)</f>
        <v>technology</v>
      </c>
      <c r="V1310" t="str">
        <f>RIGHT(R1310,(LEN(R1310)-LEN(U1310)-1))</f>
        <v>wearables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>(I1311/86400)+25569+(-5/24)</f>
        <v>42292.674398148149</v>
      </c>
      <c r="K1311">
        <v>1441919468</v>
      </c>
      <c r="L1311" s="13">
        <f>(K1311/86400)+25569+(-5/24)</f>
        <v>42257.674398148149</v>
      </c>
      <c r="M1311" s="15" t="str">
        <f>TEXT(L1311, "mmm")</f>
        <v>Sep</v>
      </c>
      <c r="N1311" s="15" t="str">
        <f>TEXT(L1311, "yyyy")</f>
        <v>2015</v>
      </c>
      <c r="O1311" t="b">
        <v>0</v>
      </c>
      <c r="P1311">
        <v>35</v>
      </c>
      <c r="Q1311" t="b">
        <v>0</v>
      </c>
      <c r="R1311" t="s">
        <v>8273</v>
      </c>
      <c r="S1311" s="10">
        <f>(E1311/D1311)*100</f>
        <v>111.99130434782609</v>
      </c>
      <c r="T1311" s="12">
        <f>IF(P1311&gt;0,E1311/P1311,0)</f>
        <v>367.97142857142859</v>
      </c>
      <c r="U1311" t="str">
        <f>LEFT(R1311,FIND("/",R1311,1)-1)</f>
        <v>technology</v>
      </c>
      <c r="V1311" t="str">
        <f>RIGHT(R1311,(LEN(R1311)-LEN(U1311)-1))</f>
        <v>wearables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>(I1312/86400)+25569+(-5/24)</f>
        <v>42601.458912037029</v>
      </c>
      <c r="K1312">
        <v>1467734450</v>
      </c>
      <c r="L1312" s="13">
        <f>(K1312/86400)+25569+(-5/24)</f>
        <v>42556.458912037029</v>
      </c>
      <c r="M1312" s="15" t="str">
        <f>TEXT(L1312, "mmm")</f>
        <v>Jul</v>
      </c>
      <c r="N1312" s="15" t="str">
        <f>TEXT(L1312, "yyyy")</f>
        <v>2016</v>
      </c>
      <c r="O1312" t="b">
        <v>0</v>
      </c>
      <c r="P1312">
        <v>24</v>
      </c>
      <c r="Q1312" t="b">
        <v>0</v>
      </c>
      <c r="R1312" t="s">
        <v>8273</v>
      </c>
      <c r="S1312" s="10">
        <f>(E1312/D1312)*100</f>
        <v>15.5</v>
      </c>
      <c r="T1312" s="12">
        <f>IF(P1312&gt;0,E1312/P1312,0)</f>
        <v>129.16666666666666</v>
      </c>
      <c r="U1312" t="str">
        <f>LEFT(R1312,FIND("/",R1312,1)-1)</f>
        <v>technology</v>
      </c>
      <c r="V1312" t="str">
        <f>RIGHT(R1312,(LEN(R1312)-LEN(U1312)-1))</f>
        <v>wearables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>(I1313/86400)+25569+(-5/24)</f>
        <v>42704.635636574072</v>
      </c>
      <c r="K1313">
        <v>1477509319</v>
      </c>
      <c r="L1313" s="13">
        <f>(K1313/86400)+25569+(-5/24)</f>
        <v>42669.593969907401</v>
      </c>
      <c r="M1313" s="15" t="str">
        <f>TEXT(L1313, "mmm")</f>
        <v>Oct</v>
      </c>
      <c r="N1313" s="15" t="str">
        <f>TEXT(L1313, "yyyy")</f>
        <v>2016</v>
      </c>
      <c r="O1313" t="b">
        <v>0</v>
      </c>
      <c r="P1313">
        <v>100</v>
      </c>
      <c r="Q1313" t="b">
        <v>0</v>
      </c>
      <c r="R1313" t="s">
        <v>8273</v>
      </c>
      <c r="S1313" s="10">
        <f>(E1313/D1313)*100</f>
        <v>32.027999999999999</v>
      </c>
      <c r="T1313" s="12">
        <f>IF(P1313&gt;0,E1313/P1313,0)</f>
        <v>800.7</v>
      </c>
      <c r="U1313" t="str">
        <f>LEFT(R1313,FIND("/",R1313,1)-1)</f>
        <v>technology</v>
      </c>
      <c r="V1313" t="str">
        <f>RIGHT(R1313,(LEN(R1313)-LEN(U1313)-1))</f>
        <v>wearables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>(I1314/86400)+25569+(-5/24)</f>
        <v>42112.494467592587</v>
      </c>
      <c r="K1314">
        <v>1426783922</v>
      </c>
      <c r="L1314" s="13">
        <f>(K1314/86400)+25569+(-5/24)</f>
        <v>42082.494467592587</v>
      </c>
      <c r="M1314" s="15" t="str">
        <f>TEXT(L1314, "mmm")</f>
        <v>Mar</v>
      </c>
      <c r="N1314" s="15" t="str">
        <f>TEXT(L1314, "yyyy")</f>
        <v>2015</v>
      </c>
      <c r="O1314" t="b">
        <v>0</v>
      </c>
      <c r="P1314">
        <v>1</v>
      </c>
      <c r="Q1314" t="b">
        <v>0</v>
      </c>
      <c r="R1314" t="s">
        <v>8273</v>
      </c>
      <c r="S1314" s="10">
        <f>(E1314/D1314)*100</f>
        <v>0.60869565217391308</v>
      </c>
      <c r="T1314" s="12">
        <f>IF(P1314&gt;0,E1314/P1314,0)</f>
        <v>28</v>
      </c>
      <c r="U1314" t="str">
        <f>LEFT(R1314,FIND("/",R1314,1)-1)</f>
        <v>technology</v>
      </c>
      <c r="V1314" t="str">
        <f>RIGHT(R1314,(LEN(R1314)-LEN(U1314)-1))</f>
        <v>wearables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>(I1315/86400)+25569+(-5/24)</f>
        <v>42432.50131944444</v>
      </c>
      <c r="K1315">
        <v>1454432514</v>
      </c>
      <c r="L1315" s="13">
        <f>(K1315/86400)+25569+(-5/24)</f>
        <v>42402.50131944444</v>
      </c>
      <c r="M1315" s="15" t="str">
        <f>TEXT(L1315, "mmm")</f>
        <v>Feb</v>
      </c>
      <c r="N1315" s="15" t="str">
        <f>TEXT(L1315, "yyyy")</f>
        <v>2016</v>
      </c>
      <c r="O1315" t="b">
        <v>0</v>
      </c>
      <c r="P1315">
        <v>122</v>
      </c>
      <c r="Q1315" t="b">
        <v>0</v>
      </c>
      <c r="R1315" t="s">
        <v>8273</v>
      </c>
      <c r="S1315" s="10">
        <f>(E1315/D1315)*100</f>
        <v>31.114999999999998</v>
      </c>
      <c r="T1315" s="12">
        <f>IF(P1315&gt;0,E1315/P1315,0)</f>
        <v>102.01639344262296</v>
      </c>
      <c r="U1315" t="str">
        <f>LEFT(R1315,FIND("/",R1315,1)-1)</f>
        <v>technology</v>
      </c>
      <c r="V1315" t="str">
        <f>RIGHT(R1315,(LEN(R1315)-LEN(U1315)-1))</f>
        <v>wearables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>(I1316/86400)+25569+(-5/24)</f>
        <v>42664.461342592585</v>
      </c>
      <c r="K1316">
        <v>1471881860</v>
      </c>
      <c r="L1316" s="13">
        <f>(K1316/86400)+25569+(-5/24)</f>
        <v>42604.461342592585</v>
      </c>
      <c r="M1316" s="15" t="str">
        <f>TEXT(L1316, "mmm")</f>
        <v>Aug</v>
      </c>
      <c r="N1316" s="15" t="str">
        <f>TEXT(L1316, "yyyy")</f>
        <v>2016</v>
      </c>
      <c r="O1316" t="b">
        <v>0</v>
      </c>
      <c r="P1316">
        <v>11</v>
      </c>
      <c r="Q1316" t="b">
        <v>0</v>
      </c>
      <c r="R1316" t="s">
        <v>8273</v>
      </c>
      <c r="S1316" s="10">
        <f>(E1316/D1316)*100</f>
        <v>1.1266666666666667</v>
      </c>
      <c r="T1316" s="12">
        <f>IF(P1316&gt;0,E1316/P1316,0)</f>
        <v>184.36363636363637</v>
      </c>
      <c r="U1316" t="str">
        <f>LEFT(R1316,FIND("/",R1316,1)-1)</f>
        <v>technology</v>
      </c>
      <c r="V1316" t="str">
        <f>RIGHT(R1316,(LEN(R1316)-LEN(U1316)-1))</f>
        <v>wearables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>(I1317/86400)+25569+(-5/24)</f>
        <v>42313.833333333336</v>
      </c>
      <c r="K1317">
        <v>1443700648</v>
      </c>
      <c r="L1317" s="13">
        <f>(K1317/86400)+25569+(-5/24)</f>
        <v>42278.289907407401</v>
      </c>
      <c r="M1317" s="15" t="str">
        <f>TEXT(L1317, "mmm")</f>
        <v>Oct</v>
      </c>
      <c r="N1317" s="15" t="str">
        <f>TEXT(L1317, "yyyy")</f>
        <v>2015</v>
      </c>
      <c r="O1317" t="b">
        <v>0</v>
      </c>
      <c r="P1317">
        <v>248</v>
      </c>
      <c r="Q1317" t="b">
        <v>0</v>
      </c>
      <c r="R1317" t="s">
        <v>8273</v>
      </c>
      <c r="S1317" s="10">
        <f>(E1317/D1317)*100</f>
        <v>40.404000000000003</v>
      </c>
      <c r="T1317" s="12">
        <f>IF(P1317&gt;0,E1317/P1317,0)</f>
        <v>162.91935483870967</v>
      </c>
      <c r="U1317" t="str">
        <f>LEFT(R1317,FIND("/",R1317,1)-1)</f>
        <v>technology</v>
      </c>
      <c r="V1317" t="str">
        <f>RIGHT(R1317,(LEN(R1317)-LEN(U1317)-1))</f>
        <v>wearables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>(I1318/86400)+25569+(-5/24)</f>
        <v>42428.753576388888</v>
      </c>
      <c r="K1318">
        <v>1453676709</v>
      </c>
      <c r="L1318" s="13">
        <f>(K1318/86400)+25569+(-5/24)</f>
        <v>42393.753576388888</v>
      </c>
      <c r="M1318" s="15" t="str">
        <f>TEXT(L1318, "mmm")</f>
        <v>Jan</v>
      </c>
      <c r="N1318" s="15" t="str">
        <f>TEXT(L1318, "yyyy")</f>
        <v>2016</v>
      </c>
      <c r="O1318" t="b">
        <v>0</v>
      </c>
      <c r="P1318">
        <v>1</v>
      </c>
      <c r="Q1318" t="b">
        <v>0</v>
      </c>
      <c r="R1318" t="s">
        <v>8273</v>
      </c>
      <c r="S1318" s="10">
        <f>(E1318/D1318)*100</f>
        <v>1.3333333333333333E-3</v>
      </c>
      <c r="T1318" s="12">
        <f>IF(P1318&gt;0,E1318/P1318,0)</f>
        <v>1</v>
      </c>
      <c r="U1318" t="str">
        <f>LEFT(R1318,FIND("/",R1318,1)-1)</f>
        <v>technology</v>
      </c>
      <c r="V1318" t="str">
        <f>RIGHT(R1318,(LEN(R1318)-LEN(U1318)-1))</f>
        <v>wearables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>(I1319/86400)+25569+(-5/24)</f>
        <v>42572.374999999993</v>
      </c>
      <c r="K1319">
        <v>1464586746</v>
      </c>
      <c r="L1319" s="13">
        <f>(K1319/86400)+25569+(-5/24)</f>
        <v>42520.027152777773</v>
      </c>
      <c r="M1319" s="15" t="str">
        <f>TEXT(L1319, "mmm")</f>
        <v>May</v>
      </c>
      <c r="N1319" s="15" t="str">
        <f>TEXT(L1319, "yyyy")</f>
        <v>2016</v>
      </c>
      <c r="O1319" t="b">
        <v>0</v>
      </c>
      <c r="P1319">
        <v>19</v>
      </c>
      <c r="Q1319" t="b">
        <v>0</v>
      </c>
      <c r="R1319" t="s">
        <v>8273</v>
      </c>
      <c r="S1319" s="10">
        <f>(E1319/D1319)*100</f>
        <v>5.7334999999999994</v>
      </c>
      <c r="T1319" s="12">
        <f>IF(P1319&gt;0,E1319/P1319,0)</f>
        <v>603.52631578947364</v>
      </c>
      <c r="U1319" t="str">
        <f>LEFT(R1319,FIND("/",R1319,1)-1)</f>
        <v>technology</v>
      </c>
      <c r="V1319" t="str">
        <f>RIGHT(R1319,(LEN(R1319)-LEN(U1319)-1))</f>
        <v>wearables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>(I1320/86400)+25569+(-5/24)</f>
        <v>42014.835324074076</v>
      </c>
      <c r="K1320">
        <v>1418346172</v>
      </c>
      <c r="L1320" s="13">
        <f>(K1320/86400)+25569+(-5/24)</f>
        <v>41984.835324074076</v>
      </c>
      <c r="M1320" s="15" t="str">
        <f>TEXT(L1320, "mmm")</f>
        <v>Dec</v>
      </c>
      <c r="N1320" s="15" t="str">
        <f>TEXT(L1320, "yyyy")</f>
        <v>2014</v>
      </c>
      <c r="O1320" t="b">
        <v>0</v>
      </c>
      <c r="P1320">
        <v>135</v>
      </c>
      <c r="Q1320" t="b">
        <v>0</v>
      </c>
      <c r="R1320" t="s">
        <v>8273</v>
      </c>
      <c r="S1320" s="10">
        <f>(E1320/D1320)*100</f>
        <v>15.324999999999999</v>
      </c>
      <c r="T1320" s="12">
        <f>IF(P1320&gt;0,E1320/P1320,0)</f>
        <v>45.407407407407405</v>
      </c>
      <c r="U1320" t="str">
        <f>LEFT(R1320,FIND("/",R1320,1)-1)</f>
        <v>technology</v>
      </c>
      <c r="V1320" t="str">
        <f>RIGHT(R1320,(LEN(R1320)-LEN(U1320)-1))</f>
        <v>wearables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>(I1321/86400)+25569+(-5/24)</f>
        <v>41831.458333333328</v>
      </c>
      <c r="K1321">
        <v>1403810965</v>
      </c>
      <c r="L1321" s="13">
        <f>(K1321/86400)+25569+(-5/24)</f>
        <v>41816.603761574072</v>
      </c>
      <c r="M1321" s="15" t="str">
        <f>TEXT(L1321, "mmm")</f>
        <v>Jun</v>
      </c>
      <c r="N1321" s="15" t="str">
        <f>TEXT(L1321, "yyyy")</f>
        <v>2014</v>
      </c>
      <c r="O1321" t="b">
        <v>0</v>
      </c>
      <c r="P1321">
        <v>9</v>
      </c>
      <c r="Q1321" t="b">
        <v>0</v>
      </c>
      <c r="R1321" t="s">
        <v>8273</v>
      </c>
      <c r="S1321" s="10">
        <f>(E1321/D1321)*100</f>
        <v>15.103448275862069</v>
      </c>
      <c r="T1321" s="12">
        <f>IF(P1321&gt;0,E1321/P1321,0)</f>
        <v>97.333333333333329</v>
      </c>
      <c r="U1321" t="str">
        <f>LEFT(R1321,FIND("/",R1321,1)-1)</f>
        <v>technology</v>
      </c>
      <c r="V1321" t="str">
        <f>RIGHT(R1321,(LEN(R1321)-LEN(U1321)-1))</f>
        <v>wearables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>(I1322/86400)+25569+(-5/24)</f>
        <v>42734.749999999993</v>
      </c>
      <c r="K1322">
        <v>1480610046</v>
      </c>
      <c r="L1322" s="13">
        <f>(K1322/86400)+25569+(-5/24)</f>
        <v>42705.482013888883</v>
      </c>
      <c r="M1322" s="15" t="str">
        <f>TEXT(L1322, "mmm")</f>
        <v>Dec</v>
      </c>
      <c r="N1322" s="15" t="str">
        <f>TEXT(L1322, "yyyy")</f>
        <v>2016</v>
      </c>
      <c r="O1322" t="b">
        <v>0</v>
      </c>
      <c r="P1322">
        <v>3</v>
      </c>
      <c r="Q1322" t="b">
        <v>0</v>
      </c>
      <c r="R1322" t="s">
        <v>8273</v>
      </c>
      <c r="S1322" s="10">
        <f>(E1322/D1322)*100</f>
        <v>0.503</v>
      </c>
      <c r="T1322" s="12">
        <f>IF(P1322&gt;0,E1322/P1322,0)</f>
        <v>167.66666666666666</v>
      </c>
      <c r="U1322" t="str">
        <f>LEFT(R1322,FIND("/",R1322,1)-1)</f>
        <v>technology</v>
      </c>
      <c r="V1322" t="str">
        <f>RIGHT(R1322,(LEN(R1322)-LEN(U1322)-1))</f>
        <v>wearables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>(I1323/86400)+25569+(-5/24)</f>
        <v>42727.540937499994</v>
      </c>
      <c r="K1323">
        <v>1479923937</v>
      </c>
      <c r="L1323" s="13">
        <f>(K1323/86400)+25569+(-5/24)</f>
        <v>42697.540937499994</v>
      </c>
      <c r="M1323" s="15" t="str">
        <f>TEXT(L1323, "mmm")</f>
        <v>Nov</v>
      </c>
      <c r="N1323" s="15" t="str">
        <f>TEXT(L1323, "yyyy")</f>
        <v>2016</v>
      </c>
      <c r="O1323" t="b">
        <v>0</v>
      </c>
      <c r="P1323">
        <v>7</v>
      </c>
      <c r="Q1323" t="b">
        <v>0</v>
      </c>
      <c r="R1323" t="s">
        <v>8273</v>
      </c>
      <c r="S1323" s="10">
        <f>(E1323/D1323)*100</f>
        <v>1.3028138528138529</v>
      </c>
      <c r="T1323" s="12">
        <f>IF(P1323&gt;0,E1323/P1323,0)</f>
        <v>859.85714285714289</v>
      </c>
      <c r="U1323" t="str">
        <f>LEFT(R1323,FIND("/",R1323,1)-1)</f>
        <v>technology</v>
      </c>
      <c r="V1323" t="str">
        <f>RIGHT(R1323,(LEN(R1323)-LEN(U1323)-1))</f>
        <v>wearables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>(I1324/86400)+25569+(-5/24)</f>
        <v>42145.448206018518</v>
      </c>
      <c r="K1324">
        <v>1429631125</v>
      </c>
      <c r="L1324" s="13">
        <f>(K1324/86400)+25569+(-5/24)</f>
        <v>42115.448206018518</v>
      </c>
      <c r="M1324" s="15" t="str">
        <f>TEXT(L1324, "mmm")</f>
        <v>Apr</v>
      </c>
      <c r="N1324" s="15" t="str">
        <f>TEXT(L1324, "yyyy")</f>
        <v>2015</v>
      </c>
      <c r="O1324" t="b">
        <v>0</v>
      </c>
      <c r="P1324">
        <v>4</v>
      </c>
      <c r="Q1324" t="b">
        <v>0</v>
      </c>
      <c r="R1324" t="s">
        <v>8273</v>
      </c>
      <c r="S1324" s="10">
        <f>(E1324/D1324)*100</f>
        <v>0.30285714285714288</v>
      </c>
      <c r="T1324" s="12">
        <f>IF(P1324&gt;0,E1324/P1324,0)</f>
        <v>26.5</v>
      </c>
      <c r="U1324" t="str">
        <f>LEFT(R1324,FIND("/",R1324,1)-1)</f>
        <v>technology</v>
      </c>
      <c r="V1324" t="str">
        <f>RIGHT(R1324,(LEN(R1324)-LEN(U1324)-1))</f>
        <v>wearables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>(I1325/86400)+25569+(-5/24)</f>
        <v>42486.079861111109</v>
      </c>
      <c r="K1325">
        <v>1458665146</v>
      </c>
      <c r="L1325" s="13">
        <f>(K1325/86400)+25569+(-5/24)</f>
        <v>42451.490115740737</v>
      </c>
      <c r="M1325" s="15" t="str">
        <f>TEXT(L1325, "mmm")</f>
        <v>Mar</v>
      </c>
      <c r="N1325" s="15" t="str">
        <f>TEXT(L1325, "yyyy")</f>
        <v>2016</v>
      </c>
      <c r="O1325" t="b">
        <v>0</v>
      </c>
      <c r="P1325">
        <v>44</v>
      </c>
      <c r="Q1325" t="b">
        <v>0</v>
      </c>
      <c r="R1325" t="s">
        <v>8273</v>
      </c>
      <c r="S1325" s="10">
        <f>(E1325/D1325)*100</f>
        <v>8.8800000000000008</v>
      </c>
      <c r="T1325" s="12">
        <f>IF(P1325&gt;0,E1325/P1325,0)</f>
        <v>30.272727272727273</v>
      </c>
      <c r="U1325" t="str">
        <f>LEFT(R1325,FIND("/",R1325,1)-1)</f>
        <v>technology</v>
      </c>
      <c r="V1325" t="str">
        <f>RIGHT(R1325,(LEN(R1325)-LEN(U1325)-1))</f>
        <v>wearables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>(I1326/86400)+25569+(-5/24)</f>
        <v>42656.425370370365</v>
      </c>
      <c r="K1326">
        <v>1473779552</v>
      </c>
      <c r="L1326" s="13">
        <f>(K1326/86400)+25569+(-5/24)</f>
        <v>42626.425370370365</v>
      </c>
      <c r="M1326" s="15" t="str">
        <f>TEXT(L1326, "mmm")</f>
        <v>Sep</v>
      </c>
      <c r="N1326" s="15" t="str">
        <f>TEXT(L1326, "yyyy")</f>
        <v>2016</v>
      </c>
      <c r="O1326" t="b">
        <v>0</v>
      </c>
      <c r="P1326">
        <v>90</v>
      </c>
      <c r="Q1326" t="b">
        <v>0</v>
      </c>
      <c r="R1326" t="s">
        <v>8273</v>
      </c>
      <c r="S1326" s="10">
        <f>(E1326/D1326)*100</f>
        <v>9.84</v>
      </c>
      <c r="T1326" s="12">
        <f>IF(P1326&gt;0,E1326/P1326,0)</f>
        <v>54.666666666666664</v>
      </c>
      <c r="U1326" t="str">
        <f>LEFT(R1326,FIND("/",R1326,1)-1)</f>
        <v>technology</v>
      </c>
      <c r="V1326" t="str">
        <f>RIGHT(R1326,(LEN(R1326)-LEN(U1326)-1))</f>
        <v>wearables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>(I1327/86400)+25569+(-5/24)</f>
        <v>42733.877719907403</v>
      </c>
      <c r="K1327">
        <v>1480471435</v>
      </c>
      <c r="L1327" s="13">
        <f>(K1327/86400)+25569+(-5/24)</f>
        <v>42703.877719907403</v>
      </c>
      <c r="M1327" s="15" t="str">
        <f>TEXT(L1327, "mmm")</f>
        <v>Nov</v>
      </c>
      <c r="N1327" s="15" t="str">
        <f>TEXT(L1327, "yyyy")</f>
        <v>2016</v>
      </c>
      <c r="O1327" t="b">
        <v>0</v>
      </c>
      <c r="P1327">
        <v>8</v>
      </c>
      <c r="Q1327" t="b">
        <v>0</v>
      </c>
      <c r="R1327" t="s">
        <v>8273</v>
      </c>
      <c r="S1327" s="10">
        <f>(E1327/D1327)*100</f>
        <v>2.4299999999999997</v>
      </c>
      <c r="T1327" s="12">
        <f>IF(P1327&gt;0,E1327/P1327,0)</f>
        <v>60.75</v>
      </c>
      <c r="U1327" t="str">
        <f>LEFT(R1327,FIND("/",R1327,1)-1)</f>
        <v>technology</v>
      </c>
      <c r="V1327" t="str">
        <f>RIGHT(R1327,(LEN(R1327)-LEN(U1327)-1))</f>
        <v>wearables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>(I1328/86400)+25569+(-5/24)</f>
        <v>42019.583657407406</v>
      </c>
      <c r="K1328">
        <v>1417460428</v>
      </c>
      <c r="L1328" s="13">
        <f>(K1328/86400)+25569+(-5/24)</f>
        <v>41974.583657407406</v>
      </c>
      <c r="M1328" s="15" t="str">
        <f>TEXT(L1328, "mmm")</f>
        <v>Dec</v>
      </c>
      <c r="N1328" s="15" t="str">
        <f>TEXT(L1328, "yyyy")</f>
        <v>2014</v>
      </c>
      <c r="O1328" t="b">
        <v>0</v>
      </c>
      <c r="P1328">
        <v>11</v>
      </c>
      <c r="Q1328" t="b">
        <v>0</v>
      </c>
      <c r="R1328" t="s">
        <v>8273</v>
      </c>
      <c r="S1328" s="10">
        <f>(E1328/D1328)*100</f>
        <v>1.1299999999999999</v>
      </c>
      <c r="T1328" s="12">
        <f>IF(P1328&gt;0,E1328/P1328,0)</f>
        <v>102.72727272727273</v>
      </c>
      <c r="U1328" t="str">
        <f>LEFT(R1328,FIND("/",R1328,1)-1)</f>
        <v>technology</v>
      </c>
      <c r="V1328" t="str">
        <f>RIGHT(R1328,(LEN(R1328)-LEN(U1328)-1))</f>
        <v>wearables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>(I1329/86400)+25569+(-5/24)</f>
        <v>42153.470312500001</v>
      </c>
      <c r="K1329">
        <v>1430324235</v>
      </c>
      <c r="L1329" s="13">
        <f>(K1329/86400)+25569+(-5/24)</f>
        <v>42123.470312500001</v>
      </c>
      <c r="M1329" s="15" t="str">
        <f>TEXT(L1329, "mmm")</f>
        <v>Apr</v>
      </c>
      <c r="N1329" s="15" t="str">
        <f>TEXT(L1329, "yyyy")</f>
        <v>2015</v>
      </c>
      <c r="O1329" t="b">
        <v>0</v>
      </c>
      <c r="P1329">
        <v>41</v>
      </c>
      <c r="Q1329" t="b">
        <v>0</v>
      </c>
      <c r="R1329" t="s">
        <v>8273</v>
      </c>
      <c r="S1329" s="10">
        <f>(E1329/D1329)*100</f>
        <v>3.5520833333333335</v>
      </c>
      <c r="T1329" s="12">
        <f>IF(P1329&gt;0,E1329/P1329,0)</f>
        <v>41.585365853658537</v>
      </c>
      <c r="U1329" t="str">
        <f>LEFT(R1329,FIND("/",R1329,1)-1)</f>
        <v>technology</v>
      </c>
      <c r="V1329" t="str">
        <f>RIGHT(R1329,(LEN(R1329)-LEN(U1329)-1))</f>
        <v>wearables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>(I1330/86400)+25569+(-5/24)</f>
        <v>42657.434421296297</v>
      </c>
      <c r="K1330">
        <v>1472570734</v>
      </c>
      <c r="L1330" s="13">
        <f>(K1330/86400)+25569+(-5/24)</f>
        <v>42612.434421296297</v>
      </c>
      <c r="M1330" s="15" t="str">
        <f>TEXT(L1330, "mmm")</f>
        <v>Aug</v>
      </c>
      <c r="N1330" s="15" t="str">
        <f>TEXT(L1330, "yyyy")</f>
        <v>2016</v>
      </c>
      <c r="O1330" t="b">
        <v>0</v>
      </c>
      <c r="P1330">
        <v>15</v>
      </c>
      <c r="Q1330" t="b">
        <v>0</v>
      </c>
      <c r="R1330" t="s">
        <v>8273</v>
      </c>
      <c r="S1330" s="10">
        <f>(E1330/D1330)*100</f>
        <v>2.3306666666666667</v>
      </c>
      <c r="T1330" s="12">
        <f>IF(P1330&gt;0,E1330/P1330,0)</f>
        <v>116.53333333333333</v>
      </c>
      <c r="U1330" t="str">
        <f>LEFT(R1330,FIND("/",R1330,1)-1)</f>
        <v>technology</v>
      </c>
      <c r="V1330" t="str">
        <f>RIGHT(R1330,(LEN(R1330)-LEN(U1330)-1))</f>
        <v>wearables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>(I1331/86400)+25569+(-5/24)</f>
        <v>41975.054918981477</v>
      </c>
      <c r="K1331">
        <v>1414041545</v>
      </c>
      <c r="L1331" s="13">
        <f>(K1331/86400)+25569+(-5/24)</f>
        <v>41935.013252314813</v>
      </c>
      <c r="M1331" s="15" t="str">
        <f>TEXT(L1331, "mmm")</f>
        <v>Oct</v>
      </c>
      <c r="N1331" s="15" t="str">
        <f>TEXT(L1331, "yyyy")</f>
        <v>2014</v>
      </c>
      <c r="O1331" t="b">
        <v>0</v>
      </c>
      <c r="P1331">
        <v>9</v>
      </c>
      <c r="Q1331" t="b">
        <v>0</v>
      </c>
      <c r="R1331" t="s">
        <v>8273</v>
      </c>
      <c r="S1331" s="10">
        <f>(E1331/D1331)*100</f>
        <v>0.81600000000000006</v>
      </c>
      <c r="T1331" s="12">
        <f>IF(P1331&gt;0,E1331/P1331,0)</f>
        <v>45.333333333333336</v>
      </c>
      <c r="U1331" t="str">
        <f>LEFT(R1331,FIND("/",R1331,1)-1)</f>
        <v>technology</v>
      </c>
      <c r="V1331" t="str">
        <f>RIGHT(R1331,(LEN(R1331)-LEN(U1331)-1))</f>
        <v>wearables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>(I1332/86400)+25569+(-5/24)</f>
        <v>42552.958333333336</v>
      </c>
      <c r="K1332">
        <v>1464763109</v>
      </c>
      <c r="L1332" s="13">
        <f>(K1332/86400)+25569+(-5/24)</f>
        <v>42522.068391203698</v>
      </c>
      <c r="M1332" s="15" t="str">
        <f>TEXT(L1332, "mmm")</f>
        <v>Jun</v>
      </c>
      <c r="N1332" s="15" t="str">
        <f>TEXT(L1332, "yyyy")</f>
        <v>2016</v>
      </c>
      <c r="O1332" t="b">
        <v>0</v>
      </c>
      <c r="P1332">
        <v>50</v>
      </c>
      <c r="Q1332" t="b">
        <v>0</v>
      </c>
      <c r="R1332" t="s">
        <v>8273</v>
      </c>
      <c r="S1332" s="10">
        <f>(E1332/D1332)*100</f>
        <v>22.494285714285713</v>
      </c>
      <c r="T1332" s="12">
        <f>IF(P1332&gt;0,E1332/P1332,0)</f>
        <v>157.46</v>
      </c>
      <c r="U1332" t="str">
        <f>LEFT(R1332,FIND("/",R1332,1)-1)</f>
        <v>technology</v>
      </c>
      <c r="V1332" t="str">
        <f>RIGHT(R1332,(LEN(R1332)-LEN(U1332)-1))</f>
        <v>wearables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>(I1333/86400)+25569+(-5/24)</f>
        <v>42599.295763888884</v>
      </c>
      <c r="K1333">
        <v>1468843554</v>
      </c>
      <c r="L1333" s="13">
        <f>(K1333/86400)+25569+(-5/24)</f>
        <v>42569.295763888884</v>
      </c>
      <c r="M1333" s="15" t="str">
        <f>TEXT(L1333, "mmm")</f>
        <v>Jul</v>
      </c>
      <c r="N1333" s="15" t="str">
        <f>TEXT(L1333, "yyyy")</f>
        <v>2016</v>
      </c>
      <c r="O1333" t="b">
        <v>0</v>
      </c>
      <c r="P1333">
        <v>34</v>
      </c>
      <c r="Q1333" t="b">
        <v>0</v>
      </c>
      <c r="R1333" t="s">
        <v>8273</v>
      </c>
      <c r="S1333" s="10">
        <f>(E1333/D1333)*100</f>
        <v>1.3668</v>
      </c>
      <c r="T1333" s="12">
        <f>IF(P1333&gt;0,E1333/P1333,0)</f>
        <v>100.5</v>
      </c>
      <c r="U1333" t="str">
        <f>LEFT(R1333,FIND("/",R1333,1)-1)</f>
        <v>technology</v>
      </c>
      <c r="V1333" t="str">
        <f>RIGHT(R1333,(LEN(R1333)-LEN(U1333)-1))</f>
        <v>wearables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>(I1334/86400)+25569+(-5/24)</f>
        <v>42761.851944444446</v>
      </c>
      <c r="K1334">
        <v>1482888408</v>
      </c>
      <c r="L1334" s="13">
        <f>(K1334/86400)+25569+(-5/24)</f>
        <v>42731.851944444446</v>
      </c>
      <c r="M1334" s="15" t="str">
        <f>TEXT(L1334, "mmm")</f>
        <v>Dec</v>
      </c>
      <c r="N1334" s="15" t="str">
        <f>TEXT(L1334, "yyyy")</f>
        <v>2016</v>
      </c>
      <c r="O1334" t="b">
        <v>0</v>
      </c>
      <c r="P1334">
        <v>0</v>
      </c>
      <c r="Q1334" t="b">
        <v>0</v>
      </c>
      <c r="R1334" t="s">
        <v>8273</v>
      </c>
      <c r="S1334" s="10">
        <f>(E1334/D1334)*100</f>
        <v>0</v>
      </c>
      <c r="T1334" s="12">
        <f>IF(P1334&gt;0,E1334/P1334,0)</f>
        <v>0</v>
      </c>
      <c r="U1334" t="str">
        <f>LEFT(R1334,FIND("/",R1334,1)-1)</f>
        <v>technology</v>
      </c>
      <c r="V1334" t="str">
        <f>RIGHT(R1334,(LEN(R1334)-LEN(U1334)-1))</f>
        <v>wearables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>(I1335/86400)+25569+(-5/24)</f>
        <v>41835.8984375</v>
      </c>
      <c r="K1335">
        <v>1402886025</v>
      </c>
      <c r="L1335" s="13">
        <f>(K1335/86400)+25569+(-5/24)</f>
        <v>41805.8984375</v>
      </c>
      <c r="M1335" s="15" t="str">
        <f>TEXT(L1335, "mmm")</f>
        <v>Jun</v>
      </c>
      <c r="N1335" s="15" t="str">
        <f>TEXT(L1335, "yyyy")</f>
        <v>2014</v>
      </c>
      <c r="O1335" t="b">
        <v>0</v>
      </c>
      <c r="P1335">
        <v>0</v>
      </c>
      <c r="Q1335" t="b">
        <v>0</v>
      </c>
      <c r="R1335" t="s">
        <v>8273</v>
      </c>
      <c r="S1335" s="10">
        <f>(E1335/D1335)*100</f>
        <v>0</v>
      </c>
      <c r="T1335" s="12">
        <f>IF(P1335&gt;0,E1335/P1335,0)</f>
        <v>0</v>
      </c>
      <c r="U1335" t="str">
        <f>LEFT(R1335,FIND("/",R1335,1)-1)</f>
        <v>technology</v>
      </c>
      <c r="V1335" t="str">
        <f>RIGHT(R1335,(LEN(R1335)-LEN(U1335)-1))</f>
        <v>wearables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>(I1336/86400)+25569+(-5/24)</f>
        <v>42440.565821759257</v>
      </c>
      <c r="K1336">
        <v>1455129287</v>
      </c>
      <c r="L1336" s="13">
        <f>(K1336/86400)+25569+(-5/24)</f>
        <v>42410.565821759257</v>
      </c>
      <c r="M1336" s="15" t="str">
        <f>TEXT(L1336, "mmm")</f>
        <v>Feb</v>
      </c>
      <c r="N1336" s="15" t="str">
        <f>TEXT(L1336, "yyyy")</f>
        <v>2016</v>
      </c>
      <c r="O1336" t="b">
        <v>0</v>
      </c>
      <c r="P1336">
        <v>276</v>
      </c>
      <c r="Q1336" t="b">
        <v>0</v>
      </c>
      <c r="R1336" t="s">
        <v>8273</v>
      </c>
      <c r="S1336" s="10">
        <f>(E1336/D1336)*100</f>
        <v>10.754135338345865</v>
      </c>
      <c r="T1336" s="12">
        <f>IF(P1336&gt;0,E1336/P1336,0)</f>
        <v>51.822463768115945</v>
      </c>
      <c r="U1336" t="str">
        <f>LEFT(R1336,FIND("/",R1336,1)-1)</f>
        <v>technology</v>
      </c>
      <c r="V1336" t="str">
        <f>RIGHT(R1336,(LEN(R1336)-LEN(U1336)-1))</f>
        <v>wearables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>(I1337/86400)+25569+(-5/24)</f>
        <v>42343.728032407402</v>
      </c>
      <c r="K1337">
        <v>1446762502</v>
      </c>
      <c r="L1337" s="13">
        <f>(K1337/86400)+25569+(-5/24)</f>
        <v>42313.728032407402</v>
      </c>
      <c r="M1337" s="15" t="str">
        <f>TEXT(L1337, "mmm")</f>
        <v>Nov</v>
      </c>
      <c r="N1337" s="15" t="str">
        <f>TEXT(L1337, "yyyy")</f>
        <v>2015</v>
      </c>
      <c r="O1337" t="b">
        <v>0</v>
      </c>
      <c r="P1337">
        <v>16</v>
      </c>
      <c r="Q1337" t="b">
        <v>0</v>
      </c>
      <c r="R1337" t="s">
        <v>8273</v>
      </c>
      <c r="S1337" s="10">
        <f>(E1337/D1337)*100</f>
        <v>19.759999999999998</v>
      </c>
      <c r="T1337" s="12">
        <f>IF(P1337&gt;0,E1337/P1337,0)</f>
        <v>308.75</v>
      </c>
      <c r="U1337" t="str">
        <f>LEFT(R1337,FIND("/",R1337,1)-1)</f>
        <v>technology</v>
      </c>
      <c r="V1337" t="str">
        <f>RIGHT(R1337,(LEN(R1337)-LEN(U1337)-1))</f>
        <v>wearables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>(I1338/86400)+25569+(-5/24)</f>
        <v>41990.655416666668</v>
      </c>
      <c r="K1338">
        <v>1415825028</v>
      </c>
      <c r="L1338" s="13">
        <f>(K1338/86400)+25569+(-5/24)</f>
        <v>41955.655416666668</v>
      </c>
      <c r="M1338" s="15" t="str">
        <f>TEXT(L1338, "mmm")</f>
        <v>Nov</v>
      </c>
      <c r="N1338" s="15" t="str">
        <f>TEXT(L1338, "yyyy")</f>
        <v>2014</v>
      </c>
      <c r="O1338" t="b">
        <v>0</v>
      </c>
      <c r="P1338">
        <v>224</v>
      </c>
      <c r="Q1338" t="b">
        <v>0</v>
      </c>
      <c r="R1338" t="s">
        <v>8273</v>
      </c>
      <c r="S1338" s="10">
        <f>(E1338/D1338)*100</f>
        <v>84.946999999999989</v>
      </c>
      <c r="T1338" s="12">
        <f>IF(P1338&gt;0,E1338/P1338,0)</f>
        <v>379.22767857142856</v>
      </c>
      <c r="U1338" t="str">
        <f>LEFT(R1338,FIND("/",R1338,1)-1)</f>
        <v>technology</v>
      </c>
      <c r="V1338" t="str">
        <f>RIGHT(R1338,(LEN(R1338)-LEN(U1338)-1))</f>
        <v>wearables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>(I1339/86400)+25569+(-5/24)</f>
        <v>42797.368969907409</v>
      </c>
      <c r="K1339">
        <v>1485957079</v>
      </c>
      <c r="L1339" s="13">
        <f>(K1339/86400)+25569+(-5/24)</f>
        <v>42767.368969907409</v>
      </c>
      <c r="M1339" s="15" t="str">
        <f>TEXT(L1339, "mmm")</f>
        <v>Feb</v>
      </c>
      <c r="N1339" s="15" t="str">
        <f>TEXT(L1339, "yyyy")</f>
        <v>2017</v>
      </c>
      <c r="O1339" t="b">
        <v>0</v>
      </c>
      <c r="P1339">
        <v>140</v>
      </c>
      <c r="Q1339" t="b">
        <v>0</v>
      </c>
      <c r="R1339" t="s">
        <v>8273</v>
      </c>
      <c r="S1339" s="10">
        <f>(E1339/D1339)*100</f>
        <v>49.381999999999998</v>
      </c>
      <c r="T1339" s="12">
        <f>IF(P1339&gt;0,E1339/P1339,0)</f>
        <v>176.36428571428573</v>
      </c>
      <c r="U1339" t="str">
        <f>LEFT(R1339,FIND("/",R1339,1)-1)</f>
        <v>technology</v>
      </c>
      <c r="V1339" t="str">
        <f>RIGHT(R1339,(LEN(R1339)-LEN(U1339)-1))</f>
        <v>wearables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>(I1340/86400)+25569+(-5/24)</f>
        <v>42218.595289351848</v>
      </c>
      <c r="K1340">
        <v>1435951033</v>
      </c>
      <c r="L1340" s="13">
        <f>(K1340/86400)+25569+(-5/24)</f>
        <v>42188.595289351848</v>
      </c>
      <c r="M1340" s="15" t="str">
        <f>TEXT(L1340, "mmm")</f>
        <v>Jul</v>
      </c>
      <c r="N1340" s="15" t="str">
        <f>TEXT(L1340, "yyyy")</f>
        <v>2015</v>
      </c>
      <c r="O1340" t="b">
        <v>0</v>
      </c>
      <c r="P1340">
        <v>15</v>
      </c>
      <c r="Q1340" t="b">
        <v>0</v>
      </c>
      <c r="R1340" t="s">
        <v>8273</v>
      </c>
      <c r="S1340" s="10">
        <f>(E1340/D1340)*100</f>
        <v>3.3033333333333332</v>
      </c>
      <c r="T1340" s="12">
        <f>IF(P1340&gt;0,E1340/P1340,0)</f>
        <v>66.066666666666663</v>
      </c>
      <c r="U1340" t="str">
        <f>LEFT(R1340,FIND("/",R1340,1)-1)</f>
        <v>technology</v>
      </c>
      <c r="V1340" t="str">
        <f>RIGHT(R1340,(LEN(R1340)-LEN(U1340)-1))</f>
        <v>wearables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>(I1341/86400)+25569+(-5/24)</f>
        <v>41981.480497685181</v>
      </c>
      <c r="K1341">
        <v>1414164715</v>
      </c>
      <c r="L1341" s="13">
        <f>(K1341/86400)+25569+(-5/24)</f>
        <v>41936.438831018517</v>
      </c>
      <c r="M1341" s="15" t="str">
        <f>TEXT(L1341, "mmm")</f>
        <v>Oct</v>
      </c>
      <c r="N1341" s="15" t="str">
        <f>TEXT(L1341, "yyyy")</f>
        <v>2014</v>
      </c>
      <c r="O1341" t="b">
        <v>0</v>
      </c>
      <c r="P1341">
        <v>37</v>
      </c>
      <c r="Q1341" t="b">
        <v>0</v>
      </c>
      <c r="R1341" t="s">
        <v>8273</v>
      </c>
      <c r="S1341" s="10">
        <f>(E1341/D1341)*100</f>
        <v>6.6339999999999995</v>
      </c>
      <c r="T1341" s="12">
        <f>IF(P1341&gt;0,E1341/P1341,0)</f>
        <v>89.648648648648646</v>
      </c>
      <c r="U1341" t="str">
        <f>LEFT(R1341,FIND("/",R1341,1)-1)</f>
        <v>technology</v>
      </c>
      <c r="V1341" t="str">
        <f>RIGHT(R1341,(LEN(R1341)-LEN(U1341)-1))</f>
        <v>wearables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>(I1342/86400)+25569+(-5/24)</f>
        <v>41866.387187499997</v>
      </c>
      <c r="K1342">
        <v>1405520253</v>
      </c>
      <c r="L1342" s="13">
        <f>(K1342/86400)+25569+(-5/24)</f>
        <v>41836.387187499997</v>
      </c>
      <c r="M1342" s="15" t="str">
        <f>TEXT(L1342, "mmm")</f>
        <v>Jul</v>
      </c>
      <c r="N1342" s="15" t="str">
        <f>TEXT(L1342, "yyyy")</f>
        <v>2014</v>
      </c>
      <c r="O1342" t="b">
        <v>0</v>
      </c>
      <c r="P1342">
        <v>0</v>
      </c>
      <c r="Q1342" t="b">
        <v>0</v>
      </c>
      <c r="R1342" t="s">
        <v>8273</v>
      </c>
      <c r="S1342" s="10">
        <f>(E1342/D1342)*100</f>
        <v>0</v>
      </c>
      <c r="T1342" s="12">
        <f>IF(P1342&gt;0,E1342/P1342,0)</f>
        <v>0</v>
      </c>
      <c r="U1342" t="str">
        <f>LEFT(R1342,FIND("/",R1342,1)-1)</f>
        <v>technology</v>
      </c>
      <c r="V1342" t="str">
        <f>RIGHT(R1342,(LEN(R1342)-LEN(U1342)-1))</f>
        <v>wearables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>(I1343/86400)+25569+(-5/24)</f>
        <v>42644.415706018517</v>
      </c>
      <c r="K1343">
        <v>1472569117</v>
      </c>
      <c r="L1343" s="13">
        <f>(K1343/86400)+25569+(-5/24)</f>
        <v>42612.415706018517</v>
      </c>
      <c r="M1343" s="15" t="str">
        <f>TEXT(L1343, "mmm")</f>
        <v>Aug</v>
      </c>
      <c r="N1343" s="15" t="str">
        <f>TEXT(L1343, "yyyy")</f>
        <v>2016</v>
      </c>
      <c r="O1343" t="b">
        <v>0</v>
      </c>
      <c r="P1343">
        <v>46</v>
      </c>
      <c r="Q1343" t="b">
        <v>0</v>
      </c>
      <c r="R1343" t="s">
        <v>8273</v>
      </c>
      <c r="S1343" s="10">
        <f>(E1343/D1343)*100</f>
        <v>70.36</v>
      </c>
      <c r="T1343" s="12">
        <f>IF(P1343&gt;0,E1343/P1343,0)</f>
        <v>382.39130434782606</v>
      </c>
      <c r="U1343" t="str">
        <f>LEFT(R1343,FIND("/",R1343,1)-1)</f>
        <v>technology</v>
      </c>
      <c r="V1343" t="str">
        <f>RIGHT(R1343,(LEN(R1343)-LEN(U1343)-1))</f>
        <v>wearables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>(I1344/86400)+25569+(-5/24)</f>
        <v>42202.608090277776</v>
      </c>
      <c r="K1344">
        <v>1434569739</v>
      </c>
      <c r="L1344" s="13">
        <f>(K1344/86400)+25569+(-5/24)</f>
        <v>42172.608090277776</v>
      </c>
      <c r="M1344" s="15" t="str">
        <f>TEXT(L1344, "mmm")</f>
        <v>Jun</v>
      </c>
      <c r="N1344" s="15" t="str">
        <f>TEXT(L1344, "yyyy")</f>
        <v>2015</v>
      </c>
      <c r="O1344" t="b">
        <v>0</v>
      </c>
      <c r="P1344">
        <v>1</v>
      </c>
      <c r="Q1344" t="b">
        <v>0</v>
      </c>
      <c r="R1344" t="s">
        <v>8273</v>
      </c>
      <c r="S1344" s="10">
        <f>(E1344/D1344)*100</f>
        <v>0.2</v>
      </c>
      <c r="T1344" s="12">
        <f>IF(P1344&gt;0,E1344/P1344,0)</f>
        <v>100</v>
      </c>
      <c r="U1344" t="str">
        <f>LEFT(R1344,FIND("/",R1344,1)-1)</f>
        <v>technology</v>
      </c>
      <c r="V1344" t="str">
        <f>RIGHT(R1344,(LEN(R1344)-LEN(U1344)-1))</f>
        <v>wearables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>(I1345/86400)+25569+(-5/24)</f>
        <v>42600.957638888889</v>
      </c>
      <c r="K1345">
        <v>1466512683</v>
      </c>
      <c r="L1345" s="13">
        <f>(K1345/86400)+25569+(-5/24)</f>
        <v>42542.318090277775</v>
      </c>
      <c r="M1345" s="15" t="str">
        <f>TEXT(L1345, "mmm")</f>
        <v>Jun</v>
      </c>
      <c r="N1345" s="15" t="str">
        <f>TEXT(L1345, "yyyy")</f>
        <v>2016</v>
      </c>
      <c r="O1345" t="b">
        <v>0</v>
      </c>
      <c r="P1345">
        <v>323</v>
      </c>
      <c r="Q1345" t="b">
        <v>0</v>
      </c>
      <c r="R1345" t="s">
        <v>8273</v>
      </c>
      <c r="S1345" s="10">
        <f>(E1345/D1345)*100</f>
        <v>102.298</v>
      </c>
      <c r="T1345" s="12">
        <f>IF(P1345&gt;0,E1345/P1345,0)</f>
        <v>158.35603715170279</v>
      </c>
      <c r="U1345" t="str">
        <f>LEFT(R1345,FIND("/",R1345,1)-1)</f>
        <v>technology</v>
      </c>
      <c r="V1345" t="str">
        <f>RIGHT(R1345,(LEN(R1345)-LEN(U1345)-1))</f>
        <v>wearables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>(I1346/86400)+25569+(-5/24)</f>
        <v>42551.581469907404</v>
      </c>
      <c r="K1346">
        <v>1464807439</v>
      </c>
      <c r="L1346" s="13">
        <f>(K1346/86400)+25569+(-5/24)</f>
        <v>42522.581469907404</v>
      </c>
      <c r="M1346" s="15" t="str">
        <f>TEXT(L1346, "mmm")</f>
        <v>Jun</v>
      </c>
      <c r="N1346" s="15" t="str">
        <f>TEXT(L1346, "yyyy")</f>
        <v>2016</v>
      </c>
      <c r="O1346" t="b">
        <v>0</v>
      </c>
      <c r="P1346">
        <v>139</v>
      </c>
      <c r="Q1346" t="b">
        <v>1</v>
      </c>
      <c r="R1346" t="s">
        <v>8274</v>
      </c>
      <c r="S1346" s="10">
        <f>(E1346/D1346)*100</f>
        <v>377.73333333333335</v>
      </c>
      <c r="T1346" s="12">
        <f>IF(P1346&gt;0,E1346/P1346,0)</f>
        <v>40.762589928057551</v>
      </c>
      <c r="U1346" t="str">
        <f>LEFT(R1346,FIND("/",R1346,1)-1)</f>
        <v>publishing</v>
      </c>
      <c r="V1346" t="str">
        <f>RIGHT(R1346,(LEN(R1346)-LEN(U1346)-1))</f>
        <v>nonfiction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>(I1347/86400)+25569+(-5/24)</f>
        <v>41834.606006944443</v>
      </c>
      <c r="K1347">
        <v>1402342359</v>
      </c>
      <c r="L1347" s="13">
        <f>(K1347/86400)+25569+(-5/24)</f>
        <v>41799.606006944443</v>
      </c>
      <c r="M1347" s="15" t="str">
        <f>TEXT(L1347, "mmm")</f>
        <v>Jun</v>
      </c>
      <c r="N1347" s="15" t="str">
        <f>TEXT(L1347, "yyyy")</f>
        <v>2014</v>
      </c>
      <c r="O1347" t="b">
        <v>0</v>
      </c>
      <c r="P1347">
        <v>7</v>
      </c>
      <c r="Q1347" t="b">
        <v>1</v>
      </c>
      <c r="R1347" t="s">
        <v>8274</v>
      </c>
      <c r="S1347" s="10">
        <f>(E1347/D1347)*100</f>
        <v>125</v>
      </c>
      <c r="T1347" s="12">
        <f>IF(P1347&gt;0,E1347/P1347,0)</f>
        <v>53.571428571428569</v>
      </c>
      <c r="U1347" t="str">
        <f>LEFT(R1347,FIND("/",R1347,1)-1)</f>
        <v>publishing</v>
      </c>
      <c r="V1347" t="str">
        <f>RIGHT(R1347,(LEN(R1347)-LEN(U1347)-1))</f>
        <v>nonfiction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>(I1348/86400)+25569+(-5/24)</f>
        <v>41451.867488425924</v>
      </c>
      <c r="K1348">
        <v>1369705751</v>
      </c>
      <c r="L1348" s="13">
        <f>(K1348/86400)+25569+(-5/24)</f>
        <v>41421.867488425924</v>
      </c>
      <c r="M1348" s="15" t="str">
        <f>TEXT(L1348, "mmm")</f>
        <v>May</v>
      </c>
      <c r="N1348" s="15" t="str">
        <f>TEXT(L1348, "yyyy")</f>
        <v>2013</v>
      </c>
      <c r="O1348" t="b">
        <v>0</v>
      </c>
      <c r="P1348">
        <v>149</v>
      </c>
      <c r="Q1348" t="b">
        <v>1</v>
      </c>
      <c r="R1348" t="s">
        <v>8274</v>
      </c>
      <c r="S1348" s="10">
        <f>(E1348/D1348)*100</f>
        <v>147.32653061224491</v>
      </c>
      <c r="T1348" s="12">
        <f>IF(P1348&gt;0,E1348/P1348,0)</f>
        <v>48.449664429530202</v>
      </c>
      <c r="U1348" t="str">
        <f>LEFT(R1348,FIND("/",R1348,1)-1)</f>
        <v>publishing</v>
      </c>
      <c r="V1348" t="str">
        <f>RIGHT(R1348,(LEN(R1348)-LEN(U1348)-1))</f>
        <v>nonfiction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>(I1349/86400)+25569+(-5/24)</f>
        <v>42070.429687499993</v>
      </c>
      <c r="K1349">
        <v>1423149525</v>
      </c>
      <c r="L1349" s="13">
        <f>(K1349/86400)+25569+(-5/24)</f>
        <v>42040.429687499993</v>
      </c>
      <c r="M1349" s="15" t="str">
        <f>TEXT(L1349, "mmm")</f>
        <v>Feb</v>
      </c>
      <c r="N1349" s="15" t="str">
        <f>TEXT(L1349, "yyyy")</f>
        <v>2015</v>
      </c>
      <c r="O1349" t="b">
        <v>0</v>
      </c>
      <c r="P1349">
        <v>31</v>
      </c>
      <c r="Q1349" t="b">
        <v>1</v>
      </c>
      <c r="R1349" t="s">
        <v>8274</v>
      </c>
      <c r="S1349" s="10">
        <f>(E1349/D1349)*100</f>
        <v>102.2</v>
      </c>
      <c r="T1349" s="12">
        <f>IF(P1349&gt;0,E1349/P1349,0)</f>
        <v>82.41935483870968</v>
      </c>
      <c r="U1349" t="str">
        <f>LEFT(R1349,FIND("/",R1349,1)-1)</f>
        <v>publishing</v>
      </c>
      <c r="V1349" t="str">
        <f>RIGHT(R1349,(LEN(R1349)-LEN(U1349)-1))</f>
        <v>nonfiction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>(I1350/86400)+25569+(-5/24)</f>
        <v>41991.297835648147</v>
      </c>
      <c r="K1350">
        <v>1416485333</v>
      </c>
      <c r="L1350" s="13">
        <f>(K1350/86400)+25569+(-5/24)</f>
        <v>41963.297835648147</v>
      </c>
      <c r="M1350" s="15" t="str">
        <f>TEXT(L1350, "mmm")</f>
        <v>Nov</v>
      </c>
      <c r="N1350" s="15" t="str">
        <f>TEXT(L1350, "yyyy")</f>
        <v>2014</v>
      </c>
      <c r="O1350" t="b">
        <v>0</v>
      </c>
      <c r="P1350">
        <v>26</v>
      </c>
      <c r="Q1350" t="b">
        <v>1</v>
      </c>
      <c r="R1350" t="s">
        <v>8274</v>
      </c>
      <c r="S1350" s="10">
        <f>(E1350/D1350)*100</f>
        <v>101.8723404255319</v>
      </c>
      <c r="T1350" s="12">
        <f>IF(P1350&gt;0,E1350/P1350,0)</f>
        <v>230.19230769230768</v>
      </c>
      <c r="U1350" t="str">
        <f>LEFT(R1350,FIND("/",R1350,1)-1)</f>
        <v>publishing</v>
      </c>
      <c r="V1350" t="str">
        <f>RIGHT(R1350,(LEN(R1350)-LEN(U1350)-1))</f>
        <v>nonfiction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>(I1351/86400)+25569+(-5/24)</f>
        <v>42354.082638888889</v>
      </c>
      <c r="K1351">
        <v>1447055935</v>
      </c>
      <c r="L1351" s="13">
        <f>(K1351/86400)+25569+(-5/24)</f>
        <v>42317.124247685184</v>
      </c>
      <c r="M1351" s="15" t="str">
        <f>TEXT(L1351, "mmm")</f>
        <v>Nov</v>
      </c>
      <c r="N1351" s="15" t="str">
        <f>TEXT(L1351, "yyyy")</f>
        <v>2015</v>
      </c>
      <c r="O1351" t="b">
        <v>0</v>
      </c>
      <c r="P1351">
        <v>172</v>
      </c>
      <c r="Q1351" t="b">
        <v>1</v>
      </c>
      <c r="R1351" t="s">
        <v>8274</v>
      </c>
      <c r="S1351" s="10">
        <f>(E1351/D1351)*100</f>
        <v>204.2</v>
      </c>
      <c r="T1351" s="12">
        <f>IF(P1351&gt;0,E1351/P1351,0)</f>
        <v>59.360465116279073</v>
      </c>
      <c r="U1351" t="str">
        <f>LEFT(R1351,FIND("/",R1351,1)-1)</f>
        <v>publishing</v>
      </c>
      <c r="V1351" t="str">
        <f>RIGHT(R1351,(LEN(R1351)-LEN(U1351)-1))</f>
        <v>nonfiction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>(I1352/86400)+25569+(-5/24)</f>
        <v>42363.804791666662</v>
      </c>
      <c r="K1352">
        <v>1448497134</v>
      </c>
      <c r="L1352" s="13">
        <f>(K1352/86400)+25569+(-5/24)</f>
        <v>42333.804791666662</v>
      </c>
      <c r="M1352" s="15" t="str">
        <f>TEXT(L1352, "mmm")</f>
        <v>Nov</v>
      </c>
      <c r="N1352" s="15" t="str">
        <f>TEXT(L1352, "yyyy")</f>
        <v>2015</v>
      </c>
      <c r="O1352" t="b">
        <v>0</v>
      </c>
      <c r="P1352">
        <v>78</v>
      </c>
      <c r="Q1352" t="b">
        <v>1</v>
      </c>
      <c r="R1352" t="s">
        <v>8274</v>
      </c>
      <c r="S1352" s="10">
        <f>(E1352/D1352)*100</f>
        <v>104.05</v>
      </c>
      <c r="T1352" s="12">
        <f>IF(P1352&gt;0,E1352/P1352,0)</f>
        <v>66.698717948717942</v>
      </c>
      <c r="U1352" t="str">
        <f>LEFT(R1352,FIND("/",R1352,1)-1)</f>
        <v>publishing</v>
      </c>
      <c r="V1352" t="str">
        <f>RIGHT(R1352,(LEN(R1352)-LEN(U1352)-1))</f>
        <v>nonfiction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>(I1353/86400)+25569+(-5/24)</f>
        <v>42412.531759259255</v>
      </c>
      <c r="K1353">
        <v>1452707144</v>
      </c>
      <c r="L1353" s="13">
        <f>(K1353/86400)+25569+(-5/24)</f>
        <v>42382.531759259255</v>
      </c>
      <c r="M1353" s="15" t="str">
        <f>TEXT(L1353, "mmm")</f>
        <v>Jan</v>
      </c>
      <c r="N1353" s="15" t="str">
        <f>TEXT(L1353, "yyyy")</f>
        <v>2016</v>
      </c>
      <c r="O1353" t="b">
        <v>0</v>
      </c>
      <c r="P1353">
        <v>120</v>
      </c>
      <c r="Q1353" t="b">
        <v>1</v>
      </c>
      <c r="R1353" t="s">
        <v>8274</v>
      </c>
      <c r="S1353" s="10">
        <f>(E1353/D1353)*100</f>
        <v>101.265</v>
      </c>
      <c r="T1353" s="12">
        <f>IF(P1353&gt;0,E1353/P1353,0)</f>
        <v>168.77500000000001</v>
      </c>
      <c r="U1353" t="str">
        <f>LEFT(R1353,FIND("/",R1353,1)-1)</f>
        <v>publishing</v>
      </c>
      <c r="V1353" t="str">
        <f>RIGHT(R1353,(LEN(R1353)-LEN(U1353)-1))</f>
        <v>nonfiction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>(I1354/86400)+25569+(-5/24)</f>
        <v>42251.957638888889</v>
      </c>
      <c r="K1354">
        <v>1436968366</v>
      </c>
      <c r="L1354" s="13">
        <f>(K1354/86400)+25569+(-5/24)</f>
        <v>42200.369976851849</v>
      </c>
      <c r="M1354" s="15" t="str">
        <f>TEXT(L1354, "mmm")</f>
        <v>Jul</v>
      </c>
      <c r="N1354" s="15" t="str">
        <f>TEXT(L1354, "yyyy")</f>
        <v>2015</v>
      </c>
      <c r="O1354" t="b">
        <v>0</v>
      </c>
      <c r="P1354">
        <v>227</v>
      </c>
      <c r="Q1354" t="b">
        <v>1</v>
      </c>
      <c r="R1354" t="s">
        <v>8274</v>
      </c>
      <c r="S1354" s="10">
        <f>(E1354/D1354)*100</f>
        <v>136.13999999999999</v>
      </c>
      <c r="T1354" s="12">
        <f>IF(P1354&gt;0,E1354/P1354,0)</f>
        <v>59.973568281938327</v>
      </c>
      <c r="U1354" t="str">
        <f>LEFT(R1354,FIND("/",R1354,1)-1)</f>
        <v>publishing</v>
      </c>
      <c r="V1354" t="str">
        <f>RIGHT(R1354,(LEN(R1354)-LEN(U1354)-1))</f>
        <v>nonfiction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>(I1355/86400)+25569+(-5/24)</f>
        <v>41343.791666666664</v>
      </c>
      <c r="K1355">
        <v>1359946188</v>
      </c>
      <c r="L1355" s="13">
        <f>(K1355/86400)+25569+(-5/24)</f>
        <v>41308.909583333334</v>
      </c>
      <c r="M1355" s="15" t="str">
        <f>TEXT(L1355, "mmm")</f>
        <v>Feb</v>
      </c>
      <c r="N1355" s="15" t="str">
        <f>TEXT(L1355, "yyyy")</f>
        <v>2013</v>
      </c>
      <c r="O1355" t="b">
        <v>0</v>
      </c>
      <c r="P1355">
        <v>42</v>
      </c>
      <c r="Q1355" t="b">
        <v>1</v>
      </c>
      <c r="R1355" t="s">
        <v>8274</v>
      </c>
      <c r="S1355" s="10">
        <f>(E1355/D1355)*100</f>
        <v>133.6</v>
      </c>
      <c r="T1355" s="12">
        <f>IF(P1355&gt;0,E1355/P1355,0)</f>
        <v>31.80952380952381</v>
      </c>
      <c r="U1355" t="str">
        <f>LEFT(R1355,FIND("/",R1355,1)-1)</f>
        <v>publishing</v>
      </c>
      <c r="V1355" t="str">
        <f>RIGHT(R1355,(LEN(R1355)-LEN(U1355)-1))</f>
        <v>nonfiction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>(I1356/86400)+25569+(-5/24)</f>
        <v>42532.599293981482</v>
      </c>
      <c r="K1356">
        <v>1463080979</v>
      </c>
      <c r="L1356" s="13">
        <f>(K1356/86400)+25569+(-5/24)</f>
        <v>42502.599293981482</v>
      </c>
      <c r="M1356" s="15" t="str">
        <f>TEXT(L1356, "mmm")</f>
        <v>May</v>
      </c>
      <c r="N1356" s="15" t="str">
        <f>TEXT(L1356, "yyyy")</f>
        <v>2016</v>
      </c>
      <c r="O1356" t="b">
        <v>0</v>
      </c>
      <c r="P1356">
        <v>64</v>
      </c>
      <c r="Q1356" t="b">
        <v>1</v>
      </c>
      <c r="R1356" t="s">
        <v>8274</v>
      </c>
      <c r="S1356" s="10">
        <f>(E1356/D1356)*100</f>
        <v>130.25</v>
      </c>
      <c r="T1356" s="12">
        <f>IF(P1356&gt;0,E1356/P1356,0)</f>
        <v>24.421875</v>
      </c>
      <c r="U1356" t="str">
        <f>LEFT(R1356,FIND("/",R1356,1)-1)</f>
        <v>publishing</v>
      </c>
      <c r="V1356" t="str">
        <f>RIGHT(R1356,(LEN(R1356)-LEN(U1356)-1))</f>
        <v>nonfiction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>(I1357/86400)+25569+(-5/24)</f>
        <v>41243.208333333328</v>
      </c>
      <c r="K1357">
        <v>1351663605</v>
      </c>
      <c r="L1357" s="13">
        <f>(K1357/86400)+25569+(-5/24)</f>
        <v>41213.046354166661</v>
      </c>
      <c r="M1357" s="15" t="str">
        <f>TEXT(L1357, "mmm")</f>
        <v>Oct</v>
      </c>
      <c r="N1357" s="15" t="str">
        <f>TEXT(L1357, "yyyy")</f>
        <v>2012</v>
      </c>
      <c r="O1357" t="b">
        <v>0</v>
      </c>
      <c r="P1357">
        <v>121</v>
      </c>
      <c r="Q1357" t="b">
        <v>1</v>
      </c>
      <c r="R1357" t="s">
        <v>8274</v>
      </c>
      <c r="S1357" s="10">
        <f>(E1357/D1357)*100</f>
        <v>122.67999999999999</v>
      </c>
      <c r="T1357" s="12">
        <f>IF(P1357&gt;0,E1357/P1357,0)</f>
        <v>25.347107438016529</v>
      </c>
      <c r="U1357" t="str">
        <f>LEFT(R1357,FIND("/",R1357,1)-1)</f>
        <v>publishing</v>
      </c>
      <c r="V1357" t="str">
        <f>RIGHT(R1357,(LEN(R1357)-LEN(U1357)-1))</f>
        <v>nonfiction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>(I1358/86400)+25569+(-5/24)</f>
        <v>41459.830555555549</v>
      </c>
      <c r="K1358">
        <v>1370393760</v>
      </c>
      <c r="L1358" s="13">
        <f>(K1358/86400)+25569+(-5/24)</f>
        <v>41429.830555555549</v>
      </c>
      <c r="M1358" s="15" t="str">
        <f>TEXT(L1358, "mmm")</f>
        <v>Jun</v>
      </c>
      <c r="N1358" s="15" t="str">
        <f>TEXT(L1358, "yyyy")</f>
        <v>2013</v>
      </c>
      <c r="O1358" t="b">
        <v>0</v>
      </c>
      <c r="P1358">
        <v>87</v>
      </c>
      <c r="Q1358" t="b">
        <v>1</v>
      </c>
      <c r="R1358" t="s">
        <v>8274</v>
      </c>
      <c r="S1358" s="10">
        <f>(E1358/D1358)*100</f>
        <v>182.81058823529412</v>
      </c>
      <c r="T1358" s="12">
        <f>IF(P1358&gt;0,E1358/P1358,0)</f>
        <v>71.443218390804603</v>
      </c>
      <c r="U1358" t="str">
        <f>LEFT(R1358,FIND("/",R1358,1)-1)</f>
        <v>publishing</v>
      </c>
      <c r="V1358" t="str">
        <f>RIGHT(R1358,(LEN(R1358)-LEN(U1358)-1))</f>
        <v>nonfiction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>(I1359/86400)+25569+(-5/24)</f>
        <v>41334.040972222218</v>
      </c>
      <c r="K1359">
        <v>1359587137</v>
      </c>
      <c r="L1359" s="13">
        <f>(K1359/86400)+25569+(-5/24)</f>
        <v>41304.753900462958</v>
      </c>
      <c r="M1359" s="15" t="str">
        <f>TEXT(L1359, "mmm")</f>
        <v>Jan</v>
      </c>
      <c r="N1359" s="15" t="str">
        <f>TEXT(L1359, "yyyy")</f>
        <v>2013</v>
      </c>
      <c r="O1359" t="b">
        <v>0</v>
      </c>
      <c r="P1359">
        <v>65</v>
      </c>
      <c r="Q1359" t="b">
        <v>1</v>
      </c>
      <c r="R1359" t="s">
        <v>8274</v>
      </c>
      <c r="S1359" s="10">
        <f>(E1359/D1359)*100</f>
        <v>125.29999999999998</v>
      </c>
      <c r="T1359" s="12">
        <f>IF(P1359&gt;0,E1359/P1359,0)</f>
        <v>38.553846153846152</v>
      </c>
      <c r="U1359" t="str">
        <f>LEFT(R1359,FIND("/",R1359,1)-1)</f>
        <v>publishing</v>
      </c>
      <c r="V1359" t="str">
        <f>RIGHT(R1359,(LEN(R1359)-LEN(U1359)-1))</f>
        <v>nonfiction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>(I1360/86400)+25569+(-5/24)</f>
        <v>40719.362534722219</v>
      </c>
      <c r="K1360">
        <v>1306417323</v>
      </c>
      <c r="L1360" s="13">
        <f>(K1360/86400)+25569+(-5/24)</f>
        <v>40689.362534722219</v>
      </c>
      <c r="M1360" s="15" t="str">
        <f>TEXT(L1360, "mmm")</f>
        <v>May</v>
      </c>
      <c r="N1360" s="15" t="str">
        <f>TEXT(L1360, "yyyy")</f>
        <v>2011</v>
      </c>
      <c r="O1360" t="b">
        <v>0</v>
      </c>
      <c r="P1360">
        <v>49</v>
      </c>
      <c r="Q1360" t="b">
        <v>1</v>
      </c>
      <c r="R1360" t="s">
        <v>8274</v>
      </c>
      <c r="S1360" s="10">
        <f>(E1360/D1360)*100</f>
        <v>111.66666666666667</v>
      </c>
      <c r="T1360" s="12">
        <f>IF(P1360&gt;0,E1360/P1360,0)</f>
        <v>68.367346938775512</v>
      </c>
      <c r="U1360" t="str">
        <f>LEFT(R1360,FIND("/",R1360,1)-1)</f>
        <v>publishing</v>
      </c>
      <c r="V1360" t="str">
        <f>RIGHT(R1360,(LEN(R1360)-LEN(U1360)-1))</f>
        <v>nonfiction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>(I1361/86400)+25569+(-5/24)</f>
        <v>40730.606365740736</v>
      </c>
      <c r="K1361">
        <v>1304623990</v>
      </c>
      <c r="L1361" s="13">
        <f>(K1361/86400)+25569+(-5/24)</f>
        <v>40668.606365740736</v>
      </c>
      <c r="M1361" s="15" t="str">
        <f>TEXT(L1361, "mmm")</f>
        <v>May</v>
      </c>
      <c r="N1361" s="15" t="str">
        <f>TEXT(L1361, "yyyy")</f>
        <v>2011</v>
      </c>
      <c r="O1361" t="b">
        <v>0</v>
      </c>
      <c r="P1361">
        <v>19</v>
      </c>
      <c r="Q1361" t="b">
        <v>1</v>
      </c>
      <c r="R1361" t="s">
        <v>8274</v>
      </c>
      <c r="S1361" s="10">
        <f>(E1361/D1361)*100</f>
        <v>115.75757575757575</v>
      </c>
      <c r="T1361" s="12">
        <f>IF(P1361&gt;0,E1361/P1361,0)</f>
        <v>40.210526315789473</v>
      </c>
      <c r="U1361" t="str">
        <f>LEFT(R1361,FIND("/",R1361,1)-1)</f>
        <v>publishing</v>
      </c>
      <c r="V1361" t="str">
        <f>RIGHT(R1361,(LEN(R1361)-LEN(U1361)-1))</f>
        <v>nonfiction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>(I1362/86400)+25569+(-5/24)</f>
        <v>41123.692361111105</v>
      </c>
      <c r="K1362">
        <v>1341524220</v>
      </c>
      <c r="L1362" s="13">
        <f>(K1362/86400)+25569+(-5/24)</f>
        <v>41095.692361111105</v>
      </c>
      <c r="M1362" s="15" t="str">
        <f>TEXT(L1362, "mmm")</f>
        <v>Jul</v>
      </c>
      <c r="N1362" s="15" t="str">
        <f>TEXT(L1362, "yyyy")</f>
        <v>2012</v>
      </c>
      <c r="O1362" t="b">
        <v>0</v>
      </c>
      <c r="P1362">
        <v>81</v>
      </c>
      <c r="Q1362" t="b">
        <v>1</v>
      </c>
      <c r="R1362" t="s">
        <v>8274</v>
      </c>
      <c r="S1362" s="10">
        <f>(E1362/D1362)*100</f>
        <v>173.2</v>
      </c>
      <c r="T1362" s="12">
        <f>IF(P1362&gt;0,E1362/P1362,0)</f>
        <v>32.074074074074076</v>
      </c>
      <c r="U1362" t="str">
        <f>LEFT(R1362,FIND("/",R1362,1)-1)</f>
        <v>publishing</v>
      </c>
      <c r="V1362" t="str">
        <f>RIGHT(R1362,(LEN(R1362)-LEN(U1362)-1))</f>
        <v>nonfiction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>(I1363/86400)+25569+(-5/24)</f>
        <v>41811.508935185186</v>
      </c>
      <c r="K1363">
        <v>1400778772</v>
      </c>
      <c r="L1363" s="13">
        <f>(K1363/86400)+25569+(-5/24)</f>
        <v>41781.508935185186</v>
      </c>
      <c r="M1363" s="15" t="str">
        <f>TEXT(L1363, "mmm")</f>
        <v>May</v>
      </c>
      <c r="N1363" s="15" t="str">
        <f>TEXT(L1363, "yyyy")</f>
        <v>2014</v>
      </c>
      <c r="O1363" t="b">
        <v>0</v>
      </c>
      <c r="P1363">
        <v>264</v>
      </c>
      <c r="Q1363" t="b">
        <v>1</v>
      </c>
      <c r="R1363" t="s">
        <v>8274</v>
      </c>
      <c r="S1363" s="10">
        <f>(E1363/D1363)*100</f>
        <v>125.98333333333333</v>
      </c>
      <c r="T1363" s="12">
        <f>IF(P1363&gt;0,E1363/P1363,0)</f>
        <v>28.632575757575758</v>
      </c>
      <c r="U1363" t="str">
        <f>LEFT(R1363,FIND("/",R1363,1)-1)</f>
        <v>publishing</v>
      </c>
      <c r="V1363" t="str">
        <f>RIGHT(R1363,(LEN(R1363)-LEN(U1363)-1))</f>
        <v>nonfiction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>(I1364/86400)+25569+(-5/24)</f>
        <v>41524.726053240738</v>
      </c>
      <c r="K1364">
        <v>1373408731</v>
      </c>
      <c r="L1364" s="13">
        <f>(K1364/86400)+25569+(-5/24)</f>
        <v>41464.726053240738</v>
      </c>
      <c r="M1364" s="15" t="str">
        <f>TEXT(L1364, "mmm")</f>
        <v>Jul</v>
      </c>
      <c r="N1364" s="15" t="str">
        <f>TEXT(L1364, "yyyy")</f>
        <v>2013</v>
      </c>
      <c r="O1364" t="b">
        <v>0</v>
      </c>
      <c r="P1364">
        <v>25</v>
      </c>
      <c r="Q1364" t="b">
        <v>1</v>
      </c>
      <c r="R1364" t="s">
        <v>8274</v>
      </c>
      <c r="S1364" s="10">
        <f>(E1364/D1364)*100</f>
        <v>109.1</v>
      </c>
      <c r="T1364" s="12">
        <f>IF(P1364&gt;0,E1364/P1364,0)</f>
        <v>43.64</v>
      </c>
      <c r="U1364" t="str">
        <f>LEFT(R1364,FIND("/",R1364,1)-1)</f>
        <v>publishing</v>
      </c>
      <c r="V1364" t="str">
        <f>RIGHT(R1364,(LEN(R1364)-LEN(U1364)-1))</f>
        <v>nonfiction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>(I1365/86400)+25569+(-5/24)</f>
        <v>42415.124305555553</v>
      </c>
      <c r="K1365">
        <v>1453925727</v>
      </c>
      <c r="L1365" s="13">
        <f>(K1365/86400)+25569+(-5/24)</f>
        <v>42396.635729166665</v>
      </c>
      <c r="M1365" s="15" t="str">
        <f>TEXT(L1365, "mmm")</f>
        <v>Jan</v>
      </c>
      <c r="N1365" s="15" t="str">
        <f>TEXT(L1365, "yyyy")</f>
        <v>2016</v>
      </c>
      <c r="O1365" t="b">
        <v>0</v>
      </c>
      <c r="P1365">
        <v>5</v>
      </c>
      <c r="Q1365" t="b">
        <v>1</v>
      </c>
      <c r="R1365" t="s">
        <v>8274</v>
      </c>
      <c r="S1365" s="10">
        <f>(E1365/D1365)*100</f>
        <v>100</v>
      </c>
      <c r="T1365" s="12">
        <f>IF(P1365&gt;0,E1365/P1365,0)</f>
        <v>40</v>
      </c>
      <c r="U1365" t="str">
        <f>LEFT(R1365,FIND("/",R1365,1)-1)</f>
        <v>publishing</v>
      </c>
      <c r="V1365" t="str">
        <f>RIGHT(R1365,(LEN(R1365)-LEN(U1365)-1))</f>
        <v>nonfiction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>(I1366/86400)+25569+(-5/24)</f>
        <v>42011.487337962964</v>
      </c>
      <c r="K1366">
        <v>1415464906</v>
      </c>
      <c r="L1366" s="13">
        <f>(K1366/86400)+25569+(-5/24)</f>
        <v>41951.487337962964</v>
      </c>
      <c r="M1366" s="15" t="str">
        <f>TEXT(L1366, "mmm")</f>
        <v>Nov</v>
      </c>
      <c r="N1366" s="15" t="str">
        <f>TEXT(L1366, "yyyy")</f>
        <v>2014</v>
      </c>
      <c r="O1366" t="b">
        <v>0</v>
      </c>
      <c r="P1366">
        <v>144</v>
      </c>
      <c r="Q1366" t="b">
        <v>1</v>
      </c>
      <c r="R1366" t="s">
        <v>8276</v>
      </c>
      <c r="S1366" s="10">
        <f>(E1366/D1366)*100</f>
        <v>118.64285714285714</v>
      </c>
      <c r="T1366" s="12">
        <f>IF(P1366&gt;0,E1366/P1366,0)</f>
        <v>346.04166666666669</v>
      </c>
      <c r="U1366" t="str">
        <f>LEFT(R1366,FIND("/",R1366,1)-1)</f>
        <v>music</v>
      </c>
      <c r="V1366" t="str">
        <f>RIGHT(R1366,(LEN(R1366)-LEN(U1366)-1))</f>
        <v>rock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>(I1367/86400)+25569+(-5/24)</f>
        <v>42079.483240740738</v>
      </c>
      <c r="K1367">
        <v>1423935352</v>
      </c>
      <c r="L1367" s="13">
        <f>(K1367/86400)+25569+(-5/24)</f>
        <v>42049.524907407402</v>
      </c>
      <c r="M1367" s="15" t="str">
        <f>TEXT(L1367, "mmm")</f>
        <v>Feb</v>
      </c>
      <c r="N1367" s="15" t="str">
        <f>TEXT(L1367, "yyyy")</f>
        <v>2015</v>
      </c>
      <c r="O1367" t="b">
        <v>0</v>
      </c>
      <c r="P1367">
        <v>92</v>
      </c>
      <c r="Q1367" t="b">
        <v>1</v>
      </c>
      <c r="R1367" t="s">
        <v>8276</v>
      </c>
      <c r="S1367" s="10">
        <f>(E1367/D1367)*100</f>
        <v>100.26666666666667</v>
      </c>
      <c r="T1367" s="12">
        <f>IF(P1367&gt;0,E1367/P1367,0)</f>
        <v>81.739130434782609</v>
      </c>
      <c r="U1367" t="str">
        <f>LEFT(R1367,FIND("/",R1367,1)-1)</f>
        <v>music</v>
      </c>
      <c r="V1367" t="str">
        <f>RIGHT(R1367,(LEN(R1367)-LEN(U1367)-1))</f>
        <v>rock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>(I1368/86400)+25569+(-5/24)</f>
        <v>41969.829432870371</v>
      </c>
      <c r="K1368">
        <v>1413158063</v>
      </c>
      <c r="L1368" s="13">
        <f>(K1368/86400)+25569+(-5/24)</f>
        <v>41924.787766203699</v>
      </c>
      <c r="M1368" s="15" t="str">
        <f>TEXT(L1368, "mmm")</f>
        <v>Oct</v>
      </c>
      <c r="N1368" s="15" t="str">
        <f>TEXT(L1368, "yyyy")</f>
        <v>2014</v>
      </c>
      <c r="O1368" t="b">
        <v>0</v>
      </c>
      <c r="P1368">
        <v>147</v>
      </c>
      <c r="Q1368" t="b">
        <v>1</v>
      </c>
      <c r="R1368" t="s">
        <v>8276</v>
      </c>
      <c r="S1368" s="10">
        <f>(E1368/D1368)*100</f>
        <v>126.48920000000001</v>
      </c>
      <c r="T1368" s="12">
        <f>IF(P1368&gt;0,E1368/P1368,0)</f>
        <v>64.535306122448986</v>
      </c>
      <c r="U1368" t="str">
        <f>LEFT(R1368,FIND("/",R1368,1)-1)</f>
        <v>music</v>
      </c>
      <c r="V1368" t="str">
        <f>RIGHT(R1368,(LEN(R1368)-LEN(U1368)-1))</f>
        <v>rock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>(I1369/86400)+25569+(-5/24)</f>
        <v>42321.836226851847</v>
      </c>
      <c r="K1369">
        <v>1444867450</v>
      </c>
      <c r="L1369" s="13">
        <f>(K1369/86400)+25569+(-5/24)</f>
        <v>42291.794560185182</v>
      </c>
      <c r="M1369" s="15" t="str">
        <f>TEXT(L1369, "mmm")</f>
        <v>Oct</v>
      </c>
      <c r="N1369" s="15" t="str">
        <f>TEXT(L1369, "yyyy")</f>
        <v>2015</v>
      </c>
      <c r="O1369" t="b">
        <v>0</v>
      </c>
      <c r="P1369">
        <v>90</v>
      </c>
      <c r="Q1369" t="b">
        <v>1</v>
      </c>
      <c r="R1369" t="s">
        <v>8276</v>
      </c>
      <c r="S1369" s="10">
        <f>(E1369/D1369)*100</f>
        <v>114.26</v>
      </c>
      <c r="T1369" s="12">
        <f>IF(P1369&gt;0,E1369/P1369,0)</f>
        <v>63.477777777777774</v>
      </c>
      <c r="U1369" t="str">
        <f>LEFT(R1369,FIND("/",R1369,1)-1)</f>
        <v>music</v>
      </c>
      <c r="V1369" t="str">
        <f>RIGHT(R1369,(LEN(R1369)-LEN(U1369)-1))</f>
        <v>rock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>(I1370/86400)+25569+(-5/24)</f>
        <v>42169.982569444437</v>
      </c>
      <c r="K1370">
        <v>1432269294</v>
      </c>
      <c r="L1370" s="13">
        <f>(K1370/86400)+25569+(-5/24)</f>
        <v>42145.982569444437</v>
      </c>
      <c r="M1370" s="15" t="str">
        <f>TEXT(L1370, "mmm")</f>
        <v>May</v>
      </c>
      <c r="N1370" s="15" t="str">
        <f>TEXT(L1370, "yyyy")</f>
        <v>2015</v>
      </c>
      <c r="O1370" t="b">
        <v>0</v>
      </c>
      <c r="P1370">
        <v>87</v>
      </c>
      <c r="Q1370" t="b">
        <v>1</v>
      </c>
      <c r="R1370" t="s">
        <v>8276</v>
      </c>
      <c r="S1370" s="10">
        <f>(E1370/D1370)*100</f>
        <v>110.7</v>
      </c>
      <c r="T1370" s="12">
        <f>IF(P1370&gt;0,E1370/P1370,0)</f>
        <v>63.620689655172413</v>
      </c>
      <c r="U1370" t="str">
        <f>LEFT(R1370,FIND("/",R1370,1)-1)</f>
        <v>music</v>
      </c>
      <c r="V1370" t="str">
        <f>RIGHT(R1370,(LEN(R1370)-LEN(U1370)-1))</f>
        <v>rock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>(I1371/86400)+25569+(-5/24)</f>
        <v>41740.385949074072</v>
      </c>
      <c r="K1371">
        <v>1394633746</v>
      </c>
      <c r="L1371" s="13">
        <f>(K1371/86400)+25569+(-5/24)</f>
        <v>41710.385949074072</v>
      </c>
      <c r="M1371" s="15" t="str">
        <f>TEXT(L1371, "mmm")</f>
        <v>Mar</v>
      </c>
      <c r="N1371" s="15" t="str">
        <f>TEXT(L1371, "yyyy")</f>
        <v>2014</v>
      </c>
      <c r="O1371" t="b">
        <v>0</v>
      </c>
      <c r="P1371">
        <v>406</v>
      </c>
      <c r="Q1371" t="b">
        <v>1</v>
      </c>
      <c r="R1371" t="s">
        <v>8276</v>
      </c>
      <c r="S1371" s="10">
        <f>(E1371/D1371)*100</f>
        <v>105.34805315203954</v>
      </c>
      <c r="T1371" s="12">
        <f>IF(P1371&gt;0,E1371/P1371,0)</f>
        <v>83.967068965517228</v>
      </c>
      <c r="U1371" t="str">
        <f>LEFT(R1371,FIND("/",R1371,1)-1)</f>
        <v>music</v>
      </c>
      <c r="V1371" t="str">
        <f>RIGHT(R1371,(LEN(R1371)-LEN(U1371)-1))</f>
        <v>rock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>(I1372/86400)+25569+(-5/24)</f>
        <v>41562.795023148145</v>
      </c>
      <c r="K1372">
        <v>1380585890</v>
      </c>
      <c r="L1372" s="13">
        <f>(K1372/86400)+25569+(-5/24)</f>
        <v>41547.795023148145</v>
      </c>
      <c r="M1372" s="15" t="str">
        <f>TEXT(L1372, "mmm")</f>
        <v>Sep</v>
      </c>
      <c r="N1372" s="15" t="str">
        <f>TEXT(L1372, "yyyy")</f>
        <v>2013</v>
      </c>
      <c r="O1372" t="b">
        <v>0</v>
      </c>
      <c r="P1372">
        <v>20</v>
      </c>
      <c r="Q1372" t="b">
        <v>1</v>
      </c>
      <c r="R1372" t="s">
        <v>8276</v>
      </c>
      <c r="S1372" s="10">
        <f>(E1372/D1372)*100</f>
        <v>103.66666666666666</v>
      </c>
      <c r="T1372" s="12">
        <f>IF(P1372&gt;0,E1372/P1372,0)</f>
        <v>77.75</v>
      </c>
      <c r="U1372" t="str">
        <f>LEFT(R1372,FIND("/",R1372,1)-1)</f>
        <v>music</v>
      </c>
      <c r="V1372" t="str">
        <f>RIGHT(R1372,(LEN(R1372)-LEN(U1372)-1))</f>
        <v>rock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>(I1373/86400)+25569+(-5/24)</f>
        <v>42131.550254629627</v>
      </c>
      <c r="K1373">
        <v>1428430342</v>
      </c>
      <c r="L1373" s="13">
        <f>(K1373/86400)+25569+(-5/24)</f>
        <v>42101.550254629627</v>
      </c>
      <c r="M1373" s="15" t="str">
        <f>TEXT(L1373, "mmm")</f>
        <v>Apr</v>
      </c>
      <c r="N1373" s="15" t="str">
        <f>TEXT(L1373, "yyyy")</f>
        <v>2015</v>
      </c>
      <c r="O1373" t="b">
        <v>0</v>
      </c>
      <c r="P1373">
        <v>70</v>
      </c>
      <c r="Q1373" t="b">
        <v>1</v>
      </c>
      <c r="R1373" t="s">
        <v>8276</v>
      </c>
      <c r="S1373" s="10">
        <f>(E1373/D1373)*100</f>
        <v>107.08672667523933</v>
      </c>
      <c r="T1373" s="12">
        <f>IF(P1373&gt;0,E1373/P1373,0)</f>
        <v>107.07142857142857</v>
      </c>
      <c r="U1373" t="str">
        <f>LEFT(R1373,FIND("/",R1373,1)-1)</f>
        <v>music</v>
      </c>
      <c r="V1373" t="str">
        <f>RIGHT(R1373,(LEN(R1373)-LEN(U1373)-1))</f>
        <v>rock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>(I1374/86400)+25569+(-5/24)</f>
        <v>41102.53162037037</v>
      </c>
      <c r="K1374">
        <v>1339523132</v>
      </c>
      <c r="L1374" s="13">
        <f>(K1374/86400)+25569+(-5/24)</f>
        <v>41072.53162037037</v>
      </c>
      <c r="M1374" s="15" t="str">
        <f>TEXT(L1374, "mmm")</f>
        <v>Jun</v>
      </c>
      <c r="N1374" s="15" t="str">
        <f>TEXT(L1374, "yyyy")</f>
        <v>2012</v>
      </c>
      <c r="O1374" t="b">
        <v>0</v>
      </c>
      <c r="P1374">
        <v>16</v>
      </c>
      <c r="Q1374" t="b">
        <v>1</v>
      </c>
      <c r="R1374" t="s">
        <v>8276</v>
      </c>
      <c r="S1374" s="10">
        <f>(E1374/D1374)*100</f>
        <v>124</v>
      </c>
      <c r="T1374" s="12">
        <f>IF(P1374&gt;0,E1374/P1374,0)</f>
        <v>38.75</v>
      </c>
      <c r="U1374" t="str">
        <f>LEFT(R1374,FIND("/",R1374,1)-1)</f>
        <v>music</v>
      </c>
      <c r="V1374" t="str">
        <f>RIGHT(R1374,(LEN(R1374)-LEN(U1374)-1))</f>
        <v>rock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>(I1375/86400)+25569+(-5/24)</f>
        <v>42734.743437499994</v>
      </c>
      <c r="K1375">
        <v>1480546233</v>
      </c>
      <c r="L1375" s="13">
        <f>(K1375/86400)+25569+(-5/24)</f>
        <v>42704.743437499994</v>
      </c>
      <c r="M1375" s="15" t="str">
        <f>TEXT(L1375, "mmm")</f>
        <v>Nov</v>
      </c>
      <c r="N1375" s="15" t="str">
        <f>TEXT(L1375, "yyyy")</f>
        <v>2016</v>
      </c>
      <c r="O1375" t="b">
        <v>0</v>
      </c>
      <c r="P1375">
        <v>52</v>
      </c>
      <c r="Q1375" t="b">
        <v>1</v>
      </c>
      <c r="R1375" t="s">
        <v>8276</v>
      </c>
      <c r="S1375" s="10">
        <f>(E1375/D1375)*100</f>
        <v>105.01</v>
      </c>
      <c r="T1375" s="12">
        <f>IF(P1375&gt;0,E1375/P1375,0)</f>
        <v>201.94230769230768</v>
      </c>
      <c r="U1375" t="str">
        <f>LEFT(R1375,FIND("/",R1375,1)-1)</f>
        <v>music</v>
      </c>
      <c r="V1375" t="str">
        <f>RIGHT(R1375,(LEN(R1375)-LEN(U1375)-1))</f>
        <v>rock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>(I1376/86400)+25569+(-5/24)</f>
        <v>42453.911898148144</v>
      </c>
      <c r="K1376">
        <v>1456285988</v>
      </c>
      <c r="L1376" s="13">
        <f>(K1376/86400)+25569+(-5/24)</f>
        <v>42423.953564814808</v>
      </c>
      <c r="M1376" s="15" t="str">
        <f>TEXT(L1376, "mmm")</f>
        <v>Feb</v>
      </c>
      <c r="N1376" s="15" t="str">
        <f>TEXT(L1376, "yyyy")</f>
        <v>2016</v>
      </c>
      <c r="O1376" t="b">
        <v>0</v>
      </c>
      <c r="P1376">
        <v>66</v>
      </c>
      <c r="Q1376" t="b">
        <v>1</v>
      </c>
      <c r="R1376" t="s">
        <v>8276</v>
      </c>
      <c r="S1376" s="10">
        <f>(E1376/D1376)*100</f>
        <v>189.46666666666667</v>
      </c>
      <c r="T1376" s="12">
        <f>IF(P1376&gt;0,E1376/P1376,0)</f>
        <v>43.060606060606062</v>
      </c>
      <c r="U1376" t="str">
        <f>LEFT(R1376,FIND("/",R1376,1)-1)</f>
        <v>music</v>
      </c>
      <c r="V1376" t="str">
        <f>RIGHT(R1376,(LEN(R1376)-LEN(U1376)-1))</f>
        <v>rock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>(I1377/86400)+25569+(-5/24)</f>
        <v>42749.857858796291</v>
      </c>
      <c r="K1377">
        <v>1481852119</v>
      </c>
      <c r="L1377" s="13">
        <f>(K1377/86400)+25569+(-5/24)</f>
        <v>42719.857858796291</v>
      </c>
      <c r="M1377" s="15" t="str">
        <f>TEXT(L1377, "mmm")</f>
        <v>Dec</v>
      </c>
      <c r="N1377" s="15" t="str">
        <f>TEXT(L1377, "yyyy")</f>
        <v>2016</v>
      </c>
      <c r="O1377" t="b">
        <v>0</v>
      </c>
      <c r="P1377">
        <v>109</v>
      </c>
      <c r="Q1377" t="b">
        <v>1</v>
      </c>
      <c r="R1377" t="s">
        <v>8276</v>
      </c>
      <c r="S1377" s="10">
        <f>(E1377/D1377)*100</f>
        <v>171.32499999999999</v>
      </c>
      <c r="T1377" s="12">
        <f>IF(P1377&gt;0,E1377/P1377,0)</f>
        <v>62.871559633027523</v>
      </c>
      <c r="U1377" t="str">
        <f>LEFT(R1377,FIND("/",R1377,1)-1)</f>
        <v>music</v>
      </c>
      <c r="V1377" t="str">
        <f>RIGHT(R1377,(LEN(R1377)-LEN(U1377)-1))</f>
        <v>rock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>(I1378/86400)+25569+(-5/24)</f>
        <v>42707.502384259256</v>
      </c>
      <c r="K1378">
        <v>1478189006</v>
      </c>
      <c r="L1378" s="13">
        <f>(K1378/86400)+25569+(-5/24)</f>
        <v>42677.460717592585</v>
      </c>
      <c r="M1378" s="15" t="str">
        <f>TEXT(L1378, "mmm")</f>
        <v>Nov</v>
      </c>
      <c r="N1378" s="15" t="str">
        <f>TEXT(L1378, "yyyy")</f>
        <v>2016</v>
      </c>
      <c r="O1378" t="b">
        <v>0</v>
      </c>
      <c r="P1378">
        <v>168</v>
      </c>
      <c r="Q1378" t="b">
        <v>1</v>
      </c>
      <c r="R1378" t="s">
        <v>8276</v>
      </c>
      <c r="S1378" s="10">
        <f>(E1378/D1378)*100</f>
        <v>252.48648648648651</v>
      </c>
      <c r="T1378" s="12">
        <f>IF(P1378&gt;0,E1378/P1378,0)</f>
        <v>55.607142857142854</v>
      </c>
      <c r="U1378" t="str">
        <f>LEFT(R1378,FIND("/",R1378,1)-1)</f>
        <v>music</v>
      </c>
      <c r="V1378" t="str">
        <f>RIGHT(R1378,(LEN(R1378)-LEN(U1378)-1))</f>
        <v>rock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>(I1379/86400)+25569+(-5/24)</f>
        <v>42768.96597222222</v>
      </c>
      <c r="K1379">
        <v>1484198170</v>
      </c>
      <c r="L1379" s="13">
        <f>(K1379/86400)+25569+(-5/24)</f>
        <v>42747.01122685185</v>
      </c>
      <c r="M1379" s="15" t="str">
        <f>TEXT(L1379, "mmm")</f>
        <v>Jan</v>
      </c>
      <c r="N1379" s="15" t="str">
        <f>TEXT(L1379, "yyyy")</f>
        <v>2017</v>
      </c>
      <c r="O1379" t="b">
        <v>0</v>
      </c>
      <c r="P1379">
        <v>31</v>
      </c>
      <c r="Q1379" t="b">
        <v>1</v>
      </c>
      <c r="R1379" t="s">
        <v>8276</v>
      </c>
      <c r="S1379" s="10">
        <f>(E1379/D1379)*100</f>
        <v>116.15384615384616</v>
      </c>
      <c r="T1379" s="12">
        <f>IF(P1379&gt;0,E1379/P1379,0)</f>
        <v>48.70967741935484</v>
      </c>
      <c r="U1379" t="str">
        <f>LEFT(R1379,FIND("/",R1379,1)-1)</f>
        <v>music</v>
      </c>
      <c r="V1379" t="str">
        <f>RIGHT(R1379,(LEN(R1379)-LEN(U1379)-1))</f>
        <v>rock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>(I1380/86400)+25569+(-5/24)</f>
        <v>42583.551041666666</v>
      </c>
      <c r="K1380">
        <v>1468779210</v>
      </c>
      <c r="L1380" s="13">
        <f>(K1380/86400)+25569+(-5/24)</f>
        <v>42568.551041666666</v>
      </c>
      <c r="M1380" s="15" t="str">
        <f>TEXT(L1380, "mmm")</f>
        <v>Jul</v>
      </c>
      <c r="N1380" s="15" t="str">
        <f>TEXT(L1380, "yyyy")</f>
        <v>2016</v>
      </c>
      <c r="O1380" t="b">
        <v>0</v>
      </c>
      <c r="P1380">
        <v>133</v>
      </c>
      <c r="Q1380" t="b">
        <v>1</v>
      </c>
      <c r="R1380" t="s">
        <v>8276</v>
      </c>
      <c r="S1380" s="10">
        <f>(E1380/D1380)*100</f>
        <v>203.35000000000002</v>
      </c>
      <c r="T1380" s="12">
        <f>IF(P1380&gt;0,E1380/P1380,0)</f>
        <v>30.578947368421051</v>
      </c>
      <c r="U1380" t="str">
        <f>LEFT(R1380,FIND("/",R1380,1)-1)</f>
        <v>music</v>
      </c>
      <c r="V1380" t="str">
        <f>RIGHT(R1380,(LEN(R1380)-LEN(U1380)-1))</f>
        <v>rock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>(I1381/86400)+25569+(-5/24)</f>
        <v>42160.283287037033</v>
      </c>
      <c r="K1381">
        <v>1430912876</v>
      </c>
      <c r="L1381" s="13">
        <f>(K1381/86400)+25569+(-5/24)</f>
        <v>42130.283287037033</v>
      </c>
      <c r="M1381" s="15" t="str">
        <f>TEXT(L1381, "mmm")</f>
        <v>May</v>
      </c>
      <c r="N1381" s="15" t="str">
        <f>TEXT(L1381, "yyyy")</f>
        <v>2015</v>
      </c>
      <c r="O1381" t="b">
        <v>0</v>
      </c>
      <c r="P1381">
        <v>151</v>
      </c>
      <c r="Q1381" t="b">
        <v>1</v>
      </c>
      <c r="R1381" t="s">
        <v>8276</v>
      </c>
      <c r="S1381" s="10">
        <f>(E1381/D1381)*100</f>
        <v>111.60000000000001</v>
      </c>
      <c r="T1381" s="12">
        <f>IF(P1381&gt;0,E1381/P1381,0)</f>
        <v>73.907284768211923</v>
      </c>
      <c r="U1381" t="str">
        <f>LEFT(R1381,FIND("/",R1381,1)-1)</f>
        <v>music</v>
      </c>
      <c r="V1381" t="str">
        <f>RIGHT(R1381,(LEN(R1381)-LEN(U1381)-1))</f>
        <v>rock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>(I1382/86400)+25569+(-5/24)</f>
        <v>42163.874999999993</v>
      </c>
      <c r="K1382">
        <v>1431886706</v>
      </c>
      <c r="L1382" s="13">
        <f>(K1382/86400)+25569+(-5/24)</f>
        <v>42141.554467592585</v>
      </c>
      <c r="M1382" s="15" t="str">
        <f>TEXT(L1382, "mmm")</f>
        <v>May</v>
      </c>
      <c r="N1382" s="15" t="str">
        <f>TEXT(L1382, "yyyy")</f>
        <v>2015</v>
      </c>
      <c r="O1382" t="b">
        <v>0</v>
      </c>
      <c r="P1382">
        <v>5</v>
      </c>
      <c r="Q1382" t="b">
        <v>1</v>
      </c>
      <c r="R1382" t="s">
        <v>8276</v>
      </c>
      <c r="S1382" s="10">
        <f>(E1382/D1382)*100</f>
        <v>424</v>
      </c>
      <c r="T1382" s="12">
        <f>IF(P1382&gt;0,E1382/P1382,0)</f>
        <v>21.2</v>
      </c>
      <c r="U1382" t="str">
        <f>LEFT(R1382,FIND("/",R1382,1)-1)</f>
        <v>music</v>
      </c>
      <c r="V1382" t="str">
        <f>RIGHT(R1382,(LEN(R1382)-LEN(U1382)-1))</f>
        <v>rock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>(I1383/86400)+25569+(-5/24)</f>
        <v>42733.006076388883</v>
      </c>
      <c r="K1383">
        <v>1480396125</v>
      </c>
      <c r="L1383" s="13">
        <f>(K1383/86400)+25569+(-5/24)</f>
        <v>42703.006076388883</v>
      </c>
      <c r="M1383" s="15" t="str">
        <f>TEXT(L1383, "mmm")</f>
        <v>Nov</v>
      </c>
      <c r="N1383" s="15" t="str">
        <f>TEXT(L1383, "yyyy")</f>
        <v>2016</v>
      </c>
      <c r="O1383" t="b">
        <v>0</v>
      </c>
      <c r="P1383">
        <v>73</v>
      </c>
      <c r="Q1383" t="b">
        <v>1</v>
      </c>
      <c r="R1383" t="s">
        <v>8276</v>
      </c>
      <c r="S1383" s="10">
        <f>(E1383/D1383)*100</f>
        <v>107.1</v>
      </c>
      <c r="T1383" s="12">
        <f>IF(P1383&gt;0,E1383/P1383,0)</f>
        <v>73.356164383561648</v>
      </c>
      <c r="U1383" t="str">
        <f>LEFT(R1383,FIND("/",R1383,1)-1)</f>
        <v>music</v>
      </c>
      <c r="V1383" t="str">
        <f>RIGHT(R1383,(LEN(R1383)-LEN(U1383)-1))</f>
        <v>rock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>(I1384/86400)+25569+(-5/24)</f>
        <v>41400.591851851852</v>
      </c>
      <c r="K1384">
        <v>1365275536</v>
      </c>
      <c r="L1384" s="13">
        <f>(K1384/86400)+25569+(-5/24)</f>
        <v>41370.591851851852</v>
      </c>
      <c r="M1384" s="15" t="str">
        <f>TEXT(L1384, "mmm")</f>
        <v>Apr</v>
      </c>
      <c r="N1384" s="15" t="str">
        <f>TEXT(L1384, "yyyy")</f>
        <v>2013</v>
      </c>
      <c r="O1384" t="b">
        <v>0</v>
      </c>
      <c r="P1384">
        <v>148</v>
      </c>
      <c r="Q1384" t="b">
        <v>1</v>
      </c>
      <c r="R1384" t="s">
        <v>8276</v>
      </c>
      <c r="S1384" s="10">
        <f>(E1384/D1384)*100</f>
        <v>104.3625</v>
      </c>
      <c r="T1384" s="12">
        <f>IF(P1384&gt;0,E1384/P1384,0)</f>
        <v>56.412162162162161</v>
      </c>
      <c r="U1384" t="str">
        <f>LEFT(R1384,FIND("/",R1384,1)-1)</f>
        <v>music</v>
      </c>
      <c r="V1384" t="str">
        <f>RIGHT(R1384,(LEN(R1384)-LEN(U1384)-1))</f>
        <v>rock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>(I1385/86400)+25569+(-5/24)</f>
        <v>42726.866643518515</v>
      </c>
      <c r="K1385">
        <v>1480729678</v>
      </c>
      <c r="L1385" s="13">
        <f>(K1385/86400)+25569+(-5/24)</f>
        <v>42706.866643518515</v>
      </c>
      <c r="M1385" s="15" t="str">
        <f>TEXT(L1385, "mmm")</f>
        <v>Dec</v>
      </c>
      <c r="N1385" s="15" t="str">
        <f>TEXT(L1385, "yyyy")</f>
        <v>2016</v>
      </c>
      <c r="O1385" t="b">
        <v>0</v>
      </c>
      <c r="P1385">
        <v>93</v>
      </c>
      <c r="Q1385" t="b">
        <v>1</v>
      </c>
      <c r="R1385" t="s">
        <v>8276</v>
      </c>
      <c r="S1385" s="10">
        <f>(E1385/D1385)*100</f>
        <v>212.40909090909091</v>
      </c>
      <c r="T1385" s="12">
        <f>IF(P1385&gt;0,E1385/P1385,0)</f>
        <v>50.247311827956992</v>
      </c>
      <c r="U1385" t="str">
        <f>LEFT(R1385,FIND("/",R1385,1)-1)</f>
        <v>music</v>
      </c>
      <c r="V1385" t="str">
        <f>RIGHT(R1385,(LEN(R1385)-LEN(U1385)-1))</f>
        <v>rock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>(I1386/86400)+25569+(-5/24)</f>
        <v>42190.526874999996</v>
      </c>
      <c r="K1386">
        <v>1433525922</v>
      </c>
      <c r="L1386" s="13">
        <f>(K1386/86400)+25569+(-5/24)</f>
        <v>42160.526874999996</v>
      </c>
      <c r="M1386" s="15" t="str">
        <f>TEXT(L1386, "mmm")</f>
        <v>Jun</v>
      </c>
      <c r="N1386" s="15" t="str">
        <f>TEXT(L1386, "yyyy")</f>
        <v>2015</v>
      </c>
      <c r="O1386" t="b">
        <v>0</v>
      </c>
      <c r="P1386">
        <v>63</v>
      </c>
      <c r="Q1386" t="b">
        <v>1</v>
      </c>
      <c r="R1386" t="s">
        <v>8276</v>
      </c>
      <c r="S1386" s="10">
        <f>(E1386/D1386)*100</f>
        <v>124.08571428571429</v>
      </c>
      <c r="T1386" s="12">
        <f>IF(P1386&gt;0,E1386/P1386,0)</f>
        <v>68.936507936507937</v>
      </c>
      <c r="U1386" t="str">
        <f>LEFT(R1386,FIND("/",R1386,1)-1)</f>
        <v>music</v>
      </c>
      <c r="V1386" t="str">
        <f>RIGHT(R1386,(LEN(R1386)-LEN(U1386)-1))</f>
        <v>rock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>(I1387/86400)+25569+(-5/24)</f>
        <v>42489.299305555549</v>
      </c>
      <c r="K1387">
        <v>1457109121</v>
      </c>
      <c r="L1387" s="13">
        <f>(K1387/86400)+25569+(-5/24)</f>
        <v>42433.480567129627</v>
      </c>
      <c r="M1387" s="15" t="str">
        <f>TEXT(L1387, "mmm")</f>
        <v>Mar</v>
      </c>
      <c r="N1387" s="15" t="str">
        <f>TEXT(L1387, "yyyy")</f>
        <v>2016</v>
      </c>
      <c r="O1387" t="b">
        <v>0</v>
      </c>
      <c r="P1387">
        <v>134</v>
      </c>
      <c r="Q1387" t="b">
        <v>1</v>
      </c>
      <c r="R1387" t="s">
        <v>8276</v>
      </c>
      <c r="S1387" s="10">
        <f>(E1387/D1387)*100</f>
        <v>110.406125</v>
      </c>
      <c r="T1387" s="12">
        <f>IF(P1387&gt;0,E1387/P1387,0)</f>
        <v>65.914104477611943</v>
      </c>
      <c r="U1387" t="str">
        <f>LEFT(R1387,FIND("/",R1387,1)-1)</f>
        <v>music</v>
      </c>
      <c r="V1387" t="str">
        <f>RIGHT(R1387,(LEN(R1387)-LEN(U1387)-1))</f>
        <v>rock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>(I1388/86400)+25569+(-5/24)</f>
        <v>42214.438530092586</v>
      </c>
      <c r="K1388">
        <v>1435591889</v>
      </c>
      <c r="L1388" s="13">
        <f>(K1388/86400)+25569+(-5/24)</f>
        <v>42184.438530092586</v>
      </c>
      <c r="M1388" s="15" t="str">
        <f>TEXT(L1388, "mmm")</f>
        <v>Jun</v>
      </c>
      <c r="N1388" s="15" t="str">
        <f>TEXT(L1388, "yyyy")</f>
        <v>2015</v>
      </c>
      <c r="O1388" t="b">
        <v>0</v>
      </c>
      <c r="P1388">
        <v>14</v>
      </c>
      <c r="Q1388" t="b">
        <v>1</v>
      </c>
      <c r="R1388" t="s">
        <v>8276</v>
      </c>
      <c r="S1388" s="10">
        <f>(E1388/D1388)*100</f>
        <v>218.75</v>
      </c>
      <c r="T1388" s="12">
        <f>IF(P1388&gt;0,E1388/P1388,0)</f>
        <v>62.5</v>
      </c>
      <c r="U1388" t="str">
        <f>LEFT(R1388,FIND("/",R1388,1)-1)</f>
        <v>music</v>
      </c>
      <c r="V1388" t="str">
        <f>RIGHT(R1388,(LEN(R1388)-LEN(U1388)-1))</f>
        <v>rock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>(I1389/86400)+25569+(-5/24)</f>
        <v>42157.979166666664</v>
      </c>
      <c r="K1389">
        <v>1430604395</v>
      </c>
      <c r="L1389" s="13">
        <f>(K1389/86400)+25569+(-5/24)</f>
        <v>42126.712905092594</v>
      </c>
      <c r="M1389" s="15" t="str">
        <f>TEXT(L1389, "mmm")</f>
        <v>May</v>
      </c>
      <c r="N1389" s="15" t="str">
        <f>TEXT(L1389, "yyyy")</f>
        <v>2015</v>
      </c>
      <c r="O1389" t="b">
        <v>0</v>
      </c>
      <c r="P1389">
        <v>78</v>
      </c>
      <c r="Q1389" t="b">
        <v>1</v>
      </c>
      <c r="R1389" t="s">
        <v>8276</v>
      </c>
      <c r="S1389" s="10">
        <f>(E1389/D1389)*100</f>
        <v>136.625</v>
      </c>
      <c r="T1389" s="12">
        <f>IF(P1389&gt;0,E1389/P1389,0)</f>
        <v>70.064102564102569</v>
      </c>
      <c r="U1389" t="str">
        <f>LEFT(R1389,FIND("/",R1389,1)-1)</f>
        <v>music</v>
      </c>
      <c r="V1389" t="str">
        <f>RIGHT(R1389,(LEN(R1389)-LEN(U1389)-1))</f>
        <v>rock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>(I1390/86400)+25569+(-5/24)</f>
        <v>42660.468055555553</v>
      </c>
      <c r="K1390">
        <v>1474469117</v>
      </c>
      <c r="L1390" s="13">
        <f>(K1390/86400)+25569+(-5/24)</f>
        <v>42634.406446759262</v>
      </c>
      <c r="M1390" s="15" t="str">
        <f>TEXT(L1390, "mmm")</f>
        <v>Sep</v>
      </c>
      <c r="N1390" s="15" t="str">
        <f>TEXT(L1390, "yyyy")</f>
        <v>2016</v>
      </c>
      <c r="O1390" t="b">
        <v>0</v>
      </c>
      <c r="P1390">
        <v>112</v>
      </c>
      <c r="Q1390" t="b">
        <v>1</v>
      </c>
      <c r="R1390" t="s">
        <v>8276</v>
      </c>
      <c r="S1390" s="10">
        <f>(E1390/D1390)*100</f>
        <v>134.8074</v>
      </c>
      <c r="T1390" s="12">
        <f>IF(P1390&gt;0,E1390/P1390,0)</f>
        <v>60.181874999999998</v>
      </c>
      <c r="U1390" t="str">
        <f>LEFT(R1390,FIND("/",R1390,1)-1)</f>
        <v>music</v>
      </c>
      <c r="V1390" t="str">
        <f>RIGHT(R1390,(LEN(R1390)-LEN(U1390)-1))</f>
        <v>rock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>(I1391/86400)+25569+(-5/24)</f>
        <v>42595.272650462961</v>
      </c>
      <c r="K1391">
        <v>1468495957</v>
      </c>
      <c r="L1391" s="13">
        <f>(K1391/86400)+25569+(-5/24)</f>
        <v>42565.272650462961</v>
      </c>
      <c r="M1391" s="15" t="str">
        <f>TEXT(L1391, "mmm")</f>
        <v>Jul</v>
      </c>
      <c r="N1391" s="15" t="str">
        <f>TEXT(L1391, "yyyy")</f>
        <v>2016</v>
      </c>
      <c r="O1391" t="b">
        <v>0</v>
      </c>
      <c r="P1391">
        <v>34</v>
      </c>
      <c r="Q1391" t="b">
        <v>1</v>
      </c>
      <c r="R1391" t="s">
        <v>8276</v>
      </c>
      <c r="S1391" s="10">
        <f>(E1391/D1391)*100</f>
        <v>145.4</v>
      </c>
      <c r="T1391" s="12">
        <f>IF(P1391&gt;0,E1391/P1391,0)</f>
        <v>21.382352941176471</v>
      </c>
      <c r="U1391" t="str">
        <f>LEFT(R1391,FIND("/",R1391,1)-1)</f>
        <v>music</v>
      </c>
      <c r="V1391" t="str">
        <f>RIGHT(R1391,(LEN(R1391)-LEN(U1391)-1))</f>
        <v>rock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>(I1392/86400)+25569+(-5/24)</f>
        <v>42121.508333333331</v>
      </c>
      <c r="K1392">
        <v>1427224606</v>
      </c>
      <c r="L1392" s="13">
        <f>(K1392/86400)+25569+(-5/24)</f>
        <v>42087.594976851855</v>
      </c>
      <c r="M1392" s="15" t="str">
        <f>TEXT(L1392, "mmm")</f>
        <v>Mar</v>
      </c>
      <c r="N1392" s="15" t="str">
        <f>TEXT(L1392, "yyyy")</f>
        <v>2015</v>
      </c>
      <c r="O1392" t="b">
        <v>0</v>
      </c>
      <c r="P1392">
        <v>19</v>
      </c>
      <c r="Q1392" t="b">
        <v>1</v>
      </c>
      <c r="R1392" t="s">
        <v>8276</v>
      </c>
      <c r="S1392" s="10">
        <f>(E1392/D1392)*100</f>
        <v>109.10714285714285</v>
      </c>
      <c r="T1392" s="12">
        <f>IF(P1392&gt;0,E1392/P1392,0)</f>
        <v>160.78947368421052</v>
      </c>
      <c r="U1392" t="str">
        <f>LEFT(R1392,FIND("/",R1392,1)-1)</f>
        <v>music</v>
      </c>
      <c r="V1392" t="str">
        <f>RIGHT(R1392,(LEN(R1392)-LEN(U1392)-1))</f>
        <v>rock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>(I1393/86400)+25569+(-5/24)</f>
        <v>42237.999305555553</v>
      </c>
      <c r="K1393">
        <v>1436369818</v>
      </c>
      <c r="L1393" s="13">
        <f>(K1393/86400)+25569+(-5/24)</f>
        <v>42193.442337962959</v>
      </c>
      <c r="M1393" s="15" t="str">
        <f>TEXT(L1393, "mmm")</f>
        <v>Jul</v>
      </c>
      <c r="N1393" s="15" t="str">
        <f>TEXT(L1393, "yyyy")</f>
        <v>2015</v>
      </c>
      <c r="O1393" t="b">
        <v>0</v>
      </c>
      <c r="P1393">
        <v>13</v>
      </c>
      <c r="Q1393" t="b">
        <v>1</v>
      </c>
      <c r="R1393" t="s">
        <v>8276</v>
      </c>
      <c r="S1393" s="10">
        <f>(E1393/D1393)*100</f>
        <v>110.2</v>
      </c>
      <c r="T1393" s="12">
        <f>IF(P1393&gt;0,E1393/P1393,0)</f>
        <v>42.384615384615387</v>
      </c>
      <c r="U1393" t="str">
        <f>LEFT(R1393,FIND("/",R1393,1)-1)</f>
        <v>music</v>
      </c>
      <c r="V1393" t="str">
        <f>RIGHT(R1393,(LEN(R1393)-LEN(U1393)-1))</f>
        <v>rock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>(I1394/86400)+25569+(-5/24)</f>
        <v>42431.946597222217</v>
      </c>
      <c r="K1394">
        <v>1454298186</v>
      </c>
      <c r="L1394" s="13">
        <f>(K1394/86400)+25569+(-5/24)</f>
        <v>42400.946597222217</v>
      </c>
      <c r="M1394" s="15" t="str">
        <f>TEXT(L1394, "mmm")</f>
        <v>Jan</v>
      </c>
      <c r="N1394" s="15" t="str">
        <f>TEXT(L1394, "yyyy")</f>
        <v>2016</v>
      </c>
      <c r="O1394" t="b">
        <v>0</v>
      </c>
      <c r="P1394">
        <v>104</v>
      </c>
      <c r="Q1394" t="b">
        <v>1</v>
      </c>
      <c r="R1394" t="s">
        <v>8276</v>
      </c>
      <c r="S1394" s="10">
        <f>(E1394/D1394)*100</f>
        <v>113.64000000000001</v>
      </c>
      <c r="T1394" s="12">
        <f>IF(P1394&gt;0,E1394/P1394,0)</f>
        <v>27.317307692307693</v>
      </c>
      <c r="U1394" t="str">
        <f>LEFT(R1394,FIND("/",R1394,1)-1)</f>
        <v>music</v>
      </c>
      <c r="V1394" t="str">
        <f>RIGHT(R1394,(LEN(R1394)-LEN(U1394)-1))</f>
        <v>rock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>(I1395/86400)+25569+(-5/24)</f>
        <v>42583.473645833328</v>
      </c>
      <c r="K1395">
        <v>1467476523</v>
      </c>
      <c r="L1395" s="13">
        <f>(K1395/86400)+25569+(-5/24)</f>
        <v>42553.473645833328</v>
      </c>
      <c r="M1395" s="15" t="str">
        <f>TEXT(L1395, "mmm")</f>
        <v>Jul</v>
      </c>
      <c r="N1395" s="15" t="str">
        <f>TEXT(L1395, "yyyy")</f>
        <v>2016</v>
      </c>
      <c r="O1395" t="b">
        <v>0</v>
      </c>
      <c r="P1395">
        <v>52</v>
      </c>
      <c r="Q1395" t="b">
        <v>1</v>
      </c>
      <c r="R1395" t="s">
        <v>8276</v>
      </c>
      <c r="S1395" s="10">
        <f>(E1395/D1395)*100</f>
        <v>102.35000000000001</v>
      </c>
      <c r="T1395" s="12">
        <f>IF(P1395&gt;0,E1395/P1395,0)</f>
        <v>196.82692307692307</v>
      </c>
      <c r="U1395" t="str">
        <f>LEFT(R1395,FIND("/",R1395,1)-1)</f>
        <v>music</v>
      </c>
      <c r="V1395" t="str">
        <f>RIGHT(R1395,(LEN(R1395)-LEN(U1395)-1))</f>
        <v>rock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>(I1396/86400)+25569+(-5/24)</f>
        <v>42794.916666666664</v>
      </c>
      <c r="K1396">
        <v>1484623726</v>
      </c>
      <c r="L1396" s="13">
        <f>(K1396/86400)+25569+(-5/24)</f>
        <v>42751.936643518515</v>
      </c>
      <c r="M1396" s="15" t="str">
        <f>TEXT(L1396, "mmm")</f>
        <v>Jan</v>
      </c>
      <c r="N1396" s="15" t="str">
        <f>TEXT(L1396, "yyyy")</f>
        <v>2017</v>
      </c>
      <c r="O1396" t="b">
        <v>0</v>
      </c>
      <c r="P1396">
        <v>17</v>
      </c>
      <c r="Q1396" t="b">
        <v>1</v>
      </c>
      <c r="R1396" t="s">
        <v>8276</v>
      </c>
      <c r="S1396" s="10">
        <f>(E1396/D1396)*100</f>
        <v>122.13333333333334</v>
      </c>
      <c r="T1396" s="12">
        <f>IF(P1396&gt;0,E1396/P1396,0)</f>
        <v>53.882352941176471</v>
      </c>
      <c r="U1396" t="str">
        <f>LEFT(R1396,FIND("/",R1396,1)-1)</f>
        <v>music</v>
      </c>
      <c r="V1396" t="str">
        <f>RIGHT(R1396,(LEN(R1396)-LEN(U1396)-1))</f>
        <v>rock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>(I1397/86400)+25569+(-5/24)</f>
        <v>42749.700011574074</v>
      </c>
      <c r="K1397">
        <v>1481838481</v>
      </c>
      <c r="L1397" s="13">
        <f>(K1397/86400)+25569+(-5/24)</f>
        <v>42719.700011574074</v>
      </c>
      <c r="M1397" s="15" t="str">
        <f>TEXT(L1397, "mmm")</f>
        <v>Dec</v>
      </c>
      <c r="N1397" s="15" t="str">
        <f>TEXT(L1397, "yyyy")</f>
        <v>2016</v>
      </c>
      <c r="O1397" t="b">
        <v>0</v>
      </c>
      <c r="P1397">
        <v>82</v>
      </c>
      <c r="Q1397" t="b">
        <v>1</v>
      </c>
      <c r="R1397" t="s">
        <v>8276</v>
      </c>
      <c r="S1397" s="10">
        <f>(E1397/D1397)*100</f>
        <v>111.88571428571427</v>
      </c>
      <c r="T1397" s="12">
        <f>IF(P1397&gt;0,E1397/P1397,0)</f>
        <v>47.756097560975611</v>
      </c>
      <c r="U1397" t="str">
        <f>LEFT(R1397,FIND("/",R1397,1)-1)</f>
        <v>music</v>
      </c>
      <c r="V1397" t="str">
        <f>RIGHT(R1397,(LEN(R1397)-LEN(U1397)-1))</f>
        <v>rock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>(I1398/86400)+25569+(-5/24)</f>
        <v>42048.790300925924</v>
      </c>
      <c r="K1398">
        <v>1421279882</v>
      </c>
      <c r="L1398" s="13">
        <f>(K1398/86400)+25569+(-5/24)</f>
        <v>42018.790300925924</v>
      </c>
      <c r="M1398" s="15" t="str">
        <f>TEXT(L1398, "mmm")</f>
        <v>Jan</v>
      </c>
      <c r="N1398" s="15" t="str">
        <f>TEXT(L1398, "yyyy")</f>
        <v>2015</v>
      </c>
      <c r="O1398" t="b">
        <v>0</v>
      </c>
      <c r="P1398">
        <v>73</v>
      </c>
      <c r="Q1398" t="b">
        <v>1</v>
      </c>
      <c r="R1398" t="s">
        <v>8276</v>
      </c>
      <c r="S1398" s="10">
        <f>(E1398/D1398)*100</f>
        <v>107.3</v>
      </c>
      <c r="T1398" s="12">
        <f>IF(P1398&gt;0,E1398/P1398,0)</f>
        <v>88.191780821917803</v>
      </c>
      <c r="U1398" t="str">
        <f>LEFT(R1398,FIND("/",R1398,1)-1)</f>
        <v>music</v>
      </c>
      <c r="V1398" t="str">
        <f>RIGHT(R1398,(LEN(R1398)-LEN(U1398)-1))</f>
        <v>rock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>(I1399/86400)+25569+(-5/24)</f>
        <v>42670.679861111108</v>
      </c>
      <c r="K1399">
        <v>1475013710</v>
      </c>
      <c r="L1399" s="13">
        <f>(K1399/86400)+25569+(-5/24)</f>
        <v>42640.709606481476</v>
      </c>
      <c r="M1399" s="15" t="str">
        <f>TEXT(L1399, "mmm")</f>
        <v>Sep</v>
      </c>
      <c r="N1399" s="15" t="str">
        <f>TEXT(L1399, "yyyy")</f>
        <v>2016</v>
      </c>
      <c r="O1399" t="b">
        <v>0</v>
      </c>
      <c r="P1399">
        <v>158</v>
      </c>
      <c r="Q1399" t="b">
        <v>1</v>
      </c>
      <c r="R1399" t="s">
        <v>8276</v>
      </c>
      <c r="S1399" s="10">
        <f>(E1399/D1399)*100</f>
        <v>113.85000000000001</v>
      </c>
      <c r="T1399" s="12">
        <f>IF(P1399&gt;0,E1399/P1399,0)</f>
        <v>72.056962025316452</v>
      </c>
      <c r="U1399" t="str">
        <f>LEFT(R1399,FIND("/",R1399,1)-1)</f>
        <v>music</v>
      </c>
      <c r="V1399" t="str">
        <f>RIGHT(R1399,(LEN(R1399)-LEN(U1399)-1))</f>
        <v>rock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>(I1400/86400)+25569+(-5/24)</f>
        <v>42556.665902777771</v>
      </c>
      <c r="K1400">
        <v>1465160334</v>
      </c>
      <c r="L1400" s="13">
        <f>(K1400/86400)+25569+(-5/24)</f>
        <v>42526.665902777771</v>
      </c>
      <c r="M1400" s="15" t="str">
        <f>TEXT(L1400, "mmm")</f>
        <v>Jun</v>
      </c>
      <c r="N1400" s="15" t="str">
        <f>TEXT(L1400, "yyyy")</f>
        <v>2016</v>
      </c>
      <c r="O1400" t="b">
        <v>0</v>
      </c>
      <c r="P1400">
        <v>65</v>
      </c>
      <c r="Q1400" t="b">
        <v>1</v>
      </c>
      <c r="R1400" t="s">
        <v>8276</v>
      </c>
      <c r="S1400" s="10">
        <f>(E1400/D1400)*100</f>
        <v>109.68181818181819</v>
      </c>
      <c r="T1400" s="12">
        <f>IF(P1400&gt;0,E1400/P1400,0)</f>
        <v>74.246153846153845</v>
      </c>
      <c r="U1400" t="str">
        <f>LEFT(R1400,FIND("/",R1400,1)-1)</f>
        <v>music</v>
      </c>
      <c r="V1400" t="str">
        <f>RIGHT(R1400,(LEN(R1400)-LEN(U1400)-1))</f>
        <v>rock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>(I1401/86400)+25569+(-5/24)</f>
        <v>41918.795983796292</v>
      </c>
      <c r="K1401">
        <v>1410048373</v>
      </c>
      <c r="L1401" s="13">
        <f>(K1401/86400)+25569+(-5/24)</f>
        <v>41888.795983796292</v>
      </c>
      <c r="M1401" s="15" t="str">
        <f>TEXT(L1401, "mmm")</f>
        <v>Sep</v>
      </c>
      <c r="N1401" s="15" t="str">
        <f>TEXT(L1401, "yyyy")</f>
        <v>2014</v>
      </c>
      <c r="O1401" t="b">
        <v>0</v>
      </c>
      <c r="P1401">
        <v>184</v>
      </c>
      <c r="Q1401" t="b">
        <v>1</v>
      </c>
      <c r="R1401" t="s">
        <v>8276</v>
      </c>
      <c r="S1401" s="10">
        <f>(E1401/D1401)*100</f>
        <v>126.14444444444443</v>
      </c>
      <c r="T1401" s="12">
        <f>IF(P1401&gt;0,E1401/P1401,0)</f>
        <v>61.701086956521742</v>
      </c>
      <c r="U1401" t="str">
        <f>LEFT(R1401,FIND("/",R1401,1)-1)</f>
        <v>music</v>
      </c>
      <c r="V1401" t="str">
        <f>RIGHT(R1401,(LEN(R1401)-LEN(U1401)-1))</f>
        <v>rock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>(I1402/86400)+25569+(-5/24)</f>
        <v>42533.020833333336</v>
      </c>
      <c r="K1402">
        <v>1462695073</v>
      </c>
      <c r="L1402" s="13">
        <f>(K1402/86400)+25569+(-5/24)</f>
        <v>42498.132789351854</v>
      </c>
      <c r="M1402" s="15" t="str">
        <f>TEXT(L1402, "mmm")</f>
        <v>May</v>
      </c>
      <c r="N1402" s="15" t="str">
        <f>TEXT(L1402, "yyyy")</f>
        <v>2016</v>
      </c>
      <c r="O1402" t="b">
        <v>0</v>
      </c>
      <c r="P1402">
        <v>34</v>
      </c>
      <c r="Q1402" t="b">
        <v>1</v>
      </c>
      <c r="R1402" t="s">
        <v>8276</v>
      </c>
      <c r="S1402" s="10">
        <f>(E1402/D1402)*100</f>
        <v>167.42857142857144</v>
      </c>
      <c r="T1402" s="12">
        <f>IF(P1402&gt;0,E1402/P1402,0)</f>
        <v>17.235294117647058</v>
      </c>
      <c r="U1402" t="str">
        <f>LEFT(R1402,FIND("/",R1402,1)-1)</f>
        <v>music</v>
      </c>
      <c r="V1402" t="str">
        <f>RIGHT(R1402,(LEN(R1402)-LEN(U1402)-1))</f>
        <v>rock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>(I1403/86400)+25569+(-5/24)</f>
        <v>41420.787893518514</v>
      </c>
      <c r="K1403">
        <v>1367798074</v>
      </c>
      <c r="L1403" s="13">
        <f>(K1403/86400)+25569+(-5/24)</f>
        <v>41399.787893518514</v>
      </c>
      <c r="M1403" s="15" t="str">
        <f>TEXT(L1403, "mmm")</f>
        <v>May</v>
      </c>
      <c r="N1403" s="15" t="str">
        <f>TEXT(L1403, "yyyy")</f>
        <v>2013</v>
      </c>
      <c r="O1403" t="b">
        <v>0</v>
      </c>
      <c r="P1403">
        <v>240</v>
      </c>
      <c r="Q1403" t="b">
        <v>1</v>
      </c>
      <c r="R1403" t="s">
        <v>8276</v>
      </c>
      <c r="S1403" s="10">
        <f>(E1403/D1403)*100</f>
        <v>496.52000000000004</v>
      </c>
      <c r="T1403" s="12">
        <f>IF(P1403&gt;0,E1403/P1403,0)</f>
        <v>51.720833333333331</v>
      </c>
      <c r="U1403" t="str">
        <f>LEFT(R1403,FIND("/",R1403,1)-1)</f>
        <v>music</v>
      </c>
      <c r="V1403" t="str">
        <f>RIGHT(R1403,(LEN(R1403)-LEN(U1403)-1))</f>
        <v>rock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>(I1404/86400)+25569+(-5/24)</f>
        <v>42124.803368055553</v>
      </c>
      <c r="K1404">
        <v>1425259011</v>
      </c>
      <c r="L1404" s="13">
        <f>(K1404/86400)+25569+(-5/24)</f>
        <v>42064.845034722217</v>
      </c>
      <c r="M1404" s="15" t="str">
        <f>TEXT(L1404, "mmm")</f>
        <v>Mar</v>
      </c>
      <c r="N1404" s="15" t="str">
        <f>TEXT(L1404, "yyyy")</f>
        <v>2015</v>
      </c>
      <c r="O1404" t="b">
        <v>0</v>
      </c>
      <c r="P1404">
        <v>113</v>
      </c>
      <c r="Q1404" t="b">
        <v>1</v>
      </c>
      <c r="R1404" t="s">
        <v>8276</v>
      </c>
      <c r="S1404" s="10">
        <f>(E1404/D1404)*100</f>
        <v>109.16</v>
      </c>
      <c r="T1404" s="12">
        <f>IF(P1404&gt;0,E1404/P1404,0)</f>
        <v>24.150442477876105</v>
      </c>
      <c r="U1404" t="str">
        <f>LEFT(R1404,FIND("/",R1404,1)-1)</f>
        <v>music</v>
      </c>
      <c r="V1404" t="str">
        <f>RIGHT(R1404,(LEN(R1404)-LEN(U1404)-1))</f>
        <v>rock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>(I1405/86400)+25569+(-5/24)</f>
        <v>41480.854571759257</v>
      </c>
      <c r="K1405">
        <v>1372210235</v>
      </c>
      <c r="L1405" s="13">
        <f>(K1405/86400)+25569+(-5/24)</f>
        <v>41450.854571759257</v>
      </c>
      <c r="M1405" s="15" t="str">
        <f>TEXT(L1405, "mmm")</f>
        <v>Jun</v>
      </c>
      <c r="N1405" s="15" t="str">
        <f>TEXT(L1405, "yyyy")</f>
        <v>2013</v>
      </c>
      <c r="O1405" t="b">
        <v>0</v>
      </c>
      <c r="P1405">
        <v>66</v>
      </c>
      <c r="Q1405" t="b">
        <v>1</v>
      </c>
      <c r="R1405" t="s">
        <v>8276</v>
      </c>
      <c r="S1405" s="10">
        <f>(E1405/D1405)*100</f>
        <v>102.57499999999999</v>
      </c>
      <c r="T1405" s="12">
        <f>IF(P1405&gt;0,E1405/P1405,0)</f>
        <v>62.166666666666664</v>
      </c>
      <c r="U1405" t="str">
        <f>LEFT(R1405,FIND("/",R1405,1)-1)</f>
        <v>music</v>
      </c>
      <c r="V1405" t="str">
        <f>RIGHT(R1405,(LEN(R1405)-LEN(U1405)-1))</f>
        <v>rock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>(I1406/86400)+25569+(-5/24)</f>
        <v>42057.30190972222</v>
      </c>
      <c r="K1406">
        <v>1422447285</v>
      </c>
      <c r="L1406" s="13">
        <f>(K1406/86400)+25569+(-5/24)</f>
        <v>42032.30190972222</v>
      </c>
      <c r="M1406" s="15" t="str">
        <f>TEXT(L1406, "mmm")</f>
        <v>Jan</v>
      </c>
      <c r="N1406" s="15" t="str">
        <f>TEXT(L1406, "yyyy")</f>
        <v>2015</v>
      </c>
      <c r="O1406" t="b">
        <v>1</v>
      </c>
      <c r="P1406">
        <v>5</v>
      </c>
      <c r="Q1406" t="b">
        <v>0</v>
      </c>
      <c r="R1406" t="s">
        <v>8287</v>
      </c>
      <c r="S1406" s="10">
        <f>(E1406/D1406)*100</f>
        <v>1.6620689655172414</v>
      </c>
      <c r="T1406" s="12">
        <f>IF(P1406&gt;0,E1406/P1406,0)</f>
        <v>48.2</v>
      </c>
      <c r="U1406" t="str">
        <f>LEFT(R1406,FIND("/",R1406,1)-1)</f>
        <v>publishing</v>
      </c>
      <c r="V1406" t="str">
        <f>RIGHT(R1406,(LEN(R1406)-LEN(U1406)-1))</f>
        <v>translations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>(I1407/86400)+25569+(-5/24)</f>
        <v>41971.51390046296</v>
      </c>
      <c r="K1407">
        <v>1414599601</v>
      </c>
      <c r="L1407" s="13">
        <f>(K1407/86400)+25569+(-5/24)</f>
        <v>41941.472233796296</v>
      </c>
      <c r="M1407" s="15" t="str">
        <f>TEXT(L1407, "mmm")</f>
        <v>Oct</v>
      </c>
      <c r="N1407" s="15" t="str">
        <f>TEXT(L1407, "yyyy")</f>
        <v>2014</v>
      </c>
      <c r="O1407" t="b">
        <v>1</v>
      </c>
      <c r="P1407">
        <v>17</v>
      </c>
      <c r="Q1407" t="b">
        <v>0</v>
      </c>
      <c r="R1407" t="s">
        <v>8287</v>
      </c>
      <c r="S1407" s="10">
        <f>(E1407/D1407)*100</f>
        <v>0.42</v>
      </c>
      <c r="T1407" s="12">
        <f>IF(P1407&gt;0,E1407/P1407,0)</f>
        <v>6.1764705882352944</v>
      </c>
      <c r="U1407" t="str">
        <f>LEFT(R1407,FIND("/",R1407,1)-1)</f>
        <v>publishing</v>
      </c>
      <c r="V1407" t="str">
        <f>RIGHT(R1407,(LEN(R1407)-LEN(U1407)-1))</f>
        <v>translations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>(I1408/86400)+25569+(-5/24)</f>
        <v>42350.208333333336</v>
      </c>
      <c r="K1408">
        <v>1445336607</v>
      </c>
      <c r="L1408" s="13">
        <f>(K1408/86400)+25569+(-5/24)</f>
        <v>42297.224618055552</v>
      </c>
      <c r="M1408" s="15" t="str">
        <f>TEXT(L1408, "mmm")</f>
        <v>Oct</v>
      </c>
      <c r="N1408" s="15" t="str">
        <f>TEXT(L1408, "yyyy")</f>
        <v>2015</v>
      </c>
      <c r="O1408" t="b">
        <v>0</v>
      </c>
      <c r="P1408">
        <v>3</v>
      </c>
      <c r="Q1408" t="b">
        <v>0</v>
      </c>
      <c r="R1408" t="s">
        <v>8287</v>
      </c>
      <c r="S1408" s="10">
        <f>(E1408/D1408)*100</f>
        <v>0.125</v>
      </c>
      <c r="T1408" s="12">
        <f>IF(P1408&gt;0,E1408/P1408,0)</f>
        <v>5</v>
      </c>
      <c r="U1408" t="str">
        <f>LEFT(R1408,FIND("/",R1408,1)-1)</f>
        <v>publishing</v>
      </c>
      <c r="V1408" t="str">
        <f>RIGHT(R1408,(LEN(R1408)-LEN(U1408)-1))</f>
        <v>translations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>(I1409/86400)+25569+(-5/24)</f>
        <v>41863.32844907407</v>
      </c>
      <c r="K1409">
        <v>1405687978</v>
      </c>
      <c r="L1409" s="13">
        <f>(K1409/86400)+25569+(-5/24)</f>
        <v>41838.32844907407</v>
      </c>
      <c r="M1409" s="15" t="str">
        <f>TEXT(L1409, "mmm")</f>
        <v>Jul</v>
      </c>
      <c r="N1409" s="15" t="str">
        <f>TEXT(L1409, "yyyy")</f>
        <v>2014</v>
      </c>
      <c r="O1409" t="b">
        <v>0</v>
      </c>
      <c r="P1409">
        <v>2</v>
      </c>
      <c r="Q1409" t="b">
        <v>0</v>
      </c>
      <c r="R1409" t="s">
        <v>8287</v>
      </c>
      <c r="S1409" s="10">
        <f>(E1409/D1409)*100</f>
        <v>0.5</v>
      </c>
      <c r="T1409" s="12">
        <f>IF(P1409&gt;0,E1409/P1409,0)</f>
        <v>7.5</v>
      </c>
      <c r="U1409" t="str">
        <f>LEFT(R1409,FIND("/",R1409,1)-1)</f>
        <v>publishing</v>
      </c>
      <c r="V1409" t="str">
        <f>RIGHT(R1409,(LEN(R1409)-LEN(U1409)-1))</f>
        <v>translations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>(I1410/86400)+25569+(-5/24)</f>
        <v>42321.705509259256</v>
      </c>
      <c r="K1410">
        <v>1444856156</v>
      </c>
      <c r="L1410" s="13">
        <f>(K1410/86400)+25569+(-5/24)</f>
        <v>42291.663842592585</v>
      </c>
      <c r="M1410" s="15" t="str">
        <f>TEXT(L1410, "mmm")</f>
        <v>Oct</v>
      </c>
      <c r="N1410" s="15" t="str">
        <f>TEXT(L1410, "yyyy")</f>
        <v>2015</v>
      </c>
      <c r="O1410" t="b">
        <v>0</v>
      </c>
      <c r="P1410">
        <v>6</v>
      </c>
      <c r="Q1410" t="b">
        <v>0</v>
      </c>
      <c r="R1410" t="s">
        <v>8287</v>
      </c>
      <c r="S1410" s="10">
        <f>(E1410/D1410)*100</f>
        <v>7.1999999999999993</v>
      </c>
      <c r="T1410" s="12">
        <f>IF(P1410&gt;0,E1410/P1410,0)</f>
        <v>12</v>
      </c>
      <c r="U1410" t="str">
        <f>LEFT(R1410,FIND("/",R1410,1)-1)</f>
        <v>publishing</v>
      </c>
      <c r="V1410" t="str">
        <f>RIGHT(R1410,(LEN(R1410)-LEN(U1410)-1))</f>
        <v>translations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>(I1411/86400)+25569+(-5/24)</f>
        <v>42004.966840277775</v>
      </c>
      <c r="K1411">
        <v>1414897935</v>
      </c>
      <c r="L1411" s="13">
        <f>(K1411/86400)+25569+(-5/24)</f>
        <v>41944.925173611111</v>
      </c>
      <c r="M1411" s="15" t="str">
        <f>TEXT(L1411, "mmm")</f>
        <v>Nov</v>
      </c>
      <c r="N1411" s="15" t="str">
        <f>TEXT(L1411, "yyyy")</f>
        <v>2014</v>
      </c>
      <c r="O1411" t="b">
        <v>0</v>
      </c>
      <c r="P1411">
        <v>0</v>
      </c>
      <c r="Q1411" t="b">
        <v>0</v>
      </c>
      <c r="R1411" t="s">
        <v>8287</v>
      </c>
      <c r="S1411" s="10">
        <f>(E1411/D1411)*100</f>
        <v>0</v>
      </c>
      <c r="T1411" s="12">
        <f>IF(P1411&gt;0,E1411/P1411,0)</f>
        <v>0</v>
      </c>
      <c r="U1411" t="str">
        <f>LEFT(R1411,FIND("/",R1411,1)-1)</f>
        <v>publishing</v>
      </c>
      <c r="V1411" t="str">
        <f>RIGHT(R1411,(LEN(R1411)-LEN(U1411)-1))</f>
        <v>translations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>(I1412/86400)+25569+(-5/24)</f>
        <v>42524.110185185178</v>
      </c>
      <c r="K1412">
        <v>1461051520</v>
      </c>
      <c r="L1412" s="13">
        <f>(K1412/86400)+25569+(-5/24)</f>
        <v>42479.110185185178</v>
      </c>
      <c r="M1412" s="15" t="str">
        <f>TEXT(L1412, "mmm")</f>
        <v>Apr</v>
      </c>
      <c r="N1412" s="15" t="str">
        <f>TEXT(L1412, "yyyy")</f>
        <v>2016</v>
      </c>
      <c r="O1412" t="b">
        <v>0</v>
      </c>
      <c r="P1412">
        <v>1</v>
      </c>
      <c r="Q1412" t="b">
        <v>0</v>
      </c>
      <c r="R1412" t="s">
        <v>8287</v>
      </c>
      <c r="S1412" s="10">
        <f>(E1412/D1412)*100</f>
        <v>1.6666666666666666E-2</v>
      </c>
      <c r="T1412" s="12">
        <f>IF(P1412&gt;0,E1412/P1412,0)</f>
        <v>1</v>
      </c>
      <c r="U1412" t="str">
        <f>LEFT(R1412,FIND("/",R1412,1)-1)</f>
        <v>publishing</v>
      </c>
      <c r="V1412" t="str">
        <f>RIGHT(R1412,(LEN(R1412)-LEN(U1412)-1))</f>
        <v>translations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>(I1413/86400)+25569+(-5/24)</f>
        <v>42040.850694444445</v>
      </c>
      <c r="K1413">
        <v>1420766700</v>
      </c>
      <c r="L1413" s="13">
        <f>(K1413/86400)+25569+(-5/24)</f>
        <v>42012.850694444445</v>
      </c>
      <c r="M1413" s="15" t="str">
        <f>TEXT(L1413, "mmm")</f>
        <v>Jan</v>
      </c>
      <c r="N1413" s="15" t="str">
        <f>TEXT(L1413, "yyyy")</f>
        <v>2015</v>
      </c>
      <c r="O1413" t="b">
        <v>0</v>
      </c>
      <c r="P1413">
        <v>3</v>
      </c>
      <c r="Q1413" t="b">
        <v>0</v>
      </c>
      <c r="R1413" t="s">
        <v>8287</v>
      </c>
      <c r="S1413" s="10">
        <f>(E1413/D1413)*100</f>
        <v>0.23333333333333336</v>
      </c>
      <c r="T1413" s="12">
        <f>IF(P1413&gt;0,E1413/P1413,0)</f>
        <v>2.3333333333333335</v>
      </c>
      <c r="U1413" t="str">
        <f>LEFT(R1413,FIND("/",R1413,1)-1)</f>
        <v>publishing</v>
      </c>
      <c r="V1413" t="str">
        <f>RIGHT(R1413,(LEN(R1413)-LEN(U1413)-1))</f>
        <v>translations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>(I1414/86400)+25569+(-5/24)</f>
        <v>41976.855312499996</v>
      </c>
      <c r="K1414">
        <v>1415064699</v>
      </c>
      <c r="L1414" s="13">
        <f>(K1414/86400)+25569+(-5/24)</f>
        <v>41946.855312499996</v>
      </c>
      <c r="M1414" s="15" t="str">
        <f>TEXT(L1414, "mmm")</f>
        <v>Nov</v>
      </c>
      <c r="N1414" s="15" t="str">
        <f>TEXT(L1414, "yyyy")</f>
        <v>2014</v>
      </c>
      <c r="O1414" t="b">
        <v>0</v>
      </c>
      <c r="P1414">
        <v>13</v>
      </c>
      <c r="Q1414" t="b">
        <v>0</v>
      </c>
      <c r="R1414" t="s">
        <v>8287</v>
      </c>
      <c r="S1414" s="10">
        <f>(E1414/D1414)*100</f>
        <v>4.5714285714285712</v>
      </c>
      <c r="T1414" s="12">
        <f>IF(P1414&gt;0,E1414/P1414,0)</f>
        <v>24.615384615384617</v>
      </c>
      <c r="U1414" t="str">
        <f>LEFT(R1414,FIND("/",R1414,1)-1)</f>
        <v>publishing</v>
      </c>
      <c r="V1414" t="str">
        <f>RIGHT(R1414,(LEN(R1414)-LEN(U1414)-1))</f>
        <v>translations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>(I1415/86400)+25569+(-5/24)</f>
        <v>42420.228819444441</v>
      </c>
      <c r="K1415">
        <v>1450780170</v>
      </c>
      <c r="L1415" s="13">
        <f>(K1415/86400)+25569+(-5/24)</f>
        <v>42360.228819444441</v>
      </c>
      <c r="M1415" s="15" t="str">
        <f>TEXT(L1415, "mmm")</f>
        <v>Dec</v>
      </c>
      <c r="N1415" s="15" t="str">
        <f>TEXT(L1415, "yyyy")</f>
        <v>2015</v>
      </c>
      <c r="O1415" t="b">
        <v>0</v>
      </c>
      <c r="P1415">
        <v>1</v>
      </c>
      <c r="Q1415" t="b">
        <v>0</v>
      </c>
      <c r="R1415" t="s">
        <v>8287</v>
      </c>
      <c r="S1415" s="10">
        <f>(E1415/D1415)*100</f>
        <v>5</v>
      </c>
      <c r="T1415" s="12">
        <f>IF(P1415&gt;0,E1415/P1415,0)</f>
        <v>100</v>
      </c>
      <c r="U1415" t="str">
        <f>LEFT(R1415,FIND("/",R1415,1)-1)</f>
        <v>publishing</v>
      </c>
      <c r="V1415" t="str">
        <f>RIGHT(R1415,(LEN(R1415)-LEN(U1415)-1))</f>
        <v>translations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>(I1416/86400)+25569+(-5/24)</f>
        <v>42738.044756944444</v>
      </c>
      <c r="K1416">
        <v>1480831467</v>
      </c>
      <c r="L1416" s="13">
        <f>(K1416/86400)+25569+(-5/24)</f>
        <v>42708.044756944444</v>
      </c>
      <c r="M1416" s="15" t="str">
        <f>TEXT(L1416, "mmm")</f>
        <v>Dec</v>
      </c>
      <c r="N1416" s="15" t="str">
        <f>TEXT(L1416, "yyyy")</f>
        <v>2016</v>
      </c>
      <c r="O1416" t="b">
        <v>0</v>
      </c>
      <c r="P1416">
        <v>1</v>
      </c>
      <c r="Q1416" t="b">
        <v>0</v>
      </c>
      <c r="R1416" t="s">
        <v>8287</v>
      </c>
      <c r="S1416" s="10">
        <f>(E1416/D1416)*100</f>
        <v>0.2</v>
      </c>
      <c r="T1416" s="12">
        <f>IF(P1416&gt;0,E1416/P1416,0)</f>
        <v>1</v>
      </c>
      <c r="U1416" t="str">
        <f>LEFT(R1416,FIND("/",R1416,1)-1)</f>
        <v>publishing</v>
      </c>
      <c r="V1416" t="str">
        <f>RIGHT(R1416,(LEN(R1416)-LEN(U1416)-1))</f>
        <v>translations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>(I1417/86400)+25569+(-5/24)</f>
        <v>42232.467488425922</v>
      </c>
      <c r="K1417">
        <v>1436285591</v>
      </c>
      <c r="L1417" s="13">
        <f>(K1417/86400)+25569+(-5/24)</f>
        <v>42192.467488425922</v>
      </c>
      <c r="M1417" s="15" t="str">
        <f>TEXT(L1417, "mmm")</f>
        <v>Jul</v>
      </c>
      <c r="N1417" s="15" t="str">
        <f>TEXT(L1417, "yyyy")</f>
        <v>2015</v>
      </c>
      <c r="O1417" t="b">
        <v>0</v>
      </c>
      <c r="P1417">
        <v>9</v>
      </c>
      <c r="Q1417" t="b">
        <v>0</v>
      </c>
      <c r="R1417" t="s">
        <v>8287</v>
      </c>
      <c r="S1417" s="10">
        <f>(E1417/D1417)*100</f>
        <v>18.181818181818183</v>
      </c>
      <c r="T1417" s="12">
        <f>IF(P1417&gt;0,E1417/P1417,0)</f>
        <v>88.888888888888886</v>
      </c>
      <c r="U1417" t="str">
        <f>LEFT(R1417,FIND("/",R1417,1)-1)</f>
        <v>publishing</v>
      </c>
      <c r="V1417" t="str">
        <f>RIGHT(R1417,(LEN(R1417)-LEN(U1417)-1))</f>
        <v>translations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>(I1418/86400)+25569+(-5/24)</f>
        <v>42329.759479166663</v>
      </c>
      <c r="K1418">
        <v>1445552019</v>
      </c>
      <c r="L1418" s="13">
        <f>(K1418/86400)+25569+(-5/24)</f>
        <v>42299.717812499999</v>
      </c>
      <c r="M1418" s="15" t="str">
        <f>TEXT(L1418, "mmm")</f>
        <v>Oct</v>
      </c>
      <c r="N1418" s="15" t="str">
        <f>TEXT(L1418, "yyyy")</f>
        <v>2015</v>
      </c>
      <c r="O1418" t="b">
        <v>0</v>
      </c>
      <c r="P1418">
        <v>0</v>
      </c>
      <c r="Q1418" t="b">
        <v>0</v>
      </c>
      <c r="R1418" t="s">
        <v>8287</v>
      </c>
      <c r="S1418" s="10">
        <f>(E1418/D1418)*100</f>
        <v>0</v>
      </c>
      <c r="T1418" s="12">
        <f>IF(P1418&gt;0,E1418/P1418,0)</f>
        <v>0</v>
      </c>
      <c r="U1418" t="str">
        <f>LEFT(R1418,FIND("/",R1418,1)-1)</f>
        <v>publishing</v>
      </c>
      <c r="V1418" t="str">
        <f>RIGHT(R1418,(LEN(R1418)-LEN(U1418)-1))</f>
        <v>translations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>(I1419/86400)+25569+(-5/24)</f>
        <v>42262.257638888885</v>
      </c>
      <c r="K1419">
        <v>1439696174</v>
      </c>
      <c r="L1419" s="13">
        <f>(K1419/86400)+25569+(-5/24)</f>
        <v>42231.941828703704</v>
      </c>
      <c r="M1419" s="15" t="str">
        <f>TEXT(L1419, "mmm")</f>
        <v>Aug</v>
      </c>
      <c r="N1419" s="15" t="str">
        <f>TEXT(L1419, "yyyy")</f>
        <v>2015</v>
      </c>
      <c r="O1419" t="b">
        <v>0</v>
      </c>
      <c r="P1419">
        <v>2</v>
      </c>
      <c r="Q1419" t="b">
        <v>0</v>
      </c>
      <c r="R1419" t="s">
        <v>8287</v>
      </c>
      <c r="S1419" s="10">
        <f>(E1419/D1419)*100</f>
        <v>1.2222222222222223</v>
      </c>
      <c r="T1419" s="12">
        <f>IF(P1419&gt;0,E1419/P1419,0)</f>
        <v>27.5</v>
      </c>
      <c r="U1419" t="str">
        <f>LEFT(R1419,FIND("/",R1419,1)-1)</f>
        <v>publishing</v>
      </c>
      <c r="V1419" t="str">
        <f>RIGHT(R1419,(LEN(R1419)-LEN(U1419)-1))</f>
        <v>translations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>(I1420/86400)+25569+(-5/24)</f>
        <v>42425.248078703698</v>
      </c>
      <c r="K1420">
        <v>1453805834</v>
      </c>
      <c r="L1420" s="13">
        <f>(K1420/86400)+25569+(-5/24)</f>
        <v>42395.248078703698</v>
      </c>
      <c r="M1420" s="15" t="str">
        <f>TEXT(L1420, "mmm")</f>
        <v>Jan</v>
      </c>
      <c r="N1420" s="15" t="str">
        <f>TEXT(L1420, "yyyy")</f>
        <v>2016</v>
      </c>
      <c r="O1420" t="b">
        <v>0</v>
      </c>
      <c r="P1420">
        <v>1</v>
      </c>
      <c r="Q1420" t="b">
        <v>0</v>
      </c>
      <c r="R1420" t="s">
        <v>8287</v>
      </c>
      <c r="S1420" s="10">
        <f>(E1420/D1420)*100</f>
        <v>0.2</v>
      </c>
      <c r="T1420" s="12">
        <f>IF(P1420&gt;0,E1420/P1420,0)</f>
        <v>6</v>
      </c>
      <c r="U1420" t="str">
        <f>LEFT(R1420,FIND("/",R1420,1)-1)</f>
        <v>publishing</v>
      </c>
      <c r="V1420" t="str">
        <f>RIGHT(R1420,(LEN(R1420)-LEN(U1420)-1))</f>
        <v>translations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>(I1421/86400)+25569+(-5/24)</f>
        <v>42652.24790509259</v>
      </c>
      <c r="K1421">
        <v>1473418619</v>
      </c>
      <c r="L1421" s="13">
        <f>(K1421/86400)+25569+(-5/24)</f>
        <v>42622.24790509259</v>
      </c>
      <c r="M1421" s="15" t="str">
        <f>TEXT(L1421, "mmm")</f>
        <v>Sep</v>
      </c>
      <c r="N1421" s="15" t="str">
        <f>TEXT(L1421, "yyyy")</f>
        <v>2016</v>
      </c>
      <c r="O1421" t="b">
        <v>0</v>
      </c>
      <c r="P1421">
        <v>10</v>
      </c>
      <c r="Q1421" t="b">
        <v>0</v>
      </c>
      <c r="R1421" t="s">
        <v>8287</v>
      </c>
      <c r="S1421" s="10">
        <f>(E1421/D1421)*100</f>
        <v>7.0634920634920633</v>
      </c>
      <c r="T1421" s="12">
        <f>IF(P1421&gt;0,E1421/P1421,0)</f>
        <v>44.5</v>
      </c>
      <c r="U1421" t="str">
        <f>LEFT(R1421,FIND("/",R1421,1)-1)</f>
        <v>publishing</v>
      </c>
      <c r="V1421" t="str">
        <f>RIGHT(R1421,(LEN(R1421)-LEN(U1421)-1))</f>
        <v>translations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>(I1422/86400)+25569+(-5/24)</f>
        <v>42549.459328703706</v>
      </c>
      <c r="K1422">
        <v>1464969686</v>
      </c>
      <c r="L1422" s="13">
        <f>(K1422/86400)+25569+(-5/24)</f>
        <v>42524.459328703706</v>
      </c>
      <c r="M1422" s="15" t="str">
        <f>TEXT(L1422, "mmm")</f>
        <v>Jun</v>
      </c>
      <c r="N1422" s="15" t="str">
        <f>TEXT(L1422, "yyyy")</f>
        <v>2016</v>
      </c>
      <c r="O1422" t="b">
        <v>0</v>
      </c>
      <c r="P1422">
        <v>3</v>
      </c>
      <c r="Q1422" t="b">
        <v>0</v>
      </c>
      <c r="R1422" t="s">
        <v>8287</v>
      </c>
      <c r="S1422" s="10">
        <f>(E1422/D1422)*100</f>
        <v>2.7272727272727271</v>
      </c>
      <c r="T1422" s="12">
        <f>IF(P1422&gt;0,E1422/P1422,0)</f>
        <v>1</v>
      </c>
      <c r="U1422" t="str">
        <f>LEFT(R1422,FIND("/",R1422,1)-1)</f>
        <v>publishing</v>
      </c>
      <c r="V1422" t="str">
        <f>RIGHT(R1422,(LEN(R1422)-LEN(U1422)-1))</f>
        <v>translations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>(I1423/86400)+25569+(-5/24)</f>
        <v>42043.707280092589</v>
      </c>
      <c r="K1423">
        <v>1420840709</v>
      </c>
      <c r="L1423" s="13">
        <f>(K1423/86400)+25569+(-5/24)</f>
        <v>42013.707280092589</v>
      </c>
      <c r="M1423" s="15" t="str">
        <f>TEXT(L1423, "mmm")</f>
        <v>Jan</v>
      </c>
      <c r="N1423" s="15" t="str">
        <f>TEXT(L1423, "yyyy")</f>
        <v>2015</v>
      </c>
      <c r="O1423" t="b">
        <v>0</v>
      </c>
      <c r="P1423">
        <v>2</v>
      </c>
      <c r="Q1423" t="b">
        <v>0</v>
      </c>
      <c r="R1423" t="s">
        <v>8287</v>
      </c>
      <c r="S1423" s="10">
        <f>(E1423/D1423)*100</f>
        <v>0.1</v>
      </c>
      <c r="T1423" s="12">
        <f>IF(P1423&gt;0,E1423/P1423,0)</f>
        <v>100</v>
      </c>
      <c r="U1423" t="str">
        <f>LEFT(R1423,FIND("/",R1423,1)-1)</f>
        <v>publishing</v>
      </c>
      <c r="V1423" t="str">
        <f>RIGHT(R1423,(LEN(R1423)-LEN(U1423)-1))</f>
        <v>translations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>(I1424/86400)+25569+(-5/24)</f>
        <v>42634.031296296293</v>
      </c>
      <c r="K1424">
        <v>1471844704</v>
      </c>
      <c r="L1424" s="13">
        <f>(K1424/86400)+25569+(-5/24)</f>
        <v>42604.031296296293</v>
      </c>
      <c r="M1424" s="15" t="str">
        <f>TEXT(L1424, "mmm")</f>
        <v>Aug</v>
      </c>
      <c r="N1424" s="15" t="str">
        <f>TEXT(L1424, "yyyy")</f>
        <v>2016</v>
      </c>
      <c r="O1424" t="b">
        <v>0</v>
      </c>
      <c r="P1424">
        <v>2</v>
      </c>
      <c r="Q1424" t="b">
        <v>0</v>
      </c>
      <c r="R1424" t="s">
        <v>8287</v>
      </c>
      <c r="S1424" s="10">
        <f>(E1424/D1424)*100</f>
        <v>0.104</v>
      </c>
      <c r="T1424" s="12">
        <f>IF(P1424&gt;0,E1424/P1424,0)</f>
        <v>13</v>
      </c>
      <c r="U1424" t="str">
        <f>LEFT(R1424,FIND("/",R1424,1)-1)</f>
        <v>publishing</v>
      </c>
      <c r="V1424" t="str">
        <f>RIGHT(R1424,(LEN(R1424)-LEN(U1424)-1))</f>
        <v>translations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>(I1425/86400)+25569+(-5/24)</f>
        <v>42370.151979166665</v>
      </c>
      <c r="K1425">
        <v>1449045531</v>
      </c>
      <c r="L1425" s="13">
        <f>(K1425/86400)+25569+(-5/24)</f>
        <v>42340.151979166665</v>
      </c>
      <c r="M1425" s="15" t="str">
        <f>TEXT(L1425, "mmm")</f>
        <v>Dec</v>
      </c>
      <c r="N1425" s="15" t="str">
        <f>TEXT(L1425, "yyyy")</f>
        <v>2015</v>
      </c>
      <c r="O1425" t="b">
        <v>0</v>
      </c>
      <c r="P1425">
        <v>1</v>
      </c>
      <c r="Q1425" t="b">
        <v>0</v>
      </c>
      <c r="R1425" t="s">
        <v>8287</v>
      </c>
      <c r="S1425" s="10">
        <f>(E1425/D1425)*100</f>
        <v>0.33333333333333337</v>
      </c>
      <c r="T1425" s="12">
        <f>IF(P1425&gt;0,E1425/P1425,0)</f>
        <v>100</v>
      </c>
      <c r="U1425" t="str">
        <f>LEFT(R1425,FIND("/",R1425,1)-1)</f>
        <v>publishing</v>
      </c>
      <c r="V1425" t="str">
        <f>RIGHT(R1425,(LEN(R1425)-LEN(U1425)-1))</f>
        <v>translations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>(I1426/86400)+25569+(-5/24)</f>
        <v>42689.550949074073</v>
      </c>
      <c r="K1426">
        <v>1478106802</v>
      </c>
      <c r="L1426" s="13">
        <f>(K1426/86400)+25569+(-5/24)</f>
        <v>42676.509282407402</v>
      </c>
      <c r="M1426" s="15" t="str">
        <f>TEXT(L1426, "mmm")</f>
        <v>Nov</v>
      </c>
      <c r="N1426" s="15" t="str">
        <f>TEXT(L1426, "yyyy")</f>
        <v>2016</v>
      </c>
      <c r="O1426" t="b">
        <v>0</v>
      </c>
      <c r="P1426">
        <v>14</v>
      </c>
      <c r="Q1426" t="b">
        <v>0</v>
      </c>
      <c r="R1426" t="s">
        <v>8287</v>
      </c>
      <c r="S1426" s="10">
        <f>(E1426/D1426)*100</f>
        <v>20.36</v>
      </c>
      <c r="T1426" s="12">
        <f>IF(P1426&gt;0,E1426/P1426,0)</f>
        <v>109.07142857142857</v>
      </c>
      <c r="U1426" t="str">
        <f>LEFT(R1426,FIND("/",R1426,1)-1)</f>
        <v>publishing</v>
      </c>
      <c r="V1426" t="str">
        <f>RIGHT(R1426,(LEN(R1426)-LEN(U1426)-1))</f>
        <v>translations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>(I1427/86400)+25569+(-5/24)</f>
        <v>42122.923136574071</v>
      </c>
      <c r="K1427">
        <v>1427684959</v>
      </c>
      <c r="L1427" s="13">
        <f>(K1427/86400)+25569+(-5/24)</f>
        <v>42092.923136574071</v>
      </c>
      <c r="M1427" s="15" t="str">
        <f>TEXT(L1427, "mmm")</f>
        <v>Mar</v>
      </c>
      <c r="N1427" s="15" t="str">
        <f>TEXT(L1427, "yyyy")</f>
        <v>2015</v>
      </c>
      <c r="O1427" t="b">
        <v>0</v>
      </c>
      <c r="P1427">
        <v>0</v>
      </c>
      <c r="Q1427" t="b">
        <v>0</v>
      </c>
      <c r="R1427" t="s">
        <v>8287</v>
      </c>
      <c r="S1427" s="10">
        <f>(E1427/D1427)*100</f>
        <v>0</v>
      </c>
      <c r="T1427" s="12">
        <f>IF(P1427&gt;0,E1427/P1427,0)</f>
        <v>0</v>
      </c>
      <c r="U1427" t="str">
        <f>LEFT(R1427,FIND("/",R1427,1)-1)</f>
        <v>publishing</v>
      </c>
      <c r="V1427" t="str">
        <f>RIGHT(R1427,(LEN(R1427)-LEN(U1427)-1))</f>
        <v>translations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>(I1428/86400)+25569+(-5/24)</f>
        <v>42240.181944444441</v>
      </c>
      <c r="K1428">
        <v>1435224120</v>
      </c>
      <c r="L1428" s="13">
        <f>(K1428/86400)+25569+(-5/24)</f>
        <v>42180.181944444441</v>
      </c>
      <c r="M1428" s="15" t="str">
        <f>TEXT(L1428, "mmm")</f>
        <v>Jun</v>
      </c>
      <c r="N1428" s="15" t="str">
        <f>TEXT(L1428, "yyyy")</f>
        <v>2015</v>
      </c>
      <c r="O1428" t="b">
        <v>0</v>
      </c>
      <c r="P1428">
        <v>0</v>
      </c>
      <c r="Q1428" t="b">
        <v>0</v>
      </c>
      <c r="R1428" t="s">
        <v>8287</v>
      </c>
      <c r="S1428" s="10">
        <f>(E1428/D1428)*100</f>
        <v>0</v>
      </c>
      <c r="T1428" s="12">
        <f>IF(P1428&gt;0,E1428/P1428,0)</f>
        <v>0</v>
      </c>
      <c r="U1428" t="str">
        <f>LEFT(R1428,FIND("/",R1428,1)-1)</f>
        <v>publishing</v>
      </c>
      <c r="V1428" t="str">
        <f>RIGHT(R1428,(LEN(R1428)-LEN(U1428)-1))</f>
        <v>translations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>(I1429/86400)+25569+(-5/24)</f>
        <v>42631.643344907403</v>
      </c>
      <c r="K1429">
        <v>1471638385</v>
      </c>
      <c r="L1429" s="13">
        <f>(K1429/86400)+25569+(-5/24)</f>
        <v>42601.643344907403</v>
      </c>
      <c r="M1429" s="15" t="str">
        <f>TEXT(L1429, "mmm")</f>
        <v>Aug</v>
      </c>
      <c r="N1429" s="15" t="str">
        <f>TEXT(L1429, "yyyy")</f>
        <v>2016</v>
      </c>
      <c r="O1429" t="b">
        <v>0</v>
      </c>
      <c r="P1429">
        <v>4</v>
      </c>
      <c r="Q1429" t="b">
        <v>0</v>
      </c>
      <c r="R1429" t="s">
        <v>8287</v>
      </c>
      <c r="S1429" s="10">
        <f>(E1429/D1429)*100</f>
        <v>8.3800000000000008</v>
      </c>
      <c r="T1429" s="12">
        <f>IF(P1429&gt;0,E1429/P1429,0)</f>
        <v>104.75</v>
      </c>
      <c r="U1429" t="str">
        <f>LEFT(R1429,FIND("/",R1429,1)-1)</f>
        <v>publishing</v>
      </c>
      <c r="V1429" t="str">
        <f>RIGHT(R1429,(LEN(R1429)-LEN(U1429)-1))</f>
        <v>translations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>(I1430/86400)+25569+(-5/24)</f>
        <v>42462.129826388882</v>
      </c>
      <c r="K1430">
        <v>1456996017</v>
      </c>
      <c r="L1430" s="13">
        <f>(K1430/86400)+25569+(-5/24)</f>
        <v>42432.171493055554</v>
      </c>
      <c r="M1430" s="15" t="str">
        <f>TEXT(L1430, "mmm")</f>
        <v>Mar</v>
      </c>
      <c r="N1430" s="15" t="str">
        <f>TEXT(L1430, "yyyy")</f>
        <v>2016</v>
      </c>
      <c r="O1430" t="b">
        <v>0</v>
      </c>
      <c r="P1430">
        <v>3</v>
      </c>
      <c r="Q1430" t="b">
        <v>0</v>
      </c>
      <c r="R1430" t="s">
        <v>8287</v>
      </c>
      <c r="S1430" s="10">
        <f>(E1430/D1430)*100</f>
        <v>4.5</v>
      </c>
      <c r="T1430" s="12">
        <f>IF(P1430&gt;0,E1430/P1430,0)</f>
        <v>15</v>
      </c>
      <c r="U1430" t="str">
        <f>LEFT(R1430,FIND("/",R1430,1)-1)</f>
        <v>publishing</v>
      </c>
      <c r="V1430" t="str">
        <f>RIGHT(R1430,(LEN(R1430)-LEN(U1430)-1))</f>
        <v>translations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>(I1431/86400)+25569+(-5/24)</f>
        <v>42103.852337962962</v>
      </c>
      <c r="K1431">
        <v>1426037242</v>
      </c>
      <c r="L1431" s="13">
        <f>(K1431/86400)+25569+(-5/24)</f>
        <v>42073.852337962962</v>
      </c>
      <c r="M1431" s="15" t="str">
        <f>TEXT(L1431, "mmm")</f>
        <v>Mar</v>
      </c>
      <c r="N1431" s="15" t="str">
        <f>TEXT(L1431, "yyyy")</f>
        <v>2015</v>
      </c>
      <c r="O1431" t="b">
        <v>0</v>
      </c>
      <c r="P1431">
        <v>0</v>
      </c>
      <c r="Q1431" t="b">
        <v>0</v>
      </c>
      <c r="R1431" t="s">
        <v>8287</v>
      </c>
      <c r="S1431" s="10">
        <f>(E1431/D1431)*100</f>
        <v>0</v>
      </c>
      <c r="T1431" s="12">
        <f>IF(P1431&gt;0,E1431/P1431,0)</f>
        <v>0</v>
      </c>
      <c r="U1431" t="str">
        <f>LEFT(R1431,FIND("/",R1431,1)-1)</f>
        <v>publishing</v>
      </c>
      <c r="V1431" t="str">
        <f>RIGHT(R1431,(LEN(R1431)-LEN(U1431)-1))</f>
        <v>translations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>(I1432/86400)+25569+(-5/24)</f>
        <v>41992.605185185188</v>
      </c>
      <c r="K1432">
        <v>1416339088</v>
      </c>
      <c r="L1432" s="13">
        <f>(K1432/86400)+25569+(-5/24)</f>
        <v>41961.605185185188</v>
      </c>
      <c r="M1432" s="15" t="str">
        <f>TEXT(L1432, "mmm")</f>
        <v>Nov</v>
      </c>
      <c r="N1432" s="15" t="str">
        <f>TEXT(L1432, "yyyy")</f>
        <v>2014</v>
      </c>
      <c r="O1432" t="b">
        <v>0</v>
      </c>
      <c r="P1432">
        <v>5</v>
      </c>
      <c r="Q1432" t="b">
        <v>0</v>
      </c>
      <c r="R1432" t="s">
        <v>8287</v>
      </c>
      <c r="S1432" s="10">
        <f>(E1432/D1432)*100</f>
        <v>8.06</v>
      </c>
      <c r="T1432" s="12">
        <f>IF(P1432&gt;0,E1432/P1432,0)</f>
        <v>80.599999999999994</v>
      </c>
      <c r="U1432" t="str">
        <f>LEFT(R1432,FIND("/",R1432,1)-1)</f>
        <v>publishing</v>
      </c>
      <c r="V1432" t="str">
        <f>RIGHT(R1432,(LEN(R1432)-LEN(U1432)-1))</f>
        <v>translations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>(I1433/86400)+25569+(-5/24)</f>
        <v>42334.044166666667</v>
      </c>
      <c r="K1433">
        <v>1445922216</v>
      </c>
      <c r="L1433" s="13">
        <f>(K1433/86400)+25569+(-5/24)</f>
        <v>42304.002499999995</v>
      </c>
      <c r="M1433" s="15" t="str">
        <f>TEXT(L1433, "mmm")</f>
        <v>Oct</v>
      </c>
      <c r="N1433" s="15" t="str">
        <f>TEXT(L1433, "yyyy")</f>
        <v>2015</v>
      </c>
      <c r="O1433" t="b">
        <v>0</v>
      </c>
      <c r="P1433">
        <v>47</v>
      </c>
      <c r="Q1433" t="b">
        <v>0</v>
      </c>
      <c r="R1433" t="s">
        <v>8287</v>
      </c>
      <c r="S1433" s="10">
        <f>(E1433/D1433)*100</f>
        <v>31.94705882352941</v>
      </c>
      <c r="T1433" s="12">
        <f>IF(P1433&gt;0,E1433/P1433,0)</f>
        <v>115.55319148936171</v>
      </c>
      <c r="U1433" t="str">
        <f>LEFT(R1433,FIND("/",R1433,1)-1)</f>
        <v>publishing</v>
      </c>
      <c r="V1433" t="str">
        <f>RIGHT(R1433,(LEN(R1433)-LEN(U1433)-1))</f>
        <v>translations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>(I1434/86400)+25569+(-5/24)</f>
        <v>42205.572083333333</v>
      </c>
      <c r="K1434">
        <v>1434825828</v>
      </c>
      <c r="L1434" s="13">
        <f>(K1434/86400)+25569+(-5/24)</f>
        <v>42175.572083333333</v>
      </c>
      <c r="M1434" s="15" t="str">
        <f>TEXT(L1434, "mmm")</f>
        <v>Jun</v>
      </c>
      <c r="N1434" s="15" t="str">
        <f>TEXT(L1434, "yyyy")</f>
        <v>2015</v>
      </c>
      <c r="O1434" t="b">
        <v>0</v>
      </c>
      <c r="P1434">
        <v>0</v>
      </c>
      <c r="Q1434" t="b">
        <v>0</v>
      </c>
      <c r="R1434" t="s">
        <v>8287</v>
      </c>
      <c r="S1434" s="10">
        <f>(E1434/D1434)*100</f>
        <v>0</v>
      </c>
      <c r="T1434" s="12">
        <f>IF(P1434&gt;0,E1434/P1434,0)</f>
        <v>0</v>
      </c>
      <c r="U1434" t="str">
        <f>LEFT(R1434,FIND("/",R1434,1)-1)</f>
        <v>publishing</v>
      </c>
      <c r="V1434" t="str">
        <f>RIGHT(R1434,(LEN(R1434)-LEN(U1434)-1))</f>
        <v>translations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>(I1435/86400)+25569+(-5/24)</f>
        <v>42714.249999999993</v>
      </c>
      <c r="K1435">
        <v>1477839675</v>
      </c>
      <c r="L1435" s="13">
        <f>(K1435/86400)+25569+(-5/24)</f>
        <v>42673.417534722219</v>
      </c>
      <c r="M1435" s="15" t="str">
        <f>TEXT(L1435, "mmm")</f>
        <v>Oct</v>
      </c>
      <c r="N1435" s="15" t="str">
        <f>TEXT(L1435, "yyyy")</f>
        <v>2016</v>
      </c>
      <c r="O1435" t="b">
        <v>0</v>
      </c>
      <c r="P1435">
        <v>10</v>
      </c>
      <c r="Q1435" t="b">
        <v>0</v>
      </c>
      <c r="R1435" t="s">
        <v>8287</v>
      </c>
      <c r="S1435" s="10">
        <f>(E1435/D1435)*100</f>
        <v>6.708333333333333</v>
      </c>
      <c r="T1435" s="12">
        <f>IF(P1435&gt;0,E1435/P1435,0)</f>
        <v>80.5</v>
      </c>
      <c r="U1435" t="str">
        <f>LEFT(R1435,FIND("/",R1435,1)-1)</f>
        <v>publishing</v>
      </c>
      <c r="V1435" t="str">
        <f>RIGHT(R1435,(LEN(R1435)-LEN(U1435)-1))</f>
        <v>translations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>(I1436/86400)+25569+(-5/24)</f>
        <v>42163.416666666664</v>
      </c>
      <c r="K1436">
        <v>1431973478</v>
      </c>
      <c r="L1436" s="13">
        <f>(K1436/86400)+25569+(-5/24)</f>
        <v>42142.558773148143</v>
      </c>
      <c r="M1436" s="15" t="str">
        <f>TEXT(L1436, "mmm")</f>
        <v>May</v>
      </c>
      <c r="N1436" s="15" t="str">
        <f>TEXT(L1436, "yyyy")</f>
        <v>2015</v>
      </c>
      <c r="O1436" t="b">
        <v>0</v>
      </c>
      <c r="P1436">
        <v>11</v>
      </c>
      <c r="Q1436" t="b">
        <v>0</v>
      </c>
      <c r="R1436" t="s">
        <v>8287</v>
      </c>
      <c r="S1436" s="10">
        <f>(E1436/D1436)*100</f>
        <v>9.9878048780487809</v>
      </c>
      <c r="T1436" s="12">
        <f>IF(P1436&gt;0,E1436/P1436,0)</f>
        <v>744.5454545454545</v>
      </c>
      <c r="U1436" t="str">
        <f>LEFT(R1436,FIND("/",R1436,1)-1)</f>
        <v>publishing</v>
      </c>
      <c r="V1436" t="str">
        <f>RIGHT(R1436,(LEN(R1436)-LEN(U1436)-1))</f>
        <v>translations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>(I1437/86400)+25569+(-5/24)</f>
        <v>42288.57199074074</v>
      </c>
      <c r="K1437">
        <v>1441997020</v>
      </c>
      <c r="L1437" s="13">
        <f>(K1437/86400)+25569+(-5/24)</f>
        <v>42258.57199074074</v>
      </c>
      <c r="M1437" s="15" t="str">
        <f>TEXT(L1437, "mmm")</f>
        <v>Sep</v>
      </c>
      <c r="N1437" s="15" t="str">
        <f>TEXT(L1437, "yyyy")</f>
        <v>2015</v>
      </c>
      <c r="O1437" t="b">
        <v>0</v>
      </c>
      <c r="P1437">
        <v>2</v>
      </c>
      <c r="Q1437" t="b">
        <v>0</v>
      </c>
      <c r="R1437" t="s">
        <v>8287</v>
      </c>
      <c r="S1437" s="10">
        <f>(E1437/D1437)*100</f>
        <v>0.1</v>
      </c>
      <c r="T1437" s="12">
        <f>IF(P1437&gt;0,E1437/P1437,0)</f>
        <v>7.5</v>
      </c>
      <c r="U1437" t="str">
        <f>LEFT(R1437,FIND("/",R1437,1)-1)</f>
        <v>publishing</v>
      </c>
      <c r="V1437" t="str">
        <f>RIGHT(R1437,(LEN(R1437)-LEN(U1437)-1))</f>
        <v>translations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>(I1438/86400)+25569+(-5/24)</f>
        <v>42421.141863425924</v>
      </c>
      <c r="K1438">
        <v>1453451057</v>
      </c>
      <c r="L1438" s="13">
        <f>(K1438/86400)+25569+(-5/24)</f>
        <v>42391.141863425924</v>
      </c>
      <c r="M1438" s="15" t="str">
        <f>TEXT(L1438, "mmm")</f>
        <v>Jan</v>
      </c>
      <c r="N1438" s="15" t="str">
        <f>TEXT(L1438, "yyyy")</f>
        <v>2016</v>
      </c>
      <c r="O1438" t="b">
        <v>0</v>
      </c>
      <c r="P1438">
        <v>2</v>
      </c>
      <c r="Q1438" t="b">
        <v>0</v>
      </c>
      <c r="R1438" t="s">
        <v>8287</v>
      </c>
      <c r="S1438" s="10">
        <f>(E1438/D1438)*100</f>
        <v>0.77</v>
      </c>
      <c r="T1438" s="12">
        <f>IF(P1438&gt;0,E1438/P1438,0)</f>
        <v>38.5</v>
      </c>
      <c r="U1438" t="str">
        <f>LEFT(R1438,FIND("/",R1438,1)-1)</f>
        <v>publishing</v>
      </c>
      <c r="V1438" t="str">
        <f>RIGHT(R1438,(LEN(R1438)-LEN(U1438)-1))</f>
        <v>translations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>(I1439/86400)+25569+(-5/24)</f>
        <v>41832.999305555553</v>
      </c>
      <c r="K1439">
        <v>1402058739</v>
      </c>
      <c r="L1439" s="13">
        <f>(K1439/86400)+25569+(-5/24)</f>
        <v>41796.32336805555</v>
      </c>
      <c r="M1439" s="15" t="str">
        <f>TEXT(L1439, "mmm")</f>
        <v>Jun</v>
      </c>
      <c r="N1439" s="15" t="str">
        <f>TEXT(L1439, "yyyy")</f>
        <v>2014</v>
      </c>
      <c r="O1439" t="b">
        <v>0</v>
      </c>
      <c r="P1439">
        <v>22</v>
      </c>
      <c r="Q1439" t="b">
        <v>0</v>
      </c>
      <c r="R1439" t="s">
        <v>8287</v>
      </c>
      <c r="S1439" s="10">
        <f>(E1439/D1439)*100</f>
        <v>26.900000000000002</v>
      </c>
      <c r="T1439" s="12">
        <f>IF(P1439&gt;0,E1439/P1439,0)</f>
        <v>36.68181818181818</v>
      </c>
      <c r="U1439" t="str">
        <f>LEFT(R1439,FIND("/",R1439,1)-1)</f>
        <v>publishing</v>
      </c>
      <c r="V1439" t="str">
        <f>RIGHT(R1439,(LEN(R1439)-LEN(U1439)-1))</f>
        <v>translations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>(I1440/86400)+25569+(-5/24)</f>
        <v>42487.371527777774</v>
      </c>
      <c r="K1440">
        <v>1459198499</v>
      </c>
      <c r="L1440" s="13">
        <f>(K1440/86400)+25569+(-5/24)</f>
        <v>42457.663182870368</v>
      </c>
      <c r="M1440" s="15" t="str">
        <f>TEXT(L1440, "mmm")</f>
        <v>Mar</v>
      </c>
      <c r="N1440" s="15" t="str">
        <f>TEXT(L1440, "yyyy")</f>
        <v>2016</v>
      </c>
      <c r="O1440" t="b">
        <v>0</v>
      </c>
      <c r="P1440">
        <v>8</v>
      </c>
      <c r="Q1440" t="b">
        <v>0</v>
      </c>
      <c r="R1440" t="s">
        <v>8287</v>
      </c>
      <c r="S1440" s="10">
        <f>(E1440/D1440)*100</f>
        <v>3</v>
      </c>
      <c r="T1440" s="12">
        <f>IF(P1440&gt;0,E1440/P1440,0)</f>
        <v>75</v>
      </c>
      <c r="U1440" t="str">
        <f>LEFT(R1440,FIND("/",R1440,1)-1)</f>
        <v>publishing</v>
      </c>
      <c r="V1440" t="str">
        <f>RIGHT(R1440,(LEN(R1440)-LEN(U1440)-1))</f>
        <v>translations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>(I1441/86400)+25569+(-5/24)</f>
        <v>42070.621539351851</v>
      </c>
      <c r="K1441">
        <v>1423166101</v>
      </c>
      <c r="L1441" s="13">
        <f>(K1441/86400)+25569+(-5/24)</f>
        <v>42040.621539351851</v>
      </c>
      <c r="M1441" s="15" t="str">
        <f>TEXT(L1441, "mmm")</f>
        <v>Feb</v>
      </c>
      <c r="N1441" s="15" t="str">
        <f>TEXT(L1441, "yyyy")</f>
        <v>2015</v>
      </c>
      <c r="O1441" t="b">
        <v>0</v>
      </c>
      <c r="P1441">
        <v>6</v>
      </c>
      <c r="Q1441" t="b">
        <v>0</v>
      </c>
      <c r="R1441" t="s">
        <v>8287</v>
      </c>
      <c r="S1441" s="10">
        <f>(E1441/D1441)*100</f>
        <v>6.6055045871559637</v>
      </c>
      <c r="T1441" s="12">
        <f>IF(P1441&gt;0,E1441/P1441,0)</f>
        <v>30</v>
      </c>
      <c r="U1441" t="str">
        <f>LEFT(R1441,FIND("/",R1441,1)-1)</f>
        <v>publishing</v>
      </c>
      <c r="V1441" t="str">
        <f>RIGHT(R1441,(LEN(R1441)-LEN(U1441)-1))</f>
        <v>translations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>(I1442/86400)+25569+(-5/24)</f>
        <v>42516.540081018517</v>
      </c>
      <c r="K1442">
        <v>1461693463</v>
      </c>
      <c r="L1442" s="13">
        <f>(K1442/86400)+25569+(-5/24)</f>
        <v>42486.540081018517</v>
      </c>
      <c r="M1442" s="15" t="str">
        <f>TEXT(L1442, "mmm")</f>
        <v>Apr</v>
      </c>
      <c r="N1442" s="15" t="str">
        <f>TEXT(L1442, "yyyy")</f>
        <v>2016</v>
      </c>
      <c r="O1442" t="b">
        <v>0</v>
      </c>
      <c r="P1442">
        <v>1</v>
      </c>
      <c r="Q1442" t="b">
        <v>0</v>
      </c>
      <c r="R1442" t="s">
        <v>8287</v>
      </c>
      <c r="S1442" s="10">
        <f>(E1442/D1442)*100</f>
        <v>7.6923076923076927E-3</v>
      </c>
      <c r="T1442" s="12">
        <f>IF(P1442&gt;0,E1442/P1442,0)</f>
        <v>1</v>
      </c>
      <c r="U1442" t="str">
        <f>LEFT(R1442,FIND("/",R1442,1)-1)</f>
        <v>publishing</v>
      </c>
      <c r="V1442" t="str">
        <f>RIGHT(R1442,(LEN(R1442)-LEN(U1442)-1))</f>
        <v>translations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>(I1443/86400)+25569+(-5/24)</f>
        <v>42258.557511574072</v>
      </c>
      <c r="K1443">
        <v>1436811769</v>
      </c>
      <c r="L1443" s="13">
        <f>(K1443/86400)+25569+(-5/24)</f>
        <v>42198.557511574072</v>
      </c>
      <c r="M1443" s="15" t="str">
        <f>TEXT(L1443, "mmm")</f>
        <v>Jul</v>
      </c>
      <c r="N1443" s="15" t="str">
        <f>TEXT(L1443, "yyyy")</f>
        <v>2015</v>
      </c>
      <c r="O1443" t="b">
        <v>0</v>
      </c>
      <c r="P1443">
        <v>3</v>
      </c>
      <c r="Q1443" t="b">
        <v>0</v>
      </c>
      <c r="R1443" t="s">
        <v>8287</v>
      </c>
      <c r="S1443" s="10">
        <f>(E1443/D1443)*100</f>
        <v>1.1222222222222222</v>
      </c>
      <c r="T1443" s="12">
        <f>IF(P1443&gt;0,E1443/P1443,0)</f>
        <v>673.33333333333337</v>
      </c>
      <c r="U1443" t="str">
        <f>LEFT(R1443,FIND("/",R1443,1)-1)</f>
        <v>publishing</v>
      </c>
      <c r="V1443" t="str">
        <f>RIGHT(R1443,(LEN(R1443)-LEN(U1443)-1))</f>
        <v>translations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>(I1444/86400)+25569+(-5/24)</f>
        <v>42515.437013888884</v>
      </c>
      <c r="K1444">
        <v>1461598158</v>
      </c>
      <c r="L1444" s="13">
        <f>(K1444/86400)+25569+(-5/24)</f>
        <v>42485.437013888884</v>
      </c>
      <c r="M1444" s="15" t="str">
        <f>TEXT(L1444, "mmm")</f>
        <v>Apr</v>
      </c>
      <c r="N1444" s="15" t="str">
        <f>TEXT(L1444, "yyyy")</f>
        <v>2016</v>
      </c>
      <c r="O1444" t="b">
        <v>0</v>
      </c>
      <c r="P1444">
        <v>0</v>
      </c>
      <c r="Q1444" t="b">
        <v>0</v>
      </c>
      <c r="R1444" t="s">
        <v>8287</v>
      </c>
      <c r="S1444" s="10">
        <f>(E1444/D1444)*100</f>
        <v>0</v>
      </c>
      <c r="T1444" s="12">
        <f>IF(P1444&gt;0,E1444/P1444,0)</f>
        <v>0</v>
      </c>
      <c r="U1444" t="str">
        <f>LEFT(R1444,FIND("/",R1444,1)-1)</f>
        <v>publishing</v>
      </c>
      <c r="V1444" t="str">
        <f>RIGHT(R1444,(LEN(R1444)-LEN(U1444)-1))</f>
        <v>translations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>(I1445/86400)+25569+(-5/24)</f>
        <v>42737.71769675926</v>
      </c>
      <c r="K1445">
        <v>1480803209</v>
      </c>
      <c r="L1445" s="13">
        <f>(K1445/86400)+25569+(-5/24)</f>
        <v>42707.71769675926</v>
      </c>
      <c r="M1445" s="15" t="str">
        <f>TEXT(L1445, "mmm")</f>
        <v>Dec</v>
      </c>
      <c r="N1445" s="15" t="str">
        <f>TEXT(L1445, "yyyy")</f>
        <v>2016</v>
      </c>
      <c r="O1445" t="b">
        <v>0</v>
      </c>
      <c r="P1445">
        <v>0</v>
      </c>
      <c r="Q1445" t="b">
        <v>0</v>
      </c>
      <c r="R1445" t="s">
        <v>8287</v>
      </c>
      <c r="S1445" s="10">
        <f>(E1445/D1445)*100</f>
        <v>0</v>
      </c>
      <c r="T1445" s="12">
        <f>IF(P1445&gt;0,E1445/P1445,0)</f>
        <v>0</v>
      </c>
      <c r="U1445" t="str">
        <f>LEFT(R1445,FIND("/",R1445,1)-1)</f>
        <v>publishing</v>
      </c>
      <c r="V1445" t="str">
        <f>RIGHT(R1445,(LEN(R1445)-LEN(U1445)-1))</f>
        <v>translations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>(I1446/86400)+25569+(-5/24)</f>
        <v>42259.665069444447</v>
      </c>
      <c r="K1446">
        <v>1436907462</v>
      </c>
      <c r="L1446" s="13">
        <f>(K1446/86400)+25569+(-5/24)</f>
        <v>42199.665069444447</v>
      </c>
      <c r="M1446" s="15" t="str">
        <f>TEXT(L1446, "mmm")</f>
        <v>Jul</v>
      </c>
      <c r="N1446" s="15" t="str">
        <f>TEXT(L1446, "yyyy")</f>
        <v>2015</v>
      </c>
      <c r="O1446" t="b">
        <v>0</v>
      </c>
      <c r="P1446">
        <v>0</v>
      </c>
      <c r="Q1446" t="b">
        <v>0</v>
      </c>
      <c r="R1446" t="s">
        <v>8287</v>
      </c>
      <c r="S1446" s="10">
        <f>(E1446/D1446)*100</f>
        <v>0</v>
      </c>
      <c r="T1446" s="12">
        <f>IF(P1446&gt;0,E1446/P1446,0)</f>
        <v>0</v>
      </c>
      <c r="U1446" t="str">
        <f>LEFT(R1446,FIND("/",R1446,1)-1)</f>
        <v>publishing</v>
      </c>
      <c r="V1446" t="str">
        <f>RIGHT(R1446,(LEN(R1446)-LEN(U1446)-1))</f>
        <v>translations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>(I1447/86400)+25569+(-5/24)</f>
        <v>42169.333969907406</v>
      </c>
      <c r="K1447">
        <v>1431694855</v>
      </c>
      <c r="L1447" s="13">
        <f>(K1447/86400)+25569+(-5/24)</f>
        <v>42139.333969907406</v>
      </c>
      <c r="M1447" s="15" t="str">
        <f>TEXT(L1447, "mmm")</f>
        <v>May</v>
      </c>
      <c r="N1447" s="15" t="str">
        <f>TEXT(L1447, "yyyy")</f>
        <v>2015</v>
      </c>
      <c r="O1447" t="b">
        <v>0</v>
      </c>
      <c r="P1447">
        <v>0</v>
      </c>
      <c r="Q1447" t="b">
        <v>0</v>
      </c>
      <c r="R1447" t="s">
        <v>8287</v>
      </c>
      <c r="S1447" s="10">
        <f>(E1447/D1447)*100</f>
        <v>0</v>
      </c>
      <c r="T1447" s="12">
        <f>IF(P1447&gt;0,E1447/P1447,0)</f>
        <v>0</v>
      </c>
      <c r="U1447" t="str">
        <f>LEFT(R1447,FIND("/",R1447,1)-1)</f>
        <v>publishing</v>
      </c>
      <c r="V1447" t="str">
        <f>RIGHT(R1447,(LEN(R1447)-LEN(U1447)-1))</f>
        <v>translations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>(I1448/86400)+25569+(-5/24)</f>
        <v>42481.239328703705</v>
      </c>
      <c r="K1448">
        <v>1459507478</v>
      </c>
      <c r="L1448" s="13">
        <f>(K1448/86400)+25569+(-5/24)</f>
        <v>42461.239328703705</v>
      </c>
      <c r="M1448" s="15" t="str">
        <f>TEXT(L1448, "mmm")</f>
        <v>Apr</v>
      </c>
      <c r="N1448" s="15" t="str">
        <f>TEXT(L1448, "yyyy")</f>
        <v>2016</v>
      </c>
      <c r="O1448" t="b">
        <v>0</v>
      </c>
      <c r="P1448">
        <v>0</v>
      </c>
      <c r="Q1448" t="b">
        <v>0</v>
      </c>
      <c r="R1448" t="s">
        <v>8287</v>
      </c>
      <c r="S1448" s="10">
        <f>(E1448/D1448)*100</f>
        <v>0</v>
      </c>
      <c r="T1448" s="12">
        <f>IF(P1448&gt;0,E1448/P1448,0)</f>
        <v>0</v>
      </c>
      <c r="U1448" t="str">
        <f>LEFT(R1448,FIND("/",R1448,1)-1)</f>
        <v>publishing</v>
      </c>
      <c r="V1448" t="str">
        <f>RIGHT(R1448,(LEN(R1448)-LEN(U1448)-1))</f>
        <v>translations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>(I1449/86400)+25569+(-5/24)</f>
        <v>42559.52238425926</v>
      </c>
      <c r="K1449">
        <v>1465407134</v>
      </c>
      <c r="L1449" s="13">
        <f>(K1449/86400)+25569+(-5/24)</f>
        <v>42529.52238425926</v>
      </c>
      <c r="M1449" s="15" t="str">
        <f>TEXT(L1449, "mmm")</f>
        <v>Jun</v>
      </c>
      <c r="N1449" s="15" t="str">
        <f>TEXT(L1449, "yyyy")</f>
        <v>2016</v>
      </c>
      <c r="O1449" t="b">
        <v>0</v>
      </c>
      <c r="P1449">
        <v>3</v>
      </c>
      <c r="Q1449" t="b">
        <v>0</v>
      </c>
      <c r="R1449" t="s">
        <v>8287</v>
      </c>
      <c r="S1449" s="10">
        <f>(E1449/D1449)*100</f>
        <v>1.4999999999999999E-2</v>
      </c>
      <c r="T1449" s="12">
        <f>IF(P1449&gt;0,E1449/P1449,0)</f>
        <v>25</v>
      </c>
      <c r="U1449" t="str">
        <f>LEFT(R1449,FIND("/",R1449,1)-1)</f>
        <v>publishing</v>
      </c>
      <c r="V1449" t="str">
        <f>RIGHT(R1449,(LEN(R1449)-LEN(U1449)-1))</f>
        <v>translations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>(I1450/86400)+25569+(-5/24)</f>
        <v>42146.017361111109</v>
      </c>
      <c r="K1450">
        <v>1429655318</v>
      </c>
      <c r="L1450" s="13">
        <f>(K1450/86400)+25569+(-5/24)</f>
        <v>42115.728217592587</v>
      </c>
      <c r="M1450" s="15" t="str">
        <f>TEXT(L1450, "mmm")</f>
        <v>Apr</v>
      </c>
      <c r="N1450" s="15" t="str">
        <f>TEXT(L1450, "yyyy")</f>
        <v>2015</v>
      </c>
      <c r="O1450" t="b">
        <v>0</v>
      </c>
      <c r="P1450">
        <v>0</v>
      </c>
      <c r="Q1450" t="b">
        <v>0</v>
      </c>
      <c r="R1450" t="s">
        <v>8287</v>
      </c>
      <c r="S1450" s="10">
        <f>(E1450/D1450)*100</f>
        <v>0</v>
      </c>
      <c r="T1450" s="12">
        <f>IF(P1450&gt;0,E1450/P1450,0)</f>
        <v>0</v>
      </c>
      <c r="U1450" t="str">
        <f>LEFT(R1450,FIND("/",R1450,1)-1)</f>
        <v>publishing</v>
      </c>
      <c r="V1450" t="str">
        <f>RIGHT(R1450,(LEN(R1450)-LEN(U1450)-1))</f>
        <v>translations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>(I1451/86400)+25569+(-5/24)</f>
        <v>42134.603067129625</v>
      </c>
      <c r="K1451">
        <v>1427138905</v>
      </c>
      <c r="L1451" s="13">
        <f>(K1451/86400)+25569+(-5/24)</f>
        <v>42086.603067129625</v>
      </c>
      <c r="M1451" s="15" t="str">
        <f>TEXT(L1451, "mmm")</f>
        <v>Mar</v>
      </c>
      <c r="N1451" s="15" t="str">
        <f>TEXT(L1451, "yyyy")</f>
        <v>2015</v>
      </c>
      <c r="O1451" t="b">
        <v>0</v>
      </c>
      <c r="P1451">
        <v>0</v>
      </c>
      <c r="Q1451" t="b">
        <v>0</v>
      </c>
      <c r="R1451" t="s">
        <v>8287</v>
      </c>
      <c r="S1451" s="10">
        <f>(E1451/D1451)*100</f>
        <v>0</v>
      </c>
      <c r="T1451" s="12">
        <f>IF(P1451&gt;0,E1451/P1451,0)</f>
        <v>0</v>
      </c>
      <c r="U1451" t="str">
        <f>LEFT(R1451,FIND("/",R1451,1)-1)</f>
        <v>publishing</v>
      </c>
      <c r="V1451" t="str">
        <f>RIGHT(R1451,(LEN(R1451)-LEN(U1451)-1))</f>
        <v>translations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>(I1452/86400)+25569+(-5/24)</f>
        <v>42419.962928240733</v>
      </c>
      <c r="K1452">
        <v>1453349197</v>
      </c>
      <c r="L1452" s="13">
        <f>(K1452/86400)+25569+(-5/24)</f>
        <v>42389.962928240733</v>
      </c>
      <c r="M1452" s="15" t="str">
        <f>TEXT(L1452, "mmm")</f>
        <v>Jan</v>
      </c>
      <c r="N1452" s="15" t="str">
        <f>TEXT(L1452, "yyyy")</f>
        <v>2016</v>
      </c>
      <c r="O1452" t="b">
        <v>0</v>
      </c>
      <c r="P1452">
        <v>1</v>
      </c>
      <c r="Q1452" t="b">
        <v>0</v>
      </c>
      <c r="R1452" t="s">
        <v>8287</v>
      </c>
      <c r="S1452" s="10">
        <f>(E1452/D1452)*100</f>
        <v>1E-3</v>
      </c>
      <c r="T1452" s="12">
        <f>IF(P1452&gt;0,E1452/P1452,0)</f>
        <v>1</v>
      </c>
      <c r="U1452" t="str">
        <f>LEFT(R1452,FIND("/",R1452,1)-1)</f>
        <v>publishing</v>
      </c>
      <c r="V1452" t="str">
        <f>RIGHT(R1452,(LEN(R1452)-LEN(U1452)-1))</f>
        <v>translations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>(I1453/86400)+25569+(-5/24)</f>
        <v>41961.792349537034</v>
      </c>
      <c r="K1453">
        <v>1413759659</v>
      </c>
      <c r="L1453" s="13">
        <f>(K1453/86400)+25569+(-5/24)</f>
        <v>41931.75068287037</v>
      </c>
      <c r="M1453" s="15" t="str">
        <f>TEXT(L1453, "mmm")</f>
        <v>Oct</v>
      </c>
      <c r="N1453" s="15" t="str">
        <f>TEXT(L1453, "yyyy")</f>
        <v>2014</v>
      </c>
      <c r="O1453" t="b">
        <v>0</v>
      </c>
      <c r="P1453">
        <v>2</v>
      </c>
      <c r="Q1453" t="b">
        <v>0</v>
      </c>
      <c r="R1453" t="s">
        <v>8287</v>
      </c>
      <c r="S1453" s="10">
        <f>(E1453/D1453)*100</f>
        <v>1.0554089709762533E-2</v>
      </c>
      <c r="T1453" s="12">
        <f>IF(P1453&gt;0,E1453/P1453,0)</f>
        <v>1</v>
      </c>
      <c r="U1453" t="str">
        <f>LEFT(R1453,FIND("/",R1453,1)-1)</f>
        <v>publishing</v>
      </c>
      <c r="V1453" t="str">
        <f>RIGHT(R1453,(LEN(R1453)-LEN(U1453)-1))</f>
        <v>translations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>(I1454/86400)+25569+(-5/24)</f>
        <v>41848.494942129626</v>
      </c>
      <c r="K1454">
        <v>1403974363</v>
      </c>
      <c r="L1454" s="13">
        <f>(K1454/86400)+25569+(-5/24)</f>
        <v>41818.494942129626</v>
      </c>
      <c r="M1454" s="15" t="str">
        <f>TEXT(L1454, "mmm")</f>
        <v>Jun</v>
      </c>
      <c r="N1454" s="15" t="str">
        <f>TEXT(L1454, "yyyy")</f>
        <v>2014</v>
      </c>
      <c r="O1454" t="b">
        <v>0</v>
      </c>
      <c r="P1454">
        <v>0</v>
      </c>
      <c r="Q1454" t="b">
        <v>0</v>
      </c>
      <c r="R1454" t="s">
        <v>8287</v>
      </c>
      <c r="S1454" s="10">
        <f>(E1454/D1454)*100</f>
        <v>0</v>
      </c>
      <c r="T1454" s="12">
        <f>IF(P1454&gt;0,E1454/P1454,0)</f>
        <v>0</v>
      </c>
      <c r="U1454" t="str">
        <f>LEFT(R1454,FIND("/",R1454,1)-1)</f>
        <v>publishing</v>
      </c>
      <c r="V1454" t="str">
        <f>RIGHT(R1454,(LEN(R1454)-LEN(U1454)-1))</f>
        <v>translations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>(I1455/86400)+25569+(-5/24)</f>
        <v>42840.446145833332</v>
      </c>
      <c r="K1455">
        <v>1488386547</v>
      </c>
      <c r="L1455" s="13">
        <f>(K1455/86400)+25569+(-5/24)</f>
        <v>42795.487812499996</v>
      </c>
      <c r="M1455" s="15" t="str">
        <f>TEXT(L1455, "mmm")</f>
        <v>Mar</v>
      </c>
      <c r="N1455" s="15" t="str">
        <f>TEXT(L1455, "yyyy")</f>
        <v>2017</v>
      </c>
      <c r="O1455" t="b">
        <v>0</v>
      </c>
      <c r="P1455">
        <v>0</v>
      </c>
      <c r="Q1455" t="b">
        <v>0</v>
      </c>
      <c r="R1455" t="s">
        <v>8287</v>
      </c>
      <c r="S1455" s="10">
        <f>(E1455/D1455)*100</f>
        <v>0</v>
      </c>
      <c r="T1455" s="12">
        <f>IF(P1455&gt;0,E1455/P1455,0)</f>
        <v>0</v>
      </c>
      <c r="U1455" t="str">
        <f>LEFT(R1455,FIND("/",R1455,1)-1)</f>
        <v>publishing</v>
      </c>
      <c r="V1455" t="str">
        <f>RIGHT(R1455,(LEN(R1455)-LEN(U1455)-1))</f>
        <v>translations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>(I1456/86400)+25569+(-5/24)</f>
        <v>42484.707638888889</v>
      </c>
      <c r="K1456">
        <v>1459716480</v>
      </c>
      <c r="L1456" s="13">
        <f>(K1456/86400)+25569+(-5/24)</f>
        <v>42463.658333333333</v>
      </c>
      <c r="M1456" s="15" t="str">
        <f>TEXT(L1456, "mmm")</f>
        <v>Apr</v>
      </c>
      <c r="N1456" s="15" t="str">
        <f>TEXT(L1456, "yyyy")</f>
        <v>2016</v>
      </c>
      <c r="O1456" t="b">
        <v>0</v>
      </c>
      <c r="P1456">
        <v>1</v>
      </c>
      <c r="Q1456" t="b">
        <v>0</v>
      </c>
      <c r="R1456" t="s">
        <v>8287</v>
      </c>
      <c r="S1456" s="10">
        <f>(E1456/D1456)*100</f>
        <v>0.85714285714285721</v>
      </c>
      <c r="T1456" s="12">
        <f>IF(P1456&gt;0,E1456/P1456,0)</f>
        <v>15</v>
      </c>
      <c r="U1456" t="str">
        <f>LEFT(R1456,FIND("/",R1456,1)-1)</f>
        <v>publishing</v>
      </c>
      <c r="V1456" t="str">
        <f>RIGHT(R1456,(LEN(R1456)-LEN(U1456)-1))</f>
        <v>translations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>(I1457/86400)+25569+(-5/24)</f>
        <v>41887.360416666663</v>
      </c>
      <c r="K1457">
        <v>1405181320</v>
      </c>
      <c r="L1457" s="13">
        <f>(K1457/86400)+25569+(-5/24)</f>
        <v>41832.46435185185</v>
      </c>
      <c r="M1457" s="15" t="str">
        <f>TEXT(L1457, "mmm")</f>
        <v>Jul</v>
      </c>
      <c r="N1457" s="15" t="str">
        <f>TEXT(L1457, "yyyy")</f>
        <v>2014</v>
      </c>
      <c r="O1457" t="b">
        <v>0</v>
      </c>
      <c r="P1457">
        <v>7</v>
      </c>
      <c r="Q1457" t="b">
        <v>0</v>
      </c>
      <c r="R1457" t="s">
        <v>8287</v>
      </c>
      <c r="S1457" s="10">
        <f>(E1457/D1457)*100</f>
        <v>10.5</v>
      </c>
      <c r="T1457" s="12">
        <f>IF(P1457&gt;0,E1457/P1457,0)</f>
        <v>225</v>
      </c>
      <c r="U1457" t="str">
        <f>LEFT(R1457,FIND("/",R1457,1)-1)</f>
        <v>publishing</v>
      </c>
      <c r="V1457" t="str">
        <f>RIGHT(R1457,(LEN(R1457)-LEN(U1457)-1))</f>
        <v>translations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>(I1458/86400)+25569+(-5/24)</f>
        <v>42738.460243055553</v>
      </c>
      <c r="K1458">
        <v>1480867365</v>
      </c>
      <c r="L1458" s="13">
        <f>(K1458/86400)+25569+(-5/24)</f>
        <v>42708.460243055553</v>
      </c>
      <c r="M1458" s="15" t="str">
        <f>TEXT(L1458, "mmm")</f>
        <v>Dec</v>
      </c>
      <c r="N1458" s="15" t="str">
        <f>TEXT(L1458, "yyyy")</f>
        <v>2016</v>
      </c>
      <c r="O1458" t="b">
        <v>0</v>
      </c>
      <c r="P1458">
        <v>3</v>
      </c>
      <c r="Q1458" t="b">
        <v>0</v>
      </c>
      <c r="R1458" t="s">
        <v>8287</v>
      </c>
      <c r="S1458" s="10">
        <f>(E1458/D1458)*100</f>
        <v>2.9000000000000004</v>
      </c>
      <c r="T1458" s="12">
        <f>IF(P1458&gt;0,E1458/P1458,0)</f>
        <v>48.333333333333336</v>
      </c>
      <c r="U1458" t="str">
        <f>LEFT(R1458,FIND("/",R1458,1)-1)</f>
        <v>publishing</v>
      </c>
      <c r="V1458" t="str">
        <f>RIGHT(R1458,(LEN(R1458)-LEN(U1458)-1))</f>
        <v>translations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>(I1459/86400)+25569+(-5/24)</f>
        <v>42319.729675925926</v>
      </c>
      <c r="K1459">
        <v>1444685444</v>
      </c>
      <c r="L1459" s="13">
        <f>(K1459/86400)+25569+(-5/24)</f>
        <v>42289.688009259255</v>
      </c>
      <c r="M1459" s="15" t="str">
        <f>TEXT(L1459, "mmm")</f>
        <v>Oct</v>
      </c>
      <c r="N1459" s="15" t="str">
        <f>TEXT(L1459, "yyyy")</f>
        <v>2015</v>
      </c>
      <c r="O1459" t="b">
        <v>0</v>
      </c>
      <c r="P1459">
        <v>0</v>
      </c>
      <c r="Q1459" t="b">
        <v>0</v>
      </c>
      <c r="R1459" t="s">
        <v>8287</v>
      </c>
      <c r="S1459" s="10">
        <f>(E1459/D1459)*100</f>
        <v>0</v>
      </c>
      <c r="T1459" s="12">
        <f>IF(P1459&gt;0,E1459/P1459,0)</f>
        <v>0</v>
      </c>
      <c r="U1459" t="str">
        <f>LEFT(R1459,FIND("/",R1459,1)-1)</f>
        <v>publishing</v>
      </c>
      <c r="V1459" t="str">
        <f>RIGHT(R1459,(LEN(R1459)-LEN(U1459)-1))</f>
        <v>translations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>(I1460/86400)+25569+(-5/24)</f>
        <v>41861.958333333328</v>
      </c>
      <c r="K1460">
        <v>1405097760</v>
      </c>
      <c r="L1460" s="13">
        <f>(K1460/86400)+25569+(-5/24)</f>
        <v>41831.49722222222</v>
      </c>
      <c r="M1460" s="15" t="str">
        <f>TEXT(L1460, "mmm")</f>
        <v>Jul</v>
      </c>
      <c r="N1460" s="15" t="str">
        <f>TEXT(L1460, "yyyy")</f>
        <v>2014</v>
      </c>
      <c r="O1460" t="b">
        <v>0</v>
      </c>
      <c r="P1460">
        <v>0</v>
      </c>
      <c r="Q1460" t="b">
        <v>0</v>
      </c>
      <c r="R1460" t="s">
        <v>8287</v>
      </c>
      <c r="S1460" s="10">
        <f>(E1460/D1460)*100</f>
        <v>0</v>
      </c>
      <c r="T1460" s="12">
        <f>IF(P1460&gt;0,E1460/P1460,0)</f>
        <v>0</v>
      </c>
      <c r="U1460" t="str">
        <f>LEFT(R1460,FIND("/",R1460,1)-1)</f>
        <v>publishing</v>
      </c>
      <c r="V1460" t="str">
        <f>RIGHT(R1460,(LEN(R1460)-LEN(U1460)-1))</f>
        <v>translations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>(I1461/86400)+25569+(-5/24)</f>
        <v>42340.517361111109</v>
      </c>
      <c r="K1461">
        <v>1446612896</v>
      </c>
      <c r="L1461" s="13">
        <f>(K1461/86400)+25569+(-5/24)</f>
        <v>42311.996481481481</v>
      </c>
      <c r="M1461" s="15" t="str">
        <f>TEXT(L1461, "mmm")</f>
        <v>Nov</v>
      </c>
      <c r="N1461" s="15" t="str">
        <f>TEXT(L1461, "yyyy")</f>
        <v>2015</v>
      </c>
      <c r="O1461" t="b">
        <v>0</v>
      </c>
      <c r="P1461">
        <v>0</v>
      </c>
      <c r="Q1461" t="b">
        <v>0</v>
      </c>
      <c r="R1461" t="s">
        <v>8287</v>
      </c>
      <c r="S1461" s="10">
        <f>(E1461/D1461)*100</f>
        <v>0</v>
      </c>
      <c r="T1461" s="12">
        <f>IF(P1461&gt;0,E1461/P1461,0)</f>
        <v>0</v>
      </c>
      <c r="U1461" t="str">
        <f>LEFT(R1461,FIND("/",R1461,1)-1)</f>
        <v>publishing</v>
      </c>
      <c r="V1461" t="str">
        <f>RIGHT(R1461,(LEN(R1461)-LEN(U1461)-1))</f>
        <v>translations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>(I1462/86400)+25569+(-5/24)</f>
        <v>41973.781249999993</v>
      </c>
      <c r="K1462">
        <v>1412371898</v>
      </c>
      <c r="L1462" s="13">
        <f>(K1462/86400)+25569+(-5/24)</f>
        <v>41915.688634259255</v>
      </c>
      <c r="M1462" s="15" t="str">
        <f>TEXT(L1462, "mmm")</f>
        <v>Oct</v>
      </c>
      <c r="N1462" s="15" t="str">
        <f>TEXT(L1462, "yyyy")</f>
        <v>2014</v>
      </c>
      <c r="O1462" t="b">
        <v>0</v>
      </c>
      <c r="P1462">
        <v>0</v>
      </c>
      <c r="Q1462" t="b">
        <v>0</v>
      </c>
      <c r="R1462" t="s">
        <v>8287</v>
      </c>
      <c r="S1462" s="10">
        <f>(E1462/D1462)*100</f>
        <v>0</v>
      </c>
      <c r="T1462" s="12">
        <f>IF(P1462&gt;0,E1462/P1462,0)</f>
        <v>0</v>
      </c>
      <c r="U1462" t="str">
        <f>LEFT(R1462,FIND("/",R1462,1)-1)</f>
        <v>publishing</v>
      </c>
      <c r="V1462" t="str">
        <f>RIGHT(R1462,(LEN(R1462)-LEN(U1462)-1))</f>
        <v>translations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>(I1463/86400)+25569+(-5/24)</f>
        <v>41932.791666666664</v>
      </c>
      <c r="K1463">
        <v>1410967754</v>
      </c>
      <c r="L1463" s="13">
        <f>(K1463/86400)+25569+(-5/24)</f>
        <v>41899.436967592592</v>
      </c>
      <c r="M1463" s="15" t="str">
        <f>TEXT(L1463, "mmm")</f>
        <v>Sep</v>
      </c>
      <c r="N1463" s="15" t="str">
        <f>TEXT(L1463, "yyyy")</f>
        <v>2014</v>
      </c>
      <c r="O1463" t="b">
        <v>1</v>
      </c>
      <c r="P1463">
        <v>340</v>
      </c>
      <c r="Q1463" t="b">
        <v>1</v>
      </c>
      <c r="R1463" t="s">
        <v>8288</v>
      </c>
      <c r="S1463" s="10">
        <f>(E1463/D1463)*100</f>
        <v>101.24459999999999</v>
      </c>
      <c r="T1463" s="12">
        <f>IF(P1463&gt;0,E1463/P1463,0)</f>
        <v>44.66673529411765</v>
      </c>
      <c r="U1463" t="str">
        <f>LEFT(R1463,FIND("/",R1463,1)-1)</f>
        <v>publishing</v>
      </c>
      <c r="V1463" t="str">
        <f>RIGHT(R1463,(LEN(R1463)-LEN(U1463)-1))</f>
        <v>radio &amp; podcasts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>(I1464/86400)+25569+(-5/24)</f>
        <v>41374.454525462963</v>
      </c>
      <c r="K1464">
        <v>1363017271</v>
      </c>
      <c r="L1464" s="13">
        <f>(K1464/86400)+25569+(-5/24)</f>
        <v>41344.454525462963</v>
      </c>
      <c r="M1464" s="15" t="str">
        <f>TEXT(L1464, "mmm")</f>
        <v>Mar</v>
      </c>
      <c r="N1464" s="15" t="str">
        <f>TEXT(L1464, "yyyy")</f>
        <v>2013</v>
      </c>
      <c r="O1464" t="b">
        <v>1</v>
      </c>
      <c r="P1464">
        <v>150</v>
      </c>
      <c r="Q1464" t="b">
        <v>1</v>
      </c>
      <c r="R1464" t="s">
        <v>8288</v>
      </c>
      <c r="S1464" s="10">
        <f>(E1464/D1464)*100</f>
        <v>108.5175</v>
      </c>
      <c r="T1464" s="12">
        <f>IF(P1464&gt;0,E1464/P1464,0)</f>
        <v>28.937999999999999</v>
      </c>
      <c r="U1464" t="str">
        <f>LEFT(R1464,FIND("/",R1464,1)-1)</f>
        <v>publishing</v>
      </c>
      <c r="V1464" t="str">
        <f>RIGHT(R1464,(LEN(R1464)-LEN(U1464)-1))</f>
        <v>radio &amp; podcasts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>(I1465/86400)+25569+(-5/24)</f>
        <v>41371.661319444444</v>
      </c>
      <c r="K1465">
        <v>1361483538</v>
      </c>
      <c r="L1465" s="13">
        <f>(K1465/86400)+25569+(-5/24)</f>
        <v>41326.702986111108</v>
      </c>
      <c r="M1465" s="15" t="str">
        <f>TEXT(L1465, "mmm")</f>
        <v>Feb</v>
      </c>
      <c r="N1465" s="15" t="str">
        <f>TEXT(L1465, "yyyy")</f>
        <v>2013</v>
      </c>
      <c r="O1465" t="b">
        <v>1</v>
      </c>
      <c r="P1465">
        <v>25</v>
      </c>
      <c r="Q1465" t="b">
        <v>1</v>
      </c>
      <c r="R1465" t="s">
        <v>8288</v>
      </c>
      <c r="S1465" s="10">
        <f>(E1465/D1465)*100</f>
        <v>147.66666666666666</v>
      </c>
      <c r="T1465" s="12">
        <f>IF(P1465&gt;0,E1465/P1465,0)</f>
        <v>35.44</v>
      </c>
      <c r="U1465" t="str">
        <f>LEFT(R1465,FIND("/",R1465,1)-1)</f>
        <v>publishing</v>
      </c>
      <c r="V1465" t="str">
        <f>RIGHT(R1465,(LEN(R1465)-LEN(U1465)-1))</f>
        <v>radio &amp; podcasts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>(I1466/86400)+25569+(-5/24)</f>
        <v>41321.453217592592</v>
      </c>
      <c r="K1466">
        <v>1358437958</v>
      </c>
      <c r="L1466" s="13">
        <f>(K1466/86400)+25569+(-5/24)</f>
        <v>41291.453217592592</v>
      </c>
      <c r="M1466" s="15" t="str">
        <f>TEXT(L1466, "mmm")</f>
        <v>Jan</v>
      </c>
      <c r="N1466" s="15" t="str">
        <f>TEXT(L1466, "yyyy")</f>
        <v>2013</v>
      </c>
      <c r="O1466" t="b">
        <v>1</v>
      </c>
      <c r="P1466">
        <v>234</v>
      </c>
      <c r="Q1466" t="b">
        <v>1</v>
      </c>
      <c r="R1466" t="s">
        <v>8288</v>
      </c>
      <c r="S1466" s="10">
        <f>(E1466/D1466)*100</f>
        <v>163.19999999999999</v>
      </c>
      <c r="T1466" s="12">
        <f>IF(P1466&gt;0,E1466/P1466,0)</f>
        <v>34.871794871794869</v>
      </c>
      <c r="U1466" t="str">
        <f>LEFT(R1466,FIND("/",R1466,1)-1)</f>
        <v>publishing</v>
      </c>
      <c r="V1466" t="str">
        <f>RIGHT(R1466,(LEN(R1466)-LEN(U1466)-1))</f>
        <v>radio &amp; podcasts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>(I1467/86400)+25569+(-5/24)</f>
        <v>40989.916666666664</v>
      </c>
      <c r="K1467">
        <v>1329759452</v>
      </c>
      <c r="L1467" s="13">
        <f>(K1467/86400)+25569+(-5/24)</f>
        <v>40959.526064814811</v>
      </c>
      <c r="M1467" s="15" t="str">
        <f>TEXT(L1467, "mmm")</f>
        <v>Feb</v>
      </c>
      <c r="N1467" s="15" t="str">
        <f>TEXT(L1467, "yyyy")</f>
        <v>2012</v>
      </c>
      <c r="O1467" t="b">
        <v>1</v>
      </c>
      <c r="P1467">
        <v>2602</v>
      </c>
      <c r="Q1467" t="b">
        <v>1</v>
      </c>
      <c r="R1467" t="s">
        <v>8288</v>
      </c>
      <c r="S1467" s="10">
        <f>(E1467/D1467)*100</f>
        <v>456.41449999999998</v>
      </c>
      <c r="T1467" s="12">
        <f>IF(P1467&gt;0,E1467/P1467,0)</f>
        <v>52.622732513451197</v>
      </c>
      <c r="U1467" t="str">
        <f>LEFT(R1467,FIND("/",R1467,1)-1)</f>
        <v>publishing</v>
      </c>
      <c r="V1467" t="str">
        <f>RIGHT(R1467,(LEN(R1467)-LEN(U1467)-1))</f>
        <v>radio &amp; podcasts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>(I1468/86400)+25569+(-5/24)</f>
        <v>42380.999999999993</v>
      </c>
      <c r="K1468">
        <v>1449029266</v>
      </c>
      <c r="L1468" s="13">
        <f>(K1468/86400)+25569+(-5/24)</f>
        <v>42339.963726851849</v>
      </c>
      <c r="M1468" s="15" t="str">
        <f>TEXT(L1468, "mmm")</f>
        <v>Dec</v>
      </c>
      <c r="N1468" s="15" t="str">
        <f>TEXT(L1468, "yyyy")</f>
        <v>2015</v>
      </c>
      <c r="O1468" t="b">
        <v>1</v>
      </c>
      <c r="P1468">
        <v>248</v>
      </c>
      <c r="Q1468" t="b">
        <v>1</v>
      </c>
      <c r="R1468" t="s">
        <v>8288</v>
      </c>
      <c r="S1468" s="10">
        <f>(E1468/D1468)*100</f>
        <v>107.87731249999999</v>
      </c>
      <c r="T1468" s="12">
        <f>IF(P1468&gt;0,E1468/P1468,0)</f>
        <v>69.598266129032254</v>
      </c>
      <c r="U1468" t="str">
        <f>LEFT(R1468,FIND("/",R1468,1)-1)</f>
        <v>publishing</v>
      </c>
      <c r="V1468" t="str">
        <f>RIGHT(R1468,(LEN(R1468)-LEN(U1468)-1))</f>
        <v>radio &amp; podcasts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>(I1469/86400)+25569+(-5/24)</f>
        <v>40993.55190972222</v>
      </c>
      <c r="K1469">
        <v>1327518885</v>
      </c>
      <c r="L1469" s="13">
        <f>(K1469/86400)+25569+(-5/24)</f>
        <v>40933.593576388885</v>
      </c>
      <c r="M1469" s="15" t="str">
        <f>TEXT(L1469, "mmm")</f>
        <v>Jan</v>
      </c>
      <c r="N1469" s="15" t="str">
        <f>TEXT(L1469, "yyyy")</f>
        <v>2012</v>
      </c>
      <c r="O1469" t="b">
        <v>1</v>
      </c>
      <c r="P1469">
        <v>600</v>
      </c>
      <c r="Q1469" t="b">
        <v>1</v>
      </c>
      <c r="R1469" t="s">
        <v>8288</v>
      </c>
      <c r="S1469" s="10">
        <f>(E1469/D1469)*100</f>
        <v>115.08</v>
      </c>
      <c r="T1469" s="12">
        <f>IF(P1469&gt;0,E1469/P1469,0)</f>
        <v>76.72</v>
      </c>
      <c r="U1469" t="str">
        <f>LEFT(R1469,FIND("/",R1469,1)-1)</f>
        <v>publishing</v>
      </c>
      <c r="V1469" t="str">
        <f>RIGHT(R1469,(LEN(R1469)-LEN(U1469)-1))</f>
        <v>radio &amp; podcasts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>(I1470/86400)+25569+(-5/24)</f>
        <v>40705.806122685179</v>
      </c>
      <c r="K1470">
        <v>1302654049</v>
      </c>
      <c r="L1470" s="13">
        <f>(K1470/86400)+25569+(-5/24)</f>
        <v>40645.806122685179</v>
      </c>
      <c r="M1470" s="15" t="str">
        <f>TEXT(L1470, "mmm")</f>
        <v>Apr</v>
      </c>
      <c r="N1470" s="15" t="str">
        <f>TEXT(L1470, "yyyy")</f>
        <v>2011</v>
      </c>
      <c r="O1470" t="b">
        <v>1</v>
      </c>
      <c r="P1470">
        <v>293</v>
      </c>
      <c r="Q1470" t="b">
        <v>1</v>
      </c>
      <c r="R1470" t="s">
        <v>8288</v>
      </c>
      <c r="S1470" s="10">
        <f>(E1470/D1470)*100</f>
        <v>102.36842105263158</v>
      </c>
      <c r="T1470" s="12">
        <f>IF(P1470&gt;0,E1470/P1470,0)</f>
        <v>33.191126279863482</v>
      </c>
      <c r="U1470" t="str">
        <f>LEFT(R1470,FIND("/",R1470,1)-1)</f>
        <v>publishing</v>
      </c>
      <c r="V1470" t="str">
        <f>RIGHT(R1470,(LEN(R1470)-LEN(U1470)-1))</f>
        <v>radio &amp; podcasts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>(I1471/86400)+25569+(-5/24)</f>
        <v>41320.390150462961</v>
      </c>
      <c r="K1471">
        <v>1358346109</v>
      </c>
      <c r="L1471" s="13">
        <f>(K1471/86400)+25569+(-5/24)</f>
        <v>41290.390150462961</v>
      </c>
      <c r="M1471" s="15" t="str">
        <f>TEXT(L1471, "mmm")</f>
        <v>Jan</v>
      </c>
      <c r="N1471" s="15" t="str">
        <f>TEXT(L1471, "yyyy")</f>
        <v>2013</v>
      </c>
      <c r="O1471" t="b">
        <v>1</v>
      </c>
      <c r="P1471">
        <v>321</v>
      </c>
      <c r="Q1471" t="b">
        <v>1</v>
      </c>
      <c r="R1471" t="s">
        <v>8288</v>
      </c>
      <c r="S1471" s="10">
        <f>(E1471/D1471)*100</f>
        <v>108.42485875706214</v>
      </c>
      <c r="T1471" s="12">
        <f>IF(P1471&gt;0,E1471/P1471,0)</f>
        <v>149.46417445482865</v>
      </c>
      <c r="U1471" t="str">
        <f>LEFT(R1471,FIND("/",R1471,1)-1)</f>
        <v>publishing</v>
      </c>
      <c r="V1471" t="str">
        <f>RIGHT(R1471,(LEN(R1471)-LEN(U1471)-1))</f>
        <v>radio &amp; podcasts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>(I1472/86400)+25569+(-5/24)</f>
        <v>41271.618784722217</v>
      </c>
      <c r="K1472">
        <v>1354909863</v>
      </c>
      <c r="L1472" s="13">
        <f>(K1472/86400)+25569+(-5/24)</f>
        <v>41250.618784722217</v>
      </c>
      <c r="M1472" s="15" t="str">
        <f>TEXT(L1472, "mmm")</f>
        <v>Dec</v>
      </c>
      <c r="N1472" s="15" t="str">
        <f>TEXT(L1472, "yyyy")</f>
        <v>2012</v>
      </c>
      <c r="O1472" t="b">
        <v>1</v>
      </c>
      <c r="P1472">
        <v>81</v>
      </c>
      <c r="Q1472" t="b">
        <v>1</v>
      </c>
      <c r="R1472" t="s">
        <v>8288</v>
      </c>
      <c r="S1472" s="10">
        <f>(E1472/D1472)*100</f>
        <v>125.13333333333334</v>
      </c>
      <c r="T1472" s="12">
        <f>IF(P1472&gt;0,E1472/P1472,0)</f>
        <v>23.172839506172838</v>
      </c>
      <c r="U1472" t="str">
        <f>LEFT(R1472,FIND("/",R1472,1)-1)</f>
        <v>publishing</v>
      </c>
      <c r="V1472" t="str">
        <f>RIGHT(R1472,(LEN(R1472)-LEN(U1472)-1))</f>
        <v>radio &amp; podcasts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>(I1473/86400)+25569+(-5/24)</f>
        <v>42103.749236111107</v>
      </c>
      <c r="K1473">
        <v>1426028334</v>
      </c>
      <c r="L1473" s="13">
        <f>(K1473/86400)+25569+(-5/24)</f>
        <v>42073.749236111107</v>
      </c>
      <c r="M1473" s="15" t="str">
        <f>TEXT(L1473, "mmm")</f>
        <v>Mar</v>
      </c>
      <c r="N1473" s="15" t="str">
        <f>TEXT(L1473, "yyyy")</f>
        <v>2015</v>
      </c>
      <c r="O1473" t="b">
        <v>1</v>
      </c>
      <c r="P1473">
        <v>343</v>
      </c>
      <c r="Q1473" t="b">
        <v>1</v>
      </c>
      <c r="R1473" t="s">
        <v>8288</v>
      </c>
      <c r="S1473" s="10">
        <f>(E1473/D1473)*100</f>
        <v>103.840625</v>
      </c>
      <c r="T1473" s="12">
        <f>IF(P1473&gt;0,E1473/P1473,0)</f>
        <v>96.877551020408163</v>
      </c>
      <c r="U1473" t="str">
        <f>LEFT(R1473,FIND("/",R1473,1)-1)</f>
        <v>publishing</v>
      </c>
      <c r="V1473" t="str">
        <f>RIGHT(R1473,(LEN(R1473)-LEN(U1473)-1))</f>
        <v>radio &amp; podcasts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>(I1474/86400)+25569+(-5/24)</f>
        <v>41563.33452546296</v>
      </c>
      <c r="K1474">
        <v>1379336503</v>
      </c>
      <c r="L1474" s="13">
        <f>(K1474/86400)+25569+(-5/24)</f>
        <v>41533.33452546296</v>
      </c>
      <c r="M1474" s="15" t="str">
        <f>TEXT(L1474, "mmm")</f>
        <v>Sep</v>
      </c>
      <c r="N1474" s="15" t="str">
        <f>TEXT(L1474, "yyyy")</f>
        <v>2013</v>
      </c>
      <c r="O1474" t="b">
        <v>1</v>
      </c>
      <c r="P1474">
        <v>336</v>
      </c>
      <c r="Q1474" t="b">
        <v>1</v>
      </c>
      <c r="R1474" t="s">
        <v>8288</v>
      </c>
      <c r="S1474" s="10">
        <f>(E1474/D1474)*100</f>
        <v>138.70400000000001</v>
      </c>
      <c r="T1474" s="12">
        <f>IF(P1474&gt;0,E1474/P1474,0)</f>
        <v>103.20238095238095</v>
      </c>
      <c r="U1474" t="str">
        <f>LEFT(R1474,FIND("/",R1474,1)-1)</f>
        <v>publishing</v>
      </c>
      <c r="V1474" t="str">
        <f>RIGHT(R1474,(LEN(R1474)-LEN(U1474)-1))</f>
        <v>radio &amp; podcasts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>(I1475/86400)+25569+(-5/24)</f>
        <v>40969.771284722221</v>
      </c>
      <c r="K1475">
        <v>1328052639</v>
      </c>
      <c r="L1475" s="13">
        <f>(K1475/86400)+25569+(-5/24)</f>
        <v>40939.771284722221</v>
      </c>
      <c r="M1475" s="15" t="str">
        <f>TEXT(L1475, "mmm")</f>
        <v>Jan</v>
      </c>
      <c r="N1475" s="15" t="str">
        <f>TEXT(L1475, "yyyy")</f>
        <v>2012</v>
      </c>
      <c r="O1475" t="b">
        <v>1</v>
      </c>
      <c r="P1475">
        <v>47</v>
      </c>
      <c r="Q1475" t="b">
        <v>1</v>
      </c>
      <c r="R1475" t="s">
        <v>8288</v>
      </c>
      <c r="S1475" s="10">
        <f>(E1475/D1475)*100</f>
        <v>120.51600000000001</v>
      </c>
      <c r="T1475" s="12">
        <f>IF(P1475&gt;0,E1475/P1475,0)</f>
        <v>38.462553191489363</v>
      </c>
      <c r="U1475" t="str">
        <f>LEFT(R1475,FIND("/",R1475,1)-1)</f>
        <v>publishing</v>
      </c>
      <c r="V1475" t="str">
        <f>RIGHT(R1475,(LEN(R1475)-LEN(U1475)-1))</f>
        <v>radio &amp; podcasts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>(I1476/86400)+25569+(-5/24)</f>
        <v>41530.519583333335</v>
      </c>
      <c r="K1476">
        <v>1376501292</v>
      </c>
      <c r="L1476" s="13">
        <f>(K1476/86400)+25569+(-5/24)</f>
        <v>41500.519583333335</v>
      </c>
      <c r="M1476" s="15" t="str">
        <f>TEXT(L1476, "mmm")</f>
        <v>Aug</v>
      </c>
      <c r="N1476" s="15" t="str">
        <f>TEXT(L1476, "yyyy")</f>
        <v>2013</v>
      </c>
      <c r="O1476" t="b">
        <v>1</v>
      </c>
      <c r="P1476">
        <v>76</v>
      </c>
      <c r="Q1476" t="b">
        <v>1</v>
      </c>
      <c r="R1476" t="s">
        <v>8288</v>
      </c>
      <c r="S1476" s="10">
        <f>(E1476/D1476)*100</f>
        <v>112.26666666666667</v>
      </c>
      <c r="T1476" s="12">
        <f>IF(P1476&gt;0,E1476/P1476,0)</f>
        <v>44.315789473684212</v>
      </c>
      <c r="U1476" t="str">
        <f>LEFT(R1476,FIND("/",R1476,1)-1)</f>
        <v>publishing</v>
      </c>
      <c r="V1476" t="str">
        <f>RIGHT(R1476,(LEN(R1476)-LEN(U1476)-1))</f>
        <v>radio &amp; podcasts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>(I1477/86400)+25569+(-5/24)</f>
        <v>41992.999305555553</v>
      </c>
      <c r="K1477">
        <v>1416244863</v>
      </c>
      <c r="L1477" s="13">
        <f>(K1477/86400)+25569+(-5/24)</f>
        <v>41960.514618055553</v>
      </c>
      <c r="M1477" s="15" t="str">
        <f>TEXT(L1477, "mmm")</f>
        <v>Nov</v>
      </c>
      <c r="N1477" s="15" t="str">
        <f>TEXT(L1477, "yyyy")</f>
        <v>2014</v>
      </c>
      <c r="O1477" t="b">
        <v>1</v>
      </c>
      <c r="P1477">
        <v>441</v>
      </c>
      <c r="Q1477" t="b">
        <v>1</v>
      </c>
      <c r="R1477" t="s">
        <v>8288</v>
      </c>
      <c r="S1477" s="10">
        <f>(E1477/D1477)*100</f>
        <v>188.66966666666667</v>
      </c>
      <c r="T1477" s="12">
        <f>IF(P1477&gt;0,E1477/P1477,0)</f>
        <v>64.173356009070289</v>
      </c>
      <c r="U1477" t="str">
        <f>LEFT(R1477,FIND("/",R1477,1)-1)</f>
        <v>publishing</v>
      </c>
      <c r="V1477" t="str">
        <f>RIGHT(R1477,(LEN(R1477)-LEN(U1477)-1))</f>
        <v>radio &amp; podcasts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>(I1478/86400)+25569+(-5/24)</f>
        <v>40795.833587962959</v>
      </c>
      <c r="K1478">
        <v>1313024422</v>
      </c>
      <c r="L1478" s="13">
        <f>(K1478/86400)+25569+(-5/24)</f>
        <v>40765.833587962959</v>
      </c>
      <c r="M1478" s="15" t="str">
        <f>TEXT(L1478, "mmm")</f>
        <v>Aug</v>
      </c>
      <c r="N1478" s="15" t="str">
        <f>TEXT(L1478, "yyyy")</f>
        <v>2011</v>
      </c>
      <c r="O1478" t="b">
        <v>1</v>
      </c>
      <c r="P1478">
        <v>916</v>
      </c>
      <c r="Q1478" t="b">
        <v>1</v>
      </c>
      <c r="R1478" t="s">
        <v>8288</v>
      </c>
      <c r="S1478" s="10">
        <f>(E1478/D1478)*100</f>
        <v>661.55466666666666</v>
      </c>
      <c r="T1478" s="12">
        <f>IF(P1478&gt;0,E1478/P1478,0)</f>
        <v>43.333275109170302</v>
      </c>
      <c r="U1478" t="str">
        <f>LEFT(R1478,FIND("/",R1478,1)-1)</f>
        <v>publishing</v>
      </c>
      <c r="V1478" t="str">
        <f>RIGHT(R1478,(LEN(R1478)-LEN(U1478)-1))</f>
        <v>radio &amp; podcasts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>(I1479/86400)+25569+(-5/24)</f>
        <v>40899.916666666664</v>
      </c>
      <c r="K1479">
        <v>1319467604</v>
      </c>
      <c r="L1479" s="13">
        <f>(K1479/86400)+25569+(-5/24)</f>
        <v>40840.407453703701</v>
      </c>
      <c r="M1479" s="15" t="str">
        <f>TEXT(L1479, "mmm")</f>
        <v>Oct</v>
      </c>
      <c r="N1479" s="15" t="str">
        <f>TEXT(L1479, "yyyy")</f>
        <v>2011</v>
      </c>
      <c r="O1479" t="b">
        <v>1</v>
      </c>
      <c r="P1479">
        <v>369</v>
      </c>
      <c r="Q1479" t="b">
        <v>1</v>
      </c>
      <c r="R1479" t="s">
        <v>8288</v>
      </c>
      <c r="S1479" s="10">
        <f>(E1479/D1479)*100</f>
        <v>111.31</v>
      </c>
      <c r="T1479" s="12">
        <f>IF(P1479&gt;0,E1479/P1479,0)</f>
        <v>90.495934959349597</v>
      </c>
      <c r="U1479" t="str">
        <f>LEFT(R1479,FIND("/",R1479,1)-1)</f>
        <v>publishing</v>
      </c>
      <c r="V1479" t="str">
        <f>RIGHT(R1479,(LEN(R1479)-LEN(U1479)-1))</f>
        <v>radio &amp; podcasts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>(I1480/86400)+25569+(-5/24)</f>
        <v>41408.663344907407</v>
      </c>
      <c r="K1480">
        <v>1367355313</v>
      </c>
      <c r="L1480" s="13">
        <f>(K1480/86400)+25569+(-5/24)</f>
        <v>41394.663344907407</v>
      </c>
      <c r="M1480" s="15" t="str">
        <f>TEXT(L1480, "mmm")</f>
        <v>Apr</v>
      </c>
      <c r="N1480" s="15" t="str">
        <f>TEXT(L1480, "yyyy")</f>
        <v>2013</v>
      </c>
      <c r="O1480" t="b">
        <v>1</v>
      </c>
      <c r="P1480">
        <v>20242</v>
      </c>
      <c r="Q1480" t="b">
        <v>1</v>
      </c>
      <c r="R1480" t="s">
        <v>8288</v>
      </c>
      <c r="S1480" s="10">
        <f>(E1480/D1480)*100</f>
        <v>1181.6142199999999</v>
      </c>
      <c r="T1480" s="12">
        <f>IF(P1480&gt;0,E1480/P1480,0)</f>
        <v>29.187190495010373</v>
      </c>
      <c r="U1480" t="str">
        <f>LEFT(R1480,FIND("/",R1480,1)-1)</f>
        <v>publishing</v>
      </c>
      <c r="V1480" t="str">
        <f>RIGHT(R1480,(LEN(R1480)-LEN(U1480)-1))</f>
        <v>radio &amp; podcasts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>(I1481/86400)+25569+(-5/24)</f>
        <v>41768.957638888889</v>
      </c>
      <c r="K1481">
        <v>1398448389</v>
      </c>
      <c r="L1481" s="13">
        <f>(K1481/86400)+25569+(-5/24)</f>
        <v>41754.536909722221</v>
      </c>
      <c r="M1481" s="15" t="str">
        <f>TEXT(L1481, "mmm")</f>
        <v>Apr</v>
      </c>
      <c r="N1481" s="15" t="str">
        <f>TEXT(L1481, "yyyy")</f>
        <v>2014</v>
      </c>
      <c r="O1481" t="b">
        <v>1</v>
      </c>
      <c r="P1481">
        <v>71</v>
      </c>
      <c r="Q1481" t="b">
        <v>1</v>
      </c>
      <c r="R1481" t="s">
        <v>8288</v>
      </c>
      <c r="S1481" s="10">
        <f>(E1481/D1481)*100</f>
        <v>137.375</v>
      </c>
      <c r="T1481" s="12">
        <f>IF(P1481&gt;0,E1481/P1481,0)</f>
        <v>30.95774647887324</v>
      </c>
      <c r="U1481" t="str">
        <f>LEFT(R1481,FIND("/",R1481,1)-1)</f>
        <v>publishing</v>
      </c>
      <c r="V1481" t="str">
        <f>RIGHT(R1481,(LEN(R1481)-LEN(U1481)-1))</f>
        <v>radio &amp; podcasts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>(I1482/86400)+25569+(-5/24)</f>
        <v>41481.5</v>
      </c>
      <c r="K1482">
        <v>1373408699</v>
      </c>
      <c r="L1482" s="13">
        <f>(K1482/86400)+25569+(-5/24)</f>
        <v>41464.725682870368</v>
      </c>
      <c r="M1482" s="15" t="str">
        <f>TEXT(L1482, "mmm")</f>
        <v>Jul</v>
      </c>
      <c r="N1482" s="15" t="str">
        <f>TEXT(L1482, "yyyy")</f>
        <v>2013</v>
      </c>
      <c r="O1482" t="b">
        <v>1</v>
      </c>
      <c r="P1482">
        <v>635</v>
      </c>
      <c r="Q1482" t="b">
        <v>1</v>
      </c>
      <c r="R1482" t="s">
        <v>8288</v>
      </c>
      <c r="S1482" s="10">
        <f>(E1482/D1482)*100</f>
        <v>117.04040000000001</v>
      </c>
      <c r="T1482" s="12">
        <f>IF(P1482&gt;0,E1482/P1482,0)</f>
        <v>92.157795275590544</v>
      </c>
      <c r="U1482" t="str">
        <f>LEFT(R1482,FIND("/",R1482,1)-1)</f>
        <v>publishing</v>
      </c>
      <c r="V1482" t="str">
        <f>RIGHT(R1482,(LEN(R1482)-LEN(U1482)-1))</f>
        <v>radio &amp; podcasts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>(I1483/86400)+25569+(-5/24)</f>
        <v>41580.714641203704</v>
      </c>
      <c r="K1483">
        <v>1380838145</v>
      </c>
      <c r="L1483" s="13">
        <f>(K1483/86400)+25569+(-5/24)</f>
        <v>41550.714641203704</v>
      </c>
      <c r="M1483" s="15" t="str">
        <f>TEXT(L1483, "mmm")</f>
        <v>Oct</v>
      </c>
      <c r="N1483" s="15" t="str">
        <f>TEXT(L1483, "yyyy")</f>
        <v>2013</v>
      </c>
      <c r="O1483" t="b">
        <v>0</v>
      </c>
      <c r="P1483">
        <v>6</v>
      </c>
      <c r="Q1483" t="b">
        <v>0</v>
      </c>
      <c r="R1483" t="s">
        <v>8275</v>
      </c>
      <c r="S1483" s="10">
        <f>(E1483/D1483)*100</f>
        <v>2.1</v>
      </c>
      <c r="T1483" s="12">
        <f>IF(P1483&gt;0,E1483/P1483,0)</f>
        <v>17.5</v>
      </c>
      <c r="U1483" t="str">
        <f>LEFT(R1483,FIND("/",R1483,1)-1)</f>
        <v>publishing</v>
      </c>
      <c r="V1483" t="str">
        <f>RIGHT(R1483,(LEN(R1483)-LEN(U1483)-1))</f>
        <v>fiction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>(I1484/86400)+25569+(-5/24)</f>
        <v>41159.118750000001</v>
      </c>
      <c r="K1484">
        <v>1345062936</v>
      </c>
      <c r="L1484" s="13">
        <f>(K1484/86400)+25569+(-5/24)</f>
        <v>41136.649722222217</v>
      </c>
      <c r="M1484" s="15" t="str">
        <f>TEXT(L1484, "mmm")</f>
        <v>Aug</v>
      </c>
      <c r="N1484" s="15" t="str">
        <f>TEXT(L1484, "yyyy")</f>
        <v>2012</v>
      </c>
      <c r="O1484" t="b">
        <v>0</v>
      </c>
      <c r="P1484">
        <v>1</v>
      </c>
      <c r="Q1484" t="b">
        <v>0</v>
      </c>
      <c r="R1484" t="s">
        <v>8275</v>
      </c>
      <c r="S1484" s="10">
        <f>(E1484/D1484)*100</f>
        <v>0.1</v>
      </c>
      <c r="T1484" s="12">
        <f>IF(P1484&gt;0,E1484/P1484,0)</f>
        <v>5</v>
      </c>
      <c r="U1484" t="str">
        <f>LEFT(R1484,FIND("/",R1484,1)-1)</f>
        <v>publishing</v>
      </c>
      <c r="V1484" t="str">
        <f>RIGHT(R1484,(LEN(R1484)-LEN(U1484)-1))</f>
        <v>fiction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>(I1485/86400)+25569+(-5/24)</f>
        <v>42572.984664351847</v>
      </c>
      <c r="K1485">
        <v>1467002275</v>
      </c>
      <c r="L1485" s="13">
        <f>(K1485/86400)+25569+(-5/24)</f>
        <v>42547.984664351847</v>
      </c>
      <c r="M1485" s="15" t="str">
        <f>TEXT(L1485, "mmm")</f>
        <v>Jun</v>
      </c>
      <c r="N1485" s="15" t="str">
        <f>TEXT(L1485, "yyyy")</f>
        <v>2016</v>
      </c>
      <c r="O1485" t="b">
        <v>0</v>
      </c>
      <c r="P1485">
        <v>2</v>
      </c>
      <c r="Q1485" t="b">
        <v>0</v>
      </c>
      <c r="R1485" t="s">
        <v>8275</v>
      </c>
      <c r="S1485" s="10">
        <f>(E1485/D1485)*100</f>
        <v>0.7142857142857143</v>
      </c>
      <c r="T1485" s="12">
        <f>IF(P1485&gt;0,E1485/P1485,0)</f>
        <v>25</v>
      </c>
      <c r="U1485" t="str">
        <f>LEFT(R1485,FIND("/",R1485,1)-1)</f>
        <v>publishing</v>
      </c>
      <c r="V1485" t="str">
        <f>RIGHT(R1485,(LEN(R1485)-LEN(U1485)-1))</f>
        <v>fiction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>(I1486/86400)+25569+(-5/24)</f>
        <v>41111.410416666666</v>
      </c>
      <c r="K1486">
        <v>1337834963</v>
      </c>
      <c r="L1486" s="13">
        <f>(K1486/86400)+25569+(-5/24)</f>
        <v>41052.992627314808</v>
      </c>
      <c r="M1486" s="15" t="str">
        <f>TEXT(L1486, "mmm")</f>
        <v>May</v>
      </c>
      <c r="N1486" s="15" t="str">
        <f>TEXT(L1486, "yyyy")</f>
        <v>2012</v>
      </c>
      <c r="O1486" t="b">
        <v>0</v>
      </c>
      <c r="P1486">
        <v>0</v>
      </c>
      <c r="Q1486" t="b">
        <v>0</v>
      </c>
      <c r="R1486" t="s">
        <v>8275</v>
      </c>
      <c r="S1486" s="10">
        <f>(E1486/D1486)*100</f>
        <v>0</v>
      </c>
      <c r="T1486" s="12">
        <f>IF(P1486&gt;0,E1486/P1486,0)</f>
        <v>0</v>
      </c>
      <c r="U1486" t="str">
        <f>LEFT(R1486,FIND("/",R1486,1)-1)</f>
        <v>publishing</v>
      </c>
      <c r="V1486" t="str">
        <f>RIGHT(R1486,(LEN(R1486)-LEN(U1486)-1))</f>
        <v>fiction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>(I1487/86400)+25569+(-5/24)</f>
        <v>42175.587650462963</v>
      </c>
      <c r="K1487">
        <v>1430939173</v>
      </c>
      <c r="L1487" s="13">
        <f>(K1487/86400)+25569+(-5/24)</f>
        <v>42130.587650462963</v>
      </c>
      <c r="M1487" s="15" t="str">
        <f>TEXT(L1487, "mmm")</f>
        <v>May</v>
      </c>
      <c r="N1487" s="15" t="str">
        <f>TEXT(L1487, "yyyy")</f>
        <v>2015</v>
      </c>
      <c r="O1487" t="b">
        <v>0</v>
      </c>
      <c r="P1487">
        <v>3</v>
      </c>
      <c r="Q1487" t="b">
        <v>0</v>
      </c>
      <c r="R1487" t="s">
        <v>8275</v>
      </c>
      <c r="S1487" s="10">
        <f>(E1487/D1487)*100</f>
        <v>2.2388059701492535</v>
      </c>
      <c r="T1487" s="12">
        <f>IF(P1487&gt;0,E1487/P1487,0)</f>
        <v>50</v>
      </c>
      <c r="U1487" t="str">
        <f>LEFT(R1487,FIND("/",R1487,1)-1)</f>
        <v>publishing</v>
      </c>
      <c r="V1487" t="str">
        <f>RIGHT(R1487,(LEN(R1487)-LEN(U1487)-1))</f>
        <v>fiction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>(I1488/86400)+25569+(-5/24)</f>
        <v>42061.960196759253</v>
      </c>
      <c r="K1488">
        <v>1422417761</v>
      </c>
      <c r="L1488" s="13">
        <f>(K1488/86400)+25569+(-5/24)</f>
        <v>42031.960196759253</v>
      </c>
      <c r="M1488" s="15" t="str">
        <f>TEXT(L1488, "mmm")</f>
        <v>Jan</v>
      </c>
      <c r="N1488" s="15" t="str">
        <f>TEXT(L1488, "yyyy")</f>
        <v>2015</v>
      </c>
      <c r="O1488" t="b">
        <v>0</v>
      </c>
      <c r="P1488">
        <v>3</v>
      </c>
      <c r="Q1488" t="b">
        <v>0</v>
      </c>
      <c r="R1488" t="s">
        <v>8275</v>
      </c>
      <c r="S1488" s="10">
        <f>(E1488/D1488)*100</f>
        <v>0.24</v>
      </c>
      <c r="T1488" s="12">
        <f>IF(P1488&gt;0,E1488/P1488,0)</f>
        <v>16</v>
      </c>
      <c r="U1488" t="str">
        <f>LEFT(R1488,FIND("/",R1488,1)-1)</f>
        <v>publishing</v>
      </c>
      <c r="V1488" t="str">
        <f>RIGHT(R1488,(LEN(R1488)-LEN(U1488)-1))</f>
        <v>fiction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>(I1489/86400)+25569+(-5/24)</f>
        <v>42584.709155092591</v>
      </c>
      <c r="K1489">
        <v>1467583271</v>
      </c>
      <c r="L1489" s="13">
        <f>(K1489/86400)+25569+(-5/24)</f>
        <v>42554.709155092591</v>
      </c>
      <c r="M1489" s="15" t="str">
        <f>TEXT(L1489, "mmm")</f>
        <v>Jul</v>
      </c>
      <c r="N1489" s="15" t="str">
        <f>TEXT(L1489, "yyyy")</f>
        <v>2016</v>
      </c>
      <c r="O1489" t="b">
        <v>0</v>
      </c>
      <c r="P1489">
        <v>0</v>
      </c>
      <c r="Q1489" t="b">
        <v>0</v>
      </c>
      <c r="R1489" t="s">
        <v>8275</v>
      </c>
      <c r="S1489" s="10">
        <f>(E1489/D1489)*100</f>
        <v>0</v>
      </c>
      <c r="T1489" s="12">
        <f>IF(P1489&gt;0,E1489/P1489,0)</f>
        <v>0</v>
      </c>
      <c r="U1489" t="str">
        <f>LEFT(R1489,FIND("/",R1489,1)-1)</f>
        <v>publishing</v>
      </c>
      <c r="V1489" t="str">
        <f>RIGHT(R1489,(LEN(R1489)-LEN(U1489)-1))</f>
        <v>fiction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>(I1490/86400)+25569+(-5/24)</f>
        <v>41644.354861111111</v>
      </c>
      <c r="K1490">
        <v>1386336660</v>
      </c>
      <c r="L1490" s="13">
        <f>(K1490/86400)+25569+(-5/24)</f>
        <v>41614.354861111111</v>
      </c>
      <c r="M1490" s="15" t="str">
        <f>TEXT(L1490, "mmm")</f>
        <v>Dec</v>
      </c>
      <c r="N1490" s="15" t="str">
        <f>TEXT(L1490, "yyyy")</f>
        <v>2013</v>
      </c>
      <c r="O1490" t="b">
        <v>0</v>
      </c>
      <c r="P1490">
        <v>6</v>
      </c>
      <c r="Q1490" t="b">
        <v>0</v>
      </c>
      <c r="R1490" t="s">
        <v>8275</v>
      </c>
      <c r="S1490" s="10">
        <f>(E1490/D1490)*100</f>
        <v>2.4</v>
      </c>
      <c r="T1490" s="12">
        <f>IF(P1490&gt;0,E1490/P1490,0)</f>
        <v>60</v>
      </c>
      <c r="U1490" t="str">
        <f>LEFT(R1490,FIND("/",R1490,1)-1)</f>
        <v>publishing</v>
      </c>
      <c r="V1490" t="str">
        <f>RIGHT(R1490,(LEN(R1490)-LEN(U1490)-1))</f>
        <v>fiction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>(I1491/86400)+25569+(-5/24)</f>
        <v>41228.445046296292</v>
      </c>
      <c r="K1491">
        <v>1350398452</v>
      </c>
      <c r="L1491" s="13">
        <f>(K1491/86400)+25569+(-5/24)</f>
        <v>41198.403379629628</v>
      </c>
      <c r="M1491" s="15" t="str">
        <f>TEXT(L1491, "mmm")</f>
        <v>Oct</v>
      </c>
      <c r="N1491" s="15" t="str">
        <f>TEXT(L1491, "yyyy")</f>
        <v>2012</v>
      </c>
      <c r="O1491" t="b">
        <v>0</v>
      </c>
      <c r="P1491">
        <v>0</v>
      </c>
      <c r="Q1491" t="b">
        <v>0</v>
      </c>
      <c r="R1491" t="s">
        <v>8275</v>
      </c>
      <c r="S1491" s="10">
        <f>(E1491/D1491)*100</f>
        <v>0</v>
      </c>
      <c r="T1491" s="12">
        <f>IF(P1491&gt;0,E1491/P1491,0)</f>
        <v>0</v>
      </c>
      <c r="U1491" t="str">
        <f>LEFT(R1491,FIND("/",R1491,1)-1)</f>
        <v>publishing</v>
      </c>
      <c r="V1491" t="str">
        <f>RIGHT(R1491,(LEN(R1491)-LEN(U1491)-1))</f>
        <v>fiction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>(I1492/86400)+25569+(-5/24)</f>
        <v>41549.352708333332</v>
      </c>
      <c r="K1492">
        <v>1378214874</v>
      </c>
      <c r="L1492" s="13">
        <f>(K1492/86400)+25569+(-5/24)</f>
        <v>41520.352708333332</v>
      </c>
      <c r="M1492" s="15" t="str">
        <f>TEXT(L1492, "mmm")</f>
        <v>Sep</v>
      </c>
      <c r="N1492" s="15" t="str">
        <f>TEXT(L1492, "yyyy")</f>
        <v>2013</v>
      </c>
      <c r="O1492" t="b">
        <v>0</v>
      </c>
      <c r="P1492">
        <v>19</v>
      </c>
      <c r="Q1492" t="b">
        <v>0</v>
      </c>
      <c r="R1492" t="s">
        <v>8275</v>
      </c>
      <c r="S1492" s="10">
        <f>(E1492/D1492)*100</f>
        <v>30.862068965517242</v>
      </c>
      <c r="T1492" s="12">
        <f>IF(P1492&gt;0,E1492/P1492,0)</f>
        <v>47.10526315789474</v>
      </c>
      <c r="U1492" t="str">
        <f>LEFT(R1492,FIND("/",R1492,1)-1)</f>
        <v>publishing</v>
      </c>
      <c r="V1492" t="str">
        <f>RIGHT(R1492,(LEN(R1492)-LEN(U1492)-1))</f>
        <v>fiction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>(I1493/86400)+25569+(-5/24)</f>
        <v>42050.443055555552</v>
      </c>
      <c r="K1493">
        <v>1418922443</v>
      </c>
      <c r="L1493" s="13">
        <f>(K1493/86400)+25569+(-5/24)</f>
        <v>41991.505127314813</v>
      </c>
      <c r="M1493" s="15" t="str">
        <f>TEXT(L1493, "mmm")</f>
        <v>Dec</v>
      </c>
      <c r="N1493" s="15" t="str">
        <f>TEXT(L1493, "yyyy")</f>
        <v>2014</v>
      </c>
      <c r="O1493" t="b">
        <v>0</v>
      </c>
      <c r="P1493">
        <v>1</v>
      </c>
      <c r="Q1493" t="b">
        <v>0</v>
      </c>
      <c r="R1493" t="s">
        <v>8275</v>
      </c>
      <c r="S1493" s="10">
        <f>(E1493/D1493)*100</f>
        <v>8.3333333333333321</v>
      </c>
      <c r="T1493" s="12">
        <f>IF(P1493&gt;0,E1493/P1493,0)</f>
        <v>100</v>
      </c>
      <c r="U1493" t="str">
        <f>LEFT(R1493,FIND("/",R1493,1)-1)</f>
        <v>publishing</v>
      </c>
      <c r="V1493" t="str">
        <f>RIGHT(R1493,(LEN(R1493)-LEN(U1493)-1))</f>
        <v>fiction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>(I1494/86400)+25569+(-5/24)</f>
        <v>40712.676458333335</v>
      </c>
      <c r="K1494">
        <v>1305839646</v>
      </c>
      <c r="L1494" s="13">
        <f>(K1494/86400)+25569+(-5/24)</f>
        <v>40682.676458333335</v>
      </c>
      <c r="M1494" s="15" t="str">
        <f>TEXT(L1494, "mmm")</f>
        <v>May</v>
      </c>
      <c r="N1494" s="15" t="str">
        <f>TEXT(L1494, "yyyy")</f>
        <v>2011</v>
      </c>
      <c r="O1494" t="b">
        <v>0</v>
      </c>
      <c r="P1494">
        <v>2</v>
      </c>
      <c r="Q1494" t="b">
        <v>0</v>
      </c>
      <c r="R1494" t="s">
        <v>8275</v>
      </c>
      <c r="S1494" s="10">
        <f>(E1494/D1494)*100</f>
        <v>0.75</v>
      </c>
      <c r="T1494" s="12">
        <f>IF(P1494&gt;0,E1494/P1494,0)</f>
        <v>15</v>
      </c>
      <c r="U1494" t="str">
        <f>LEFT(R1494,FIND("/",R1494,1)-1)</f>
        <v>publishing</v>
      </c>
      <c r="V1494" t="str">
        <f>RIGHT(R1494,(LEN(R1494)-LEN(U1494)-1))</f>
        <v>fiction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>(I1495/86400)+25569+(-5/24)</f>
        <v>41441.658275462956</v>
      </c>
      <c r="K1495">
        <v>1368823675</v>
      </c>
      <c r="L1495" s="13">
        <f>(K1495/86400)+25569+(-5/24)</f>
        <v>41411.658275462956</v>
      </c>
      <c r="M1495" s="15" t="str">
        <f>TEXT(L1495, "mmm")</f>
        <v>May</v>
      </c>
      <c r="N1495" s="15" t="str">
        <f>TEXT(L1495, "yyyy")</f>
        <v>2013</v>
      </c>
      <c r="O1495" t="b">
        <v>0</v>
      </c>
      <c r="P1495">
        <v>0</v>
      </c>
      <c r="Q1495" t="b">
        <v>0</v>
      </c>
      <c r="R1495" t="s">
        <v>8275</v>
      </c>
      <c r="S1495" s="10">
        <f>(E1495/D1495)*100</f>
        <v>0</v>
      </c>
      <c r="T1495" s="12">
        <f>IF(P1495&gt;0,E1495/P1495,0)</f>
        <v>0</v>
      </c>
      <c r="U1495" t="str">
        <f>LEFT(R1495,FIND("/",R1495,1)-1)</f>
        <v>publishing</v>
      </c>
      <c r="V1495" t="str">
        <f>RIGHT(R1495,(LEN(R1495)-LEN(U1495)-1))</f>
        <v>fiction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>(I1496/86400)+25569+(-5/24)</f>
        <v>42097.443055555552</v>
      </c>
      <c r="K1496">
        <v>1425489613</v>
      </c>
      <c r="L1496" s="13">
        <f>(K1496/86400)+25569+(-5/24)</f>
        <v>42067.514039351845</v>
      </c>
      <c r="M1496" s="15" t="str">
        <f>TEXT(L1496, "mmm")</f>
        <v>Mar</v>
      </c>
      <c r="N1496" s="15" t="str">
        <f>TEXT(L1496, "yyyy")</f>
        <v>2015</v>
      </c>
      <c r="O1496" t="b">
        <v>0</v>
      </c>
      <c r="P1496">
        <v>11</v>
      </c>
      <c r="Q1496" t="b">
        <v>0</v>
      </c>
      <c r="R1496" t="s">
        <v>8275</v>
      </c>
      <c r="S1496" s="10">
        <f>(E1496/D1496)*100</f>
        <v>8.9</v>
      </c>
      <c r="T1496" s="12">
        <f>IF(P1496&gt;0,E1496/P1496,0)</f>
        <v>40.454545454545453</v>
      </c>
      <c r="U1496" t="str">
        <f>LEFT(R1496,FIND("/",R1496,1)-1)</f>
        <v>publishing</v>
      </c>
      <c r="V1496" t="str">
        <f>RIGHT(R1496,(LEN(R1496)-LEN(U1496)-1))</f>
        <v>fiction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>(I1497/86400)+25569+(-5/24)</f>
        <v>40782.581377314811</v>
      </c>
      <c r="K1497">
        <v>1311879431</v>
      </c>
      <c r="L1497" s="13">
        <f>(K1497/86400)+25569+(-5/24)</f>
        <v>40752.581377314811</v>
      </c>
      <c r="M1497" s="15" t="str">
        <f>TEXT(L1497, "mmm")</f>
        <v>Jul</v>
      </c>
      <c r="N1497" s="15" t="str">
        <f>TEXT(L1497, "yyyy")</f>
        <v>2011</v>
      </c>
      <c r="O1497" t="b">
        <v>0</v>
      </c>
      <c r="P1497">
        <v>0</v>
      </c>
      <c r="Q1497" t="b">
        <v>0</v>
      </c>
      <c r="R1497" t="s">
        <v>8275</v>
      </c>
      <c r="S1497" s="10">
        <f>(E1497/D1497)*100</f>
        <v>0</v>
      </c>
      <c r="T1497" s="12">
        <f>IF(P1497&gt;0,E1497/P1497,0)</f>
        <v>0</v>
      </c>
      <c r="U1497" t="str">
        <f>LEFT(R1497,FIND("/",R1497,1)-1)</f>
        <v>publishing</v>
      </c>
      <c r="V1497" t="str">
        <f>RIGHT(R1497,(LEN(R1497)-LEN(U1497)-1))</f>
        <v>fiction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>(I1498/86400)+25569+(-5/24)</f>
        <v>41898.266886574071</v>
      </c>
      <c r="K1498">
        <v>1405682659</v>
      </c>
      <c r="L1498" s="13">
        <f>(K1498/86400)+25569+(-5/24)</f>
        <v>41838.266886574071</v>
      </c>
      <c r="M1498" s="15" t="str">
        <f>TEXT(L1498, "mmm")</f>
        <v>Jul</v>
      </c>
      <c r="N1498" s="15" t="str">
        <f>TEXT(L1498, "yyyy")</f>
        <v>2014</v>
      </c>
      <c r="O1498" t="b">
        <v>0</v>
      </c>
      <c r="P1498">
        <v>0</v>
      </c>
      <c r="Q1498" t="b">
        <v>0</v>
      </c>
      <c r="R1498" t="s">
        <v>8275</v>
      </c>
      <c r="S1498" s="10">
        <f>(E1498/D1498)*100</f>
        <v>0</v>
      </c>
      <c r="T1498" s="12">
        <f>IF(P1498&gt;0,E1498/P1498,0)</f>
        <v>0</v>
      </c>
      <c r="U1498" t="str">
        <f>LEFT(R1498,FIND("/",R1498,1)-1)</f>
        <v>publishing</v>
      </c>
      <c r="V1498" t="str">
        <f>RIGHT(R1498,(LEN(R1498)-LEN(U1498)-1))</f>
        <v>fiction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>(I1499/86400)+25569+(-5/24)</f>
        <v>41486.613194444442</v>
      </c>
      <c r="K1499">
        <v>1371655522</v>
      </c>
      <c r="L1499" s="13">
        <f>(K1499/86400)+25569+(-5/24)</f>
        <v>41444.434282407405</v>
      </c>
      <c r="M1499" s="15" t="str">
        <f>TEXT(L1499, "mmm")</f>
        <v>Jun</v>
      </c>
      <c r="N1499" s="15" t="str">
        <f>TEXT(L1499, "yyyy")</f>
        <v>2013</v>
      </c>
      <c r="O1499" t="b">
        <v>0</v>
      </c>
      <c r="P1499">
        <v>1</v>
      </c>
      <c r="Q1499" t="b">
        <v>0</v>
      </c>
      <c r="R1499" t="s">
        <v>8275</v>
      </c>
      <c r="S1499" s="10">
        <f>(E1499/D1499)*100</f>
        <v>6.6666666666666671E-3</v>
      </c>
      <c r="T1499" s="12">
        <f>IF(P1499&gt;0,E1499/P1499,0)</f>
        <v>1</v>
      </c>
      <c r="U1499" t="str">
        <f>LEFT(R1499,FIND("/",R1499,1)-1)</f>
        <v>publishing</v>
      </c>
      <c r="V1499" t="str">
        <f>RIGHT(R1499,(LEN(R1499)-LEN(U1499)-1))</f>
        <v>fiction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>(I1500/86400)+25569+(-5/24)</f>
        <v>41885.775208333333</v>
      </c>
      <c r="K1500">
        <v>1405899378</v>
      </c>
      <c r="L1500" s="13">
        <f>(K1500/86400)+25569+(-5/24)</f>
        <v>41840.775208333333</v>
      </c>
      <c r="M1500" s="15" t="str">
        <f>TEXT(L1500, "mmm")</f>
        <v>Jul</v>
      </c>
      <c r="N1500" s="15" t="str">
        <f>TEXT(L1500, "yyyy")</f>
        <v>2014</v>
      </c>
      <c r="O1500" t="b">
        <v>0</v>
      </c>
      <c r="P1500">
        <v>3</v>
      </c>
      <c r="Q1500" t="b">
        <v>0</v>
      </c>
      <c r="R1500" t="s">
        <v>8275</v>
      </c>
      <c r="S1500" s="10">
        <f>(E1500/D1500)*100</f>
        <v>1.9</v>
      </c>
      <c r="T1500" s="12">
        <f>IF(P1500&gt;0,E1500/P1500,0)</f>
        <v>19</v>
      </c>
      <c r="U1500" t="str">
        <f>LEFT(R1500,FIND("/",R1500,1)-1)</f>
        <v>publishing</v>
      </c>
      <c r="V1500" t="str">
        <f>RIGHT(R1500,(LEN(R1500)-LEN(U1500)-1))</f>
        <v>fiction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>(I1501/86400)+25569+(-5/24)</f>
        <v>42586.798993055556</v>
      </c>
      <c r="K1501">
        <v>1465171833</v>
      </c>
      <c r="L1501" s="13">
        <f>(K1501/86400)+25569+(-5/24)</f>
        <v>42526.798993055556</v>
      </c>
      <c r="M1501" s="15" t="str">
        <f>TEXT(L1501, "mmm")</f>
        <v>Jun</v>
      </c>
      <c r="N1501" s="15" t="str">
        <f>TEXT(L1501, "yyyy")</f>
        <v>2016</v>
      </c>
      <c r="O1501" t="b">
        <v>0</v>
      </c>
      <c r="P1501">
        <v>1</v>
      </c>
      <c r="Q1501" t="b">
        <v>0</v>
      </c>
      <c r="R1501" t="s">
        <v>8275</v>
      </c>
      <c r="S1501" s="10">
        <f>(E1501/D1501)*100</f>
        <v>0.25</v>
      </c>
      <c r="T1501" s="12">
        <f>IF(P1501&gt;0,E1501/P1501,0)</f>
        <v>5</v>
      </c>
      <c r="U1501" t="str">
        <f>LEFT(R1501,FIND("/",R1501,1)-1)</f>
        <v>publishing</v>
      </c>
      <c r="V1501" t="str">
        <f>RIGHT(R1501,(LEN(R1501)-LEN(U1501)-1))</f>
        <v>fiction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>(I1502/86400)+25569+(-5/24)</f>
        <v>41395.69626157407</v>
      </c>
      <c r="K1502">
        <v>1364852557</v>
      </c>
      <c r="L1502" s="13">
        <f>(K1502/86400)+25569+(-5/24)</f>
        <v>41365.69626157407</v>
      </c>
      <c r="M1502" s="15" t="str">
        <f>TEXT(L1502, "mmm")</f>
        <v>Apr</v>
      </c>
      <c r="N1502" s="15" t="str">
        <f>TEXT(L1502, "yyyy")</f>
        <v>2013</v>
      </c>
      <c r="O1502" t="b">
        <v>0</v>
      </c>
      <c r="P1502">
        <v>15</v>
      </c>
      <c r="Q1502" t="b">
        <v>0</v>
      </c>
      <c r="R1502" t="s">
        <v>8275</v>
      </c>
      <c r="S1502" s="10">
        <f>(E1502/D1502)*100</f>
        <v>25.035714285714285</v>
      </c>
      <c r="T1502" s="12">
        <f>IF(P1502&gt;0,E1502/P1502,0)</f>
        <v>46.733333333333334</v>
      </c>
      <c r="U1502" t="str">
        <f>LEFT(R1502,FIND("/",R1502,1)-1)</f>
        <v>publishing</v>
      </c>
      <c r="V1502" t="str">
        <f>RIGHT(R1502,(LEN(R1502)-LEN(U1502)-1))</f>
        <v>fiction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>(I1503/86400)+25569+(-5/24)</f>
        <v>42193.3752662037</v>
      </c>
      <c r="K1503">
        <v>1433772023</v>
      </c>
      <c r="L1503" s="13">
        <f>(K1503/86400)+25569+(-5/24)</f>
        <v>42163.3752662037</v>
      </c>
      <c r="M1503" s="15" t="str">
        <f>TEXT(L1503, "mmm")</f>
        <v>Jun</v>
      </c>
      <c r="N1503" s="15" t="str">
        <f>TEXT(L1503, "yyyy")</f>
        <v>2015</v>
      </c>
      <c r="O1503" t="b">
        <v>1</v>
      </c>
      <c r="P1503">
        <v>885</v>
      </c>
      <c r="Q1503" t="b">
        <v>1</v>
      </c>
      <c r="R1503" t="s">
        <v>8285</v>
      </c>
      <c r="S1503" s="10">
        <f>(E1503/D1503)*100</f>
        <v>166.33076923076925</v>
      </c>
      <c r="T1503" s="12">
        <f>IF(P1503&gt;0,E1503/P1503,0)</f>
        <v>97.731073446327684</v>
      </c>
      <c r="U1503" t="str">
        <f>LEFT(R1503,FIND("/",R1503,1)-1)</f>
        <v>photography</v>
      </c>
      <c r="V1503" t="str">
        <f>RIGHT(R1503,(LEN(R1503)-LEN(U1503)-1))</f>
        <v>photobooks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>(I1504/86400)+25569+(-5/24)</f>
        <v>42454.708333333336</v>
      </c>
      <c r="K1504">
        <v>1456491680</v>
      </c>
      <c r="L1504" s="13">
        <f>(K1504/86400)+25569+(-5/24)</f>
        <v>42426.33425925926</v>
      </c>
      <c r="M1504" s="15" t="str">
        <f>TEXT(L1504, "mmm")</f>
        <v>Feb</v>
      </c>
      <c r="N1504" s="15" t="str">
        <f>TEXT(L1504, "yyyy")</f>
        <v>2016</v>
      </c>
      <c r="O1504" t="b">
        <v>1</v>
      </c>
      <c r="P1504">
        <v>329</v>
      </c>
      <c r="Q1504" t="b">
        <v>1</v>
      </c>
      <c r="R1504" t="s">
        <v>8285</v>
      </c>
      <c r="S1504" s="10">
        <f>(E1504/D1504)*100</f>
        <v>101.44545454545455</v>
      </c>
      <c r="T1504" s="12">
        <f>IF(P1504&gt;0,E1504/P1504,0)</f>
        <v>67.835866261398181</v>
      </c>
      <c r="U1504" t="str">
        <f>LEFT(R1504,FIND("/",R1504,1)-1)</f>
        <v>photography</v>
      </c>
      <c r="V1504" t="str">
        <f>RIGHT(R1504,(LEN(R1504)-LEN(U1504)-1))</f>
        <v>photobooks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>(I1505/86400)+25569+(-5/24)</f>
        <v>42666.13890046296</v>
      </c>
      <c r="K1505">
        <v>1472026801</v>
      </c>
      <c r="L1505" s="13">
        <f>(K1505/86400)+25569+(-5/24)</f>
        <v>42606.13890046296</v>
      </c>
      <c r="M1505" s="15" t="str">
        <f>TEXT(L1505, "mmm")</f>
        <v>Aug</v>
      </c>
      <c r="N1505" s="15" t="str">
        <f>TEXT(L1505, "yyyy")</f>
        <v>2016</v>
      </c>
      <c r="O1505" t="b">
        <v>1</v>
      </c>
      <c r="P1505">
        <v>71</v>
      </c>
      <c r="Q1505" t="b">
        <v>1</v>
      </c>
      <c r="R1505" t="s">
        <v>8285</v>
      </c>
      <c r="S1505" s="10">
        <f>(E1505/D1505)*100</f>
        <v>107.89146666666667</v>
      </c>
      <c r="T1505" s="12">
        <f>IF(P1505&gt;0,E1505/P1505,0)</f>
        <v>56.98492957746479</v>
      </c>
      <c r="U1505" t="str">
        <f>LEFT(R1505,FIND("/",R1505,1)-1)</f>
        <v>photography</v>
      </c>
      <c r="V1505" t="str">
        <f>RIGHT(R1505,(LEN(R1505)-LEN(U1505)-1))</f>
        <v>photobooks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>(I1506/86400)+25569+(-5/24)</f>
        <v>41800.147916666661</v>
      </c>
      <c r="K1506">
        <v>1399996024</v>
      </c>
      <c r="L1506" s="13">
        <f>(K1506/86400)+25569+(-5/24)</f>
        <v>41772.44935185185</v>
      </c>
      <c r="M1506" s="15" t="str">
        <f>TEXT(L1506, "mmm")</f>
        <v>May</v>
      </c>
      <c r="N1506" s="15" t="str">
        <f>TEXT(L1506, "yyyy")</f>
        <v>2014</v>
      </c>
      <c r="O1506" t="b">
        <v>1</v>
      </c>
      <c r="P1506">
        <v>269</v>
      </c>
      <c r="Q1506" t="b">
        <v>1</v>
      </c>
      <c r="R1506" t="s">
        <v>8285</v>
      </c>
      <c r="S1506" s="10">
        <f>(E1506/D1506)*100</f>
        <v>277.93846153846158</v>
      </c>
      <c r="T1506" s="12">
        <f>IF(P1506&gt;0,E1506/P1506,0)</f>
        <v>67.159851301115239</v>
      </c>
      <c r="U1506" t="str">
        <f>LEFT(R1506,FIND("/",R1506,1)-1)</f>
        <v>photography</v>
      </c>
      <c r="V1506" t="str">
        <f>RIGHT(R1506,(LEN(R1506)-LEN(U1506)-1))</f>
        <v>photobooks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>(I1507/86400)+25569+(-5/24)</f>
        <v>42451.625694444439</v>
      </c>
      <c r="K1507">
        <v>1455446303</v>
      </c>
      <c r="L1507" s="13">
        <f>(K1507/86400)+25569+(-5/24)</f>
        <v>42414.234988425924</v>
      </c>
      <c r="M1507" s="15" t="str">
        <f>TEXT(L1507, "mmm")</f>
        <v>Feb</v>
      </c>
      <c r="N1507" s="15" t="str">
        <f>TEXT(L1507, "yyyy")</f>
        <v>2016</v>
      </c>
      <c r="O1507" t="b">
        <v>1</v>
      </c>
      <c r="P1507">
        <v>345</v>
      </c>
      <c r="Q1507" t="b">
        <v>1</v>
      </c>
      <c r="R1507" t="s">
        <v>8285</v>
      </c>
      <c r="S1507" s="10">
        <f>(E1507/D1507)*100</f>
        <v>103.58125</v>
      </c>
      <c r="T1507" s="12">
        <f>IF(P1507&gt;0,E1507/P1507,0)</f>
        <v>48.037681159420288</v>
      </c>
      <c r="U1507" t="str">
        <f>LEFT(R1507,FIND("/",R1507,1)-1)</f>
        <v>photography</v>
      </c>
      <c r="V1507" t="str">
        <f>RIGHT(R1507,(LEN(R1507)-LEN(U1507)-1))</f>
        <v>photobooks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>(I1508/86400)+25569+(-5/24)</f>
        <v>41844.577592592592</v>
      </c>
      <c r="K1508">
        <v>1403635904</v>
      </c>
      <c r="L1508" s="13">
        <f>(K1508/86400)+25569+(-5/24)</f>
        <v>41814.577592592592</v>
      </c>
      <c r="M1508" s="15" t="str">
        <f>TEXT(L1508, "mmm")</f>
        <v>Jun</v>
      </c>
      <c r="N1508" s="15" t="str">
        <f>TEXT(L1508, "yyyy")</f>
        <v>2014</v>
      </c>
      <c r="O1508" t="b">
        <v>1</v>
      </c>
      <c r="P1508">
        <v>43</v>
      </c>
      <c r="Q1508" t="b">
        <v>1</v>
      </c>
      <c r="R1508" t="s">
        <v>8285</v>
      </c>
      <c r="S1508" s="10">
        <f>(E1508/D1508)*100</f>
        <v>111.4</v>
      </c>
      <c r="T1508" s="12">
        <f>IF(P1508&gt;0,E1508/P1508,0)</f>
        <v>38.860465116279073</v>
      </c>
      <c r="U1508" t="str">
        <f>LEFT(R1508,FIND("/",R1508,1)-1)</f>
        <v>photography</v>
      </c>
      <c r="V1508" t="str">
        <f>RIGHT(R1508,(LEN(R1508)-LEN(U1508)-1))</f>
        <v>photobooks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>(I1509/86400)+25569+(-5/24)</f>
        <v>40313.131944444445</v>
      </c>
      <c r="K1509">
        <v>1268822909</v>
      </c>
      <c r="L1509" s="13">
        <f>(K1509/86400)+25569+(-5/24)</f>
        <v>40254.242002314808</v>
      </c>
      <c r="M1509" s="15" t="str">
        <f>TEXT(L1509, "mmm")</f>
        <v>Mar</v>
      </c>
      <c r="N1509" s="15" t="str">
        <f>TEXT(L1509, "yyyy")</f>
        <v>2010</v>
      </c>
      <c r="O1509" t="b">
        <v>1</v>
      </c>
      <c r="P1509">
        <v>33</v>
      </c>
      <c r="Q1509" t="b">
        <v>1</v>
      </c>
      <c r="R1509" t="s">
        <v>8285</v>
      </c>
      <c r="S1509" s="10">
        <f>(E1509/D1509)*100</f>
        <v>215</v>
      </c>
      <c r="T1509" s="12">
        <f>IF(P1509&gt;0,E1509/P1509,0)</f>
        <v>78.181818181818187</v>
      </c>
      <c r="U1509" t="str">
        <f>LEFT(R1509,FIND("/",R1509,1)-1)</f>
        <v>photography</v>
      </c>
      <c r="V1509" t="str">
        <f>RIGHT(R1509,(LEN(R1509)-LEN(U1509)-1))</f>
        <v>photobooks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>(I1510/86400)+25569+(-5/24)</f>
        <v>41817.406030092592</v>
      </c>
      <c r="K1510">
        <v>1401201881</v>
      </c>
      <c r="L1510" s="13">
        <f>(K1510/86400)+25569+(-5/24)</f>
        <v>41786.406030092592</v>
      </c>
      <c r="M1510" s="15" t="str">
        <f>TEXT(L1510, "mmm")</f>
        <v>May</v>
      </c>
      <c r="N1510" s="15" t="str">
        <f>TEXT(L1510, "yyyy")</f>
        <v>2014</v>
      </c>
      <c r="O1510" t="b">
        <v>1</v>
      </c>
      <c r="P1510">
        <v>211</v>
      </c>
      <c r="Q1510" t="b">
        <v>1</v>
      </c>
      <c r="R1510" t="s">
        <v>8285</v>
      </c>
      <c r="S1510" s="10">
        <f>(E1510/D1510)*100</f>
        <v>110.76216216216217</v>
      </c>
      <c r="T1510" s="12">
        <f>IF(P1510&gt;0,E1510/P1510,0)</f>
        <v>97.113744075829388</v>
      </c>
      <c r="U1510" t="str">
        <f>LEFT(R1510,FIND("/",R1510,1)-1)</f>
        <v>photography</v>
      </c>
      <c r="V1510" t="str">
        <f>RIGHT(R1510,(LEN(R1510)-LEN(U1510)-1))</f>
        <v>photobooks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>(I1511/86400)+25569+(-5/24)</f>
        <v>42780.749305555553</v>
      </c>
      <c r="K1511">
        <v>1484570885</v>
      </c>
      <c r="L1511" s="13">
        <f>(K1511/86400)+25569+(-5/24)</f>
        <v>42751.325057870366</v>
      </c>
      <c r="M1511" s="15" t="str">
        <f>TEXT(L1511, "mmm")</f>
        <v>Jan</v>
      </c>
      <c r="N1511" s="15" t="str">
        <f>TEXT(L1511, "yyyy")</f>
        <v>2017</v>
      </c>
      <c r="O1511" t="b">
        <v>1</v>
      </c>
      <c r="P1511">
        <v>196</v>
      </c>
      <c r="Q1511" t="b">
        <v>1</v>
      </c>
      <c r="R1511" t="s">
        <v>8285</v>
      </c>
      <c r="S1511" s="10">
        <f>(E1511/D1511)*100</f>
        <v>123.64125714285714</v>
      </c>
      <c r="T1511" s="12">
        <f>IF(P1511&gt;0,E1511/P1511,0)</f>
        <v>110.39397959183674</v>
      </c>
      <c r="U1511" t="str">
        <f>LEFT(R1511,FIND("/",R1511,1)-1)</f>
        <v>photography</v>
      </c>
      <c r="V1511" t="str">
        <f>RIGHT(R1511,(LEN(R1511)-LEN(U1511)-1))</f>
        <v>photobooks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>(I1512/86400)+25569+(-5/24)</f>
        <v>41839.176828703705</v>
      </c>
      <c r="K1512">
        <v>1403169278</v>
      </c>
      <c r="L1512" s="13">
        <f>(K1512/86400)+25569+(-5/24)</f>
        <v>41809.176828703705</v>
      </c>
      <c r="M1512" s="15" t="str">
        <f>TEXT(L1512, "mmm")</f>
        <v>Jun</v>
      </c>
      <c r="N1512" s="15" t="str">
        <f>TEXT(L1512, "yyyy")</f>
        <v>2014</v>
      </c>
      <c r="O1512" t="b">
        <v>1</v>
      </c>
      <c r="P1512">
        <v>405</v>
      </c>
      <c r="Q1512" t="b">
        <v>1</v>
      </c>
      <c r="R1512" t="s">
        <v>8285</v>
      </c>
      <c r="S1512" s="10">
        <f>(E1512/D1512)*100</f>
        <v>101.03500000000001</v>
      </c>
      <c r="T1512" s="12">
        <f>IF(P1512&gt;0,E1512/P1512,0)</f>
        <v>39.91506172839506</v>
      </c>
      <c r="U1512" t="str">
        <f>LEFT(R1512,FIND("/",R1512,1)-1)</f>
        <v>photography</v>
      </c>
      <c r="V1512" t="str">
        <f>RIGHT(R1512,(LEN(R1512)-LEN(U1512)-1))</f>
        <v>photobooks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>(I1513/86400)+25569+(-5/24)</f>
        <v>42326.416712962957</v>
      </c>
      <c r="K1513">
        <v>1445263204</v>
      </c>
      <c r="L1513" s="13">
        <f>(K1513/86400)+25569+(-5/24)</f>
        <v>42296.375046296293</v>
      </c>
      <c r="M1513" s="15" t="str">
        <f>TEXT(L1513, "mmm")</f>
        <v>Oct</v>
      </c>
      <c r="N1513" s="15" t="str">
        <f>TEXT(L1513, "yyyy")</f>
        <v>2015</v>
      </c>
      <c r="O1513" t="b">
        <v>1</v>
      </c>
      <c r="P1513">
        <v>206</v>
      </c>
      <c r="Q1513" t="b">
        <v>1</v>
      </c>
      <c r="R1513" t="s">
        <v>8285</v>
      </c>
      <c r="S1513" s="10">
        <f>(E1513/D1513)*100</f>
        <v>111.79285714285714</v>
      </c>
      <c r="T1513" s="12">
        <f>IF(P1513&gt;0,E1513/P1513,0)</f>
        <v>75.975728155339809</v>
      </c>
      <c r="U1513" t="str">
        <f>LEFT(R1513,FIND("/",R1513,1)-1)</f>
        <v>photography</v>
      </c>
      <c r="V1513" t="str">
        <f>RIGHT(R1513,(LEN(R1513)-LEN(U1513)-1))</f>
        <v>photobooks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>(I1514/86400)+25569+(-5/24)</f>
        <v>42771.476145833331</v>
      </c>
      <c r="K1514">
        <v>1483719939</v>
      </c>
      <c r="L1514" s="13">
        <f>(K1514/86400)+25569+(-5/24)</f>
        <v>42741.476145833331</v>
      </c>
      <c r="M1514" s="15" t="str">
        <f>TEXT(L1514, "mmm")</f>
        <v>Jan</v>
      </c>
      <c r="N1514" s="15" t="str">
        <f>TEXT(L1514, "yyyy")</f>
        <v>2017</v>
      </c>
      <c r="O1514" t="b">
        <v>1</v>
      </c>
      <c r="P1514">
        <v>335</v>
      </c>
      <c r="Q1514" t="b">
        <v>1</v>
      </c>
      <c r="R1514" t="s">
        <v>8285</v>
      </c>
      <c r="S1514" s="10">
        <f>(E1514/D1514)*100</f>
        <v>558.7714285714286</v>
      </c>
      <c r="T1514" s="12">
        <f>IF(P1514&gt;0,E1514/P1514,0)</f>
        <v>58.379104477611939</v>
      </c>
      <c r="U1514" t="str">
        <f>LEFT(R1514,FIND("/",R1514,1)-1)</f>
        <v>photography</v>
      </c>
      <c r="V1514" t="str">
        <f>RIGHT(R1514,(LEN(R1514)-LEN(U1514)-1))</f>
        <v>photobooks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>(I1515/86400)+25569+(-5/24)</f>
        <v>41836.42900462963</v>
      </c>
      <c r="K1515">
        <v>1402931866</v>
      </c>
      <c r="L1515" s="13">
        <f>(K1515/86400)+25569+(-5/24)</f>
        <v>41806.42900462963</v>
      </c>
      <c r="M1515" s="15" t="str">
        <f>TEXT(L1515, "mmm")</f>
        <v>Jun</v>
      </c>
      <c r="N1515" s="15" t="str">
        <f>TEXT(L1515, "yyyy")</f>
        <v>2014</v>
      </c>
      <c r="O1515" t="b">
        <v>1</v>
      </c>
      <c r="P1515">
        <v>215</v>
      </c>
      <c r="Q1515" t="b">
        <v>1</v>
      </c>
      <c r="R1515" t="s">
        <v>8285</v>
      </c>
      <c r="S1515" s="10">
        <f>(E1515/D1515)*100</f>
        <v>150.01875000000001</v>
      </c>
      <c r="T1515" s="12">
        <f>IF(P1515&gt;0,E1515/P1515,0)</f>
        <v>55.82093023255814</v>
      </c>
      <c r="U1515" t="str">
        <f>LEFT(R1515,FIND("/",R1515,1)-1)</f>
        <v>photography</v>
      </c>
      <c r="V1515" t="str">
        <f>RIGHT(R1515,(LEN(R1515)-LEN(U1515)-1))</f>
        <v>photobooks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>(I1516/86400)+25569+(-5/24)</f>
        <v>42274.389351851853</v>
      </c>
      <c r="K1516">
        <v>1439907640</v>
      </c>
      <c r="L1516" s="13">
        <f>(K1516/86400)+25569+(-5/24)</f>
        <v>42234.389351851853</v>
      </c>
      <c r="M1516" s="15" t="str">
        <f>TEXT(L1516, "mmm")</f>
        <v>Aug</v>
      </c>
      <c r="N1516" s="15" t="str">
        <f>TEXT(L1516, "yyyy")</f>
        <v>2015</v>
      </c>
      <c r="O1516" t="b">
        <v>1</v>
      </c>
      <c r="P1516">
        <v>176</v>
      </c>
      <c r="Q1516" t="b">
        <v>1</v>
      </c>
      <c r="R1516" t="s">
        <v>8285</v>
      </c>
      <c r="S1516" s="10">
        <f>(E1516/D1516)*100</f>
        <v>106.476</v>
      </c>
      <c r="T1516" s="12">
        <f>IF(P1516&gt;0,E1516/P1516,0)</f>
        <v>151.24431818181819</v>
      </c>
      <c r="U1516" t="str">
        <f>LEFT(R1516,FIND("/",R1516,1)-1)</f>
        <v>photography</v>
      </c>
      <c r="V1516" t="str">
        <f>RIGHT(R1516,(LEN(R1516)-LEN(U1516)-1))</f>
        <v>photobooks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>(I1517/86400)+25569+(-5/24)</f>
        <v>42445.003437499996</v>
      </c>
      <c r="K1517">
        <v>1455516297</v>
      </c>
      <c r="L1517" s="13">
        <f>(K1517/86400)+25569+(-5/24)</f>
        <v>42415.04510416666</v>
      </c>
      <c r="M1517" s="15" t="str">
        <f>TEXT(L1517, "mmm")</f>
        <v>Feb</v>
      </c>
      <c r="N1517" s="15" t="str">
        <f>TEXT(L1517, "yyyy")</f>
        <v>2016</v>
      </c>
      <c r="O1517" t="b">
        <v>1</v>
      </c>
      <c r="P1517">
        <v>555</v>
      </c>
      <c r="Q1517" t="b">
        <v>1</v>
      </c>
      <c r="R1517" t="s">
        <v>8285</v>
      </c>
      <c r="S1517" s="10">
        <f>(E1517/D1517)*100</f>
        <v>157.18899999999999</v>
      </c>
      <c r="T1517" s="12">
        <f>IF(P1517&gt;0,E1517/P1517,0)</f>
        <v>849.67027027027029</v>
      </c>
      <c r="U1517" t="str">
        <f>LEFT(R1517,FIND("/",R1517,1)-1)</f>
        <v>photography</v>
      </c>
      <c r="V1517" t="str">
        <f>RIGHT(R1517,(LEN(R1517)-LEN(U1517)-1))</f>
        <v>photobooks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>(I1518/86400)+25569+(-5/24)</f>
        <v>42649.374999999993</v>
      </c>
      <c r="K1518">
        <v>1473160292</v>
      </c>
      <c r="L1518" s="13">
        <f>(K1518/86400)+25569+(-5/24)</f>
        <v>42619.258009259262</v>
      </c>
      <c r="M1518" s="15" t="str">
        <f>TEXT(L1518, "mmm")</f>
        <v>Sep</v>
      </c>
      <c r="N1518" s="15" t="str">
        <f>TEXT(L1518, "yyyy")</f>
        <v>2016</v>
      </c>
      <c r="O1518" t="b">
        <v>1</v>
      </c>
      <c r="P1518">
        <v>116</v>
      </c>
      <c r="Q1518" t="b">
        <v>1</v>
      </c>
      <c r="R1518" t="s">
        <v>8285</v>
      </c>
      <c r="S1518" s="10">
        <f>(E1518/D1518)*100</f>
        <v>108.65882352941176</v>
      </c>
      <c r="T1518" s="12">
        <f>IF(P1518&gt;0,E1518/P1518,0)</f>
        <v>159.24137931034483</v>
      </c>
      <c r="U1518" t="str">
        <f>LEFT(R1518,FIND("/",R1518,1)-1)</f>
        <v>photography</v>
      </c>
      <c r="V1518" t="str">
        <f>RIGHT(R1518,(LEN(R1518)-LEN(U1518)-1))</f>
        <v>photobooks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>(I1519/86400)+25569+(-5/24)</f>
        <v>41979.041666666664</v>
      </c>
      <c r="K1519">
        <v>1415194553</v>
      </c>
      <c r="L1519" s="13">
        <f>(K1519/86400)+25569+(-5/24)</f>
        <v>41948.358252314814</v>
      </c>
      <c r="M1519" s="15" t="str">
        <f>TEXT(L1519, "mmm")</f>
        <v>Nov</v>
      </c>
      <c r="N1519" s="15" t="str">
        <f>TEXT(L1519, "yyyy")</f>
        <v>2014</v>
      </c>
      <c r="O1519" t="b">
        <v>1</v>
      </c>
      <c r="P1519">
        <v>615</v>
      </c>
      <c r="Q1519" t="b">
        <v>1</v>
      </c>
      <c r="R1519" t="s">
        <v>8285</v>
      </c>
      <c r="S1519" s="10">
        <f>(E1519/D1519)*100</f>
        <v>161.97999999999999</v>
      </c>
      <c r="T1519" s="12">
        <f>IF(P1519&gt;0,E1519/P1519,0)</f>
        <v>39.507317073170732</v>
      </c>
      <c r="U1519" t="str">
        <f>LEFT(R1519,FIND("/",R1519,1)-1)</f>
        <v>photography</v>
      </c>
      <c r="V1519" t="str">
        <f>RIGHT(R1519,(LEN(R1519)-LEN(U1519)-1))</f>
        <v>photobooks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>(I1520/86400)+25569+(-5/24)</f>
        <v>41790.611712962964</v>
      </c>
      <c r="K1520">
        <v>1398973252</v>
      </c>
      <c r="L1520" s="13">
        <f>(K1520/86400)+25569+(-5/24)</f>
        <v>41760.611712962964</v>
      </c>
      <c r="M1520" s="15" t="str">
        <f>TEXT(L1520, "mmm")</f>
        <v>May</v>
      </c>
      <c r="N1520" s="15" t="str">
        <f>TEXT(L1520, "yyyy")</f>
        <v>2014</v>
      </c>
      <c r="O1520" t="b">
        <v>1</v>
      </c>
      <c r="P1520">
        <v>236</v>
      </c>
      <c r="Q1520" t="b">
        <v>1</v>
      </c>
      <c r="R1520" t="s">
        <v>8285</v>
      </c>
      <c r="S1520" s="10">
        <f>(E1520/D1520)*100</f>
        <v>205.36666666666665</v>
      </c>
      <c r="T1520" s="12">
        <f>IF(P1520&gt;0,E1520/P1520,0)</f>
        <v>130.52966101694915</v>
      </c>
      <c r="U1520" t="str">
        <f>LEFT(R1520,FIND("/",R1520,1)-1)</f>
        <v>photography</v>
      </c>
      <c r="V1520" t="str">
        <f>RIGHT(R1520,(LEN(R1520)-LEN(U1520)-1))</f>
        <v>photobooks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>(I1521/86400)+25569+(-5/24)</f>
        <v>41810.707638888889</v>
      </c>
      <c r="K1521">
        <v>1400867283</v>
      </c>
      <c r="L1521" s="13">
        <f>(K1521/86400)+25569+(-5/24)</f>
        <v>41782.533368055556</v>
      </c>
      <c r="M1521" s="15" t="str">
        <f>TEXT(L1521, "mmm")</f>
        <v>May</v>
      </c>
      <c r="N1521" s="15" t="str">
        <f>TEXT(L1521, "yyyy")</f>
        <v>2014</v>
      </c>
      <c r="O1521" t="b">
        <v>1</v>
      </c>
      <c r="P1521">
        <v>145</v>
      </c>
      <c r="Q1521" t="b">
        <v>1</v>
      </c>
      <c r="R1521" t="s">
        <v>8285</v>
      </c>
      <c r="S1521" s="10">
        <f>(E1521/D1521)*100</f>
        <v>103.36388888888889</v>
      </c>
      <c r="T1521" s="12">
        <f>IF(P1521&gt;0,E1521/P1521,0)</f>
        <v>64.156896551724131</v>
      </c>
      <c r="U1521" t="str">
        <f>LEFT(R1521,FIND("/",R1521,1)-1)</f>
        <v>photography</v>
      </c>
      <c r="V1521" t="str">
        <f>RIGHT(R1521,(LEN(R1521)-LEN(U1521)-1))</f>
        <v>photobooks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>(I1522/86400)+25569+(-5/24)</f>
        <v>41991.958333333336</v>
      </c>
      <c r="K1522">
        <v>1415824513</v>
      </c>
      <c r="L1522" s="13">
        <f>(K1522/86400)+25569+(-5/24)</f>
        <v>41955.649456018517</v>
      </c>
      <c r="M1522" s="15" t="str">
        <f>TEXT(L1522, "mmm")</f>
        <v>Nov</v>
      </c>
      <c r="N1522" s="15" t="str">
        <f>TEXT(L1522, "yyyy")</f>
        <v>2014</v>
      </c>
      <c r="O1522" t="b">
        <v>1</v>
      </c>
      <c r="P1522">
        <v>167</v>
      </c>
      <c r="Q1522" t="b">
        <v>1</v>
      </c>
      <c r="R1522" t="s">
        <v>8285</v>
      </c>
      <c r="S1522" s="10">
        <f>(E1522/D1522)*100</f>
        <v>103.47222222222223</v>
      </c>
      <c r="T1522" s="12">
        <f>IF(P1522&gt;0,E1522/P1522,0)</f>
        <v>111.52694610778443</v>
      </c>
      <c r="U1522" t="str">
        <f>LEFT(R1522,FIND("/",R1522,1)-1)</f>
        <v>photography</v>
      </c>
      <c r="V1522" t="str">
        <f>RIGHT(R1522,(LEN(R1522)-LEN(U1522)-1))</f>
        <v>photobooks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>(I1523/86400)+25569+(-5/24)</f>
        <v>42527.959386574068</v>
      </c>
      <c r="K1523">
        <v>1462248091</v>
      </c>
      <c r="L1523" s="13">
        <f>(K1523/86400)+25569+(-5/24)</f>
        <v>42492.959386574068</v>
      </c>
      <c r="M1523" s="15" t="str">
        <f>TEXT(L1523, "mmm")</f>
        <v>May</v>
      </c>
      <c r="N1523" s="15" t="str">
        <f>TEXT(L1523, "yyyy")</f>
        <v>2016</v>
      </c>
      <c r="O1523" t="b">
        <v>1</v>
      </c>
      <c r="P1523">
        <v>235</v>
      </c>
      <c r="Q1523" t="b">
        <v>1</v>
      </c>
      <c r="R1523" t="s">
        <v>8285</v>
      </c>
      <c r="S1523" s="10">
        <f>(E1523/D1523)*100</f>
        <v>106.81333333333333</v>
      </c>
      <c r="T1523" s="12">
        <f>IF(P1523&gt;0,E1523/P1523,0)</f>
        <v>170.44680851063831</v>
      </c>
      <c r="U1523" t="str">
        <f>LEFT(R1523,FIND("/",R1523,1)-1)</f>
        <v>photography</v>
      </c>
      <c r="V1523" t="str">
        <f>RIGHT(R1523,(LEN(R1523)-LEN(U1523)-1))</f>
        <v>photobooks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>(I1524/86400)+25569+(-5/24)</f>
        <v>41929.621979166666</v>
      </c>
      <c r="K1524">
        <v>1410983739</v>
      </c>
      <c r="L1524" s="13">
        <f>(K1524/86400)+25569+(-5/24)</f>
        <v>41899.621979166666</v>
      </c>
      <c r="M1524" s="15" t="str">
        <f>TEXT(L1524, "mmm")</f>
        <v>Sep</v>
      </c>
      <c r="N1524" s="15" t="str">
        <f>TEXT(L1524, "yyyy")</f>
        <v>2014</v>
      </c>
      <c r="O1524" t="b">
        <v>1</v>
      </c>
      <c r="P1524">
        <v>452</v>
      </c>
      <c r="Q1524" t="b">
        <v>1</v>
      </c>
      <c r="R1524" t="s">
        <v>8285</v>
      </c>
      <c r="S1524" s="10">
        <f>(E1524/D1524)*100</f>
        <v>138.96574712643678</v>
      </c>
      <c r="T1524" s="12">
        <f>IF(P1524&gt;0,E1524/P1524,0)</f>
        <v>133.7391592920354</v>
      </c>
      <c r="U1524" t="str">
        <f>LEFT(R1524,FIND("/",R1524,1)-1)</f>
        <v>photography</v>
      </c>
      <c r="V1524" t="str">
        <f>RIGHT(R1524,(LEN(R1524)-LEN(U1524)-1))</f>
        <v>photobooks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>(I1525/86400)+25569+(-5/24)</f>
        <v>41995.791666666664</v>
      </c>
      <c r="K1525">
        <v>1416592916</v>
      </c>
      <c r="L1525" s="13">
        <f>(K1525/86400)+25569+(-5/24)</f>
        <v>41964.543009259258</v>
      </c>
      <c r="M1525" s="15" t="str">
        <f>TEXT(L1525, "mmm")</f>
        <v>Nov</v>
      </c>
      <c r="N1525" s="15" t="str">
        <f>TEXT(L1525, "yyyy")</f>
        <v>2014</v>
      </c>
      <c r="O1525" t="b">
        <v>1</v>
      </c>
      <c r="P1525">
        <v>241</v>
      </c>
      <c r="Q1525" t="b">
        <v>1</v>
      </c>
      <c r="R1525" t="s">
        <v>8285</v>
      </c>
      <c r="S1525" s="10">
        <f>(E1525/D1525)*100</f>
        <v>124.84324324324325</v>
      </c>
      <c r="T1525" s="12">
        <f>IF(P1525&gt;0,E1525/P1525,0)</f>
        <v>95.834024896265561</v>
      </c>
      <c r="U1525" t="str">
        <f>LEFT(R1525,FIND("/",R1525,1)-1)</f>
        <v>photography</v>
      </c>
      <c r="V1525" t="str">
        <f>RIGHT(R1525,(LEN(R1525)-LEN(U1525)-1))</f>
        <v>photobooks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>(I1526/86400)+25569+(-5/24)</f>
        <v>42786.292708333327</v>
      </c>
      <c r="K1526">
        <v>1485000090</v>
      </c>
      <c r="L1526" s="13">
        <f>(K1526/86400)+25569+(-5/24)</f>
        <v>42756.292708333327</v>
      </c>
      <c r="M1526" s="15" t="str">
        <f>TEXT(L1526, "mmm")</f>
        <v>Jan</v>
      </c>
      <c r="N1526" s="15" t="str">
        <f>TEXT(L1526, "yyyy")</f>
        <v>2017</v>
      </c>
      <c r="O1526" t="b">
        <v>1</v>
      </c>
      <c r="P1526">
        <v>28</v>
      </c>
      <c r="Q1526" t="b">
        <v>1</v>
      </c>
      <c r="R1526" t="s">
        <v>8285</v>
      </c>
      <c r="S1526" s="10">
        <f>(E1526/D1526)*100</f>
        <v>206.99999999999997</v>
      </c>
      <c r="T1526" s="12">
        <f>IF(P1526&gt;0,E1526/P1526,0)</f>
        <v>221.78571428571428</v>
      </c>
      <c r="U1526" t="str">
        <f>LEFT(R1526,FIND("/",R1526,1)-1)</f>
        <v>photography</v>
      </c>
      <c r="V1526" t="str">
        <f>RIGHT(R1526,(LEN(R1526)-LEN(U1526)-1))</f>
        <v>photobooks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>(I1527/86400)+25569+(-5/24)</f>
        <v>42600.494652777772</v>
      </c>
      <c r="K1527">
        <v>1468947138</v>
      </c>
      <c r="L1527" s="13">
        <f>(K1527/86400)+25569+(-5/24)</f>
        <v>42570.494652777772</v>
      </c>
      <c r="M1527" s="15" t="str">
        <f>TEXT(L1527, "mmm")</f>
        <v>Jul</v>
      </c>
      <c r="N1527" s="15" t="str">
        <f>TEXT(L1527, "yyyy")</f>
        <v>2016</v>
      </c>
      <c r="O1527" t="b">
        <v>1</v>
      </c>
      <c r="P1527">
        <v>140</v>
      </c>
      <c r="Q1527" t="b">
        <v>1</v>
      </c>
      <c r="R1527" t="s">
        <v>8285</v>
      </c>
      <c r="S1527" s="10">
        <f>(E1527/D1527)*100</f>
        <v>174.00576923076923</v>
      </c>
      <c r="T1527" s="12">
        <f>IF(P1527&gt;0,E1527/P1527,0)</f>
        <v>32.315357142857138</v>
      </c>
      <c r="U1527" t="str">
        <f>LEFT(R1527,FIND("/",R1527,1)-1)</f>
        <v>photography</v>
      </c>
      <c r="V1527" t="str">
        <f>RIGHT(R1527,(LEN(R1527)-LEN(U1527)-1))</f>
        <v>photobooks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>(I1528/86400)+25569+(-5/24)</f>
        <v>42388.067673611113</v>
      </c>
      <c r="K1528">
        <v>1448951847</v>
      </c>
      <c r="L1528" s="13">
        <f>(K1528/86400)+25569+(-5/24)</f>
        <v>42339.067673611113</v>
      </c>
      <c r="M1528" s="15" t="str">
        <f>TEXT(L1528, "mmm")</f>
        <v>Dec</v>
      </c>
      <c r="N1528" s="15" t="str">
        <f>TEXT(L1528, "yyyy")</f>
        <v>2015</v>
      </c>
      <c r="O1528" t="b">
        <v>1</v>
      </c>
      <c r="P1528">
        <v>280</v>
      </c>
      <c r="Q1528" t="b">
        <v>1</v>
      </c>
      <c r="R1528" t="s">
        <v>8285</v>
      </c>
      <c r="S1528" s="10">
        <f>(E1528/D1528)*100</f>
        <v>120.32608695652173</v>
      </c>
      <c r="T1528" s="12">
        <f>IF(P1528&gt;0,E1528/P1528,0)</f>
        <v>98.839285714285708</v>
      </c>
      <c r="U1528" t="str">
        <f>LEFT(R1528,FIND("/",R1528,1)-1)</f>
        <v>photography</v>
      </c>
      <c r="V1528" t="str">
        <f>RIGHT(R1528,(LEN(R1528)-LEN(U1528)-1))</f>
        <v>photobooks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>(I1529/86400)+25569+(-5/24)</f>
        <v>42808.350532407407</v>
      </c>
      <c r="K1529">
        <v>1487082286</v>
      </c>
      <c r="L1529" s="13">
        <f>(K1529/86400)+25569+(-5/24)</f>
        <v>42780.392199074071</v>
      </c>
      <c r="M1529" s="15" t="str">
        <f>TEXT(L1529, "mmm")</f>
        <v>Feb</v>
      </c>
      <c r="N1529" s="15" t="str">
        <f>TEXT(L1529, "yyyy")</f>
        <v>2017</v>
      </c>
      <c r="O1529" t="b">
        <v>1</v>
      </c>
      <c r="P1529">
        <v>70</v>
      </c>
      <c r="Q1529" t="b">
        <v>1</v>
      </c>
      <c r="R1529" t="s">
        <v>8285</v>
      </c>
      <c r="S1529" s="10">
        <f>(E1529/D1529)*100</f>
        <v>110.44428571428573</v>
      </c>
      <c r="T1529" s="12">
        <f>IF(P1529&gt;0,E1529/P1529,0)</f>
        <v>55.222142857142863</v>
      </c>
      <c r="U1529" t="str">
        <f>LEFT(R1529,FIND("/",R1529,1)-1)</f>
        <v>photography</v>
      </c>
      <c r="V1529" t="str">
        <f>RIGHT(R1529,(LEN(R1529)-LEN(U1529)-1))</f>
        <v>photobooks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>(I1530/86400)+25569+(-5/24)</f>
        <v>42766.791666666664</v>
      </c>
      <c r="K1530">
        <v>1483292122</v>
      </c>
      <c r="L1530" s="13">
        <f>(K1530/86400)+25569+(-5/24)</f>
        <v>42736.524560185186</v>
      </c>
      <c r="M1530" s="15" t="str">
        <f>TEXT(L1530, "mmm")</f>
        <v>Jan</v>
      </c>
      <c r="N1530" s="15" t="str">
        <f>TEXT(L1530, "yyyy")</f>
        <v>2017</v>
      </c>
      <c r="O1530" t="b">
        <v>1</v>
      </c>
      <c r="P1530">
        <v>160</v>
      </c>
      <c r="Q1530" t="b">
        <v>1</v>
      </c>
      <c r="R1530" t="s">
        <v>8285</v>
      </c>
      <c r="S1530" s="10">
        <f>(E1530/D1530)*100</f>
        <v>281.56666666666666</v>
      </c>
      <c r="T1530" s="12">
        <f>IF(P1530&gt;0,E1530/P1530,0)</f>
        <v>52.793750000000003</v>
      </c>
      <c r="U1530" t="str">
        <f>LEFT(R1530,FIND("/",R1530,1)-1)</f>
        <v>photography</v>
      </c>
      <c r="V1530" t="str">
        <f>RIGHT(R1530,(LEN(R1530)-LEN(U1530)-1))</f>
        <v>photobooks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>(I1531/86400)+25569+(-5/24)</f>
        <v>42082.378703703704</v>
      </c>
      <c r="K1531">
        <v>1424185520</v>
      </c>
      <c r="L1531" s="13">
        <f>(K1531/86400)+25569+(-5/24)</f>
        <v>42052.420370370368</v>
      </c>
      <c r="M1531" s="15" t="str">
        <f>TEXT(L1531, "mmm")</f>
        <v>Feb</v>
      </c>
      <c r="N1531" s="15" t="str">
        <f>TEXT(L1531, "yyyy")</f>
        <v>2015</v>
      </c>
      <c r="O1531" t="b">
        <v>1</v>
      </c>
      <c r="P1531">
        <v>141</v>
      </c>
      <c r="Q1531" t="b">
        <v>1</v>
      </c>
      <c r="R1531" t="s">
        <v>8285</v>
      </c>
      <c r="S1531" s="10">
        <f>(E1531/D1531)*100</f>
        <v>100.67894736842105</v>
      </c>
      <c r="T1531" s="12">
        <f>IF(P1531&gt;0,E1531/P1531,0)</f>
        <v>135.66666666666666</v>
      </c>
      <c r="U1531" t="str">
        <f>LEFT(R1531,FIND("/",R1531,1)-1)</f>
        <v>photography</v>
      </c>
      <c r="V1531" t="str">
        <f>RIGHT(R1531,(LEN(R1531)-LEN(U1531)-1))</f>
        <v>photobooks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>(I1532/86400)+25569+(-5/24)</f>
        <v>42300.558969907404</v>
      </c>
      <c r="K1532">
        <v>1443464695</v>
      </c>
      <c r="L1532" s="13">
        <f>(K1532/86400)+25569+(-5/24)</f>
        <v>42275.558969907404</v>
      </c>
      <c r="M1532" s="15" t="str">
        <f>TEXT(L1532, "mmm")</f>
        <v>Sep</v>
      </c>
      <c r="N1532" s="15" t="str">
        <f>TEXT(L1532, "yyyy")</f>
        <v>2015</v>
      </c>
      <c r="O1532" t="b">
        <v>1</v>
      </c>
      <c r="P1532">
        <v>874</v>
      </c>
      <c r="Q1532" t="b">
        <v>1</v>
      </c>
      <c r="R1532" t="s">
        <v>8285</v>
      </c>
      <c r="S1532" s="10">
        <f>(E1532/D1532)*100</f>
        <v>134.82571428571427</v>
      </c>
      <c r="T1532" s="12">
        <f>IF(P1532&gt;0,E1532/P1532,0)</f>
        <v>53.991990846681922</v>
      </c>
      <c r="U1532" t="str">
        <f>LEFT(R1532,FIND("/",R1532,1)-1)</f>
        <v>photography</v>
      </c>
      <c r="V1532" t="str">
        <f>RIGHT(R1532,(LEN(R1532)-LEN(U1532)-1))</f>
        <v>photobooks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>(I1533/86400)+25569+(-5/24)</f>
        <v>41973.916666666664</v>
      </c>
      <c r="K1533">
        <v>1414610126</v>
      </c>
      <c r="L1533" s="13">
        <f>(K1533/86400)+25569+(-5/24)</f>
        <v>41941.594050925924</v>
      </c>
      <c r="M1533" s="15" t="str">
        <f>TEXT(L1533, "mmm")</f>
        <v>Oct</v>
      </c>
      <c r="N1533" s="15" t="str">
        <f>TEXT(L1533, "yyyy")</f>
        <v>2014</v>
      </c>
      <c r="O1533" t="b">
        <v>1</v>
      </c>
      <c r="P1533">
        <v>73</v>
      </c>
      <c r="Q1533" t="b">
        <v>1</v>
      </c>
      <c r="R1533" t="s">
        <v>8285</v>
      </c>
      <c r="S1533" s="10">
        <f>(E1533/D1533)*100</f>
        <v>175.95744680851064</v>
      </c>
      <c r="T1533" s="12">
        <f>IF(P1533&gt;0,E1533/P1533,0)</f>
        <v>56.643835616438359</v>
      </c>
      <c r="U1533" t="str">
        <f>LEFT(R1533,FIND("/",R1533,1)-1)</f>
        <v>photography</v>
      </c>
      <c r="V1533" t="str">
        <f>RIGHT(R1533,(LEN(R1533)-LEN(U1533)-1))</f>
        <v>photobooks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>(I1534/86400)+25569+(-5/24)</f>
        <v>42415.416666666664</v>
      </c>
      <c r="K1534">
        <v>1453461865</v>
      </c>
      <c r="L1534" s="13">
        <f>(K1534/86400)+25569+(-5/24)</f>
        <v>42391.266956018517</v>
      </c>
      <c r="M1534" s="15" t="str">
        <f>TEXT(L1534, "mmm")</f>
        <v>Jan</v>
      </c>
      <c r="N1534" s="15" t="str">
        <f>TEXT(L1534, "yyyy")</f>
        <v>2016</v>
      </c>
      <c r="O1534" t="b">
        <v>1</v>
      </c>
      <c r="P1534">
        <v>294</v>
      </c>
      <c r="Q1534" t="b">
        <v>1</v>
      </c>
      <c r="R1534" t="s">
        <v>8285</v>
      </c>
      <c r="S1534" s="10">
        <f>(E1534/D1534)*100</f>
        <v>484.02000000000004</v>
      </c>
      <c r="T1534" s="12">
        <f>IF(P1534&gt;0,E1534/P1534,0)</f>
        <v>82.316326530612244</v>
      </c>
      <c r="U1534" t="str">
        <f>LEFT(R1534,FIND("/",R1534,1)-1)</f>
        <v>photography</v>
      </c>
      <c r="V1534" t="str">
        <f>RIGHT(R1534,(LEN(R1534)-LEN(U1534)-1))</f>
        <v>photobooks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>(I1535/86400)+25569+(-5/24)</f>
        <v>42491.957638888889</v>
      </c>
      <c r="K1535">
        <v>1457913777</v>
      </c>
      <c r="L1535" s="13">
        <f>(K1535/86400)+25569+(-5/24)</f>
        <v>42442.793715277774</v>
      </c>
      <c r="M1535" s="15" t="str">
        <f>TEXT(L1535, "mmm")</f>
        <v>Mar</v>
      </c>
      <c r="N1535" s="15" t="str">
        <f>TEXT(L1535, "yyyy")</f>
        <v>2016</v>
      </c>
      <c r="O1535" t="b">
        <v>1</v>
      </c>
      <c r="P1535">
        <v>740</v>
      </c>
      <c r="Q1535" t="b">
        <v>1</v>
      </c>
      <c r="R1535" t="s">
        <v>8285</v>
      </c>
      <c r="S1535" s="10">
        <f>(E1535/D1535)*100</f>
        <v>145.14000000000001</v>
      </c>
      <c r="T1535" s="12">
        <f>IF(P1535&gt;0,E1535/P1535,0)</f>
        <v>88.26081081081081</v>
      </c>
      <c r="U1535" t="str">
        <f>LEFT(R1535,FIND("/",R1535,1)-1)</f>
        <v>photography</v>
      </c>
      <c r="V1535" t="str">
        <f>RIGHT(R1535,(LEN(R1535)-LEN(U1535)-1))</f>
        <v>photobooks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>(I1536/86400)+25569+(-5/24)</f>
        <v>42251.465995370367</v>
      </c>
      <c r="K1536">
        <v>1438791062</v>
      </c>
      <c r="L1536" s="13">
        <f>(K1536/86400)+25569+(-5/24)</f>
        <v>42221.465995370367</v>
      </c>
      <c r="M1536" s="15" t="str">
        <f>TEXT(L1536, "mmm")</f>
        <v>Aug</v>
      </c>
      <c r="N1536" s="15" t="str">
        <f>TEXT(L1536, "yyyy")</f>
        <v>2015</v>
      </c>
      <c r="O1536" t="b">
        <v>1</v>
      </c>
      <c r="P1536">
        <v>369</v>
      </c>
      <c r="Q1536" t="b">
        <v>1</v>
      </c>
      <c r="R1536" t="s">
        <v>8285</v>
      </c>
      <c r="S1536" s="10">
        <f>(E1536/D1536)*100</f>
        <v>417.73333333333335</v>
      </c>
      <c r="T1536" s="12">
        <f>IF(P1536&gt;0,E1536/P1536,0)</f>
        <v>84.905149051490511</v>
      </c>
      <c r="U1536" t="str">
        <f>LEFT(R1536,FIND("/",R1536,1)-1)</f>
        <v>photography</v>
      </c>
      <c r="V1536" t="str">
        <f>RIGHT(R1536,(LEN(R1536)-LEN(U1536)-1))</f>
        <v>photobooks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>(I1537/86400)+25569+(-5/24)</f>
        <v>42513.708333333336</v>
      </c>
      <c r="K1537">
        <v>1461527631</v>
      </c>
      <c r="L1537" s="13">
        <f>(K1537/86400)+25569+(-5/24)</f>
        <v>42484.620729166665</v>
      </c>
      <c r="M1537" s="15" t="str">
        <f>TEXT(L1537, "mmm")</f>
        <v>Apr</v>
      </c>
      <c r="N1537" s="15" t="str">
        <f>TEXT(L1537, "yyyy")</f>
        <v>2016</v>
      </c>
      <c r="O1537" t="b">
        <v>1</v>
      </c>
      <c r="P1537">
        <v>110</v>
      </c>
      <c r="Q1537" t="b">
        <v>1</v>
      </c>
      <c r="R1537" t="s">
        <v>8285</v>
      </c>
      <c r="S1537" s="10">
        <f>(E1537/D1537)*100</f>
        <v>132.42499999999998</v>
      </c>
      <c r="T1537" s="12">
        <f>IF(P1537&gt;0,E1537/P1537,0)</f>
        <v>48.154545454545456</v>
      </c>
      <c r="U1537" t="str">
        <f>LEFT(R1537,FIND("/",R1537,1)-1)</f>
        <v>photography</v>
      </c>
      <c r="V1537" t="str">
        <f>RIGHT(R1537,(LEN(R1537)-LEN(U1537)-1))</f>
        <v>photobooks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>(I1538/86400)+25569+(-5/24)</f>
        <v>42243.593865740739</v>
      </c>
      <c r="K1538">
        <v>1438110910</v>
      </c>
      <c r="L1538" s="13">
        <f>(K1538/86400)+25569+(-5/24)</f>
        <v>42213.593865740739</v>
      </c>
      <c r="M1538" s="15" t="str">
        <f>TEXT(L1538, "mmm")</f>
        <v>Jul</v>
      </c>
      <c r="N1538" s="15" t="str">
        <f>TEXT(L1538, "yyyy")</f>
        <v>2015</v>
      </c>
      <c r="O1538" t="b">
        <v>1</v>
      </c>
      <c r="P1538">
        <v>455</v>
      </c>
      <c r="Q1538" t="b">
        <v>1</v>
      </c>
      <c r="R1538" t="s">
        <v>8285</v>
      </c>
      <c r="S1538" s="10">
        <f>(E1538/D1538)*100</f>
        <v>250.30841666666666</v>
      </c>
      <c r="T1538" s="12">
        <f>IF(P1538&gt;0,E1538/P1538,0)</f>
        <v>66.015406593406595</v>
      </c>
      <c r="U1538" t="str">
        <f>LEFT(R1538,FIND("/",R1538,1)-1)</f>
        <v>photography</v>
      </c>
      <c r="V1538" t="str">
        <f>RIGHT(R1538,(LEN(R1538)-LEN(U1538)-1))</f>
        <v>photobooks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>(I1539/86400)+25569+(-5/24)</f>
        <v>42588.541666666664</v>
      </c>
      <c r="K1539">
        <v>1467358427</v>
      </c>
      <c r="L1539" s="13">
        <f>(K1539/86400)+25569+(-5/24)</f>
        <v>42552.106793981475</v>
      </c>
      <c r="M1539" s="15" t="str">
        <f>TEXT(L1539, "mmm")</f>
        <v>Jul</v>
      </c>
      <c r="N1539" s="15" t="str">
        <f>TEXT(L1539, "yyyy")</f>
        <v>2016</v>
      </c>
      <c r="O1539" t="b">
        <v>1</v>
      </c>
      <c r="P1539">
        <v>224</v>
      </c>
      <c r="Q1539" t="b">
        <v>1</v>
      </c>
      <c r="R1539" t="s">
        <v>8285</v>
      </c>
      <c r="S1539" s="10">
        <f>(E1539/D1539)*100</f>
        <v>179.9</v>
      </c>
      <c r="T1539" s="12">
        <f>IF(P1539&gt;0,E1539/P1539,0)</f>
        <v>96.375</v>
      </c>
      <c r="U1539" t="str">
        <f>LEFT(R1539,FIND("/",R1539,1)-1)</f>
        <v>photography</v>
      </c>
      <c r="V1539" t="str">
        <f>RIGHT(R1539,(LEN(R1539)-LEN(U1539)-1))</f>
        <v>photobooks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>(I1540/86400)+25569+(-5/24)</f>
        <v>42026.57372685185</v>
      </c>
      <c r="K1540">
        <v>1418064370</v>
      </c>
      <c r="L1540" s="13">
        <f>(K1540/86400)+25569+(-5/24)</f>
        <v>41981.57372685185</v>
      </c>
      <c r="M1540" s="15" t="str">
        <f>TEXT(L1540, "mmm")</f>
        <v>Dec</v>
      </c>
      <c r="N1540" s="15" t="str">
        <f>TEXT(L1540, "yyyy")</f>
        <v>2014</v>
      </c>
      <c r="O1540" t="b">
        <v>1</v>
      </c>
      <c r="P1540">
        <v>46</v>
      </c>
      <c r="Q1540" t="b">
        <v>1</v>
      </c>
      <c r="R1540" t="s">
        <v>8285</v>
      </c>
      <c r="S1540" s="10">
        <f>(E1540/D1540)*100</f>
        <v>102.62857142857142</v>
      </c>
      <c r="T1540" s="12">
        <f>IF(P1540&gt;0,E1540/P1540,0)</f>
        <v>156.17391304347825</v>
      </c>
      <c r="U1540" t="str">
        <f>LEFT(R1540,FIND("/",R1540,1)-1)</f>
        <v>photography</v>
      </c>
      <c r="V1540" t="str">
        <f>RIGHT(R1540,(LEN(R1540)-LEN(U1540)-1))</f>
        <v>photobooks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>(I1541/86400)+25569+(-5/24)</f>
        <v>42738.710868055554</v>
      </c>
      <c r="K1541">
        <v>1480629819</v>
      </c>
      <c r="L1541" s="13">
        <f>(K1541/86400)+25569+(-5/24)</f>
        <v>42705.710868055554</v>
      </c>
      <c r="M1541" s="15" t="str">
        <f>TEXT(L1541, "mmm")</f>
        <v>Dec</v>
      </c>
      <c r="N1541" s="15" t="str">
        <f>TEXT(L1541, "yyyy")</f>
        <v>2016</v>
      </c>
      <c r="O1541" t="b">
        <v>0</v>
      </c>
      <c r="P1541">
        <v>284</v>
      </c>
      <c r="Q1541" t="b">
        <v>1</v>
      </c>
      <c r="R1541" t="s">
        <v>8285</v>
      </c>
      <c r="S1541" s="10">
        <f>(E1541/D1541)*100</f>
        <v>135.98609999999999</v>
      </c>
      <c r="T1541" s="12">
        <f>IF(P1541&gt;0,E1541/P1541,0)</f>
        <v>95.764859154929582</v>
      </c>
      <c r="U1541" t="str">
        <f>LEFT(R1541,FIND("/",R1541,1)-1)</f>
        <v>photography</v>
      </c>
      <c r="V1541" t="str">
        <f>RIGHT(R1541,(LEN(R1541)-LEN(U1541)-1))</f>
        <v>photobooks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>(I1542/86400)+25569+(-5/24)</f>
        <v>41968.843749999993</v>
      </c>
      <c r="K1542">
        <v>1414368616</v>
      </c>
      <c r="L1542" s="13">
        <f>(K1542/86400)+25569+(-5/24)</f>
        <v>41938.798796296294</v>
      </c>
      <c r="M1542" s="15" t="str">
        <f>TEXT(L1542, "mmm")</f>
        <v>Oct</v>
      </c>
      <c r="N1542" s="15" t="str">
        <f>TEXT(L1542, "yyyy")</f>
        <v>2014</v>
      </c>
      <c r="O1542" t="b">
        <v>1</v>
      </c>
      <c r="P1542">
        <v>98</v>
      </c>
      <c r="Q1542" t="b">
        <v>1</v>
      </c>
      <c r="R1542" t="s">
        <v>8285</v>
      </c>
      <c r="S1542" s="10">
        <f>(E1542/D1542)*100</f>
        <v>117.86666666666667</v>
      </c>
      <c r="T1542" s="12">
        <f>IF(P1542&gt;0,E1542/P1542,0)</f>
        <v>180.40816326530611</v>
      </c>
      <c r="U1542" t="str">
        <f>LEFT(R1542,FIND("/",R1542,1)-1)</f>
        <v>photography</v>
      </c>
      <c r="V1542" t="str">
        <f>RIGHT(R1542,(LEN(R1542)-LEN(U1542)-1))</f>
        <v>photobooks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>(I1543/86400)+25569+(-5/24)</f>
        <v>42004.503912037035</v>
      </c>
      <c r="K1543">
        <v>1417453538</v>
      </c>
      <c r="L1543" s="13">
        <f>(K1543/86400)+25569+(-5/24)</f>
        <v>41974.503912037035</v>
      </c>
      <c r="M1543" s="15" t="str">
        <f>TEXT(L1543, "mmm")</f>
        <v>Dec</v>
      </c>
      <c r="N1543" s="15" t="str">
        <f>TEXT(L1543, "yyyy")</f>
        <v>2014</v>
      </c>
      <c r="O1543" t="b">
        <v>0</v>
      </c>
      <c r="P1543">
        <v>2</v>
      </c>
      <c r="Q1543" t="b">
        <v>0</v>
      </c>
      <c r="R1543" t="s">
        <v>8289</v>
      </c>
      <c r="S1543" s="10">
        <f>(E1543/D1543)*100</f>
        <v>3.3333333333333333E-2</v>
      </c>
      <c r="T1543" s="12">
        <f>IF(P1543&gt;0,E1543/P1543,0)</f>
        <v>3</v>
      </c>
      <c r="U1543" t="str">
        <f>LEFT(R1543,FIND("/",R1543,1)-1)</f>
        <v>photography</v>
      </c>
      <c r="V1543" t="str">
        <f>RIGHT(R1543,(LEN(R1543)-LEN(U1543)-1))</f>
        <v>nature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>(I1544/86400)+25569+(-5/24)</f>
        <v>42185.788194444445</v>
      </c>
      <c r="K1544">
        <v>1434412500</v>
      </c>
      <c r="L1544" s="13">
        <f>(K1544/86400)+25569+(-5/24)</f>
        <v>42170.788194444445</v>
      </c>
      <c r="M1544" s="15" t="str">
        <f>TEXT(L1544, "mmm")</f>
        <v>Jun</v>
      </c>
      <c r="N1544" s="15" t="str">
        <f>TEXT(L1544, "yyyy")</f>
        <v>2015</v>
      </c>
      <c r="O1544" t="b">
        <v>0</v>
      </c>
      <c r="P1544">
        <v>1</v>
      </c>
      <c r="Q1544" t="b">
        <v>0</v>
      </c>
      <c r="R1544" t="s">
        <v>8289</v>
      </c>
      <c r="S1544" s="10">
        <f>(E1544/D1544)*100</f>
        <v>4</v>
      </c>
      <c r="T1544" s="12">
        <f>IF(P1544&gt;0,E1544/P1544,0)</f>
        <v>20</v>
      </c>
      <c r="U1544" t="str">
        <f>LEFT(R1544,FIND("/",R1544,1)-1)</f>
        <v>photography</v>
      </c>
      <c r="V1544" t="str">
        <f>RIGHT(R1544,(LEN(R1544)-LEN(U1544)-1))</f>
        <v>nature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>(I1545/86400)+25569+(-5/24)</f>
        <v>41965.342986111107</v>
      </c>
      <c r="K1545">
        <v>1414066434</v>
      </c>
      <c r="L1545" s="13">
        <f>(K1545/86400)+25569+(-5/24)</f>
        <v>41935.301319444443</v>
      </c>
      <c r="M1545" s="15" t="str">
        <f>TEXT(L1545, "mmm")</f>
        <v>Oct</v>
      </c>
      <c r="N1545" s="15" t="str">
        <f>TEXT(L1545, "yyyy")</f>
        <v>2014</v>
      </c>
      <c r="O1545" t="b">
        <v>0</v>
      </c>
      <c r="P1545">
        <v>1</v>
      </c>
      <c r="Q1545" t="b">
        <v>0</v>
      </c>
      <c r="R1545" t="s">
        <v>8289</v>
      </c>
      <c r="S1545" s="10">
        <f>(E1545/D1545)*100</f>
        <v>0.44444444444444442</v>
      </c>
      <c r="T1545" s="12">
        <f>IF(P1545&gt;0,E1545/P1545,0)</f>
        <v>10</v>
      </c>
      <c r="U1545" t="str">
        <f>LEFT(R1545,FIND("/",R1545,1)-1)</f>
        <v>photography</v>
      </c>
      <c r="V1545" t="str">
        <f>RIGHT(R1545,(LEN(R1545)-LEN(U1545)-1))</f>
        <v>nature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>(I1546/86400)+25569+(-5/24)</f>
        <v>42094.804166666661</v>
      </c>
      <c r="K1546">
        <v>1424222024</v>
      </c>
      <c r="L1546" s="13">
        <f>(K1546/86400)+25569+(-5/24)</f>
        <v>42052.842870370368</v>
      </c>
      <c r="M1546" s="15" t="str">
        <f>TEXT(L1546, "mmm")</f>
        <v>Feb</v>
      </c>
      <c r="N1546" s="15" t="str">
        <f>TEXT(L1546, "yyyy")</f>
        <v>2015</v>
      </c>
      <c r="O1546" t="b">
        <v>0</v>
      </c>
      <c r="P1546">
        <v>0</v>
      </c>
      <c r="Q1546" t="b">
        <v>0</v>
      </c>
      <c r="R1546" t="s">
        <v>8289</v>
      </c>
      <c r="S1546" s="10">
        <f>(E1546/D1546)*100</f>
        <v>0</v>
      </c>
      <c r="T1546" s="12">
        <f>IF(P1546&gt;0,E1546/P1546,0)</f>
        <v>0</v>
      </c>
      <c r="U1546" t="str">
        <f>LEFT(R1546,FIND("/",R1546,1)-1)</f>
        <v>photography</v>
      </c>
      <c r="V1546" t="str">
        <f>RIGHT(R1546,(LEN(R1546)-LEN(U1546)-1))</f>
        <v>nature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>(I1547/86400)+25569+(-5/24)</f>
        <v>42065.677777777775</v>
      </c>
      <c r="K1547">
        <v>1422393234</v>
      </c>
      <c r="L1547" s="13">
        <f>(K1547/86400)+25569+(-5/24)</f>
        <v>42031.676319444443</v>
      </c>
      <c r="M1547" s="15" t="str">
        <f>TEXT(L1547, "mmm")</f>
        <v>Jan</v>
      </c>
      <c r="N1547" s="15" t="str">
        <f>TEXT(L1547, "yyyy")</f>
        <v>2015</v>
      </c>
      <c r="O1547" t="b">
        <v>0</v>
      </c>
      <c r="P1547">
        <v>1</v>
      </c>
      <c r="Q1547" t="b">
        <v>0</v>
      </c>
      <c r="R1547" t="s">
        <v>8289</v>
      </c>
      <c r="S1547" s="10">
        <f>(E1547/D1547)*100</f>
        <v>3.3333333333333333E-2</v>
      </c>
      <c r="T1547" s="12">
        <f>IF(P1547&gt;0,E1547/P1547,0)</f>
        <v>1</v>
      </c>
      <c r="U1547" t="str">
        <f>LEFT(R1547,FIND("/",R1547,1)-1)</f>
        <v>photography</v>
      </c>
      <c r="V1547" t="str">
        <f>RIGHT(R1547,(LEN(R1547)-LEN(U1547)-1))</f>
        <v>nature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>(I1548/86400)+25569+(-5/24)</f>
        <v>41899.004618055551</v>
      </c>
      <c r="K1548">
        <v>1405746399</v>
      </c>
      <c r="L1548" s="13">
        <f>(K1548/86400)+25569+(-5/24)</f>
        <v>41839.004618055551</v>
      </c>
      <c r="M1548" s="15" t="str">
        <f>TEXT(L1548, "mmm")</f>
        <v>Jul</v>
      </c>
      <c r="N1548" s="15" t="str">
        <f>TEXT(L1548, "yyyy")</f>
        <v>2014</v>
      </c>
      <c r="O1548" t="b">
        <v>0</v>
      </c>
      <c r="P1548">
        <v>11</v>
      </c>
      <c r="Q1548" t="b">
        <v>0</v>
      </c>
      <c r="R1548" t="s">
        <v>8289</v>
      </c>
      <c r="S1548" s="10">
        <f>(E1548/D1548)*100</f>
        <v>28.9</v>
      </c>
      <c r="T1548" s="12">
        <f>IF(P1548&gt;0,E1548/P1548,0)</f>
        <v>26.272727272727273</v>
      </c>
      <c r="U1548" t="str">
        <f>LEFT(R1548,FIND("/",R1548,1)-1)</f>
        <v>photography</v>
      </c>
      <c r="V1548" t="str">
        <f>RIGHT(R1548,(LEN(R1548)-LEN(U1548)-1))</f>
        <v>nature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>(I1549/86400)+25569+(-5/24)</f>
        <v>42789.218541666669</v>
      </c>
      <c r="K1549">
        <v>1487240082</v>
      </c>
      <c r="L1549" s="13">
        <f>(K1549/86400)+25569+(-5/24)</f>
        <v>42782.218541666669</v>
      </c>
      <c r="M1549" s="15" t="str">
        <f>TEXT(L1549, "mmm")</f>
        <v>Feb</v>
      </c>
      <c r="N1549" s="15" t="str">
        <f>TEXT(L1549, "yyyy")</f>
        <v>2017</v>
      </c>
      <c r="O1549" t="b">
        <v>0</v>
      </c>
      <c r="P1549">
        <v>0</v>
      </c>
      <c r="Q1549" t="b">
        <v>0</v>
      </c>
      <c r="R1549" t="s">
        <v>8289</v>
      </c>
      <c r="S1549" s="10">
        <f>(E1549/D1549)*100</f>
        <v>0</v>
      </c>
      <c r="T1549" s="12">
        <f>IF(P1549&gt;0,E1549/P1549,0)</f>
        <v>0</v>
      </c>
      <c r="U1549" t="str">
        <f>LEFT(R1549,FIND("/",R1549,1)-1)</f>
        <v>photography</v>
      </c>
      <c r="V1549" t="str">
        <f>RIGHT(R1549,(LEN(R1549)-LEN(U1549)-1))</f>
        <v>nature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>(I1550/86400)+25569+(-5/24)</f>
        <v>42316.715509259258</v>
      </c>
      <c r="K1550">
        <v>1444425020</v>
      </c>
      <c r="L1550" s="13">
        <f>(K1550/86400)+25569+(-5/24)</f>
        <v>42286.673842592594</v>
      </c>
      <c r="M1550" s="15" t="str">
        <f>TEXT(L1550, "mmm")</f>
        <v>Oct</v>
      </c>
      <c r="N1550" s="15" t="str">
        <f>TEXT(L1550, "yyyy")</f>
        <v>2015</v>
      </c>
      <c r="O1550" t="b">
        <v>0</v>
      </c>
      <c r="P1550">
        <v>1</v>
      </c>
      <c r="Q1550" t="b">
        <v>0</v>
      </c>
      <c r="R1550" t="s">
        <v>8289</v>
      </c>
      <c r="S1550" s="10">
        <f>(E1550/D1550)*100</f>
        <v>8.5714285714285712</v>
      </c>
      <c r="T1550" s="12">
        <f>IF(P1550&gt;0,E1550/P1550,0)</f>
        <v>60</v>
      </c>
      <c r="U1550" t="str">
        <f>LEFT(R1550,FIND("/",R1550,1)-1)</f>
        <v>photography</v>
      </c>
      <c r="V1550" t="str">
        <f>RIGHT(R1550,(LEN(R1550)-LEN(U1550)-1))</f>
        <v>nature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>(I1551/86400)+25569+(-5/24)</f>
        <v>42310.96943287037</v>
      </c>
      <c r="K1551">
        <v>1443928559</v>
      </c>
      <c r="L1551" s="13">
        <f>(K1551/86400)+25569+(-5/24)</f>
        <v>42280.927766203698</v>
      </c>
      <c r="M1551" s="15" t="str">
        <f>TEXT(L1551, "mmm")</f>
        <v>Oct</v>
      </c>
      <c r="N1551" s="15" t="str">
        <f>TEXT(L1551, "yyyy")</f>
        <v>2015</v>
      </c>
      <c r="O1551" t="b">
        <v>0</v>
      </c>
      <c r="P1551">
        <v>6</v>
      </c>
      <c r="Q1551" t="b">
        <v>0</v>
      </c>
      <c r="R1551" t="s">
        <v>8289</v>
      </c>
      <c r="S1551" s="10">
        <f>(E1551/D1551)*100</f>
        <v>34</v>
      </c>
      <c r="T1551" s="12">
        <f>IF(P1551&gt;0,E1551/P1551,0)</f>
        <v>28.333333333333332</v>
      </c>
      <c r="U1551" t="str">
        <f>LEFT(R1551,FIND("/",R1551,1)-1)</f>
        <v>photography</v>
      </c>
      <c r="V1551" t="str">
        <f>RIGHT(R1551,(LEN(R1551)-LEN(U1551)-1))</f>
        <v>nature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>(I1552/86400)+25569+(-5/24)</f>
        <v>42502.24113425926</v>
      </c>
      <c r="K1552">
        <v>1460458034</v>
      </c>
      <c r="L1552" s="13">
        <f>(K1552/86400)+25569+(-5/24)</f>
        <v>42472.24113425926</v>
      </c>
      <c r="M1552" s="15" t="str">
        <f>TEXT(L1552, "mmm")</f>
        <v>Apr</v>
      </c>
      <c r="N1552" s="15" t="str">
        <f>TEXT(L1552, "yyyy")</f>
        <v>2016</v>
      </c>
      <c r="O1552" t="b">
        <v>0</v>
      </c>
      <c r="P1552">
        <v>7</v>
      </c>
      <c r="Q1552" t="b">
        <v>0</v>
      </c>
      <c r="R1552" t="s">
        <v>8289</v>
      </c>
      <c r="S1552" s="10">
        <f>(E1552/D1552)*100</f>
        <v>13.466666666666665</v>
      </c>
      <c r="T1552" s="12">
        <f>IF(P1552&gt;0,E1552/P1552,0)</f>
        <v>14.428571428571429</v>
      </c>
      <c r="U1552" t="str">
        <f>LEFT(R1552,FIND("/",R1552,1)-1)</f>
        <v>photography</v>
      </c>
      <c r="V1552" t="str">
        <f>RIGHT(R1552,(LEN(R1552)-LEN(U1552)-1))</f>
        <v>nature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>(I1553/86400)+25569+(-5/24)</f>
        <v>42151.616192129623</v>
      </c>
      <c r="K1553">
        <v>1430164039</v>
      </c>
      <c r="L1553" s="13">
        <f>(K1553/86400)+25569+(-5/24)</f>
        <v>42121.616192129623</v>
      </c>
      <c r="M1553" s="15" t="str">
        <f>TEXT(L1553, "mmm")</f>
        <v>Apr</v>
      </c>
      <c r="N1553" s="15" t="str">
        <f>TEXT(L1553, "yyyy")</f>
        <v>2015</v>
      </c>
      <c r="O1553" t="b">
        <v>0</v>
      </c>
      <c r="P1553">
        <v>0</v>
      </c>
      <c r="Q1553" t="b">
        <v>0</v>
      </c>
      <c r="R1553" t="s">
        <v>8289</v>
      </c>
      <c r="S1553" s="10">
        <f>(E1553/D1553)*100</f>
        <v>0</v>
      </c>
      <c r="T1553" s="12">
        <f>IF(P1553&gt;0,E1553/P1553,0)</f>
        <v>0</v>
      </c>
      <c r="U1553" t="str">
        <f>LEFT(R1553,FIND("/",R1553,1)-1)</f>
        <v>photography</v>
      </c>
      <c r="V1553" t="str">
        <f>RIGHT(R1553,(LEN(R1553)-LEN(U1553)-1))</f>
        <v>nature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>(I1554/86400)+25569+(-5/24)</f>
        <v>41912.957638888889</v>
      </c>
      <c r="K1554">
        <v>1410366708</v>
      </c>
      <c r="L1554" s="13">
        <f>(K1554/86400)+25569+(-5/24)</f>
        <v>41892.480416666665</v>
      </c>
      <c r="M1554" s="15" t="str">
        <f>TEXT(L1554, "mmm")</f>
        <v>Sep</v>
      </c>
      <c r="N1554" s="15" t="str">
        <f>TEXT(L1554, "yyyy")</f>
        <v>2014</v>
      </c>
      <c r="O1554" t="b">
        <v>0</v>
      </c>
      <c r="P1554">
        <v>16</v>
      </c>
      <c r="Q1554" t="b">
        <v>0</v>
      </c>
      <c r="R1554" t="s">
        <v>8289</v>
      </c>
      <c r="S1554" s="10">
        <f>(E1554/D1554)*100</f>
        <v>49.186046511627907</v>
      </c>
      <c r="T1554" s="12">
        <f>IF(P1554&gt;0,E1554/P1554,0)</f>
        <v>132.1875</v>
      </c>
      <c r="U1554" t="str">
        <f>LEFT(R1554,FIND("/",R1554,1)-1)</f>
        <v>photography</v>
      </c>
      <c r="V1554" t="str">
        <f>RIGHT(R1554,(LEN(R1554)-LEN(U1554)-1))</f>
        <v>nature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>(I1555/86400)+25569+(-5/24)</f>
        <v>42249.074618055551</v>
      </c>
      <c r="K1555">
        <v>1438584447</v>
      </c>
      <c r="L1555" s="13">
        <f>(K1555/86400)+25569+(-5/24)</f>
        <v>42219.074618055551</v>
      </c>
      <c r="M1555" s="15" t="str">
        <f>TEXT(L1555, "mmm")</f>
        <v>Aug</v>
      </c>
      <c r="N1555" s="15" t="str">
        <f>TEXT(L1555, "yyyy")</f>
        <v>2015</v>
      </c>
      <c r="O1555" t="b">
        <v>0</v>
      </c>
      <c r="P1555">
        <v>0</v>
      </c>
      <c r="Q1555" t="b">
        <v>0</v>
      </c>
      <c r="R1555" t="s">
        <v>8289</v>
      </c>
      <c r="S1555" s="10">
        <f>(E1555/D1555)*100</f>
        <v>0</v>
      </c>
      <c r="T1555" s="12">
        <f>IF(P1555&gt;0,E1555/P1555,0)</f>
        <v>0</v>
      </c>
      <c r="U1555" t="str">
        <f>LEFT(R1555,FIND("/",R1555,1)-1)</f>
        <v>photography</v>
      </c>
      <c r="V1555" t="str">
        <f>RIGHT(R1555,(LEN(R1555)-LEN(U1555)-1))</f>
        <v>nature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>(I1556/86400)+25569+(-5/24)</f>
        <v>42218.043865740743</v>
      </c>
      <c r="K1556">
        <v>1435903390</v>
      </c>
      <c r="L1556" s="13">
        <f>(K1556/86400)+25569+(-5/24)</f>
        <v>42188.043865740743</v>
      </c>
      <c r="M1556" s="15" t="str">
        <f>TEXT(L1556, "mmm")</f>
        <v>Jul</v>
      </c>
      <c r="N1556" s="15" t="str">
        <f>TEXT(L1556, "yyyy")</f>
        <v>2015</v>
      </c>
      <c r="O1556" t="b">
        <v>0</v>
      </c>
      <c r="P1556">
        <v>0</v>
      </c>
      <c r="Q1556" t="b">
        <v>0</v>
      </c>
      <c r="R1556" t="s">
        <v>8289</v>
      </c>
      <c r="S1556" s="10">
        <f>(E1556/D1556)*100</f>
        <v>0</v>
      </c>
      <c r="T1556" s="12">
        <f>IF(P1556&gt;0,E1556/P1556,0)</f>
        <v>0</v>
      </c>
      <c r="U1556" t="str">
        <f>LEFT(R1556,FIND("/",R1556,1)-1)</f>
        <v>photography</v>
      </c>
      <c r="V1556" t="str">
        <f>RIGHT(R1556,(LEN(R1556)-LEN(U1556)-1))</f>
        <v>nature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>(I1557/86400)+25569+(-5/24)</f>
        <v>42264.499999999993</v>
      </c>
      <c r="K1557">
        <v>1440513832</v>
      </c>
      <c r="L1557" s="13">
        <f>(K1557/86400)+25569+(-5/24)</f>
        <v>42241.405462962961</v>
      </c>
      <c r="M1557" s="15" t="str">
        <f>TEXT(L1557, "mmm")</f>
        <v>Aug</v>
      </c>
      <c r="N1557" s="15" t="str">
        <f>TEXT(L1557, "yyyy")</f>
        <v>2015</v>
      </c>
      <c r="O1557" t="b">
        <v>0</v>
      </c>
      <c r="P1557">
        <v>0</v>
      </c>
      <c r="Q1557" t="b">
        <v>0</v>
      </c>
      <c r="R1557" t="s">
        <v>8289</v>
      </c>
      <c r="S1557" s="10">
        <f>(E1557/D1557)*100</f>
        <v>0</v>
      </c>
      <c r="T1557" s="12">
        <f>IF(P1557&gt;0,E1557/P1557,0)</f>
        <v>0</v>
      </c>
      <c r="U1557" t="str">
        <f>LEFT(R1557,FIND("/",R1557,1)-1)</f>
        <v>photography</v>
      </c>
      <c r="V1557" t="str">
        <f>RIGHT(R1557,(LEN(R1557)-LEN(U1557)-1))</f>
        <v>nature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>(I1558/86400)+25569+(-5/24)</f>
        <v>42554.944722222215</v>
      </c>
      <c r="K1558">
        <v>1465011624</v>
      </c>
      <c r="L1558" s="13">
        <f>(K1558/86400)+25569+(-5/24)</f>
        <v>42524.944722222215</v>
      </c>
      <c r="M1558" s="15" t="str">
        <f>TEXT(L1558, "mmm")</f>
        <v>Jun</v>
      </c>
      <c r="N1558" s="15" t="str">
        <f>TEXT(L1558, "yyyy")</f>
        <v>2016</v>
      </c>
      <c r="O1558" t="b">
        <v>0</v>
      </c>
      <c r="P1558">
        <v>12</v>
      </c>
      <c r="Q1558" t="b">
        <v>0</v>
      </c>
      <c r="R1558" t="s">
        <v>8289</v>
      </c>
      <c r="S1558" s="10">
        <f>(E1558/D1558)*100</f>
        <v>45.133333333333333</v>
      </c>
      <c r="T1558" s="12">
        <f>IF(P1558&gt;0,E1558/P1558,0)</f>
        <v>56.416666666666664</v>
      </c>
      <c r="U1558" t="str">
        <f>LEFT(R1558,FIND("/",R1558,1)-1)</f>
        <v>photography</v>
      </c>
      <c r="V1558" t="str">
        <f>RIGHT(R1558,(LEN(R1558)-LEN(U1558)-1))</f>
        <v>nature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>(I1559/86400)+25569+(-5/24)</f>
        <v>41902.444826388884</v>
      </c>
      <c r="K1559">
        <v>1408549233</v>
      </c>
      <c r="L1559" s="13">
        <f>(K1559/86400)+25569+(-5/24)</f>
        <v>41871.444826388884</v>
      </c>
      <c r="M1559" s="15" t="str">
        <f>TEXT(L1559, "mmm")</f>
        <v>Aug</v>
      </c>
      <c r="N1559" s="15" t="str">
        <f>TEXT(L1559, "yyyy")</f>
        <v>2014</v>
      </c>
      <c r="O1559" t="b">
        <v>0</v>
      </c>
      <c r="P1559">
        <v>1</v>
      </c>
      <c r="Q1559" t="b">
        <v>0</v>
      </c>
      <c r="R1559" t="s">
        <v>8289</v>
      </c>
      <c r="S1559" s="10">
        <f>(E1559/D1559)*100</f>
        <v>4</v>
      </c>
      <c r="T1559" s="12">
        <f>IF(P1559&gt;0,E1559/P1559,0)</f>
        <v>100</v>
      </c>
      <c r="U1559" t="str">
        <f>LEFT(R1559,FIND("/",R1559,1)-1)</f>
        <v>photography</v>
      </c>
      <c r="V1559" t="str">
        <f>RIGHT(R1559,(LEN(R1559)-LEN(U1559)-1))</f>
        <v>nature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>(I1560/86400)+25569+(-5/24)</f>
        <v>42244.299999999996</v>
      </c>
      <c r="K1560">
        <v>1435656759</v>
      </c>
      <c r="L1560" s="13">
        <f>(K1560/86400)+25569+(-5/24)</f>
        <v>42185.189340277771</v>
      </c>
      <c r="M1560" s="15" t="str">
        <f>TEXT(L1560, "mmm")</f>
        <v>Jun</v>
      </c>
      <c r="N1560" s="15" t="str">
        <f>TEXT(L1560, "yyyy")</f>
        <v>2015</v>
      </c>
      <c r="O1560" t="b">
        <v>0</v>
      </c>
      <c r="P1560">
        <v>3</v>
      </c>
      <c r="Q1560" t="b">
        <v>0</v>
      </c>
      <c r="R1560" t="s">
        <v>8289</v>
      </c>
      <c r="S1560" s="10">
        <f>(E1560/D1560)*100</f>
        <v>4.666666666666667</v>
      </c>
      <c r="T1560" s="12">
        <f>IF(P1560&gt;0,E1560/P1560,0)</f>
        <v>11.666666666666666</v>
      </c>
      <c r="U1560" t="str">
        <f>LEFT(R1560,FIND("/",R1560,1)-1)</f>
        <v>photography</v>
      </c>
      <c r="V1560" t="str">
        <f>RIGHT(R1560,(LEN(R1560)-LEN(U1560)-1))</f>
        <v>nature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>(I1561/86400)+25569+(-5/24)</f>
        <v>42122.844895833332</v>
      </c>
      <c r="K1561">
        <v>1428974199</v>
      </c>
      <c r="L1561" s="13">
        <f>(K1561/86400)+25569+(-5/24)</f>
        <v>42107.844895833332</v>
      </c>
      <c r="M1561" s="15" t="str">
        <f>TEXT(L1561, "mmm")</f>
        <v>Apr</v>
      </c>
      <c r="N1561" s="15" t="str">
        <f>TEXT(L1561, "yyyy")</f>
        <v>2015</v>
      </c>
      <c r="O1561" t="b">
        <v>0</v>
      </c>
      <c r="P1561">
        <v>1</v>
      </c>
      <c r="Q1561" t="b">
        <v>0</v>
      </c>
      <c r="R1561" t="s">
        <v>8289</v>
      </c>
      <c r="S1561" s="10">
        <f>(E1561/D1561)*100</f>
        <v>0.33333333333333337</v>
      </c>
      <c r="T1561" s="12">
        <f>IF(P1561&gt;0,E1561/P1561,0)</f>
        <v>50</v>
      </c>
      <c r="U1561" t="str">
        <f>LEFT(R1561,FIND("/",R1561,1)-1)</f>
        <v>photography</v>
      </c>
      <c r="V1561" t="str">
        <f>RIGHT(R1561,(LEN(R1561)-LEN(U1561)-1))</f>
        <v>nature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>(I1562/86400)+25569+(-5/24)</f>
        <v>41955.854085648149</v>
      </c>
      <c r="K1562">
        <v>1414110593</v>
      </c>
      <c r="L1562" s="13">
        <f>(K1562/86400)+25569+(-5/24)</f>
        <v>41935.812418981477</v>
      </c>
      <c r="M1562" s="15" t="str">
        <f>TEXT(L1562, "mmm")</f>
        <v>Oct</v>
      </c>
      <c r="N1562" s="15" t="str">
        <f>TEXT(L1562, "yyyy")</f>
        <v>2014</v>
      </c>
      <c r="O1562" t="b">
        <v>0</v>
      </c>
      <c r="P1562">
        <v>4</v>
      </c>
      <c r="Q1562" t="b">
        <v>0</v>
      </c>
      <c r="R1562" t="s">
        <v>8289</v>
      </c>
      <c r="S1562" s="10">
        <f>(E1562/D1562)*100</f>
        <v>3.7600000000000002</v>
      </c>
      <c r="T1562" s="12">
        <f>IF(P1562&gt;0,E1562/P1562,0)</f>
        <v>23.5</v>
      </c>
      <c r="U1562" t="str">
        <f>LEFT(R1562,FIND("/",R1562,1)-1)</f>
        <v>photography</v>
      </c>
      <c r="V1562" t="str">
        <f>RIGHT(R1562,(LEN(R1562)-LEN(U1562)-1))</f>
        <v>nature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>(I1563/86400)+25569+(-5/24)</f>
        <v>41584.875034722216</v>
      </c>
      <c r="K1563">
        <v>1381194003</v>
      </c>
      <c r="L1563" s="13">
        <f>(K1563/86400)+25569+(-5/24)</f>
        <v>41554.833368055552</v>
      </c>
      <c r="M1563" s="15" t="str">
        <f>TEXT(L1563, "mmm")</f>
        <v>Oct</v>
      </c>
      <c r="N1563" s="15" t="str">
        <f>TEXT(L1563, "yyyy")</f>
        <v>2013</v>
      </c>
      <c r="O1563" t="b">
        <v>0</v>
      </c>
      <c r="P1563">
        <v>1</v>
      </c>
      <c r="Q1563" t="b">
        <v>0</v>
      </c>
      <c r="R1563" t="s">
        <v>8290</v>
      </c>
      <c r="S1563" s="10">
        <f>(E1563/D1563)*100</f>
        <v>0.67</v>
      </c>
      <c r="T1563" s="12">
        <f>IF(P1563&gt;0,E1563/P1563,0)</f>
        <v>67</v>
      </c>
      <c r="U1563" t="str">
        <f>LEFT(R1563,FIND("/",R1563,1)-1)</f>
        <v>publishing</v>
      </c>
      <c r="V1563" t="str">
        <f>RIGHT(R1563,(LEN(R1563)-LEN(U1563)-1))</f>
        <v>art books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>(I1564/86400)+25569+(-5/24)</f>
        <v>40148.826388888883</v>
      </c>
      <c r="K1564">
        <v>1253712916</v>
      </c>
      <c r="L1564" s="13">
        <f>(K1564/86400)+25569+(-5/24)</f>
        <v>40079.357824074068</v>
      </c>
      <c r="M1564" s="15" t="str">
        <f>TEXT(L1564, "mmm")</f>
        <v>Sep</v>
      </c>
      <c r="N1564" s="15" t="str">
        <f>TEXT(L1564, "yyyy")</f>
        <v>2009</v>
      </c>
      <c r="O1564" t="b">
        <v>0</v>
      </c>
      <c r="P1564">
        <v>0</v>
      </c>
      <c r="Q1564" t="b">
        <v>0</v>
      </c>
      <c r="R1564" t="s">
        <v>8290</v>
      </c>
      <c r="S1564" s="10">
        <f>(E1564/D1564)*100</f>
        <v>0</v>
      </c>
      <c r="T1564" s="12">
        <f>IF(P1564&gt;0,E1564/P1564,0)</f>
        <v>0</v>
      </c>
      <c r="U1564" t="str">
        <f>LEFT(R1564,FIND("/",R1564,1)-1)</f>
        <v>publishing</v>
      </c>
      <c r="V1564" t="str">
        <f>RIGHT(R1564,(LEN(R1564)-LEN(U1564)-1))</f>
        <v>art books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>(I1565/86400)+25569+(-5/24)</f>
        <v>41712.492488425924</v>
      </c>
      <c r="K1565">
        <v>1389635351</v>
      </c>
      <c r="L1565" s="13">
        <f>(K1565/86400)+25569+(-5/24)</f>
        <v>41652.534155092588</v>
      </c>
      <c r="M1565" s="15" t="str">
        <f>TEXT(L1565, "mmm")</f>
        <v>Jan</v>
      </c>
      <c r="N1565" s="15" t="str">
        <f>TEXT(L1565, "yyyy")</f>
        <v>2014</v>
      </c>
      <c r="O1565" t="b">
        <v>0</v>
      </c>
      <c r="P1565">
        <v>2</v>
      </c>
      <c r="Q1565" t="b">
        <v>0</v>
      </c>
      <c r="R1565" t="s">
        <v>8290</v>
      </c>
      <c r="S1565" s="10">
        <f>(E1565/D1565)*100</f>
        <v>1.4166666666666665</v>
      </c>
      <c r="T1565" s="12">
        <f>IF(P1565&gt;0,E1565/P1565,0)</f>
        <v>42.5</v>
      </c>
      <c r="U1565" t="str">
        <f>LEFT(R1565,FIND("/",R1565,1)-1)</f>
        <v>publishing</v>
      </c>
      <c r="V1565" t="str">
        <f>RIGHT(R1565,(LEN(R1565)-LEN(U1565)-1))</f>
        <v>art books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>(I1566/86400)+25569+(-5/24)</f>
        <v>42152.628472222219</v>
      </c>
      <c r="K1566">
        <v>1430124509</v>
      </c>
      <c r="L1566" s="13">
        <f>(K1566/86400)+25569+(-5/24)</f>
        <v>42121.158668981479</v>
      </c>
      <c r="M1566" s="15" t="str">
        <f>TEXT(L1566, "mmm")</f>
        <v>Apr</v>
      </c>
      <c r="N1566" s="15" t="str">
        <f>TEXT(L1566, "yyyy")</f>
        <v>2015</v>
      </c>
      <c r="O1566" t="b">
        <v>0</v>
      </c>
      <c r="P1566">
        <v>1</v>
      </c>
      <c r="Q1566" t="b">
        <v>0</v>
      </c>
      <c r="R1566" t="s">
        <v>8290</v>
      </c>
      <c r="S1566" s="10">
        <f>(E1566/D1566)*100</f>
        <v>0.1</v>
      </c>
      <c r="T1566" s="12">
        <f>IF(P1566&gt;0,E1566/P1566,0)</f>
        <v>10</v>
      </c>
      <c r="U1566" t="str">
        <f>LEFT(R1566,FIND("/",R1566,1)-1)</f>
        <v>publishing</v>
      </c>
      <c r="V1566" t="str">
        <f>RIGHT(R1566,(LEN(R1566)-LEN(U1566)-1))</f>
        <v>art books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>(I1567/86400)+25569+(-5/24)</f>
        <v>40702.521539351852</v>
      </c>
      <c r="K1567">
        <v>1304962261</v>
      </c>
      <c r="L1567" s="13">
        <f>(K1567/86400)+25569+(-5/24)</f>
        <v>40672.521539351852</v>
      </c>
      <c r="M1567" s="15" t="str">
        <f>TEXT(L1567, "mmm")</f>
        <v>May</v>
      </c>
      <c r="N1567" s="15" t="str">
        <f>TEXT(L1567, "yyyy")</f>
        <v>2011</v>
      </c>
      <c r="O1567" t="b">
        <v>0</v>
      </c>
      <c r="P1567">
        <v>1</v>
      </c>
      <c r="Q1567" t="b">
        <v>0</v>
      </c>
      <c r="R1567" t="s">
        <v>8290</v>
      </c>
      <c r="S1567" s="10">
        <f>(E1567/D1567)*100</f>
        <v>2.5</v>
      </c>
      <c r="T1567" s="12">
        <f>IF(P1567&gt;0,E1567/P1567,0)</f>
        <v>100</v>
      </c>
      <c r="U1567" t="str">
        <f>LEFT(R1567,FIND("/",R1567,1)-1)</f>
        <v>publishing</v>
      </c>
      <c r="V1567" t="str">
        <f>RIGHT(R1567,(LEN(R1567)-LEN(U1567)-1))</f>
        <v>art books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>(I1568/86400)+25569+(-5/24)</f>
        <v>42578.708333333336</v>
      </c>
      <c r="K1568">
        <v>1467151204</v>
      </c>
      <c r="L1568" s="13">
        <f>(K1568/86400)+25569+(-5/24)</f>
        <v>42549.708379629628</v>
      </c>
      <c r="M1568" s="15" t="str">
        <f>TEXT(L1568, "mmm")</f>
        <v>Jun</v>
      </c>
      <c r="N1568" s="15" t="str">
        <f>TEXT(L1568, "yyyy")</f>
        <v>2016</v>
      </c>
      <c r="O1568" t="b">
        <v>0</v>
      </c>
      <c r="P1568">
        <v>59</v>
      </c>
      <c r="Q1568" t="b">
        <v>0</v>
      </c>
      <c r="R1568" t="s">
        <v>8290</v>
      </c>
      <c r="S1568" s="10">
        <f>(E1568/D1568)*100</f>
        <v>21.25</v>
      </c>
      <c r="T1568" s="12">
        <f>IF(P1568&gt;0,E1568/P1568,0)</f>
        <v>108.05084745762711</v>
      </c>
      <c r="U1568" t="str">
        <f>LEFT(R1568,FIND("/",R1568,1)-1)</f>
        <v>publishing</v>
      </c>
      <c r="V1568" t="str">
        <f>RIGHT(R1568,(LEN(R1568)-LEN(U1568)-1))</f>
        <v>art books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>(I1569/86400)+25569+(-5/24)</f>
        <v>41686.791666666664</v>
      </c>
      <c r="K1569">
        <v>1391293745</v>
      </c>
      <c r="L1569" s="13">
        <f>(K1569/86400)+25569+(-5/24)</f>
        <v>41671.728530092594</v>
      </c>
      <c r="M1569" s="15" t="str">
        <f>TEXT(L1569, "mmm")</f>
        <v>Feb</v>
      </c>
      <c r="N1569" s="15" t="str">
        <f>TEXT(L1569, "yyyy")</f>
        <v>2014</v>
      </c>
      <c r="O1569" t="b">
        <v>0</v>
      </c>
      <c r="P1569">
        <v>13</v>
      </c>
      <c r="Q1569" t="b">
        <v>0</v>
      </c>
      <c r="R1569" t="s">
        <v>8290</v>
      </c>
      <c r="S1569" s="10">
        <f>(E1569/D1569)*100</f>
        <v>4.117647058823529</v>
      </c>
      <c r="T1569" s="12">
        <f>IF(P1569&gt;0,E1569/P1569,0)</f>
        <v>26.923076923076923</v>
      </c>
      <c r="U1569" t="str">
        <f>LEFT(R1569,FIND("/",R1569,1)-1)</f>
        <v>publishing</v>
      </c>
      <c r="V1569" t="str">
        <f>RIGHT(R1569,(LEN(R1569)-LEN(U1569)-1))</f>
        <v>art books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>(I1570/86400)+25569+(-5/24)</f>
        <v>41996.853993055549</v>
      </c>
      <c r="K1570">
        <v>1416360585</v>
      </c>
      <c r="L1570" s="13">
        <f>(K1570/86400)+25569+(-5/24)</f>
        <v>41961.853993055549</v>
      </c>
      <c r="M1570" s="15" t="str">
        <f>TEXT(L1570, "mmm")</f>
        <v>Nov</v>
      </c>
      <c r="N1570" s="15" t="str">
        <f>TEXT(L1570, "yyyy")</f>
        <v>2014</v>
      </c>
      <c r="O1570" t="b">
        <v>0</v>
      </c>
      <c r="P1570">
        <v>22</v>
      </c>
      <c r="Q1570" t="b">
        <v>0</v>
      </c>
      <c r="R1570" t="s">
        <v>8290</v>
      </c>
      <c r="S1570" s="10">
        <f>(E1570/D1570)*100</f>
        <v>13.639999999999999</v>
      </c>
      <c r="T1570" s="12">
        <f>IF(P1570&gt;0,E1570/P1570,0)</f>
        <v>155</v>
      </c>
      <c r="U1570" t="str">
        <f>LEFT(R1570,FIND("/",R1570,1)-1)</f>
        <v>publishing</v>
      </c>
      <c r="V1570" t="str">
        <f>RIGHT(R1570,(LEN(R1570)-LEN(U1570)-1))</f>
        <v>art books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>(I1571/86400)+25569+(-5/24)</f>
        <v>41419.471226851849</v>
      </c>
      <c r="K1571">
        <v>1366906714</v>
      </c>
      <c r="L1571" s="13">
        <f>(K1571/86400)+25569+(-5/24)</f>
        <v>41389.471226851849</v>
      </c>
      <c r="M1571" s="15" t="str">
        <f>TEXT(L1571, "mmm")</f>
        <v>Apr</v>
      </c>
      <c r="N1571" s="15" t="str">
        <f>TEXT(L1571, "yyyy")</f>
        <v>2013</v>
      </c>
      <c r="O1571" t="b">
        <v>0</v>
      </c>
      <c r="P1571">
        <v>0</v>
      </c>
      <c r="Q1571" t="b">
        <v>0</v>
      </c>
      <c r="R1571" t="s">
        <v>8290</v>
      </c>
      <c r="S1571" s="10">
        <f>(E1571/D1571)*100</f>
        <v>0</v>
      </c>
      <c r="T1571" s="12">
        <f>IF(P1571&gt;0,E1571/P1571,0)</f>
        <v>0</v>
      </c>
      <c r="U1571" t="str">
        <f>LEFT(R1571,FIND("/",R1571,1)-1)</f>
        <v>publishing</v>
      </c>
      <c r="V1571" t="str">
        <f>RIGHT(R1571,(LEN(R1571)-LEN(U1571)-1))</f>
        <v>art books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>(I1572/86400)+25569+(-5/24)</f>
        <v>42468.56344907407</v>
      </c>
      <c r="K1572">
        <v>1457551882</v>
      </c>
      <c r="L1572" s="13">
        <f>(K1572/86400)+25569+(-5/24)</f>
        <v>42438.605115740742</v>
      </c>
      <c r="M1572" s="15" t="str">
        <f>TEXT(L1572, "mmm")</f>
        <v>Mar</v>
      </c>
      <c r="N1572" s="15" t="str">
        <f>TEXT(L1572, "yyyy")</f>
        <v>2016</v>
      </c>
      <c r="O1572" t="b">
        <v>0</v>
      </c>
      <c r="P1572">
        <v>52</v>
      </c>
      <c r="Q1572" t="b">
        <v>0</v>
      </c>
      <c r="R1572" t="s">
        <v>8290</v>
      </c>
      <c r="S1572" s="10">
        <f>(E1572/D1572)*100</f>
        <v>41.4</v>
      </c>
      <c r="T1572" s="12">
        <f>IF(P1572&gt;0,E1572/P1572,0)</f>
        <v>47.769230769230766</v>
      </c>
      <c r="U1572" t="str">
        <f>LEFT(R1572,FIND("/",R1572,1)-1)</f>
        <v>publishing</v>
      </c>
      <c r="V1572" t="str">
        <f>RIGHT(R1572,(LEN(R1572)-LEN(U1572)-1))</f>
        <v>art books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>(I1573/86400)+25569+(-5/24)</f>
        <v>42174.56114583333</v>
      </c>
      <c r="K1573">
        <v>1432146483</v>
      </c>
      <c r="L1573" s="13">
        <f>(K1573/86400)+25569+(-5/24)</f>
        <v>42144.56114583333</v>
      </c>
      <c r="M1573" s="15" t="str">
        <f>TEXT(L1573, "mmm")</f>
        <v>May</v>
      </c>
      <c r="N1573" s="15" t="str">
        <f>TEXT(L1573, "yyyy")</f>
        <v>2015</v>
      </c>
      <c r="O1573" t="b">
        <v>0</v>
      </c>
      <c r="P1573">
        <v>4</v>
      </c>
      <c r="Q1573" t="b">
        <v>0</v>
      </c>
      <c r="R1573" t="s">
        <v>8290</v>
      </c>
      <c r="S1573" s="10">
        <f>(E1573/D1573)*100</f>
        <v>0.66115702479338845</v>
      </c>
      <c r="T1573" s="12">
        <f>IF(P1573&gt;0,E1573/P1573,0)</f>
        <v>20</v>
      </c>
      <c r="U1573" t="str">
        <f>LEFT(R1573,FIND("/",R1573,1)-1)</f>
        <v>publishing</v>
      </c>
      <c r="V1573" t="str">
        <f>RIGHT(R1573,(LEN(R1573)-LEN(U1573)-1))</f>
        <v>art books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>(I1574/86400)+25569+(-5/24)</f>
        <v>42428.790972222218</v>
      </c>
      <c r="K1574">
        <v>1454546859</v>
      </c>
      <c r="L1574" s="13">
        <f>(K1574/86400)+25569+(-5/24)</f>
        <v>42403.824756944443</v>
      </c>
      <c r="M1574" s="15" t="str">
        <f>TEXT(L1574, "mmm")</f>
        <v>Feb</v>
      </c>
      <c r="N1574" s="15" t="str">
        <f>TEXT(L1574, "yyyy")</f>
        <v>2016</v>
      </c>
      <c r="O1574" t="b">
        <v>0</v>
      </c>
      <c r="P1574">
        <v>3</v>
      </c>
      <c r="Q1574" t="b">
        <v>0</v>
      </c>
      <c r="R1574" t="s">
        <v>8290</v>
      </c>
      <c r="S1574" s="10">
        <f>(E1574/D1574)*100</f>
        <v>5</v>
      </c>
      <c r="T1574" s="12">
        <f>IF(P1574&gt;0,E1574/P1574,0)</f>
        <v>41.666666666666664</v>
      </c>
      <c r="U1574" t="str">
        <f>LEFT(R1574,FIND("/",R1574,1)-1)</f>
        <v>publishing</v>
      </c>
      <c r="V1574" t="str">
        <f>RIGHT(R1574,(LEN(R1574)-LEN(U1574)-1))</f>
        <v>art books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>(I1575/86400)+25569+(-5/24)</f>
        <v>42825.957638888889</v>
      </c>
      <c r="K1575">
        <v>1487548802</v>
      </c>
      <c r="L1575" s="13">
        <f>(K1575/86400)+25569+(-5/24)</f>
        <v>42785.791689814818</v>
      </c>
      <c r="M1575" s="15" t="str">
        <f>TEXT(L1575, "mmm")</f>
        <v>Feb</v>
      </c>
      <c r="N1575" s="15" t="str">
        <f>TEXT(L1575, "yyyy")</f>
        <v>2017</v>
      </c>
      <c r="O1575" t="b">
        <v>0</v>
      </c>
      <c r="P1575">
        <v>3</v>
      </c>
      <c r="Q1575" t="b">
        <v>0</v>
      </c>
      <c r="R1575" t="s">
        <v>8290</v>
      </c>
      <c r="S1575" s="10">
        <f>(E1575/D1575)*100</f>
        <v>2.4777777777777779</v>
      </c>
      <c r="T1575" s="12">
        <f>IF(P1575&gt;0,E1575/P1575,0)</f>
        <v>74.333333333333329</v>
      </c>
      <c r="U1575" t="str">
        <f>LEFT(R1575,FIND("/",R1575,1)-1)</f>
        <v>publishing</v>
      </c>
      <c r="V1575" t="str">
        <f>RIGHT(R1575,(LEN(R1575)-LEN(U1575)-1))</f>
        <v>art books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>(I1576/86400)+25569+(-5/24)</f>
        <v>42052.719085648147</v>
      </c>
      <c r="K1576">
        <v>1421187329</v>
      </c>
      <c r="L1576" s="13">
        <f>(K1576/86400)+25569+(-5/24)</f>
        <v>42017.719085648147</v>
      </c>
      <c r="M1576" s="15" t="str">
        <f>TEXT(L1576, "mmm")</f>
        <v>Jan</v>
      </c>
      <c r="N1576" s="15" t="str">
        <f>TEXT(L1576, "yyyy")</f>
        <v>2015</v>
      </c>
      <c r="O1576" t="b">
        <v>0</v>
      </c>
      <c r="P1576">
        <v>6</v>
      </c>
      <c r="Q1576" t="b">
        <v>0</v>
      </c>
      <c r="R1576" t="s">
        <v>8290</v>
      </c>
      <c r="S1576" s="10">
        <f>(E1576/D1576)*100</f>
        <v>5.0599999999999996</v>
      </c>
      <c r="T1576" s="12">
        <f>IF(P1576&gt;0,E1576/P1576,0)</f>
        <v>84.333333333333329</v>
      </c>
      <c r="U1576" t="str">
        <f>LEFT(R1576,FIND("/",R1576,1)-1)</f>
        <v>publishing</v>
      </c>
      <c r="V1576" t="str">
        <f>RIGHT(R1576,(LEN(R1576)-LEN(U1576)-1))</f>
        <v>art books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>(I1577/86400)+25569+(-5/24)</f>
        <v>41829.315925925919</v>
      </c>
      <c r="K1577">
        <v>1402317296</v>
      </c>
      <c r="L1577" s="13">
        <f>(K1577/86400)+25569+(-5/24)</f>
        <v>41799.315925925919</v>
      </c>
      <c r="M1577" s="15" t="str">
        <f>TEXT(L1577, "mmm")</f>
        <v>Jun</v>
      </c>
      <c r="N1577" s="15" t="str">
        <f>TEXT(L1577, "yyyy")</f>
        <v>2014</v>
      </c>
      <c r="O1577" t="b">
        <v>0</v>
      </c>
      <c r="P1577">
        <v>35</v>
      </c>
      <c r="Q1577" t="b">
        <v>0</v>
      </c>
      <c r="R1577" t="s">
        <v>8290</v>
      </c>
      <c r="S1577" s="10">
        <f>(E1577/D1577)*100</f>
        <v>22.91</v>
      </c>
      <c r="T1577" s="12">
        <f>IF(P1577&gt;0,E1577/P1577,0)</f>
        <v>65.457142857142856</v>
      </c>
      <c r="U1577" t="str">
        <f>LEFT(R1577,FIND("/",R1577,1)-1)</f>
        <v>publishing</v>
      </c>
      <c r="V1577" t="str">
        <f>RIGHT(R1577,(LEN(R1577)-LEN(U1577)-1))</f>
        <v>art books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>(I1578/86400)+25569+(-5/24)</f>
        <v>42185.670925925922</v>
      </c>
      <c r="K1578">
        <v>1431810368</v>
      </c>
      <c r="L1578" s="13">
        <f>(K1578/86400)+25569+(-5/24)</f>
        <v>42140.670925925922</v>
      </c>
      <c r="M1578" s="15" t="str">
        <f>TEXT(L1578, "mmm")</f>
        <v>May</v>
      </c>
      <c r="N1578" s="15" t="str">
        <f>TEXT(L1578, "yyyy")</f>
        <v>2015</v>
      </c>
      <c r="O1578" t="b">
        <v>0</v>
      </c>
      <c r="P1578">
        <v>10</v>
      </c>
      <c r="Q1578" t="b">
        <v>0</v>
      </c>
      <c r="R1578" t="s">
        <v>8290</v>
      </c>
      <c r="S1578" s="10">
        <f>(E1578/D1578)*100</f>
        <v>13</v>
      </c>
      <c r="T1578" s="12">
        <f>IF(P1578&gt;0,E1578/P1578,0)</f>
        <v>65</v>
      </c>
      <c r="U1578" t="str">
        <f>LEFT(R1578,FIND("/",R1578,1)-1)</f>
        <v>publishing</v>
      </c>
      <c r="V1578" t="str">
        <f>RIGHT(R1578,(LEN(R1578)-LEN(U1578)-1))</f>
        <v>art books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>(I1579/86400)+25569+(-5/24)</f>
        <v>41114.639444444438</v>
      </c>
      <c r="K1579">
        <v>1337977248</v>
      </c>
      <c r="L1579" s="13">
        <f>(K1579/86400)+25569+(-5/24)</f>
        <v>41054.639444444438</v>
      </c>
      <c r="M1579" s="15" t="str">
        <f>TEXT(L1579, "mmm")</f>
        <v>May</v>
      </c>
      <c r="N1579" s="15" t="str">
        <f>TEXT(L1579, "yyyy")</f>
        <v>2012</v>
      </c>
      <c r="O1579" t="b">
        <v>0</v>
      </c>
      <c r="P1579">
        <v>2</v>
      </c>
      <c r="Q1579" t="b">
        <v>0</v>
      </c>
      <c r="R1579" t="s">
        <v>8290</v>
      </c>
      <c r="S1579" s="10">
        <f>(E1579/D1579)*100</f>
        <v>0.54999999999999993</v>
      </c>
      <c r="T1579" s="12">
        <f>IF(P1579&gt;0,E1579/P1579,0)</f>
        <v>27.5</v>
      </c>
      <c r="U1579" t="str">
        <f>LEFT(R1579,FIND("/",R1579,1)-1)</f>
        <v>publishing</v>
      </c>
      <c r="V1579" t="str">
        <f>RIGHT(R1579,(LEN(R1579)-LEN(U1579)-1))</f>
        <v>art books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>(I1580/86400)+25569+(-5/24)</f>
        <v>40422.875</v>
      </c>
      <c r="K1580">
        <v>1281317691</v>
      </c>
      <c r="L1580" s="13">
        <f>(K1580/86400)+25569+(-5/24)</f>
        <v>40398.857534722221</v>
      </c>
      <c r="M1580" s="15" t="str">
        <f>TEXT(L1580, "mmm")</f>
        <v>Aug</v>
      </c>
      <c r="N1580" s="15" t="str">
        <f>TEXT(L1580, "yyyy")</f>
        <v>2010</v>
      </c>
      <c r="O1580" t="b">
        <v>0</v>
      </c>
      <c r="P1580">
        <v>4</v>
      </c>
      <c r="Q1580" t="b">
        <v>0</v>
      </c>
      <c r="R1580" t="s">
        <v>8290</v>
      </c>
      <c r="S1580" s="10">
        <f>(E1580/D1580)*100</f>
        <v>10.806536636794938</v>
      </c>
      <c r="T1580" s="12">
        <f>IF(P1580&gt;0,E1580/P1580,0)</f>
        <v>51.25</v>
      </c>
      <c r="U1580" t="str">
        <f>LEFT(R1580,FIND("/",R1580,1)-1)</f>
        <v>publishing</v>
      </c>
      <c r="V1580" t="str">
        <f>RIGHT(R1580,(LEN(R1580)-LEN(U1580)-1))</f>
        <v>art books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>(I1581/86400)+25569+(-5/24)</f>
        <v>41514.788090277776</v>
      </c>
      <c r="K1581">
        <v>1374882891</v>
      </c>
      <c r="L1581" s="13">
        <f>(K1581/86400)+25569+(-5/24)</f>
        <v>41481.788090277776</v>
      </c>
      <c r="M1581" s="15" t="str">
        <f>TEXT(L1581, "mmm")</f>
        <v>Jul</v>
      </c>
      <c r="N1581" s="15" t="str">
        <f>TEXT(L1581, "yyyy")</f>
        <v>2013</v>
      </c>
      <c r="O1581" t="b">
        <v>0</v>
      </c>
      <c r="P1581">
        <v>2</v>
      </c>
      <c r="Q1581" t="b">
        <v>0</v>
      </c>
      <c r="R1581" t="s">
        <v>8290</v>
      </c>
      <c r="S1581" s="10">
        <f>(E1581/D1581)*100</f>
        <v>0.84008400840084008</v>
      </c>
      <c r="T1581" s="12">
        <f>IF(P1581&gt;0,E1581/P1581,0)</f>
        <v>14</v>
      </c>
      <c r="U1581" t="str">
        <f>LEFT(R1581,FIND("/",R1581,1)-1)</f>
        <v>publishing</v>
      </c>
      <c r="V1581" t="str">
        <f>RIGHT(R1581,(LEN(R1581)-LEN(U1581)-1))</f>
        <v>art books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>(I1582/86400)+25569+(-5/24)</f>
        <v>41049.841736111106</v>
      </c>
      <c r="K1582">
        <v>1332378726</v>
      </c>
      <c r="L1582" s="13">
        <f>(K1582/86400)+25569+(-5/24)</f>
        <v>40989.841736111106</v>
      </c>
      <c r="M1582" s="15" t="str">
        <f>TEXT(L1582, "mmm")</f>
        <v>Mar</v>
      </c>
      <c r="N1582" s="15" t="str">
        <f>TEXT(L1582, "yyyy")</f>
        <v>2012</v>
      </c>
      <c r="O1582" t="b">
        <v>0</v>
      </c>
      <c r="P1582">
        <v>0</v>
      </c>
      <c r="Q1582" t="b">
        <v>0</v>
      </c>
      <c r="R1582" t="s">
        <v>8290</v>
      </c>
      <c r="S1582" s="10">
        <f>(E1582/D1582)*100</f>
        <v>0</v>
      </c>
      <c r="T1582" s="12">
        <f>IF(P1582&gt;0,E1582/P1582,0)</f>
        <v>0</v>
      </c>
      <c r="U1582" t="str">
        <f>LEFT(R1582,FIND("/",R1582,1)-1)</f>
        <v>publishing</v>
      </c>
      <c r="V1582" t="str">
        <f>RIGHT(R1582,(LEN(R1582)-LEN(U1582)-1))</f>
        <v>art books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>(I1583/86400)+25569+(-5/24)</f>
        <v>42357.240624999999</v>
      </c>
      <c r="K1583">
        <v>1447757190</v>
      </c>
      <c r="L1583" s="13">
        <f>(K1583/86400)+25569+(-5/24)</f>
        <v>42325.240624999999</v>
      </c>
      <c r="M1583" s="15" t="str">
        <f>TEXT(L1583, "mmm")</f>
        <v>Nov</v>
      </c>
      <c r="N1583" s="15" t="str">
        <f>TEXT(L1583, "yyyy")</f>
        <v>2015</v>
      </c>
      <c r="O1583" t="b">
        <v>0</v>
      </c>
      <c r="P1583">
        <v>1</v>
      </c>
      <c r="Q1583" t="b">
        <v>0</v>
      </c>
      <c r="R1583" t="s">
        <v>8291</v>
      </c>
      <c r="S1583" s="10">
        <f>(E1583/D1583)*100</f>
        <v>0.5</v>
      </c>
      <c r="T1583" s="12">
        <f>IF(P1583&gt;0,E1583/P1583,0)</f>
        <v>5</v>
      </c>
      <c r="U1583" t="str">
        <f>LEFT(R1583,FIND("/",R1583,1)-1)</f>
        <v>photography</v>
      </c>
      <c r="V1583" t="str">
        <f>RIGHT(R1583,(LEN(R1583)-LEN(U1583)-1))</f>
        <v>places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>(I1584/86400)+25569+(-5/24)</f>
        <v>42303.680555555555</v>
      </c>
      <c r="K1584">
        <v>1440961053</v>
      </c>
      <c r="L1584" s="13">
        <f>(K1584/86400)+25569+(-5/24)</f>
        <v>42246.581631944442</v>
      </c>
      <c r="M1584" s="15" t="str">
        <f>TEXT(L1584, "mmm")</f>
        <v>Aug</v>
      </c>
      <c r="N1584" s="15" t="str">
        <f>TEXT(L1584, "yyyy")</f>
        <v>2015</v>
      </c>
      <c r="O1584" t="b">
        <v>0</v>
      </c>
      <c r="P1584">
        <v>3</v>
      </c>
      <c r="Q1584" t="b">
        <v>0</v>
      </c>
      <c r="R1584" t="s">
        <v>8291</v>
      </c>
      <c r="S1584" s="10">
        <f>(E1584/D1584)*100</f>
        <v>9.3000000000000007</v>
      </c>
      <c r="T1584" s="12">
        <f>IF(P1584&gt;0,E1584/P1584,0)</f>
        <v>31</v>
      </c>
      <c r="U1584" t="str">
        <f>LEFT(R1584,FIND("/",R1584,1)-1)</f>
        <v>photography</v>
      </c>
      <c r="V1584" t="str">
        <f>RIGHT(R1584,(LEN(R1584)-LEN(U1584)-1))</f>
        <v>places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>(I1585/86400)+25569+(-5/24)</f>
        <v>41907.696655092594</v>
      </c>
      <c r="K1585">
        <v>1409089391</v>
      </c>
      <c r="L1585" s="13">
        <f>(K1585/86400)+25569+(-5/24)</f>
        <v>41877.696655092594</v>
      </c>
      <c r="M1585" s="15" t="str">
        <f>TEXT(L1585, "mmm")</f>
        <v>Aug</v>
      </c>
      <c r="N1585" s="15" t="str">
        <f>TEXT(L1585, "yyyy")</f>
        <v>2014</v>
      </c>
      <c r="O1585" t="b">
        <v>0</v>
      </c>
      <c r="P1585">
        <v>1</v>
      </c>
      <c r="Q1585" t="b">
        <v>0</v>
      </c>
      <c r="R1585" t="s">
        <v>8291</v>
      </c>
      <c r="S1585" s="10">
        <f>(E1585/D1585)*100</f>
        <v>7.4999999999999997E-2</v>
      </c>
      <c r="T1585" s="12">
        <f>IF(P1585&gt;0,E1585/P1585,0)</f>
        <v>15</v>
      </c>
      <c r="U1585" t="str">
        <f>LEFT(R1585,FIND("/",R1585,1)-1)</f>
        <v>photography</v>
      </c>
      <c r="V1585" t="str">
        <f>RIGHT(R1585,(LEN(R1585)-LEN(U1585)-1))</f>
        <v>places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>(I1586/86400)+25569+(-5/24)</f>
        <v>41789.440983796296</v>
      </c>
      <c r="K1586">
        <v>1400600101</v>
      </c>
      <c r="L1586" s="13">
        <f>(K1586/86400)+25569+(-5/24)</f>
        <v>41779.440983796296</v>
      </c>
      <c r="M1586" s="15" t="str">
        <f>TEXT(L1586, "mmm")</f>
        <v>May</v>
      </c>
      <c r="N1586" s="15" t="str">
        <f>TEXT(L1586, "yyyy")</f>
        <v>2014</v>
      </c>
      <c r="O1586" t="b">
        <v>0</v>
      </c>
      <c r="P1586">
        <v>0</v>
      </c>
      <c r="Q1586" t="b">
        <v>0</v>
      </c>
      <c r="R1586" t="s">
        <v>8291</v>
      </c>
      <c r="S1586" s="10">
        <f>(E1586/D1586)*100</f>
        <v>0</v>
      </c>
      <c r="T1586" s="12">
        <f>IF(P1586&gt;0,E1586/P1586,0)</f>
        <v>0</v>
      </c>
      <c r="U1586" t="str">
        <f>LEFT(R1586,FIND("/",R1586,1)-1)</f>
        <v>photography</v>
      </c>
      <c r="V1586" t="str">
        <f>RIGHT(R1586,(LEN(R1586)-LEN(U1586)-1))</f>
        <v>places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>(I1587/86400)+25569+(-5/24)</f>
        <v>42729.249999999993</v>
      </c>
      <c r="K1587">
        <v>1480800568</v>
      </c>
      <c r="L1587" s="13">
        <f>(K1587/86400)+25569+(-5/24)</f>
        <v>42707.687129629623</v>
      </c>
      <c r="M1587" s="15" t="str">
        <f>TEXT(L1587, "mmm")</f>
        <v>Dec</v>
      </c>
      <c r="N1587" s="15" t="str">
        <f>TEXT(L1587, "yyyy")</f>
        <v>2016</v>
      </c>
      <c r="O1587" t="b">
        <v>0</v>
      </c>
      <c r="P1587">
        <v>12</v>
      </c>
      <c r="Q1587" t="b">
        <v>0</v>
      </c>
      <c r="R1587" t="s">
        <v>8291</v>
      </c>
      <c r="S1587" s="10">
        <f>(E1587/D1587)*100</f>
        <v>79</v>
      </c>
      <c r="T1587" s="12">
        <f>IF(P1587&gt;0,E1587/P1587,0)</f>
        <v>131.66666666666666</v>
      </c>
      <c r="U1587" t="str">
        <f>LEFT(R1587,FIND("/",R1587,1)-1)</f>
        <v>photography</v>
      </c>
      <c r="V1587" t="str">
        <f>RIGHT(R1587,(LEN(R1587)-LEN(U1587)-1))</f>
        <v>places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>(I1588/86400)+25569+(-5/24)</f>
        <v>42098.854421296295</v>
      </c>
      <c r="K1588">
        <v>1425609022</v>
      </c>
      <c r="L1588" s="13">
        <f>(K1588/86400)+25569+(-5/24)</f>
        <v>42068.896087962959</v>
      </c>
      <c r="M1588" s="15" t="str">
        <f>TEXT(L1588, "mmm")</f>
        <v>Mar</v>
      </c>
      <c r="N1588" s="15" t="str">
        <f>TEXT(L1588, "yyyy")</f>
        <v>2015</v>
      </c>
      <c r="O1588" t="b">
        <v>0</v>
      </c>
      <c r="P1588">
        <v>0</v>
      </c>
      <c r="Q1588" t="b">
        <v>0</v>
      </c>
      <c r="R1588" t="s">
        <v>8291</v>
      </c>
      <c r="S1588" s="10">
        <f>(E1588/D1588)*100</f>
        <v>0</v>
      </c>
      <c r="T1588" s="12">
        <f>IF(P1588&gt;0,E1588/P1588,0)</f>
        <v>0</v>
      </c>
      <c r="U1588" t="str">
        <f>LEFT(R1588,FIND("/",R1588,1)-1)</f>
        <v>photography</v>
      </c>
      <c r="V1588" t="str">
        <f>RIGHT(R1588,(LEN(R1588)-LEN(U1588)-1))</f>
        <v>places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>(I1589/86400)+25569+(-5/24)</f>
        <v>41986.742650462962</v>
      </c>
      <c r="K1589">
        <v>1415918965</v>
      </c>
      <c r="L1589" s="13">
        <f>(K1589/86400)+25569+(-5/24)</f>
        <v>41956.742650462962</v>
      </c>
      <c r="M1589" s="15" t="str">
        <f>TEXT(L1589, "mmm")</f>
        <v>Nov</v>
      </c>
      <c r="N1589" s="15" t="str">
        <f>TEXT(L1589, "yyyy")</f>
        <v>2014</v>
      </c>
      <c r="O1589" t="b">
        <v>0</v>
      </c>
      <c r="P1589">
        <v>1</v>
      </c>
      <c r="Q1589" t="b">
        <v>0</v>
      </c>
      <c r="R1589" t="s">
        <v>8291</v>
      </c>
      <c r="S1589" s="10">
        <f>(E1589/D1589)*100</f>
        <v>1.3333333333333334E-2</v>
      </c>
      <c r="T1589" s="12">
        <f>IF(P1589&gt;0,E1589/P1589,0)</f>
        <v>1</v>
      </c>
      <c r="U1589" t="str">
        <f>LEFT(R1589,FIND("/",R1589,1)-1)</f>
        <v>photography</v>
      </c>
      <c r="V1589" t="str">
        <f>RIGHT(R1589,(LEN(R1589)-LEN(U1589)-1))</f>
        <v>places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>(I1590/86400)+25569+(-5/24)</f>
        <v>42035.633333333331</v>
      </c>
      <c r="K1590">
        <v>1420091999</v>
      </c>
      <c r="L1590" s="13">
        <f>(K1590/86400)+25569+(-5/24)</f>
        <v>42005.041655092595</v>
      </c>
      <c r="M1590" s="15" t="str">
        <f>TEXT(L1590, "mmm")</f>
        <v>Jan</v>
      </c>
      <c r="N1590" s="15" t="str">
        <f>TEXT(L1590, "yyyy")</f>
        <v>2015</v>
      </c>
      <c r="O1590" t="b">
        <v>0</v>
      </c>
      <c r="P1590">
        <v>0</v>
      </c>
      <c r="Q1590" t="b">
        <v>0</v>
      </c>
      <c r="R1590" t="s">
        <v>8291</v>
      </c>
      <c r="S1590" s="10">
        <f>(E1590/D1590)*100</f>
        <v>0</v>
      </c>
      <c r="T1590" s="12">
        <f>IF(P1590&gt;0,E1590/P1590,0)</f>
        <v>0</v>
      </c>
      <c r="U1590" t="str">
        <f>LEFT(R1590,FIND("/",R1590,1)-1)</f>
        <v>photography</v>
      </c>
      <c r="V1590" t="str">
        <f>RIGHT(R1590,(LEN(R1590)-LEN(U1590)-1))</f>
        <v>places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>(I1591/86400)+25569+(-5/24)</f>
        <v>42286.776458333326</v>
      </c>
      <c r="K1591">
        <v>1441841886</v>
      </c>
      <c r="L1591" s="13">
        <f>(K1591/86400)+25569+(-5/24)</f>
        <v>42256.776458333326</v>
      </c>
      <c r="M1591" s="15" t="str">
        <f>TEXT(L1591, "mmm")</f>
        <v>Sep</v>
      </c>
      <c r="N1591" s="15" t="str">
        <f>TEXT(L1591, "yyyy")</f>
        <v>2015</v>
      </c>
      <c r="O1591" t="b">
        <v>0</v>
      </c>
      <c r="P1591">
        <v>0</v>
      </c>
      <c r="Q1591" t="b">
        <v>0</v>
      </c>
      <c r="R1591" t="s">
        <v>8291</v>
      </c>
      <c r="S1591" s="10">
        <f>(E1591/D1591)*100</f>
        <v>0</v>
      </c>
      <c r="T1591" s="12">
        <f>IF(P1591&gt;0,E1591/P1591,0)</f>
        <v>0</v>
      </c>
      <c r="U1591" t="str">
        <f>LEFT(R1591,FIND("/",R1591,1)-1)</f>
        <v>photography</v>
      </c>
      <c r="V1591" t="str">
        <f>RIGHT(R1591,(LEN(R1591)-LEN(U1591)-1))</f>
        <v>places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>(I1592/86400)+25569+(-5/24)</f>
        <v>42270.648888888885</v>
      </c>
      <c r="K1592">
        <v>1440448464</v>
      </c>
      <c r="L1592" s="13">
        <f>(K1592/86400)+25569+(-5/24)</f>
        <v>42240.648888888885</v>
      </c>
      <c r="M1592" s="15" t="str">
        <f>TEXT(L1592, "mmm")</f>
        <v>Aug</v>
      </c>
      <c r="N1592" s="15" t="str">
        <f>TEXT(L1592, "yyyy")</f>
        <v>2015</v>
      </c>
      <c r="O1592" t="b">
        <v>0</v>
      </c>
      <c r="P1592">
        <v>2</v>
      </c>
      <c r="Q1592" t="b">
        <v>0</v>
      </c>
      <c r="R1592" t="s">
        <v>8291</v>
      </c>
      <c r="S1592" s="10">
        <f>(E1592/D1592)*100</f>
        <v>1.7000000000000002</v>
      </c>
      <c r="T1592" s="12">
        <f>IF(P1592&gt;0,E1592/P1592,0)</f>
        <v>510</v>
      </c>
      <c r="U1592" t="str">
        <f>LEFT(R1592,FIND("/",R1592,1)-1)</f>
        <v>photography</v>
      </c>
      <c r="V1592" t="str">
        <f>RIGHT(R1592,(LEN(R1592)-LEN(U1592)-1))</f>
        <v>places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>(I1593/86400)+25569+(-5/24)</f>
        <v>42463.476168981484</v>
      </c>
      <c r="K1593">
        <v>1457112341</v>
      </c>
      <c r="L1593" s="13">
        <f>(K1593/86400)+25569+(-5/24)</f>
        <v>42433.517835648141</v>
      </c>
      <c r="M1593" s="15" t="str">
        <f>TEXT(L1593, "mmm")</f>
        <v>Mar</v>
      </c>
      <c r="N1593" s="15" t="str">
        <f>TEXT(L1593, "yyyy")</f>
        <v>2016</v>
      </c>
      <c r="O1593" t="b">
        <v>0</v>
      </c>
      <c r="P1593">
        <v>92</v>
      </c>
      <c r="Q1593" t="b">
        <v>0</v>
      </c>
      <c r="R1593" t="s">
        <v>8291</v>
      </c>
      <c r="S1593" s="10">
        <f>(E1593/D1593)*100</f>
        <v>29.228571428571428</v>
      </c>
      <c r="T1593" s="12">
        <f>IF(P1593&gt;0,E1593/P1593,0)</f>
        <v>44.478260869565219</v>
      </c>
      <c r="U1593" t="str">
        <f>LEFT(R1593,FIND("/",R1593,1)-1)</f>
        <v>photography</v>
      </c>
      <c r="V1593" t="str">
        <f>RIGHT(R1593,(LEN(R1593)-LEN(U1593)-1))</f>
        <v>places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>(I1594/86400)+25569+(-5/24)</f>
        <v>42090.822743055549</v>
      </c>
      <c r="K1594">
        <v>1423619085</v>
      </c>
      <c r="L1594" s="13">
        <f>(K1594/86400)+25569+(-5/24)</f>
        <v>42045.86440972222</v>
      </c>
      <c r="M1594" s="15" t="str">
        <f>TEXT(L1594, "mmm")</f>
        <v>Feb</v>
      </c>
      <c r="N1594" s="15" t="str">
        <f>TEXT(L1594, "yyyy")</f>
        <v>2015</v>
      </c>
      <c r="O1594" t="b">
        <v>0</v>
      </c>
      <c r="P1594">
        <v>0</v>
      </c>
      <c r="Q1594" t="b">
        <v>0</v>
      </c>
      <c r="R1594" t="s">
        <v>8291</v>
      </c>
      <c r="S1594" s="10">
        <f>(E1594/D1594)*100</f>
        <v>0</v>
      </c>
      <c r="T1594" s="12">
        <f>IF(P1594&gt;0,E1594/P1594,0)</f>
        <v>0</v>
      </c>
      <c r="U1594" t="str">
        <f>LEFT(R1594,FIND("/",R1594,1)-1)</f>
        <v>photography</v>
      </c>
      <c r="V1594" t="str">
        <f>RIGHT(R1594,(LEN(R1594)-LEN(U1594)-1))</f>
        <v>places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>(I1595/86400)+25569+(-5/24)</f>
        <v>42063.63721064815</v>
      </c>
      <c r="K1595">
        <v>1422562655</v>
      </c>
      <c r="L1595" s="13">
        <f>(K1595/86400)+25569+(-5/24)</f>
        <v>42033.63721064815</v>
      </c>
      <c r="M1595" s="15" t="str">
        <f>TEXT(L1595, "mmm")</f>
        <v>Jan</v>
      </c>
      <c r="N1595" s="15" t="str">
        <f>TEXT(L1595, "yyyy")</f>
        <v>2015</v>
      </c>
      <c r="O1595" t="b">
        <v>0</v>
      </c>
      <c r="P1595">
        <v>3</v>
      </c>
      <c r="Q1595" t="b">
        <v>0</v>
      </c>
      <c r="R1595" t="s">
        <v>8291</v>
      </c>
      <c r="S1595" s="10">
        <f>(E1595/D1595)*100</f>
        <v>1.3636363636363637E-2</v>
      </c>
      <c r="T1595" s="12">
        <f>IF(P1595&gt;0,E1595/P1595,0)</f>
        <v>1</v>
      </c>
      <c r="U1595" t="str">
        <f>LEFT(R1595,FIND("/",R1595,1)-1)</f>
        <v>photography</v>
      </c>
      <c r="V1595" t="str">
        <f>RIGHT(R1595,(LEN(R1595)-LEN(U1595)-1))</f>
        <v>places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>(I1596/86400)+25569+(-5/24)</f>
        <v>42505.472916666666</v>
      </c>
      <c r="K1596">
        <v>1458147982</v>
      </c>
      <c r="L1596" s="13">
        <f>(K1596/86400)+25569+(-5/24)</f>
        <v>42445.504421296289</v>
      </c>
      <c r="M1596" s="15" t="str">
        <f>TEXT(L1596, "mmm")</f>
        <v>Mar</v>
      </c>
      <c r="N1596" s="15" t="str">
        <f>TEXT(L1596, "yyyy")</f>
        <v>2016</v>
      </c>
      <c r="O1596" t="b">
        <v>0</v>
      </c>
      <c r="P1596">
        <v>10</v>
      </c>
      <c r="Q1596" t="b">
        <v>0</v>
      </c>
      <c r="R1596" t="s">
        <v>8291</v>
      </c>
      <c r="S1596" s="10">
        <f>(E1596/D1596)*100</f>
        <v>20.5</v>
      </c>
      <c r="T1596" s="12">
        <f>IF(P1596&gt;0,E1596/P1596,0)</f>
        <v>20.5</v>
      </c>
      <c r="U1596" t="str">
        <f>LEFT(R1596,FIND("/",R1596,1)-1)</f>
        <v>photography</v>
      </c>
      <c r="V1596" t="str">
        <f>RIGHT(R1596,(LEN(R1596)-LEN(U1596)-1))</f>
        <v>places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>(I1597/86400)+25569+(-5/24)</f>
        <v>41808.634027777771</v>
      </c>
      <c r="K1597">
        <v>1400634728</v>
      </c>
      <c r="L1597" s="13">
        <f>(K1597/86400)+25569+(-5/24)</f>
        <v>41779.84175925926</v>
      </c>
      <c r="M1597" s="15" t="str">
        <f>TEXT(L1597, "mmm")</f>
        <v>May</v>
      </c>
      <c r="N1597" s="15" t="str">
        <f>TEXT(L1597, "yyyy")</f>
        <v>2014</v>
      </c>
      <c r="O1597" t="b">
        <v>0</v>
      </c>
      <c r="P1597">
        <v>7</v>
      </c>
      <c r="Q1597" t="b">
        <v>0</v>
      </c>
      <c r="R1597" t="s">
        <v>8291</v>
      </c>
      <c r="S1597" s="10">
        <f>(E1597/D1597)*100</f>
        <v>0.27999999999999997</v>
      </c>
      <c r="T1597" s="12">
        <f>IF(P1597&gt;0,E1597/P1597,0)</f>
        <v>40</v>
      </c>
      <c r="U1597" t="str">
        <f>LEFT(R1597,FIND("/",R1597,1)-1)</f>
        <v>photography</v>
      </c>
      <c r="V1597" t="str">
        <f>RIGHT(R1597,(LEN(R1597)-LEN(U1597)-1))</f>
        <v>places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>(I1598/86400)+25569+(-5/24)</f>
        <v>41986.26353009259</v>
      </c>
      <c r="K1598">
        <v>1414577969</v>
      </c>
      <c r="L1598" s="13">
        <f>(K1598/86400)+25569+(-5/24)</f>
        <v>41941.221863425926</v>
      </c>
      <c r="M1598" s="15" t="str">
        <f>TEXT(L1598, "mmm")</f>
        <v>Oct</v>
      </c>
      <c r="N1598" s="15" t="str">
        <f>TEXT(L1598, "yyyy")</f>
        <v>2014</v>
      </c>
      <c r="O1598" t="b">
        <v>0</v>
      </c>
      <c r="P1598">
        <v>3</v>
      </c>
      <c r="Q1598" t="b">
        <v>0</v>
      </c>
      <c r="R1598" t="s">
        <v>8291</v>
      </c>
      <c r="S1598" s="10">
        <f>(E1598/D1598)*100</f>
        <v>2.3076923076923079</v>
      </c>
      <c r="T1598" s="12">
        <f>IF(P1598&gt;0,E1598/P1598,0)</f>
        <v>25</v>
      </c>
      <c r="U1598" t="str">
        <f>LEFT(R1598,FIND("/",R1598,1)-1)</f>
        <v>photography</v>
      </c>
      <c r="V1598" t="str">
        <f>RIGHT(R1598,(LEN(R1598)-LEN(U1598)-1))</f>
        <v>places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>(I1599/86400)+25569+(-5/24)</f>
        <v>42633.145798611113</v>
      </c>
      <c r="K1599">
        <v>1471768197</v>
      </c>
      <c r="L1599" s="13">
        <f>(K1599/86400)+25569+(-5/24)</f>
        <v>42603.145798611113</v>
      </c>
      <c r="M1599" s="15" t="str">
        <f>TEXT(L1599, "mmm")</f>
        <v>Aug</v>
      </c>
      <c r="N1599" s="15" t="str">
        <f>TEXT(L1599, "yyyy")</f>
        <v>2016</v>
      </c>
      <c r="O1599" t="b">
        <v>0</v>
      </c>
      <c r="P1599">
        <v>0</v>
      </c>
      <c r="Q1599" t="b">
        <v>0</v>
      </c>
      <c r="R1599" t="s">
        <v>8291</v>
      </c>
      <c r="S1599" s="10">
        <f>(E1599/D1599)*100</f>
        <v>0</v>
      </c>
      <c r="T1599" s="12">
        <f>IF(P1599&gt;0,E1599/P1599,0)</f>
        <v>0</v>
      </c>
      <c r="U1599" t="str">
        <f>LEFT(R1599,FIND("/",R1599,1)-1)</f>
        <v>photography</v>
      </c>
      <c r="V1599" t="str">
        <f>RIGHT(R1599,(LEN(R1599)-LEN(U1599)-1))</f>
        <v>places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>(I1600/86400)+25569+(-5/24)</f>
        <v>42211.459004629629</v>
      </c>
      <c r="K1600">
        <v>1432742458</v>
      </c>
      <c r="L1600" s="13">
        <f>(K1600/86400)+25569+(-5/24)</f>
        <v>42151.459004629629</v>
      </c>
      <c r="M1600" s="15" t="str">
        <f>TEXT(L1600, "mmm")</f>
        <v>May</v>
      </c>
      <c r="N1600" s="15" t="str">
        <f>TEXT(L1600, "yyyy")</f>
        <v>2015</v>
      </c>
      <c r="O1600" t="b">
        <v>0</v>
      </c>
      <c r="P1600">
        <v>1</v>
      </c>
      <c r="Q1600" t="b">
        <v>0</v>
      </c>
      <c r="R1600" t="s">
        <v>8291</v>
      </c>
      <c r="S1600" s="10">
        <f>(E1600/D1600)*100</f>
        <v>0.125</v>
      </c>
      <c r="T1600" s="12">
        <f>IF(P1600&gt;0,E1600/P1600,0)</f>
        <v>1</v>
      </c>
      <c r="U1600" t="str">
        <f>LEFT(R1600,FIND("/",R1600,1)-1)</f>
        <v>photography</v>
      </c>
      <c r="V1600" t="str">
        <f>RIGHT(R1600,(LEN(R1600)-LEN(U1600)-1))</f>
        <v>places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>(I1601/86400)+25569+(-5/24)</f>
        <v>42468.289074074077</v>
      </c>
      <c r="K1601">
        <v>1457528176</v>
      </c>
      <c r="L1601" s="13">
        <f>(K1601/86400)+25569+(-5/24)</f>
        <v>42438.330740740734</v>
      </c>
      <c r="M1601" s="15" t="str">
        <f>TEXT(L1601, "mmm")</f>
        <v>Mar</v>
      </c>
      <c r="N1601" s="15" t="str">
        <f>TEXT(L1601, "yyyy")</f>
        <v>2016</v>
      </c>
      <c r="O1601" t="b">
        <v>0</v>
      </c>
      <c r="P1601">
        <v>0</v>
      </c>
      <c r="Q1601" t="b">
        <v>0</v>
      </c>
      <c r="R1601" t="s">
        <v>8291</v>
      </c>
      <c r="S1601" s="10">
        <f>(E1601/D1601)*100</f>
        <v>0</v>
      </c>
      <c r="T1601" s="12">
        <f>IF(P1601&gt;0,E1601/P1601,0)</f>
        <v>0</v>
      </c>
      <c r="U1601" t="str">
        <f>LEFT(R1601,FIND("/",R1601,1)-1)</f>
        <v>photography</v>
      </c>
      <c r="V1601" t="str">
        <f>RIGHT(R1601,(LEN(R1601)-LEN(U1601)-1))</f>
        <v>places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>(I1602/86400)+25569+(-5/24)</f>
        <v>41835.007638888885</v>
      </c>
      <c r="K1602">
        <v>1401585752</v>
      </c>
      <c r="L1602" s="13">
        <f>(K1602/86400)+25569+(-5/24)</f>
        <v>41790.848981481475</v>
      </c>
      <c r="M1602" s="15" t="str">
        <f>TEXT(L1602, "mmm")</f>
        <v>May</v>
      </c>
      <c r="N1602" s="15" t="str">
        <f>TEXT(L1602, "yyyy")</f>
        <v>2014</v>
      </c>
      <c r="O1602" t="b">
        <v>0</v>
      </c>
      <c r="P1602">
        <v>9</v>
      </c>
      <c r="Q1602" t="b">
        <v>0</v>
      </c>
      <c r="R1602" t="s">
        <v>8291</v>
      </c>
      <c r="S1602" s="10">
        <f>(E1602/D1602)*100</f>
        <v>7.3400000000000007</v>
      </c>
      <c r="T1602" s="12">
        <f>IF(P1602&gt;0,E1602/P1602,0)</f>
        <v>40.777777777777779</v>
      </c>
      <c r="U1602" t="str">
        <f>LEFT(R1602,FIND("/",R1602,1)-1)</f>
        <v>photography</v>
      </c>
      <c r="V1602" t="str">
        <f>RIGHT(R1602,(LEN(R1602)-LEN(U1602)-1))</f>
        <v>places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>(I1603/86400)+25569+(-5/24)</f>
        <v>40667.884641203702</v>
      </c>
      <c r="K1603">
        <v>1301969633</v>
      </c>
      <c r="L1603" s="13">
        <f>(K1603/86400)+25569+(-5/24)</f>
        <v>40637.884641203702</v>
      </c>
      <c r="M1603" s="15" t="str">
        <f>TEXT(L1603, "mmm")</f>
        <v>Apr</v>
      </c>
      <c r="N1603" s="15" t="str">
        <f>TEXT(L1603, "yyyy")</f>
        <v>2011</v>
      </c>
      <c r="O1603" t="b">
        <v>0</v>
      </c>
      <c r="P1603">
        <v>56</v>
      </c>
      <c r="Q1603" t="b">
        <v>1</v>
      </c>
      <c r="R1603" t="s">
        <v>8276</v>
      </c>
      <c r="S1603" s="10">
        <f>(E1603/D1603)*100</f>
        <v>108.2492</v>
      </c>
      <c r="T1603" s="12">
        <f>IF(P1603&gt;0,E1603/P1603,0)</f>
        <v>48.325535714285714</v>
      </c>
      <c r="U1603" t="str">
        <f>LEFT(R1603,FIND("/",R1603,1)-1)</f>
        <v>music</v>
      </c>
      <c r="V1603" t="str">
        <f>RIGHT(R1603,(LEN(R1603)-LEN(U1603)-1))</f>
        <v>rock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>(I1604/86400)+25569+(-5/24)</f>
        <v>40830.75</v>
      </c>
      <c r="K1604">
        <v>1314947317</v>
      </c>
      <c r="L1604" s="13">
        <f>(K1604/86400)+25569+(-5/24)</f>
        <v>40788.089317129627</v>
      </c>
      <c r="M1604" s="15" t="str">
        <f>TEXT(L1604, "mmm")</f>
        <v>Sep</v>
      </c>
      <c r="N1604" s="15" t="str">
        <f>TEXT(L1604, "yyyy")</f>
        <v>2011</v>
      </c>
      <c r="O1604" t="b">
        <v>0</v>
      </c>
      <c r="P1604">
        <v>32</v>
      </c>
      <c r="Q1604" t="b">
        <v>1</v>
      </c>
      <c r="R1604" t="s">
        <v>8276</v>
      </c>
      <c r="S1604" s="10">
        <f>(E1604/D1604)*100</f>
        <v>100.16666666666667</v>
      </c>
      <c r="T1604" s="12">
        <f>IF(P1604&gt;0,E1604/P1604,0)</f>
        <v>46.953125</v>
      </c>
      <c r="U1604" t="str">
        <f>LEFT(R1604,FIND("/",R1604,1)-1)</f>
        <v>music</v>
      </c>
      <c r="V1604" t="str">
        <f>RIGHT(R1604,(LEN(R1604)-LEN(U1604)-1))</f>
        <v>rock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>(I1605/86400)+25569+(-5/24)</f>
        <v>40935.961331018516</v>
      </c>
      <c r="K1605">
        <v>1322539459</v>
      </c>
      <c r="L1605" s="13">
        <f>(K1605/86400)+25569+(-5/24)</f>
        <v>40875.961331018516</v>
      </c>
      <c r="M1605" s="15" t="str">
        <f>TEXT(L1605, "mmm")</f>
        <v>Nov</v>
      </c>
      <c r="N1605" s="15" t="str">
        <f>TEXT(L1605, "yyyy")</f>
        <v>2011</v>
      </c>
      <c r="O1605" t="b">
        <v>0</v>
      </c>
      <c r="P1605">
        <v>30</v>
      </c>
      <c r="Q1605" t="b">
        <v>1</v>
      </c>
      <c r="R1605" t="s">
        <v>8276</v>
      </c>
      <c r="S1605" s="10">
        <f>(E1605/D1605)*100</f>
        <v>100.03299999999999</v>
      </c>
      <c r="T1605" s="12">
        <f>IF(P1605&gt;0,E1605/P1605,0)</f>
        <v>66.688666666666663</v>
      </c>
      <c r="U1605" t="str">
        <f>LEFT(R1605,FIND("/",R1605,1)-1)</f>
        <v>music</v>
      </c>
      <c r="V1605" t="str">
        <f>RIGHT(R1605,(LEN(R1605)-LEN(U1605)-1))</f>
        <v>rock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>(I1606/86400)+25569+(-5/24)</f>
        <v>40985.595312500001</v>
      </c>
      <c r="K1606">
        <v>1328559435</v>
      </c>
      <c r="L1606" s="13">
        <f>(K1606/86400)+25569+(-5/24)</f>
        <v>40945.636979166666</v>
      </c>
      <c r="M1606" s="15" t="str">
        <f>TEXT(L1606, "mmm")</f>
        <v>Feb</v>
      </c>
      <c r="N1606" s="15" t="str">
        <f>TEXT(L1606, "yyyy")</f>
        <v>2012</v>
      </c>
      <c r="O1606" t="b">
        <v>0</v>
      </c>
      <c r="P1606">
        <v>70</v>
      </c>
      <c r="Q1606" t="b">
        <v>1</v>
      </c>
      <c r="R1606" t="s">
        <v>8276</v>
      </c>
      <c r="S1606" s="10">
        <f>(E1606/D1606)*100</f>
        <v>122.10714285714286</v>
      </c>
      <c r="T1606" s="12">
        <f>IF(P1606&gt;0,E1606/P1606,0)</f>
        <v>48.842857142857142</v>
      </c>
      <c r="U1606" t="str">
        <f>LEFT(R1606,FIND("/",R1606,1)-1)</f>
        <v>music</v>
      </c>
      <c r="V1606" t="str">
        <f>RIGHT(R1606,(LEN(R1606)-LEN(U1606)-1))</f>
        <v>rock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>(I1607/86400)+25569+(-5/24)</f>
        <v>40756.083333333328</v>
      </c>
      <c r="K1607">
        <v>1311380313</v>
      </c>
      <c r="L1607" s="13">
        <f>(K1607/86400)+25569+(-5/24)</f>
        <v>40746.804548611108</v>
      </c>
      <c r="M1607" s="15" t="str">
        <f>TEXT(L1607, "mmm")</f>
        <v>Jul</v>
      </c>
      <c r="N1607" s="15" t="str">
        <f>TEXT(L1607, "yyyy")</f>
        <v>2011</v>
      </c>
      <c r="O1607" t="b">
        <v>0</v>
      </c>
      <c r="P1607">
        <v>44</v>
      </c>
      <c r="Q1607" t="b">
        <v>1</v>
      </c>
      <c r="R1607" t="s">
        <v>8276</v>
      </c>
      <c r="S1607" s="10">
        <f>(E1607/D1607)*100</f>
        <v>100.69333333333334</v>
      </c>
      <c r="T1607" s="12">
        <f>IF(P1607&gt;0,E1607/P1607,0)</f>
        <v>137.30909090909091</v>
      </c>
      <c r="U1607" t="str">
        <f>LEFT(R1607,FIND("/",R1607,1)-1)</f>
        <v>music</v>
      </c>
      <c r="V1607" t="str">
        <f>RIGHT(R1607,(LEN(R1607)-LEN(U1607)-1))</f>
        <v>rock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>(I1608/86400)+25569+(-5/24)</f>
        <v>40625.861550925925</v>
      </c>
      <c r="K1608">
        <v>1293158438</v>
      </c>
      <c r="L1608" s="13">
        <f>(K1608/86400)+25569+(-5/24)</f>
        <v>40535.903217592589</v>
      </c>
      <c r="M1608" s="15" t="str">
        <f>TEXT(L1608, "mmm")</f>
        <v>Dec</v>
      </c>
      <c r="N1608" s="15" t="str">
        <f>TEXT(L1608, "yyyy")</f>
        <v>2010</v>
      </c>
      <c r="O1608" t="b">
        <v>0</v>
      </c>
      <c r="P1608">
        <v>92</v>
      </c>
      <c r="Q1608" t="b">
        <v>1</v>
      </c>
      <c r="R1608" t="s">
        <v>8276</v>
      </c>
      <c r="S1608" s="10">
        <f>(E1608/D1608)*100</f>
        <v>101.004125</v>
      </c>
      <c r="T1608" s="12">
        <f>IF(P1608&gt;0,E1608/P1608,0)</f>
        <v>87.829673913043479</v>
      </c>
      <c r="U1608" t="str">
        <f>LEFT(R1608,FIND("/",R1608,1)-1)</f>
        <v>music</v>
      </c>
      <c r="V1608" t="str">
        <f>RIGHT(R1608,(LEN(R1608)-LEN(U1608)-1))</f>
        <v>rock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>(I1609/86400)+25569+(-5/24)</f>
        <v>41074.600127314814</v>
      </c>
      <c r="K1609">
        <v>1337887451</v>
      </c>
      <c r="L1609" s="13">
        <f>(K1609/86400)+25569+(-5/24)</f>
        <v>41053.600127314814</v>
      </c>
      <c r="M1609" s="15" t="str">
        <f>TEXT(L1609, "mmm")</f>
        <v>May</v>
      </c>
      <c r="N1609" s="15" t="str">
        <f>TEXT(L1609, "yyyy")</f>
        <v>2012</v>
      </c>
      <c r="O1609" t="b">
        <v>0</v>
      </c>
      <c r="P1609">
        <v>205</v>
      </c>
      <c r="Q1609" t="b">
        <v>1</v>
      </c>
      <c r="R1609" t="s">
        <v>8276</v>
      </c>
      <c r="S1609" s="10">
        <f>(E1609/D1609)*100</f>
        <v>145.11000000000001</v>
      </c>
      <c r="T1609" s="12">
        <f>IF(P1609&gt;0,E1609/P1609,0)</f>
        <v>70.785365853658533</v>
      </c>
      <c r="U1609" t="str">
        <f>LEFT(R1609,FIND("/",R1609,1)-1)</f>
        <v>music</v>
      </c>
      <c r="V1609" t="str">
        <f>RIGHT(R1609,(LEN(R1609)-LEN(U1609)-1))</f>
        <v>rock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>(I1610/86400)+25569+(-5/24)</f>
        <v>41640.018055555549</v>
      </c>
      <c r="K1610">
        <v>1385754986</v>
      </c>
      <c r="L1610" s="13">
        <f>(K1610/86400)+25569+(-5/24)</f>
        <v>41607.622523148144</v>
      </c>
      <c r="M1610" s="15" t="str">
        <f>TEXT(L1610, "mmm")</f>
        <v>Nov</v>
      </c>
      <c r="N1610" s="15" t="str">
        <f>TEXT(L1610, "yyyy")</f>
        <v>2013</v>
      </c>
      <c r="O1610" t="b">
        <v>0</v>
      </c>
      <c r="P1610">
        <v>23</v>
      </c>
      <c r="Q1610" t="b">
        <v>1</v>
      </c>
      <c r="R1610" t="s">
        <v>8276</v>
      </c>
      <c r="S1610" s="10">
        <f>(E1610/D1610)*100</f>
        <v>101.25</v>
      </c>
      <c r="T1610" s="12">
        <f>IF(P1610&gt;0,E1610/P1610,0)</f>
        <v>52.826086956521742</v>
      </c>
      <c r="U1610" t="str">
        <f>LEFT(R1610,FIND("/",R1610,1)-1)</f>
        <v>music</v>
      </c>
      <c r="V1610" t="str">
        <f>RIGHT(R1610,(LEN(R1610)-LEN(U1610)-1))</f>
        <v>rock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>(I1611/86400)+25569+(-5/24)</f>
        <v>40849.125</v>
      </c>
      <c r="K1611">
        <v>1315612909</v>
      </c>
      <c r="L1611" s="13">
        <f>(K1611/86400)+25569+(-5/24)</f>
        <v>40795.792928240735</v>
      </c>
      <c r="M1611" s="15" t="str">
        <f>TEXT(L1611, "mmm")</f>
        <v>Sep</v>
      </c>
      <c r="N1611" s="15" t="str">
        <f>TEXT(L1611, "yyyy")</f>
        <v>2011</v>
      </c>
      <c r="O1611" t="b">
        <v>0</v>
      </c>
      <c r="P1611">
        <v>4</v>
      </c>
      <c r="Q1611" t="b">
        <v>1</v>
      </c>
      <c r="R1611" t="s">
        <v>8276</v>
      </c>
      <c r="S1611" s="10">
        <f>(E1611/D1611)*100</f>
        <v>118.33333333333333</v>
      </c>
      <c r="T1611" s="12">
        <f>IF(P1611&gt;0,E1611/P1611,0)</f>
        <v>443.75</v>
      </c>
      <c r="U1611" t="str">
        <f>LEFT(R1611,FIND("/",R1611,1)-1)</f>
        <v>music</v>
      </c>
      <c r="V1611" t="str">
        <f>RIGHT(R1611,(LEN(R1611)-LEN(U1611)-1))</f>
        <v>rock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>(I1612/86400)+25569+(-5/24)</f>
        <v>41258.716550925921</v>
      </c>
      <c r="K1612">
        <v>1353017510</v>
      </c>
      <c r="L1612" s="13">
        <f>(K1612/86400)+25569+(-5/24)</f>
        <v>41228.716550925921</v>
      </c>
      <c r="M1612" s="15" t="str">
        <f>TEXT(L1612, "mmm")</f>
        <v>Nov</v>
      </c>
      <c r="N1612" s="15" t="str">
        <f>TEXT(L1612, "yyyy")</f>
        <v>2012</v>
      </c>
      <c r="O1612" t="b">
        <v>0</v>
      </c>
      <c r="P1612">
        <v>112</v>
      </c>
      <c r="Q1612" t="b">
        <v>1</v>
      </c>
      <c r="R1612" t="s">
        <v>8276</v>
      </c>
      <c r="S1612" s="10">
        <f>(E1612/D1612)*100</f>
        <v>271.85000000000002</v>
      </c>
      <c r="T1612" s="12">
        <f>IF(P1612&gt;0,E1612/P1612,0)</f>
        <v>48.544642857142854</v>
      </c>
      <c r="U1612" t="str">
        <f>LEFT(R1612,FIND("/",R1612,1)-1)</f>
        <v>music</v>
      </c>
      <c r="V1612" t="str">
        <f>RIGHT(R1612,(LEN(R1612)-LEN(U1612)-1))</f>
        <v>rock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>(I1613/86400)+25569+(-5/24)</f>
        <v>41429.792037037034</v>
      </c>
      <c r="K1613">
        <v>1368576032</v>
      </c>
      <c r="L1613" s="13">
        <f>(K1613/86400)+25569+(-5/24)</f>
        <v>41408.792037037034</v>
      </c>
      <c r="M1613" s="15" t="str">
        <f>TEXT(L1613, "mmm")</f>
        <v>May</v>
      </c>
      <c r="N1613" s="15" t="str">
        <f>TEXT(L1613, "yyyy")</f>
        <v>2013</v>
      </c>
      <c r="O1613" t="b">
        <v>0</v>
      </c>
      <c r="P1613">
        <v>27</v>
      </c>
      <c r="Q1613" t="b">
        <v>1</v>
      </c>
      <c r="R1613" t="s">
        <v>8276</v>
      </c>
      <c r="S1613" s="10">
        <f>(E1613/D1613)*100</f>
        <v>125.125</v>
      </c>
      <c r="T1613" s="12">
        <f>IF(P1613&gt;0,E1613/P1613,0)</f>
        <v>37.074074074074076</v>
      </c>
      <c r="U1613" t="str">
        <f>LEFT(R1613,FIND("/",R1613,1)-1)</f>
        <v>music</v>
      </c>
      <c r="V1613" t="str">
        <f>RIGHT(R1613,(LEN(R1613)-LEN(U1613)-1))</f>
        <v>rock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>(I1614/86400)+25569+(-5/24)</f>
        <v>41276.666481481479</v>
      </c>
      <c r="K1614">
        <v>1354568384</v>
      </c>
      <c r="L1614" s="13">
        <f>(K1614/86400)+25569+(-5/24)</f>
        <v>41246.666481481479</v>
      </c>
      <c r="M1614" s="15" t="str">
        <f>TEXT(L1614, "mmm")</f>
        <v>Dec</v>
      </c>
      <c r="N1614" s="15" t="str">
        <f>TEXT(L1614, "yyyy")</f>
        <v>2012</v>
      </c>
      <c r="O1614" t="b">
        <v>0</v>
      </c>
      <c r="P1614">
        <v>11</v>
      </c>
      <c r="Q1614" t="b">
        <v>1</v>
      </c>
      <c r="R1614" t="s">
        <v>8276</v>
      </c>
      <c r="S1614" s="10">
        <f>(E1614/D1614)*100</f>
        <v>110.00000000000001</v>
      </c>
      <c r="T1614" s="12">
        <f>IF(P1614&gt;0,E1614/P1614,0)</f>
        <v>50</v>
      </c>
      <c r="U1614" t="str">
        <f>LEFT(R1614,FIND("/",R1614,1)-1)</f>
        <v>music</v>
      </c>
      <c r="V1614" t="str">
        <f>RIGHT(R1614,(LEN(R1614)-LEN(U1614)-1))</f>
        <v>rock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>(I1615/86400)+25569+(-5/24)</f>
        <v>41111.861134259256</v>
      </c>
      <c r="K1615">
        <v>1340329202</v>
      </c>
      <c r="L1615" s="13">
        <f>(K1615/86400)+25569+(-5/24)</f>
        <v>41081.861134259256</v>
      </c>
      <c r="M1615" s="15" t="str">
        <f>TEXT(L1615, "mmm")</f>
        <v>Jun</v>
      </c>
      <c r="N1615" s="15" t="str">
        <f>TEXT(L1615, "yyyy")</f>
        <v>2012</v>
      </c>
      <c r="O1615" t="b">
        <v>0</v>
      </c>
      <c r="P1615">
        <v>26</v>
      </c>
      <c r="Q1615" t="b">
        <v>1</v>
      </c>
      <c r="R1615" t="s">
        <v>8276</v>
      </c>
      <c r="S1615" s="10">
        <f>(E1615/D1615)*100</f>
        <v>101.49999999999999</v>
      </c>
      <c r="T1615" s="12">
        <f>IF(P1615&gt;0,E1615/P1615,0)</f>
        <v>39.03846153846154</v>
      </c>
      <c r="U1615" t="str">
        <f>LEFT(R1615,FIND("/",R1615,1)-1)</f>
        <v>music</v>
      </c>
      <c r="V1615" t="str">
        <f>RIGHT(R1615,(LEN(R1615)-LEN(U1615)-1))</f>
        <v>rock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>(I1616/86400)+25569+(-5/24)</f>
        <v>41854.5</v>
      </c>
      <c r="K1616">
        <v>1401924769</v>
      </c>
      <c r="L1616" s="13">
        <f>(K1616/86400)+25569+(-5/24)</f>
        <v>41794.772789351853</v>
      </c>
      <c r="M1616" s="15" t="str">
        <f>TEXT(L1616, "mmm")</f>
        <v>Jun</v>
      </c>
      <c r="N1616" s="15" t="str">
        <f>TEXT(L1616, "yyyy")</f>
        <v>2014</v>
      </c>
      <c r="O1616" t="b">
        <v>0</v>
      </c>
      <c r="P1616">
        <v>77</v>
      </c>
      <c r="Q1616" t="b">
        <v>1</v>
      </c>
      <c r="R1616" t="s">
        <v>8276</v>
      </c>
      <c r="S1616" s="10">
        <f>(E1616/D1616)*100</f>
        <v>102.69999999999999</v>
      </c>
      <c r="T1616" s="12">
        <f>IF(P1616&gt;0,E1616/P1616,0)</f>
        <v>66.688311688311686</v>
      </c>
      <c r="U1616" t="str">
        <f>LEFT(R1616,FIND("/",R1616,1)-1)</f>
        <v>music</v>
      </c>
      <c r="V1616" t="str">
        <f>RIGHT(R1616,(LEN(R1616)-LEN(U1616)-1))</f>
        <v>rock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>(I1617/86400)+25569+(-5/24)</f>
        <v>40889.884212962963</v>
      </c>
      <c r="K1617">
        <v>1319850796</v>
      </c>
      <c r="L1617" s="13">
        <f>(K1617/86400)+25569+(-5/24)</f>
        <v>40844.842546296291</v>
      </c>
      <c r="M1617" s="15" t="str">
        <f>TEXT(L1617, "mmm")</f>
        <v>Oct</v>
      </c>
      <c r="N1617" s="15" t="str">
        <f>TEXT(L1617, "yyyy")</f>
        <v>2011</v>
      </c>
      <c r="O1617" t="b">
        <v>0</v>
      </c>
      <c r="P1617">
        <v>136</v>
      </c>
      <c r="Q1617" t="b">
        <v>1</v>
      </c>
      <c r="R1617" t="s">
        <v>8276</v>
      </c>
      <c r="S1617" s="10">
        <f>(E1617/D1617)*100</f>
        <v>114.12500000000001</v>
      </c>
      <c r="T1617" s="12">
        <f>IF(P1617&gt;0,E1617/P1617,0)</f>
        <v>67.132352941176464</v>
      </c>
      <c r="U1617" t="str">
        <f>LEFT(R1617,FIND("/",R1617,1)-1)</f>
        <v>music</v>
      </c>
      <c r="V1617" t="str">
        <f>RIGHT(R1617,(LEN(R1617)-LEN(U1617)-1))</f>
        <v>rock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>(I1618/86400)+25569+(-5/24)</f>
        <v>41235.708333333328</v>
      </c>
      <c r="K1618">
        <v>1350061821</v>
      </c>
      <c r="L1618" s="13">
        <f>(K1618/86400)+25569+(-5/24)</f>
        <v>41194.507187499999</v>
      </c>
      <c r="M1618" s="15" t="str">
        <f>TEXT(L1618, "mmm")</f>
        <v>Oct</v>
      </c>
      <c r="N1618" s="15" t="str">
        <f>TEXT(L1618, "yyyy")</f>
        <v>2012</v>
      </c>
      <c r="O1618" t="b">
        <v>0</v>
      </c>
      <c r="P1618">
        <v>157</v>
      </c>
      <c r="Q1618" t="b">
        <v>1</v>
      </c>
      <c r="R1618" t="s">
        <v>8276</v>
      </c>
      <c r="S1618" s="10">
        <f>(E1618/D1618)*100</f>
        <v>104.2</v>
      </c>
      <c r="T1618" s="12">
        <f>IF(P1618&gt;0,E1618/P1618,0)</f>
        <v>66.369426751592357</v>
      </c>
      <c r="U1618" t="str">
        <f>LEFT(R1618,FIND("/",R1618,1)-1)</f>
        <v>music</v>
      </c>
      <c r="V1618" t="str">
        <f>RIGHT(R1618,(LEN(R1618)-LEN(U1618)-1))</f>
        <v>rock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>(I1619/86400)+25569+(-5/24)</f>
        <v>41579.583333333328</v>
      </c>
      <c r="K1619">
        <v>1380470188</v>
      </c>
      <c r="L1619" s="13">
        <f>(K1619/86400)+25569+(-5/24)</f>
        <v>41546.455879629626</v>
      </c>
      <c r="M1619" s="15" t="str">
        <f>TEXT(L1619, "mmm")</f>
        <v>Sep</v>
      </c>
      <c r="N1619" s="15" t="str">
        <f>TEXT(L1619, "yyyy")</f>
        <v>2013</v>
      </c>
      <c r="O1619" t="b">
        <v>0</v>
      </c>
      <c r="P1619">
        <v>158</v>
      </c>
      <c r="Q1619" t="b">
        <v>1</v>
      </c>
      <c r="R1619" t="s">
        <v>8276</v>
      </c>
      <c r="S1619" s="10">
        <f>(E1619/D1619)*100</f>
        <v>145.85714285714286</v>
      </c>
      <c r="T1619" s="12">
        <f>IF(P1619&gt;0,E1619/P1619,0)</f>
        <v>64.620253164556956</v>
      </c>
      <c r="U1619" t="str">
        <f>LEFT(R1619,FIND("/",R1619,1)-1)</f>
        <v>music</v>
      </c>
      <c r="V1619" t="str">
        <f>RIGHT(R1619,(LEN(R1619)-LEN(U1619)-1))</f>
        <v>rock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>(I1620/86400)+25569+(-5/24)</f>
        <v>41341.446006944439</v>
      </c>
      <c r="K1620">
        <v>1359301335</v>
      </c>
      <c r="L1620" s="13">
        <f>(K1620/86400)+25569+(-5/24)</f>
        <v>41301.446006944439</v>
      </c>
      <c r="M1620" s="15" t="str">
        <f>TEXT(L1620, "mmm")</f>
        <v>Jan</v>
      </c>
      <c r="N1620" s="15" t="str">
        <f>TEXT(L1620, "yyyy")</f>
        <v>2013</v>
      </c>
      <c r="O1620" t="b">
        <v>0</v>
      </c>
      <c r="P1620">
        <v>27</v>
      </c>
      <c r="Q1620" t="b">
        <v>1</v>
      </c>
      <c r="R1620" t="s">
        <v>8276</v>
      </c>
      <c r="S1620" s="10">
        <f>(E1620/D1620)*100</f>
        <v>105.06666666666666</v>
      </c>
      <c r="T1620" s="12">
        <f>IF(P1620&gt;0,E1620/P1620,0)</f>
        <v>58.370370370370374</v>
      </c>
      <c r="U1620" t="str">
        <f>LEFT(R1620,FIND("/",R1620,1)-1)</f>
        <v>music</v>
      </c>
      <c r="V1620" t="str">
        <f>RIGHT(R1620,(LEN(R1620)-LEN(U1620)-1))</f>
        <v>rock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>(I1621/86400)+25569+(-5/24)</f>
        <v>41896.977847222217</v>
      </c>
      <c r="K1621">
        <v>1408940886</v>
      </c>
      <c r="L1621" s="13">
        <f>(K1621/86400)+25569+(-5/24)</f>
        <v>41875.977847222217</v>
      </c>
      <c r="M1621" s="15" t="str">
        <f>TEXT(L1621, "mmm")</f>
        <v>Aug</v>
      </c>
      <c r="N1621" s="15" t="str">
        <f>TEXT(L1621, "yyyy")</f>
        <v>2014</v>
      </c>
      <c r="O1621" t="b">
        <v>0</v>
      </c>
      <c r="P1621">
        <v>23</v>
      </c>
      <c r="Q1621" t="b">
        <v>1</v>
      </c>
      <c r="R1621" t="s">
        <v>8276</v>
      </c>
      <c r="S1621" s="10">
        <f>(E1621/D1621)*100</f>
        <v>133.33333333333331</v>
      </c>
      <c r="T1621" s="12">
        <f>IF(P1621&gt;0,E1621/P1621,0)</f>
        <v>86.956521739130437</v>
      </c>
      <c r="U1621" t="str">
        <f>LEFT(R1621,FIND("/",R1621,1)-1)</f>
        <v>music</v>
      </c>
      <c r="V1621" t="str">
        <f>RIGHT(R1621,(LEN(R1621)-LEN(U1621)-1))</f>
        <v>rock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>(I1622/86400)+25569+(-5/24)</f>
        <v>41328.131249999999</v>
      </c>
      <c r="K1622">
        <v>1361002140</v>
      </c>
      <c r="L1622" s="13">
        <f>(K1622/86400)+25569+(-5/24)</f>
        <v>41321.131249999999</v>
      </c>
      <c r="M1622" s="15" t="str">
        <f>TEXT(L1622, "mmm")</f>
        <v>Feb</v>
      </c>
      <c r="N1622" s="15" t="str">
        <f>TEXT(L1622, "yyyy")</f>
        <v>2013</v>
      </c>
      <c r="O1622" t="b">
        <v>0</v>
      </c>
      <c r="P1622">
        <v>17</v>
      </c>
      <c r="Q1622" t="b">
        <v>1</v>
      </c>
      <c r="R1622" t="s">
        <v>8276</v>
      </c>
      <c r="S1622" s="10">
        <f>(E1622/D1622)*100</f>
        <v>112.99999999999999</v>
      </c>
      <c r="T1622" s="12">
        <f>IF(P1622&gt;0,E1622/P1622,0)</f>
        <v>66.470588235294116</v>
      </c>
      <c r="U1622" t="str">
        <f>LEFT(R1622,FIND("/",R1622,1)-1)</f>
        <v>music</v>
      </c>
      <c r="V1622" t="str">
        <f>RIGHT(R1622,(LEN(R1622)-LEN(U1622)-1))</f>
        <v>rock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>(I1623/86400)+25569+(-5/24)</f>
        <v>41056.957638888889</v>
      </c>
      <c r="K1623">
        <v>1333550015</v>
      </c>
      <c r="L1623" s="13">
        <f>(K1623/86400)+25569+(-5/24)</f>
        <v>41003.398321759254</v>
      </c>
      <c r="M1623" s="15" t="str">
        <f>TEXT(L1623, "mmm")</f>
        <v>Apr</v>
      </c>
      <c r="N1623" s="15" t="str">
        <f>TEXT(L1623, "yyyy")</f>
        <v>2012</v>
      </c>
      <c r="O1623" t="b">
        <v>0</v>
      </c>
      <c r="P1623">
        <v>37</v>
      </c>
      <c r="Q1623" t="b">
        <v>1</v>
      </c>
      <c r="R1623" t="s">
        <v>8276</v>
      </c>
      <c r="S1623" s="10">
        <f>(E1623/D1623)*100</f>
        <v>121.2</v>
      </c>
      <c r="T1623" s="12">
        <f>IF(P1623&gt;0,E1623/P1623,0)</f>
        <v>163.78378378378378</v>
      </c>
      <c r="U1623" t="str">
        <f>LEFT(R1623,FIND("/",R1623,1)-1)</f>
        <v>music</v>
      </c>
      <c r="V1623" t="str">
        <f>RIGHT(R1623,(LEN(R1623)-LEN(U1623)-1))</f>
        <v>rock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>(I1624/86400)+25569+(-5/24)</f>
        <v>41990.124305555553</v>
      </c>
      <c r="K1624">
        <v>1415343874</v>
      </c>
      <c r="L1624" s="13">
        <f>(K1624/86400)+25569+(-5/24)</f>
        <v>41950.086504629631</v>
      </c>
      <c r="M1624" s="15" t="str">
        <f>TEXT(L1624, "mmm")</f>
        <v>Nov</v>
      </c>
      <c r="N1624" s="15" t="str">
        <f>TEXT(L1624, "yyyy")</f>
        <v>2014</v>
      </c>
      <c r="O1624" t="b">
        <v>0</v>
      </c>
      <c r="P1624">
        <v>65</v>
      </c>
      <c r="Q1624" t="b">
        <v>1</v>
      </c>
      <c r="R1624" t="s">
        <v>8276</v>
      </c>
      <c r="S1624" s="10">
        <f>(E1624/D1624)*100</f>
        <v>101.72463768115942</v>
      </c>
      <c r="T1624" s="12">
        <f>IF(P1624&gt;0,E1624/P1624,0)</f>
        <v>107.98461538461538</v>
      </c>
      <c r="U1624" t="str">
        <f>LEFT(R1624,FIND("/",R1624,1)-1)</f>
        <v>music</v>
      </c>
      <c r="V1624" t="str">
        <f>RIGHT(R1624,(LEN(R1624)-LEN(U1624)-1))</f>
        <v>rock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>(I1625/86400)+25569+(-5/24)</f>
        <v>41513.480196759258</v>
      </c>
      <c r="K1625">
        <v>1372437089</v>
      </c>
      <c r="L1625" s="13">
        <f>(K1625/86400)+25569+(-5/24)</f>
        <v>41453.480196759258</v>
      </c>
      <c r="M1625" s="15" t="str">
        <f>TEXT(L1625, "mmm")</f>
        <v>Jun</v>
      </c>
      <c r="N1625" s="15" t="str">
        <f>TEXT(L1625, "yyyy")</f>
        <v>2013</v>
      </c>
      <c r="O1625" t="b">
        <v>0</v>
      </c>
      <c r="P1625">
        <v>18</v>
      </c>
      <c r="Q1625" t="b">
        <v>1</v>
      </c>
      <c r="R1625" t="s">
        <v>8276</v>
      </c>
      <c r="S1625" s="10">
        <f>(E1625/D1625)*100</f>
        <v>101.06666666666666</v>
      </c>
      <c r="T1625" s="12">
        <f>IF(P1625&gt;0,E1625/P1625,0)</f>
        <v>42.111111111111114</v>
      </c>
      <c r="U1625" t="str">
        <f>LEFT(R1625,FIND("/",R1625,1)-1)</f>
        <v>music</v>
      </c>
      <c r="V1625" t="str">
        <f>RIGHT(R1625,(LEN(R1625)-LEN(U1625)-1))</f>
        <v>rock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>(I1626/86400)+25569+(-5/24)</f>
        <v>41283.158969907403</v>
      </c>
      <c r="K1626">
        <v>1354265335</v>
      </c>
      <c r="L1626" s="13">
        <f>(K1626/86400)+25569+(-5/24)</f>
        <v>41243.158969907403</v>
      </c>
      <c r="M1626" s="15" t="str">
        <f>TEXT(L1626, "mmm")</f>
        <v>Nov</v>
      </c>
      <c r="N1626" s="15" t="str">
        <f>TEXT(L1626, "yyyy")</f>
        <v>2012</v>
      </c>
      <c r="O1626" t="b">
        <v>0</v>
      </c>
      <c r="P1626">
        <v>25</v>
      </c>
      <c r="Q1626" t="b">
        <v>1</v>
      </c>
      <c r="R1626" t="s">
        <v>8276</v>
      </c>
      <c r="S1626" s="10">
        <f>(E1626/D1626)*100</f>
        <v>118</v>
      </c>
      <c r="T1626" s="12">
        <f>IF(P1626&gt;0,E1626/P1626,0)</f>
        <v>47.2</v>
      </c>
      <c r="U1626" t="str">
        <f>LEFT(R1626,FIND("/",R1626,1)-1)</f>
        <v>music</v>
      </c>
      <c r="V1626" t="str">
        <f>RIGHT(R1626,(LEN(R1626)-LEN(U1626)-1))</f>
        <v>rock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>(I1627/86400)+25569+(-5/24)</f>
        <v>41163.491354166668</v>
      </c>
      <c r="K1627">
        <v>1344962853</v>
      </c>
      <c r="L1627" s="13">
        <f>(K1627/86400)+25569+(-5/24)</f>
        <v>41135.491354166668</v>
      </c>
      <c r="M1627" s="15" t="str">
        <f>TEXT(L1627, "mmm")</f>
        <v>Aug</v>
      </c>
      <c r="N1627" s="15" t="str">
        <f>TEXT(L1627, "yyyy")</f>
        <v>2012</v>
      </c>
      <c r="O1627" t="b">
        <v>0</v>
      </c>
      <c r="P1627">
        <v>104</v>
      </c>
      <c r="Q1627" t="b">
        <v>1</v>
      </c>
      <c r="R1627" t="s">
        <v>8276</v>
      </c>
      <c r="S1627" s="10">
        <f>(E1627/D1627)*100</f>
        <v>155.33333333333331</v>
      </c>
      <c r="T1627" s="12">
        <f>IF(P1627&gt;0,E1627/P1627,0)</f>
        <v>112.01923076923077</v>
      </c>
      <c r="U1627" t="str">
        <f>LEFT(R1627,FIND("/",R1627,1)-1)</f>
        <v>music</v>
      </c>
      <c r="V1627" t="str">
        <f>RIGHT(R1627,(LEN(R1627)-LEN(U1627)-1))</f>
        <v>rock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>(I1628/86400)+25569+(-5/24)</f>
        <v>41609.681331018517</v>
      </c>
      <c r="K1628">
        <v>1383337267</v>
      </c>
      <c r="L1628" s="13">
        <f>(K1628/86400)+25569+(-5/24)</f>
        <v>41579.639664351846</v>
      </c>
      <c r="M1628" s="15" t="str">
        <f>TEXT(L1628, "mmm")</f>
        <v>Nov</v>
      </c>
      <c r="N1628" s="15" t="str">
        <f>TEXT(L1628, "yyyy")</f>
        <v>2013</v>
      </c>
      <c r="O1628" t="b">
        <v>0</v>
      </c>
      <c r="P1628">
        <v>108</v>
      </c>
      <c r="Q1628" t="b">
        <v>1</v>
      </c>
      <c r="R1628" t="s">
        <v>8276</v>
      </c>
      <c r="S1628" s="10">
        <f>(E1628/D1628)*100</f>
        <v>101.18750000000001</v>
      </c>
      <c r="T1628" s="12">
        <f>IF(P1628&gt;0,E1628/P1628,0)</f>
        <v>74.953703703703709</v>
      </c>
      <c r="U1628" t="str">
        <f>LEFT(R1628,FIND("/",R1628,1)-1)</f>
        <v>music</v>
      </c>
      <c r="V1628" t="str">
        <f>RIGHT(R1628,(LEN(R1628)-LEN(U1628)-1))</f>
        <v>rock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>(I1629/86400)+25569+(-5/24)</f>
        <v>41238.999305555553</v>
      </c>
      <c r="K1629">
        <v>1351011489</v>
      </c>
      <c r="L1629" s="13">
        <f>(K1629/86400)+25569+(-5/24)</f>
        <v>41205.498715277776</v>
      </c>
      <c r="M1629" s="15" t="str">
        <f>TEXT(L1629, "mmm")</f>
        <v>Oct</v>
      </c>
      <c r="N1629" s="15" t="str">
        <f>TEXT(L1629, "yyyy")</f>
        <v>2012</v>
      </c>
      <c r="O1629" t="b">
        <v>0</v>
      </c>
      <c r="P1629">
        <v>38</v>
      </c>
      <c r="Q1629" t="b">
        <v>1</v>
      </c>
      <c r="R1629" t="s">
        <v>8276</v>
      </c>
      <c r="S1629" s="10">
        <f>(E1629/D1629)*100</f>
        <v>117</v>
      </c>
      <c r="T1629" s="12">
        <f>IF(P1629&gt;0,E1629/P1629,0)</f>
        <v>61.578947368421055</v>
      </c>
      <c r="U1629" t="str">
        <f>LEFT(R1629,FIND("/",R1629,1)-1)</f>
        <v>music</v>
      </c>
      <c r="V1629" t="str">
        <f>RIGHT(R1629,(LEN(R1629)-LEN(U1629)-1))</f>
        <v>rock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>(I1630/86400)+25569+(-5/24)</f>
        <v>41807.528726851851</v>
      </c>
      <c r="K1630">
        <v>1400175682</v>
      </c>
      <c r="L1630" s="13">
        <f>(K1630/86400)+25569+(-5/24)</f>
        <v>41774.528726851851</v>
      </c>
      <c r="M1630" s="15" t="str">
        <f>TEXT(L1630, "mmm")</f>
        <v>May</v>
      </c>
      <c r="N1630" s="15" t="str">
        <f>TEXT(L1630, "yyyy")</f>
        <v>2014</v>
      </c>
      <c r="O1630" t="b">
        <v>0</v>
      </c>
      <c r="P1630">
        <v>88</v>
      </c>
      <c r="Q1630" t="b">
        <v>1</v>
      </c>
      <c r="R1630" t="s">
        <v>8276</v>
      </c>
      <c r="S1630" s="10">
        <f>(E1630/D1630)*100</f>
        <v>100.925</v>
      </c>
      <c r="T1630" s="12">
        <f>IF(P1630&gt;0,E1630/P1630,0)</f>
        <v>45.875</v>
      </c>
      <c r="U1630" t="str">
        <f>LEFT(R1630,FIND("/",R1630,1)-1)</f>
        <v>music</v>
      </c>
      <c r="V1630" t="str">
        <f>RIGHT(R1630,(LEN(R1630)-LEN(U1630)-1))</f>
        <v>rock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>(I1631/86400)+25569+(-5/24)</f>
        <v>41690.658946759257</v>
      </c>
      <c r="K1631">
        <v>1389041333</v>
      </c>
      <c r="L1631" s="13">
        <f>(K1631/86400)+25569+(-5/24)</f>
        <v>41645.658946759257</v>
      </c>
      <c r="M1631" s="15" t="str">
        <f>TEXT(L1631, "mmm")</f>
        <v>Jan</v>
      </c>
      <c r="N1631" s="15" t="str">
        <f>TEXT(L1631, "yyyy")</f>
        <v>2014</v>
      </c>
      <c r="O1631" t="b">
        <v>0</v>
      </c>
      <c r="P1631">
        <v>82</v>
      </c>
      <c r="Q1631" t="b">
        <v>1</v>
      </c>
      <c r="R1631" t="s">
        <v>8276</v>
      </c>
      <c r="S1631" s="10">
        <f>(E1631/D1631)*100</f>
        <v>103.66666666666666</v>
      </c>
      <c r="T1631" s="12">
        <f>IF(P1631&gt;0,E1631/P1631,0)</f>
        <v>75.853658536585371</v>
      </c>
      <c r="U1631" t="str">
        <f>LEFT(R1631,FIND("/",R1631,1)-1)</f>
        <v>music</v>
      </c>
      <c r="V1631" t="str">
        <f>RIGHT(R1631,(LEN(R1631)-LEN(U1631)-1))</f>
        <v>rock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>(I1632/86400)+25569+(-5/24)</f>
        <v>40970.082638888889</v>
      </c>
      <c r="K1632">
        <v>1328040375</v>
      </c>
      <c r="L1632" s="13">
        <f>(K1632/86400)+25569+(-5/24)</f>
        <v>40939.629340277774</v>
      </c>
      <c r="M1632" s="15" t="str">
        <f>TEXT(L1632, "mmm")</f>
        <v>Jan</v>
      </c>
      <c r="N1632" s="15" t="str">
        <f>TEXT(L1632, "yyyy")</f>
        <v>2012</v>
      </c>
      <c r="O1632" t="b">
        <v>0</v>
      </c>
      <c r="P1632">
        <v>126</v>
      </c>
      <c r="Q1632" t="b">
        <v>1</v>
      </c>
      <c r="R1632" t="s">
        <v>8276</v>
      </c>
      <c r="S1632" s="10">
        <f>(E1632/D1632)*100</f>
        <v>265.25</v>
      </c>
      <c r="T1632" s="12">
        <f>IF(P1632&gt;0,E1632/P1632,0)</f>
        <v>84.206349206349202</v>
      </c>
      <c r="U1632" t="str">
        <f>LEFT(R1632,FIND("/",R1632,1)-1)</f>
        <v>music</v>
      </c>
      <c r="V1632" t="str">
        <f>RIGHT(R1632,(LEN(R1632)-LEN(U1632)-1))</f>
        <v>rock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>(I1633/86400)+25569+(-5/24)</f>
        <v>41194.65116898148</v>
      </c>
      <c r="K1633">
        <v>1347482261</v>
      </c>
      <c r="L1633" s="13">
        <f>(K1633/86400)+25569+(-5/24)</f>
        <v>41164.65116898148</v>
      </c>
      <c r="M1633" s="15" t="str">
        <f>TEXT(L1633, "mmm")</f>
        <v>Sep</v>
      </c>
      <c r="N1633" s="15" t="str">
        <f>TEXT(L1633, "yyyy")</f>
        <v>2012</v>
      </c>
      <c r="O1633" t="b">
        <v>0</v>
      </c>
      <c r="P1633">
        <v>133</v>
      </c>
      <c r="Q1633" t="b">
        <v>1</v>
      </c>
      <c r="R1633" t="s">
        <v>8276</v>
      </c>
      <c r="S1633" s="10">
        <f>(E1633/D1633)*100</f>
        <v>155.91</v>
      </c>
      <c r="T1633" s="12">
        <f>IF(P1633&gt;0,E1633/P1633,0)</f>
        <v>117.22556390977444</v>
      </c>
      <c r="U1633" t="str">
        <f>LEFT(R1633,FIND("/",R1633,1)-1)</f>
        <v>music</v>
      </c>
      <c r="V1633" t="str">
        <f>RIGHT(R1633,(LEN(R1633)-LEN(U1633)-1))</f>
        <v>rock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>(I1634/86400)+25569+(-5/24)</f>
        <v>40810.132569444446</v>
      </c>
      <c r="K1634">
        <v>1311667854</v>
      </c>
      <c r="L1634" s="13">
        <f>(K1634/86400)+25569+(-5/24)</f>
        <v>40750.132569444446</v>
      </c>
      <c r="M1634" s="15" t="str">
        <f>TEXT(L1634, "mmm")</f>
        <v>Jul</v>
      </c>
      <c r="N1634" s="15" t="str">
        <f>TEXT(L1634, "yyyy")</f>
        <v>2011</v>
      </c>
      <c r="O1634" t="b">
        <v>0</v>
      </c>
      <c r="P1634">
        <v>47</v>
      </c>
      <c r="Q1634" t="b">
        <v>1</v>
      </c>
      <c r="R1634" t="s">
        <v>8276</v>
      </c>
      <c r="S1634" s="10">
        <f>(E1634/D1634)*100</f>
        <v>101.62500000000001</v>
      </c>
      <c r="T1634" s="12">
        <f>IF(P1634&gt;0,E1634/P1634,0)</f>
        <v>86.489361702127653</v>
      </c>
      <c r="U1634" t="str">
        <f>LEFT(R1634,FIND("/",R1634,1)-1)</f>
        <v>music</v>
      </c>
      <c r="V1634" t="str">
        <f>RIGHT(R1634,(LEN(R1634)-LEN(U1634)-1))</f>
        <v>rock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>(I1635/86400)+25569+(-5/24)</f>
        <v>40924</v>
      </c>
      <c r="K1635">
        <v>1324329156</v>
      </c>
      <c r="L1635" s="13">
        <f>(K1635/86400)+25569+(-5/24)</f>
        <v>40896.675416666665</v>
      </c>
      <c r="M1635" s="15" t="str">
        <f>TEXT(L1635, "mmm")</f>
        <v>Dec</v>
      </c>
      <c r="N1635" s="15" t="str">
        <f>TEXT(L1635, "yyyy")</f>
        <v>2011</v>
      </c>
      <c r="O1635" t="b">
        <v>0</v>
      </c>
      <c r="P1635">
        <v>58</v>
      </c>
      <c r="Q1635" t="b">
        <v>1</v>
      </c>
      <c r="R1635" t="s">
        <v>8276</v>
      </c>
      <c r="S1635" s="10">
        <f>(E1635/D1635)*100</f>
        <v>100</v>
      </c>
      <c r="T1635" s="12">
        <f>IF(P1635&gt;0,E1635/P1635,0)</f>
        <v>172.41379310344828</v>
      </c>
      <c r="U1635" t="str">
        <f>LEFT(R1635,FIND("/",R1635,1)-1)</f>
        <v>music</v>
      </c>
      <c r="V1635" t="str">
        <f>RIGHT(R1635,(LEN(R1635)-LEN(U1635)-1))</f>
        <v>rock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>(I1636/86400)+25569+(-5/24)</f>
        <v>40696.040972222218</v>
      </c>
      <c r="K1636">
        <v>1303706001</v>
      </c>
      <c r="L1636" s="13">
        <f>(K1636/86400)+25569+(-5/24)</f>
        <v>40657.981493055551</v>
      </c>
      <c r="M1636" s="15" t="str">
        <f>TEXT(L1636, "mmm")</f>
        <v>Apr</v>
      </c>
      <c r="N1636" s="15" t="str">
        <f>TEXT(L1636, "yyyy")</f>
        <v>2011</v>
      </c>
      <c r="O1636" t="b">
        <v>0</v>
      </c>
      <c r="P1636">
        <v>32</v>
      </c>
      <c r="Q1636" t="b">
        <v>1</v>
      </c>
      <c r="R1636" t="s">
        <v>8276</v>
      </c>
      <c r="S1636" s="10">
        <f>(E1636/D1636)*100</f>
        <v>100.49999999999999</v>
      </c>
      <c r="T1636" s="12">
        <f>IF(P1636&gt;0,E1636/P1636,0)</f>
        <v>62.8125</v>
      </c>
      <c r="U1636" t="str">
        <f>LEFT(R1636,FIND("/",R1636,1)-1)</f>
        <v>music</v>
      </c>
      <c r="V1636" t="str">
        <f>RIGHT(R1636,(LEN(R1636)-LEN(U1636)-1))</f>
        <v>rock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>(I1637/86400)+25569+(-5/24)</f>
        <v>42562.660428240742</v>
      </c>
      <c r="K1637">
        <v>1463086261</v>
      </c>
      <c r="L1637" s="13">
        <f>(K1637/86400)+25569+(-5/24)</f>
        <v>42502.660428240742</v>
      </c>
      <c r="M1637" s="15" t="str">
        <f>TEXT(L1637, "mmm")</f>
        <v>May</v>
      </c>
      <c r="N1637" s="15" t="str">
        <f>TEXT(L1637, "yyyy")</f>
        <v>2016</v>
      </c>
      <c r="O1637" t="b">
        <v>0</v>
      </c>
      <c r="P1637">
        <v>37</v>
      </c>
      <c r="Q1637" t="b">
        <v>1</v>
      </c>
      <c r="R1637" t="s">
        <v>8276</v>
      </c>
      <c r="S1637" s="10">
        <f>(E1637/D1637)*100</f>
        <v>125.29999999999998</v>
      </c>
      <c r="T1637" s="12">
        <f>IF(P1637&gt;0,E1637/P1637,0)</f>
        <v>67.729729729729726</v>
      </c>
      <c r="U1637" t="str">
        <f>LEFT(R1637,FIND("/",R1637,1)-1)</f>
        <v>music</v>
      </c>
      <c r="V1637" t="str">
        <f>RIGHT(R1637,(LEN(R1637)-LEN(U1637)-1))</f>
        <v>rock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>(I1638/86400)+25569+(-5/24)</f>
        <v>40705.958333333328</v>
      </c>
      <c r="K1638">
        <v>1304129088</v>
      </c>
      <c r="L1638" s="13">
        <f>(K1638/86400)+25569+(-5/24)</f>
        <v>40662.878333333334</v>
      </c>
      <c r="M1638" s="15" t="str">
        <f>TEXT(L1638, "mmm")</f>
        <v>Apr</v>
      </c>
      <c r="N1638" s="15" t="str">
        <f>TEXT(L1638, "yyyy")</f>
        <v>2011</v>
      </c>
      <c r="O1638" t="b">
        <v>0</v>
      </c>
      <c r="P1638">
        <v>87</v>
      </c>
      <c r="Q1638" t="b">
        <v>1</v>
      </c>
      <c r="R1638" t="s">
        <v>8276</v>
      </c>
      <c r="S1638" s="10">
        <f>(E1638/D1638)*100</f>
        <v>103.55555555555556</v>
      </c>
      <c r="T1638" s="12">
        <f>IF(P1638&gt;0,E1638/P1638,0)</f>
        <v>53.5632183908046</v>
      </c>
      <c r="U1638" t="str">
        <f>LEFT(R1638,FIND("/",R1638,1)-1)</f>
        <v>music</v>
      </c>
      <c r="V1638" t="str">
        <f>RIGHT(R1638,(LEN(R1638)-LEN(U1638)-1))</f>
        <v>rock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>(I1639/86400)+25569+(-5/24)</f>
        <v>40178.777083333327</v>
      </c>
      <c r="K1639">
        <v>1257444140</v>
      </c>
      <c r="L1639" s="13">
        <f>(K1639/86400)+25569+(-5/24)</f>
        <v>40122.543287037035</v>
      </c>
      <c r="M1639" s="15" t="str">
        <f>TEXT(L1639, "mmm")</f>
        <v>Nov</v>
      </c>
      <c r="N1639" s="15" t="str">
        <f>TEXT(L1639, "yyyy")</f>
        <v>2009</v>
      </c>
      <c r="O1639" t="b">
        <v>0</v>
      </c>
      <c r="P1639">
        <v>15</v>
      </c>
      <c r="Q1639" t="b">
        <v>1</v>
      </c>
      <c r="R1639" t="s">
        <v>8276</v>
      </c>
      <c r="S1639" s="10">
        <f>(E1639/D1639)*100</f>
        <v>103.8</v>
      </c>
      <c r="T1639" s="12">
        <f>IF(P1639&gt;0,E1639/P1639,0)</f>
        <v>34.6</v>
      </c>
      <c r="U1639" t="str">
        <f>LEFT(R1639,FIND("/",R1639,1)-1)</f>
        <v>music</v>
      </c>
      <c r="V1639" t="str">
        <f>RIGHT(R1639,(LEN(R1639)-LEN(U1639)-1))</f>
        <v>rock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>(I1640/86400)+25569+(-5/24)</f>
        <v>41333.684027777774</v>
      </c>
      <c r="K1640">
        <v>1358180968</v>
      </c>
      <c r="L1640" s="13">
        <f>(K1640/86400)+25569+(-5/24)</f>
        <v>41288.478796296295</v>
      </c>
      <c r="M1640" s="15" t="str">
        <f>TEXT(L1640, "mmm")</f>
        <v>Jan</v>
      </c>
      <c r="N1640" s="15" t="str">
        <f>TEXT(L1640, "yyyy")</f>
        <v>2013</v>
      </c>
      <c r="O1640" t="b">
        <v>0</v>
      </c>
      <c r="P1640">
        <v>27</v>
      </c>
      <c r="Q1640" t="b">
        <v>1</v>
      </c>
      <c r="R1640" t="s">
        <v>8276</v>
      </c>
      <c r="S1640" s="10">
        <f>(E1640/D1640)*100</f>
        <v>105</v>
      </c>
      <c r="T1640" s="12">
        <f>IF(P1640&gt;0,E1640/P1640,0)</f>
        <v>38.888888888888886</v>
      </c>
      <c r="U1640" t="str">
        <f>LEFT(R1640,FIND("/",R1640,1)-1)</f>
        <v>music</v>
      </c>
      <c r="V1640" t="str">
        <f>RIGHT(R1640,(LEN(R1640)-LEN(U1640)-1))</f>
        <v>rock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>(I1641/86400)+25569+(-5/24)</f>
        <v>40971.444039351853</v>
      </c>
      <c r="K1641">
        <v>1328197165</v>
      </c>
      <c r="L1641" s="13">
        <f>(K1641/86400)+25569+(-5/24)</f>
        <v>40941.444039351853</v>
      </c>
      <c r="M1641" s="15" t="str">
        <f>TEXT(L1641, "mmm")</f>
        <v>Feb</v>
      </c>
      <c r="N1641" s="15" t="str">
        <f>TEXT(L1641, "yyyy")</f>
        <v>2012</v>
      </c>
      <c r="O1641" t="b">
        <v>0</v>
      </c>
      <c r="P1641">
        <v>19</v>
      </c>
      <c r="Q1641" t="b">
        <v>1</v>
      </c>
      <c r="R1641" t="s">
        <v>8276</v>
      </c>
      <c r="S1641" s="10">
        <f>(E1641/D1641)*100</f>
        <v>100</v>
      </c>
      <c r="T1641" s="12">
        <f>IF(P1641&gt;0,E1641/P1641,0)</f>
        <v>94.736842105263165</v>
      </c>
      <c r="U1641" t="str">
        <f>LEFT(R1641,FIND("/",R1641,1)-1)</f>
        <v>music</v>
      </c>
      <c r="V1641" t="str">
        <f>RIGHT(R1641,(LEN(R1641)-LEN(U1641)-1))</f>
        <v>rock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>(I1642/86400)+25569+(-5/24)</f>
        <v>40392.874305555553</v>
      </c>
      <c r="K1642">
        <v>1279603955</v>
      </c>
      <c r="L1642" s="13">
        <f>(K1642/86400)+25569+(-5/24)</f>
        <v>40379.022627314815</v>
      </c>
      <c r="M1642" s="15" t="str">
        <f>TEXT(L1642, "mmm")</f>
        <v>Jul</v>
      </c>
      <c r="N1642" s="15" t="str">
        <f>TEXT(L1642, "yyyy")</f>
        <v>2010</v>
      </c>
      <c r="O1642" t="b">
        <v>0</v>
      </c>
      <c r="P1642">
        <v>17</v>
      </c>
      <c r="Q1642" t="b">
        <v>1</v>
      </c>
      <c r="R1642" t="s">
        <v>8276</v>
      </c>
      <c r="S1642" s="10">
        <f>(E1642/D1642)*100</f>
        <v>169.86</v>
      </c>
      <c r="T1642" s="12">
        <f>IF(P1642&gt;0,E1642/P1642,0)</f>
        <v>39.967058823529413</v>
      </c>
      <c r="U1642" t="str">
        <f>LEFT(R1642,FIND("/",R1642,1)-1)</f>
        <v>music</v>
      </c>
      <c r="V1642" t="str">
        <f>RIGHT(R1642,(LEN(R1642)-LEN(U1642)-1))</f>
        <v>rock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>(I1643/86400)+25569+(-5/24)</f>
        <v>41992.388240740744</v>
      </c>
      <c r="K1643">
        <v>1416406744</v>
      </c>
      <c r="L1643" s="13">
        <f>(K1643/86400)+25569+(-5/24)</f>
        <v>41962.388240740744</v>
      </c>
      <c r="M1643" s="15" t="str">
        <f>TEXT(L1643, "mmm")</f>
        <v>Nov</v>
      </c>
      <c r="N1643" s="15" t="str">
        <f>TEXT(L1643, "yyyy")</f>
        <v>2014</v>
      </c>
      <c r="O1643" t="b">
        <v>0</v>
      </c>
      <c r="P1643">
        <v>26</v>
      </c>
      <c r="Q1643" t="b">
        <v>1</v>
      </c>
      <c r="R1643" t="s">
        <v>8292</v>
      </c>
      <c r="S1643" s="10">
        <f>(E1643/D1643)*100</f>
        <v>101.4</v>
      </c>
      <c r="T1643" s="12">
        <f>IF(P1643&gt;0,E1643/P1643,0)</f>
        <v>97.5</v>
      </c>
      <c r="U1643" t="str">
        <f>LEFT(R1643,FIND("/",R1643,1)-1)</f>
        <v>music</v>
      </c>
      <c r="V1643" t="str">
        <f>RIGHT(R1643,(LEN(R1643)-LEN(U1643)-1))</f>
        <v>pop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>(I1644/86400)+25569+(-5/24)</f>
        <v>40707.816284722219</v>
      </c>
      <c r="K1644">
        <v>1306283727</v>
      </c>
      <c r="L1644" s="13">
        <f>(K1644/86400)+25569+(-5/24)</f>
        <v>40687.816284722219</v>
      </c>
      <c r="M1644" s="15" t="str">
        <f>TEXT(L1644, "mmm")</f>
        <v>May</v>
      </c>
      <c r="N1644" s="15" t="str">
        <f>TEXT(L1644, "yyyy")</f>
        <v>2011</v>
      </c>
      <c r="O1644" t="b">
        <v>0</v>
      </c>
      <c r="P1644">
        <v>28</v>
      </c>
      <c r="Q1644" t="b">
        <v>1</v>
      </c>
      <c r="R1644" t="s">
        <v>8292</v>
      </c>
      <c r="S1644" s="10">
        <f>(E1644/D1644)*100</f>
        <v>100</v>
      </c>
      <c r="T1644" s="12">
        <f>IF(P1644&gt;0,E1644/P1644,0)</f>
        <v>42.857142857142854</v>
      </c>
      <c r="U1644" t="str">
        <f>LEFT(R1644,FIND("/",R1644,1)-1)</f>
        <v>music</v>
      </c>
      <c r="V1644" t="str">
        <f>RIGHT(R1644,(LEN(R1644)-LEN(U1644)-1))</f>
        <v>pop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>(I1645/86400)+25569+(-5/24)</f>
        <v>41176.615879629629</v>
      </c>
      <c r="K1645">
        <v>1345924012</v>
      </c>
      <c r="L1645" s="13">
        <f>(K1645/86400)+25569+(-5/24)</f>
        <v>41146.615879629629</v>
      </c>
      <c r="M1645" s="15" t="str">
        <f>TEXT(L1645, "mmm")</f>
        <v>Aug</v>
      </c>
      <c r="N1645" s="15" t="str">
        <f>TEXT(L1645, "yyyy")</f>
        <v>2012</v>
      </c>
      <c r="O1645" t="b">
        <v>0</v>
      </c>
      <c r="P1645">
        <v>37</v>
      </c>
      <c r="Q1645" t="b">
        <v>1</v>
      </c>
      <c r="R1645" t="s">
        <v>8292</v>
      </c>
      <c r="S1645" s="10">
        <f>(E1645/D1645)*100</f>
        <v>124.70000000000002</v>
      </c>
      <c r="T1645" s="12">
        <f>IF(P1645&gt;0,E1645/P1645,0)</f>
        <v>168.51351351351352</v>
      </c>
      <c r="U1645" t="str">
        <f>LEFT(R1645,FIND("/",R1645,1)-1)</f>
        <v>music</v>
      </c>
      <c r="V1645" t="str">
        <f>RIGHT(R1645,(LEN(R1645)-LEN(U1645)-1))</f>
        <v>pop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>(I1646/86400)+25569+(-5/24)</f>
        <v>41234.893055555549</v>
      </c>
      <c r="K1646">
        <v>1348363560</v>
      </c>
      <c r="L1646" s="13">
        <f>(K1646/86400)+25569+(-5/24)</f>
        <v>41174.851388888885</v>
      </c>
      <c r="M1646" s="15" t="str">
        <f>TEXT(L1646, "mmm")</f>
        <v>Sep</v>
      </c>
      <c r="N1646" s="15" t="str">
        <f>TEXT(L1646, "yyyy")</f>
        <v>2012</v>
      </c>
      <c r="O1646" t="b">
        <v>0</v>
      </c>
      <c r="P1646">
        <v>128</v>
      </c>
      <c r="Q1646" t="b">
        <v>1</v>
      </c>
      <c r="R1646" t="s">
        <v>8292</v>
      </c>
      <c r="S1646" s="10">
        <f>(E1646/D1646)*100</f>
        <v>109.5</v>
      </c>
      <c r="T1646" s="12">
        <f>IF(P1646&gt;0,E1646/P1646,0)</f>
        <v>85.546875</v>
      </c>
      <c r="U1646" t="str">
        <f>LEFT(R1646,FIND("/",R1646,1)-1)</f>
        <v>music</v>
      </c>
      <c r="V1646" t="str">
        <f>RIGHT(R1646,(LEN(R1646)-LEN(U1646)-1))</f>
        <v>pop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>(I1647/86400)+25569+(-5/24)</f>
        <v>41535.40902777778</v>
      </c>
      <c r="K1647">
        <v>1378306140</v>
      </c>
      <c r="L1647" s="13">
        <f>(K1647/86400)+25569+(-5/24)</f>
        <v>41521.40902777778</v>
      </c>
      <c r="M1647" s="15" t="str">
        <f>TEXT(L1647, "mmm")</f>
        <v>Sep</v>
      </c>
      <c r="N1647" s="15" t="str">
        <f>TEXT(L1647, "yyyy")</f>
        <v>2013</v>
      </c>
      <c r="O1647" t="b">
        <v>0</v>
      </c>
      <c r="P1647">
        <v>10</v>
      </c>
      <c r="Q1647" t="b">
        <v>1</v>
      </c>
      <c r="R1647" t="s">
        <v>8292</v>
      </c>
      <c r="S1647" s="10">
        <f>(E1647/D1647)*100</f>
        <v>110.80000000000001</v>
      </c>
      <c r="T1647" s="12">
        <f>IF(P1647&gt;0,E1647/P1647,0)</f>
        <v>554</v>
      </c>
      <c r="U1647" t="str">
        <f>LEFT(R1647,FIND("/",R1647,1)-1)</f>
        <v>music</v>
      </c>
      <c r="V1647" t="str">
        <f>RIGHT(R1647,(LEN(R1647)-LEN(U1647)-1))</f>
        <v>pop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>(I1648/86400)+25569+(-5/24)</f>
        <v>41865.549305555549</v>
      </c>
      <c r="K1648">
        <v>1405248503</v>
      </c>
      <c r="L1648" s="13">
        <f>(K1648/86400)+25569+(-5/24)</f>
        <v>41833.241932870369</v>
      </c>
      <c r="M1648" s="15" t="str">
        <f>TEXT(L1648, "mmm")</f>
        <v>Jul</v>
      </c>
      <c r="N1648" s="15" t="str">
        <f>TEXT(L1648, "yyyy")</f>
        <v>2014</v>
      </c>
      <c r="O1648" t="b">
        <v>0</v>
      </c>
      <c r="P1648">
        <v>83</v>
      </c>
      <c r="Q1648" t="b">
        <v>1</v>
      </c>
      <c r="R1648" t="s">
        <v>8292</v>
      </c>
      <c r="S1648" s="10">
        <f>(E1648/D1648)*100</f>
        <v>110.2</v>
      </c>
      <c r="T1648" s="12">
        <f>IF(P1648&gt;0,E1648/P1648,0)</f>
        <v>26.554216867469879</v>
      </c>
      <c r="U1648" t="str">
        <f>LEFT(R1648,FIND("/",R1648,1)-1)</f>
        <v>music</v>
      </c>
      <c r="V1648" t="str">
        <f>RIGHT(R1648,(LEN(R1648)-LEN(U1648)-1))</f>
        <v>pop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>(I1649/86400)+25569+(-5/24)</f>
        <v>41069.201122685183</v>
      </c>
      <c r="K1649">
        <v>1336643377</v>
      </c>
      <c r="L1649" s="13">
        <f>(K1649/86400)+25569+(-5/24)</f>
        <v>41039.201122685183</v>
      </c>
      <c r="M1649" s="15" t="str">
        <f>TEXT(L1649, "mmm")</f>
        <v>May</v>
      </c>
      <c r="N1649" s="15" t="str">
        <f>TEXT(L1649, "yyyy")</f>
        <v>2012</v>
      </c>
      <c r="O1649" t="b">
        <v>0</v>
      </c>
      <c r="P1649">
        <v>46</v>
      </c>
      <c r="Q1649" t="b">
        <v>1</v>
      </c>
      <c r="R1649" t="s">
        <v>8292</v>
      </c>
      <c r="S1649" s="10">
        <f>(E1649/D1649)*100</f>
        <v>104.71999999999998</v>
      </c>
      <c r="T1649" s="12">
        <f>IF(P1649&gt;0,E1649/P1649,0)</f>
        <v>113.82608695652173</v>
      </c>
      <c r="U1649" t="str">
        <f>LEFT(R1649,FIND("/",R1649,1)-1)</f>
        <v>music</v>
      </c>
      <c r="V1649" t="str">
        <f>RIGHT(R1649,(LEN(R1649)-LEN(U1649)-1))</f>
        <v>pop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>(I1650/86400)+25569+(-5/24)</f>
        <v>40622.454652777778</v>
      </c>
      <c r="K1650">
        <v>1298048082</v>
      </c>
      <c r="L1650" s="13">
        <f>(K1650/86400)+25569+(-5/24)</f>
        <v>40592.496319444443</v>
      </c>
      <c r="M1650" s="15" t="str">
        <f>TEXT(L1650, "mmm")</f>
        <v>Feb</v>
      </c>
      <c r="N1650" s="15" t="str">
        <f>TEXT(L1650, "yyyy")</f>
        <v>2011</v>
      </c>
      <c r="O1650" t="b">
        <v>0</v>
      </c>
      <c r="P1650">
        <v>90</v>
      </c>
      <c r="Q1650" t="b">
        <v>1</v>
      </c>
      <c r="R1650" t="s">
        <v>8292</v>
      </c>
      <c r="S1650" s="10">
        <f>(E1650/D1650)*100</f>
        <v>125.26086956521738</v>
      </c>
      <c r="T1650" s="12">
        <f>IF(P1650&gt;0,E1650/P1650,0)</f>
        <v>32.011111111111113</v>
      </c>
      <c r="U1650" t="str">
        <f>LEFT(R1650,FIND("/",R1650,1)-1)</f>
        <v>music</v>
      </c>
      <c r="V1650" t="str">
        <f>RIGHT(R1650,(LEN(R1650)-LEN(U1650)-1))</f>
        <v>pop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>(I1651/86400)+25569+(-5/24)</f>
        <v>41782.476331018515</v>
      </c>
      <c r="K1651">
        <v>1396974355</v>
      </c>
      <c r="L1651" s="13">
        <f>(K1651/86400)+25569+(-5/24)</f>
        <v>41737.476331018515</v>
      </c>
      <c r="M1651" s="15" t="str">
        <f>TEXT(L1651, "mmm")</f>
        <v>Apr</v>
      </c>
      <c r="N1651" s="15" t="str">
        <f>TEXT(L1651, "yyyy")</f>
        <v>2014</v>
      </c>
      <c r="O1651" t="b">
        <v>0</v>
      </c>
      <c r="P1651">
        <v>81</v>
      </c>
      <c r="Q1651" t="b">
        <v>1</v>
      </c>
      <c r="R1651" t="s">
        <v>8292</v>
      </c>
      <c r="S1651" s="10">
        <f>(E1651/D1651)*100</f>
        <v>100.58763157894737</v>
      </c>
      <c r="T1651" s="12">
        <f>IF(P1651&gt;0,E1651/P1651,0)</f>
        <v>47.189259259259259</v>
      </c>
      <c r="U1651" t="str">
        <f>LEFT(R1651,FIND("/",R1651,1)-1)</f>
        <v>music</v>
      </c>
      <c r="V1651" t="str">
        <f>RIGHT(R1651,(LEN(R1651)-LEN(U1651)-1))</f>
        <v>pop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>(I1652/86400)+25569+(-5/24)</f>
        <v>41556.227280092593</v>
      </c>
      <c r="K1652">
        <v>1378722437</v>
      </c>
      <c r="L1652" s="13">
        <f>(K1652/86400)+25569+(-5/24)</f>
        <v>41526.227280092593</v>
      </c>
      <c r="M1652" s="15" t="str">
        <f>TEXT(L1652, "mmm")</f>
        <v>Sep</v>
      </c>
      <c r="N1652" s="15" t="str">
        <f>TEXT(L1652, "yyyy")</f>
        <v>2013</v>
      </c>
      <c r="O1652" t="b">
        <v>0</v>
      </c>
      <c r="P1652">
        <v>32</v>
      </c>
      <c r="Q1652" t="b">
        <v>1</v>
      </c>
      <c r="R1652" t="s">
        <v>8292</v>
      </c>
      <c r="S1652" s="10">
        <f>(E1652/D1652)*100</f>
        <v>141.55000000000001</v>
      </c>
      <c r="T1652" s="12">
        <f>IF(P1652&gt;0,E1652/P1652,0)</f>
        <v>88.46875</v>
      </c>
      <c r="U1652" t="str">
        <f>LEFT(R1652,FIND("/",R1652,1)-1)</f>
        <v>music</v>
      </c>
      <c r="V1652" t="str">
        <f>RIGHT(R1652,(LEN(R1652)-LEN(U1652)-1))</f>
        <v>pop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>(I1653/86400)+25569+(-5/24)</f>
        <v>40659.082638888889</v>
      </c>
      <c r="K1653">
        <v>1300916220</v>
      </c>
      <c r="L1653" s="13">
        <f>(K1653/86400)+25569+(-5/24)</f>
        <v>40625.692361111105</v>
      </c>
      <c r="M1653" s="15" t="str">
        <f>TEXT(L1653, "mmm")</f>
        <v>Mar</v>
      </c>
      <c r="N1653" s="15" t="str">
        <f>TEXT(L1653, "yyyy")</f>
        <v>2011</v>
      </c>
      <c r="O1653" t="b">
        <v>0</v>
      </c>
      <c r="P1653">
        <v>20</v>
      </c>
      <c r="Q1653" t="b">
        <v>1</v>
      </c>
      <c r="R1653" t="s">
        <v>8292</v>
      </c>
      <c r="S1653" s="10">
        <f>(E1653/D1653)*100</f>
        <v>100.75</v>
      </c>
      <c r="T1653" s="12">
        <f>IF(P1653&gt;0,E1653/P1653,0)</f>
        <v>100.75</v>
      </c>
      <c r="U1653" t="str">
        <f>LEFT(R1653,FIND("/",R1653,1)-1)</f>
        <v>music</v>
      </c>
      <c r="V1653" t="str">
        <f>RIGHT(R1653,(LEN(R1653)-LEN(U1653)-1))</f>
        <v>pop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>(I1654/86400)+25569+(-5/24)</f>
        <v>41602.326307870368</v>
      </c>
      <c r="K1654">
        <v>1382701793</v>
      </c>
      <c r="L1654" s="13">
        <f>(K1654/86400)+25569+(-5/24)</f>
        <v>41572.284641203703</v>
      </c>
      <c r="M1654" s="15" t="str">
        <f>TEXT(L1654, "mmm")</f>
        <v>Oct</v>
      </c>
      <c r="N1654" s="15" t="str">
        <f>TEXT(L1654, "yyyy")</f>
        <v>2013</v>
      </c>
      <c r="O1654" t="b">
        <v>0</v>
      </c>
      <c r="P1654">
        <v>70</v>
      </c>
      <c r="Q1654" t="b">
        <v>1</v>
      </c>
      <c r="R1654" t="s">
        <v>8292</v>
      </c>
      <c r="S1654" s="10">
        <f>(E1654/D1654)*100</f>
        <v>100.66666666666666</v>
      </c>
      <c r="T1654" s="12">
        <f>IF(P1654&gt;0,E1654/P1654,0)</f>
        <v>64.714285714285708</v>
      </c>
      <c r="U1654" t="str">
        <f>LEFT(R1654,FIND("/",R1654,1)-1)</f>
        <v>music</v>
      </c>
      <c r="V1654" t="str">
        <f>RIGHT(R1654,(LEN(R1654)-LEN(U1654)-1))</f>
        <v>pop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>(I1655/86400)+25569+(-5/24)</f>
        <v>40657.626111111109</v>
      </c>
      <c r="K1655">
        <v>1300996896</v>
      </c>
      <c r="L1655" s="13">
        <f>(K1655/86400)+25569+(-5/24)</f>
        <v>40626.626111111109</v>
      </c>
      <c r="M1655" s="15" t="str">
        <f>TEXT(L1655, "mmm")</f>
        <v>Mar</v>
      </c>
      <c r="N1655" s="15" t="str">
        <f>TEXT(L1655, "yyyy")</f>
        <v>2011</v>
      </c>
      <c r="O1655" t="b">
        <v>0</v>
      </c>
      <c r="P1655">
        <v>168</v>
      </c>
      <c r="Q1655" t="b">
        <v>1</v>
      </c>
      <c r="R1655" t="s">
        <v>8292</v>
      </c>
      <c r="S1655" s="10">
        <f>(E1655/D1655)*100</f>
        <v>174.2304</v>
      </c>
      <c r="T1655" s="12">
        <f>IF(P1655&gt;0,E1655/P1655,0)</f>
        <v>51.854285714285716</v>
      </c>
      <c r="U1655" t="str">
        <f>LEFT(R1655,FIND("/",R1655,1)-1)</f>
        <v>music</v>
      </c>
      <c r="V1655" t="str">
        <f>RIGHT(R1655,(LEN(R1655)-LEN(U1655)-1))</f>
        <v>pop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>(I1656/86400)+25569+(-5/24)</f>
        <v>41017.682407407403</v>
      </c>
      <c r="K1656">
        <v>1332192160</v>
      </c>
      <c r="L1656" s="13">
        <f>(K1656/86400)+25569+(-5/24)</f>
        <v>40987.682407407403</v>
      </c>
      <c r="M1656" s="15" t="str">
        <f>TEXT(L1656, "mmm")</f>
        <v>Mar</v>
      </c>
      <c r="N1656" s="15" t="str">
        <f>TEXT(L1656, "yyyy")</f>
        <v>2012</v>
      </c>
      <c r="O1656" t="b">
        <v>0</v>
      </c>
      <c r="P1656">
        <v>34</v>
      </c>
      <c r="Q1656" t="b">
        <v>1</v>
      </c>
      <c r="R1656" t="s">
        <v>8292</v>
      </c>
      <c r="S1656" s="10">
        <f>(E1656/D1656)*100</f>
        <v>119.90909090909089</v>
      </c>
      <c r="T1656" s="12">
        <f>IF(P1656&gt;0,E1656/P1656,0)</f>
        <v>38.794117647058826</v>
      </c>
      <c r="U1656" t="str">
        <f>LEFT(R1656,FIND("/",R1656,1)-1)</f>
        <v>music</v>
      </c>
      <c r="V1656" t="str">
        <f>RIGHT(R1656,(LEN(R1656)-LEN(U1656)-1))</f>
        <v>pop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>(I1657/86400)+25569+(-5/24)</f>
        <v>41004.541898148142</v>
      </c>
      <c r="K1657">
        <v>1331060420</v>
      </c>
      <c r="L1657" s="13">
        <f>(K1657/86400)+25569+(-5/24)</f>
        <v>40974.583564814813</v>
      </c>
      <c r="M1657" s="15" t="str">
        <f>TEXT(L1657, "mmm")</f>
        <v>Mar</v>
      </c>
      <c r="N1657" s="15" t="str">
        <f>TEXT(L1657, "yyyy")</f>
        <v>2012</v>
      </c>
      <c r="O1657" t="b">
        <v>0</v>
      </c>
      <c r="P1657">
        <v>48</v>
      </c>
      <c r="Q1657" t="b">
        <v>1</v>
      </c>
      <c r="R1657" t="s">
        <v>8292</v>
      </c>
      <c r="S1657" s="10">
        <f>(E1657/D1657)*100</f>
        <v>142.86666666666667</v>
      </c>
      <c r="T1657" s="12">
        <f>IF(P1657&gt;0,E1657/P1657,0)</f>
        <v>44.645833333333336</v>
      </c>
      <c r="U1657" t="str">
        <f>LEFT(R1657,FIND("/",R1657,1)-1)</f>
        <v>music</v>
      </c>
      <c r="V1657" t="str">
        <f>RIGHT(R1657,(LEN(R1657)-LEN(U1657)-1))</f>
        <v>pop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>(I1658/86400)+25569+(-5/24)</f>
        <v>41256.720509259256</v>
      </c>
      <c r="K1658">
        <v>1352845052</v>
      </c>
      <c r="L1658" s="13">
        <f>(K1658/86400)+25569+(-5/24)</f>
        <v>41226.720509259256</v>
      </c>
      <c r="M1658" s="15" t="str">
        <f>TEXT(L1658, "mmm")</f>
        <v>Nov</v>
      </c>
      <c r="N1658" s="15" t="str">
        <f>TEXT(L1658, "yyyy")</f>
        <v>2012</v>
      </c>
      <c r="O1658" t="b">
        <v>0</v>
      </c>
      <c r="P1658">
        <v>48</v>
      </c>
      <c r="Q1658" t="b">
        <v>1</v>
      </c>
      <c r="R1658" t="s">
        <v>8292</v>
      </c>
      <c r="S1658" s="10">
        <f>(E1658/D1658)*100</f>
        <v>100.33493333333334</v>
      </c>
      <c r="T1658" s="12">
        <f>IF(P1658&gt;0,E1658/P1658,0)</f>
        <v>156.77333333333334</v>
      </c>
      <c r="U1658" t="str">
        <f>LEFT(R1658,FIND("/",R1658,1)-1)</f>
        <v>music</v>
      </c>
      <c r="V1658" t="str">
        <f>RIGHT(R1658,(LEN(R1658)-LEN(U1658)-1))</f>
        <v>pop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>(I1659/86400)+25569+(-5/24)</f>
        <v>41053.573703703703</v>
      </c>
      <c r="K1659">
        <v>1335293168</v>
      </c>
      <c r="L1659" s="13">
        <f>(K1659/86400)+25569+(-5/24)</f>
        <v>41023.573703703703</v>
      </c>
      <c r="M1659" s="15" t="str">
        <f>TEXT(L1659, "mmm")</f>
        <v>Apr</v>
      </c>
      <c r="N1659" s="15" t="str">
        <f>TEXT(L1659, "yyyy")</f>
        <v>2012</v>
      </c>
      <c r="O1659" t="b">
        <v>0</v>
      </c>
      <c r="P1659">
        <v>221</v>
      </c>
      <c r="Q1659" t="b">
        <v>1</v>
      </c>
      <c r="R1659" t="s">
        <v>8292</v>
      </c>
      <c r="S1659" s="10">
        <f>(E1659/D1659)*100</f>
        <v>104.93380000000001</v>
      </c>
      <c r="T1659" s="12">
        <f>IF(P1659&gt;0,E1659/P1659,0)</f>
        <v>118.70339366515837</v>
      </c>
      <c r="U1659" t="str">
        <f>LEFT(R1659,FIND("/",R1659,1)-1)</f>
        <v>music</v>
      </c>
      <c r="V1659" t="str">
        <f>RIGHT(R1659,(LEN(R1659)-LEN(U1659)-1))</f>
        <v>pop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>(I1660/86400)+25569+(-5/24)</f>
        <v>41261.388888888883</v>
      </c>
      <c r="K1660">
        <v>1352524767</v>
      </c>
      <c r="L1660" s="13">
        <f>(K1660/86400)+25569+(-5/24)</f>
        <v>41223.013506944444</v>
      </c>
      <c r="M1660" s="15" t="str">
        <f>TEXT(L1660, "mmm")</f>
        <v>Nov</v>
      </c>
      <c r="N1660" s="15" t="str">
        <f>TEXT(L1660, "yyyy")</f>
        <v>2012</v>
      </c>
      <c r="O1660" t="b">
        <v>0</v>
      </c>
      <c r="P1660">
        <v>107</v>
      </c>
      <c r="Q1660" t="b">
        <v>1</v>
      </c>
      <c r="R1660" t="s">
        <v>8292</v>
      </c>
      <c r="S1660" s="10">
        <f>(E1660/D1660)*100</f>
        <v>132.23333333333335</v>
      </c>
      <c r="T1660" s="12">
        <f>IF(P1660&gt;0,E1660/P1660,0)</f>
        <v>74.149532710280369</v>
      </c>
      <c r="U1660" t="str">
        <f>LEFT(R1660,FIND("/",R1660,1)-1)</f>
        <v>music</v>
      </c>
      <c r="V1660" t="str">
        <f>RIGHT(R1660,(LEN(R1660)-LEN(U1660)-1))</f>
        <v>pop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>(I1661/86400)+25569+(-5/24)</f>
        <v>41625.291666666664</v>
      </c>
      <c r="K1661">
        <v>1384811721</v>
      </c>
      <c r="L1661" s="13">
        <f>(K1661/86400)+25569+(-5/24)</f>
        <v>41596.705104166664</v>
      </c>
      <c r="M1661" s="15" t="str">
        <f>TEXT(L1661, "mmm")</f>
        <v>Nov</v>
      </c>
      <c r="N1661" s="15" t="str">
        <f>TEXT(L1661, "yyyy")</f>
        <v>2013</v>
      </c>
      <c r="O1661" t="b">
        <v>0</v>
      </c>
      <c r="P1661">
        <v>45</v>
      </c>
      <c r="Q1661" t="b">
        <v>1</v>
      </c>
      <c r="R1661" t="s">
        <v>8292</v>
      </c>
      <c r="S1661" s="10">
        <f>(E1661/D1661)*100</f>
        <v>112.79999999999998</v>
      </c>
      <c r="T1661" s="12">
        <f>IF(P1661&gt;0,E1661/P1661,0)</f>
        <v>12.533333333333333</v>
      </c>
      <c r="U1661" t="str">
        <f>LEFT(R1661,FIND("/",R1661,1)-1)</f>
        <v>music</v>
      </c>
      <c r="V1661" t="str">
        <f>RIGHT(R1661,(LEN(R1661)-LEN(U1661)-1))</f>
        <v>pop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>(I1662/86400)+25569+(-5/24)</f>
        <v>42490.707638888889</v>
      </c>
      <c r="K1662">
        <v>1459355950</v>
      </c>
      <c r="L1662" s="13">
        <f>(K1662/86400)+25569+(-5/24)</f>
        <v>42459.485532407409</v>
      </c>
      <c r="M1662" s="15" t="str">
        <f>TEXT(L1662, "mmm")</f>
        <v>Mar</v>
      </c>
      <c r="N1662" s="15" t="str">
        <f>TEXT(L1662, "yyyy")</f>
        <v>2016</v>
      </c>
      <c r="O1662" t="b">
        <v>0</v>
      </c>
      <c r="P1662">
        <v>36</v>
      </c>
      <c r="Q1662" t="b">
        <v>1</v>
      </c>
      <c r="R1662" t="s">
        <v>8292</v>
      </c>
      <c r="S1662" s="10">
        <f>(E1662/D1662)*100</f>
        <v>1253.75</v>
      </c>
      <c r="T1662" s="12">
        <f>IF(P1662&gt;0,E1662/P1662,0)</f>
        <v>27.861111111111111</v>
      </c>
      <c r="U1662" t="str">
        <f>LEFT(R1662,FIND("/",R1662,1)-1)</f>
        <v>music</v>
      </c>
      <c r="V1662" t="str">
        <f>RIGHT(R1662,(LEN(R1662)-LEN(U1662)-1))</f>
        <v>pop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>(I1663/86400)+25569+(-5/24)</f>
        <v>42386.666666666664</v>
      </c>
      <c r="K1663">
        <v>1449359831</v>
      </c>
      <c r="L1663" s="13">
        <f>(K1663/86400)+25569+(-5/24)</f>
        <v>42343.789710648147</v>
      </c>
      <c r="M1663" s="15" t="str">
        <f>TEXT(L1663, "mmm")</f>
        <v>Dec</v>
      </c>
      <c r="N1663" s="15" t="str">
        <f>TEXT(L1663, "yyyy")</f>
        <v>2015</v>
      </c>
      <c r="O1663" t="b">
        <v>0</v>
      </c>
      <c r="P1663">
        <v>101</v>
      </c>
      <c r="Q1663" t="b">
        <v>1</v>
      </c>
      <c r="R1663" t="s">
        <v>8292</v>
      </c>
      <c r="S1663" s="10">
        <f>(E1663/D1663)*100</f>
        <v>102.50632911392405</v>
      </c>
      <c r="T1663" s="12">
        <f>IF(P1663&gt;0,E1663/P1663,0)</f>
        <v>80.178217821782184</v>
      </c>
      <c r="U1663" t="str">
        <f>LEFT(R1663,FIND("/",R1663,1)-1)</f>
        <v>music</v>
      </c>
      <c r="V1663" t="str">
        <f>RIGHT(R1663,(LEN(R1663)-LEN(U1663)-1))</f>
        <v>pop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>(I1664/86400)+25569+(-5/24)</f>
        <v>40908.031666666662</v>
      </c>
      <c r="K1664">
        <v>1320122736</v>
      </c>
      <c r="L1664" s="13">
        <f>(K1664/86400)+25569+(-5/24)</f>
        <v>40847.99</v>
      </c>
      <c r="M1664" s="15" t="str">
        <f>TEXT(L1664, "mmm")</f>
        <v>Oct</v>
      </c>
      <c r="N1664" s="15" t="str">
        <f>TEXT(L1664, "yyyy")</f>
        <v>2011</v>
      </c>
      <c r="O1664" t="b">
        <v>0</v>
      </c>
      <c r="P1664">
        <v>62</v>
      </c>
      <c r="Q1664" t="b">
        <v>1</v>
      </c>
      <c r="R1664" t="s">
        <v>8292</v>
      </c>
      <c r="S1664" s="10">
        <f>(E1664/D1664)*100</f>
        <v>102.6375</v>
      </c>
      <c r="T1664" s="12">
        <f>IF(P1664&gt;0,E1664/P1664,0)</f>
        <v>132.43548387096774</v>
      </c>
      <c r="U1664" t="str">
        <f>LEFT(R1664,FIND("/",R1664,1)-1)</f>
        <v>music</v>
      </c>
      <c r="V1664" t="str">
        <f>RIGHT(R1664,(LEN(R1664)-LEN(U1664)-1))</f>
        <v>pop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>(I1665/86400)+25569+(-5/24)</f>
        <v>42035.813738425924</v>
      </c>
      <c r="K1665">
        <v>1420158707</v>
      </c>
      <c r="L1665" s="13">
        <f>(K1665/86400)+25569+(-5/24)</f>
        <v>42005.813738425924</v>
      </c>
      <c r="M1665" s="15" t="str">
        <f>TEXT(L1665, "mmm")</f>
        <v>Jan</v>
      </c>
      <c r="N1665" s="15" t="str">
        <f>TEXT(L1665, "yyyy")</f>
        <v>2015</v>
      </c>
      <c r="O1665" t="b">
        <v>0</v>
      </c>
      <c r="P1665">
        <v>32</v>
      </c>
      <c r="Q1665" t="b">
        <v>1</v>
      </c>
      <c r="R1665" t="s">
        <v>8292</v>
      </c>
      <c r="S1665" s="10">
        <f>(E1665/D1665)*100</f>
        <v>108</v>
      </c>
      <c r="T1665" s="12">
        <f>IF(P1665&gt;0,E1665/P1665,0)</f>
        <v>33.75</v>
      </c>
      <c r="U1665" t="str">
        <f>LEFT(R1665,FIND("/",R1665,1)-1)</f>
        <v>music</v>
      </c>
      <c r="V1665" t="str">
        <f>RIGHT(R1665,(LEN(R1665)-LEN(U1665)-1))</f>
        <v>pop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>(I1666/86400)+25569+(-5/24)</f>
        <v>40983.957638888889</v>
      </c>
      <c r="K1666">
        <v>1328033818</v>
      </c>
      <c r="L1666" s="13">
        <f>(K1666/86400)+25569+(-5/24)</f>
        <v>40939.553449074076</v>
      </c>
      <c r="M1666" s="15" t="str">
        <f>TEXT(L1666, "mmm")</f>
        <v>Jan</v>
      </c>
      <c r="N1666" s="15" t="str">
        <f>TEXT(L1666, "yyyy")</f>
        <v>2012</v>
      </c>
      <c r="O1666" t="b">
        <v>0</v>
      </c>
      <c r="P1666">
        <v>89</v>
      </c>
      <c r="Q1666" t="b">
        <v>1</v>
      </c>
      <c r="R1666" t="s">
        <v>8292</v>
      </c>
      <c r="S1666" s="10">
        <f>(E1666/D1666)*100</f>
        <v>122.40879999999999</v>
      </c>
      <c r="T1666" s="12">
        <f>IF(P1666&gt;0,E1666/P1666,0)</f>
        <v>34.384494382022467</v>
      </c>
      <c r="U1666" t="str">
        <f>LEFT(R1666,FIND("/",R1666,1)-1)</f>
        <v>music</v>
      </c>
      <c r="V1666" t="str">
        <f>RIGHT(R1666,(LEN(R1666)-LEN(U1666)-1))</f>
        <v>pop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>(I1667/86400)+25569+(-5/24)</f>
        <v>40595.916666666664</v>
      </c>
      <c r="K1667">
        <v>1295624113</v>
      </c>
      <c r="L1667" s="13">
        <f>(K1667/86400)+25569+(-5/24)</f>
        <v>40564.441122685181</v>
      </c>
      <c r="M1667" s="15" t="str">
        <f>TEXT(L1667, "mmm")</f>
        <v>Jan</v>
      </c>
      <c r="N1667" s="15" t="str">
        <f>TEXT(L1667, "yyyy")</f>
        <v>2011</v>
      </c>
      <c r="O1667" t="b">
        <v>0</v>
      </c>
      <c r="P1667">
        <v>93</v>
      </c>
      <c r="Q1667" t="b">
        <v>1</v>
      </c>
      <c r="R1667" t="s">
        <v>8292</v>
      </c>
      <c r="S1667" s="10">
        <f>(E1667/D1667)*100</f>
        <v>119.45714285714286</v>
      </c>
      <c r="T1667" s="12">
        <f>IF(P1667&gt;0,E1667/P1667,0)</f>
        <v>44.956989247311824</v>
      </c>
      <c r="U1667" t="str">
        <f>LEFT(R1667,FIND("/",R1667,1)-1)</f>
        <v>music</v>
      </c>
      <c r="V1667" t="str">
        <f>RIGHT(R1667,(LEN(R1667)-LEN(U1667)-1))</f>
        <v>pop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>(I1668/86400)+25569+(-5/24)</f>
        <v>41361.003159722219</v>
      </c>
      <c r="K1668">
        <v>1361858673</v>
      </c>
      <c r="L1668" s="13">
        <f>(K1668/86400)+25569+(-5/24)</f>
        <v>41331.04482638889</v>
      </c>
      <c r="M1668" s="15" t="str">
        <f>TEXT(L1668, "mmm")</f>
        <v>Feb</v>
      </c>
      <c r="N1668" s="15" t="str">
        <f>TEXT(L1668, "yyyy")</f>
        <v>2013</v>
      </c>
      <c r="O1668" t="b">
        <v>0</v>
      </c>
      <c r="P1668">
        <v>98</v>
      </c>
      <c r="Q1668" t="b">
        <v>1</v>
      </c>
      <c r="R1668" t="s">
        <v>8292</v>
      </c>
      <c r="S1668" s="10">
        <f>(E1668/D1668)*100</f>
        <v>160.88</v>
      </c>
      <c r="T1668" s="12">
        <f>IF(P1668&gt;0,E1668/P1668,0)</f>
        <v>41.04081632653061</v>
      </c>
      <c r="U1668" t="str">
        <f>LEFT(R1668,FIND("/",R1668,1)-1)</f>
        <v>music</v>
      </c>
      <c r="V1668" t="str">
        <f>RIGHT(R1668,(LEN(R1668)-LEN(U1668)-1))</f>
        <v>pop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>(I1669/86400)+25569+(-5/24)</f>
        <v>41709.082638888889</v>
      </c>
      <c r="K1669">
        <v>1392169298</v>
      </c>
      <c r="L1669" s="13">
        <f>(K1669/86400)+25569+(-5/24)</f>
        <v>41681.862245370365</v>
      </c>
      <c r="M1669" s="15" t="str">
        <f>TEXT(L1669, "mmm")</f>
        <v>Feb</v>
      </c>
      <c r="N1669" s="15" t="str">
        <f>TEXT(L1669, "yyyy")</f>
        <v>2014</v>
      </c>
      <c r="O1669" t="b">
        <v>0</v>
      </c>
      <c r="P1669">
        <v>82</v>
      </c>
      <c r="Q1669" t="b">
        <v>1</v>
      </c>
      <c r="R1669" t="s">
        <v>8292</v>
      </c>
      <c r="S1669" s="10">
        <f>(E1669/D1669)*100</f>
        <v>126.85294117647059</v>
      </c>
      <c r="T1669" s="12">
        <f>IF(P1669&gt;0,E1669/P1669,0)</f>
        <v>52.597560975609753</v>
      </c>
      <c r="U1669" t="str">
        <f>LEFT(R1669,FIND("/",R1669,1)-1)</f>
        <v>music</v>
      </c>
      <c r="V1669" t="str">
        <f>RIGHT(R1669,(LEN(R1669)-LEN(U1669)-1))</f>
        <v>pop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>(I1670/86400)+25569+(-5/24)</f>
        <v>40874.983090277776</v>
      </c>
      <c r="K1670">
        <v>1319859339</v>
      </c>
      <c r="L1670" s="13">
        <f>(K1670/86400)+25569+(-5/24)</f>
        <v>40844.941423611112</v>
      </c>
      <c r="M1670" s="15" t="str">
        <f>TEXT(L1670, "mmm")</f>
        <v>Oct</v>
      </c>
      <c r="N1670" s="15" t="str">
        <f>TEXT(L1670, "yyyy")</f>
        <v>2011</v>
      </c>
      <c r="O1670" t="b">
        <v>0</v>
      </c>
      <c r="P1670">
        <v>116</v>
      </c>
      <c r="Q1670" t="b">
        <v>1</v>
      </c>
      <c r="R1670" t="s">
        <v>8292</v>
      </c>
      <c r="S1670" s="10">
        <f>(E1670/D1670)*100</f>
        <v>102.6375</v>
      </c>
      <c r="T1670" s="12">
        <f>IF(P1670&gt;0,E1670/P1670,0)</f>
        <v>70.784482758620683</v>
      </c>
      <c r="U1670" t="str">
        <f>LEFT(R1670,FIND("/",R1670,1)-1)</f>
        <v>music</v>
      </c>
      <c r="V1670" t="str">
        <f>RIGHT(R1670,(LEN(R1670)-LEN(U1670)-1))</f>
        <v>pop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>(I1671/86400)+25569+(-5/24)</f>
        <v>42521.676805555551</v>
      </c>
      <c r="K1671">
        <v>1459545276</v>
      </c>
      <c r="L1671" s="13">
        <f>(K1671/86400)+25569+(-5/24)</f>
        <v>42461.676805555551</v>
      </c>
      <c r="M1671" s="15" t="str">
        <f>TEXT(L1671, "mmm")</f>
        <v>Apr</v>
      </c>
      <c r="N1671" s="15" t="str">
        <f>TEXT(L1671, "yyyy")</f>
        <v>2016</v>
      </c>
      <c r="O1671" t="b">
        <v>0</v>
      </c>
      <c r="P1671">
        <v>52</v>
      </c>
      <c r="Q1671" t="b">
        <v>1</v>
      </c>
      <c r="R1671" t="s">
        <v>8292</v>
      </c>
      <c r="S1671" s="10">
        <f>(E1671/D1671)*100</f>
        <v>139.75</v>
      </c>
      <c r="T1671" s="12">
        <f>IF(P1671&gt;0,E1671/P1671,0)</f>
        <v>53.75</v>
      </c>
      <c r="U1671" t="str">
        <f>LEFT(R1671,FIND("/",R1671,1)-1)</f>
        <v>music</v>
      </c>
      <c r="V1671" t="str">
        <f>RIGHT(R1671,(LEN(R1671)-LEN(U1671)-1))</f>
        <v>pop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>(I1672/86400)+25569+(-5/24)</f>
        <v>40363.958333333328</v>
      </c>
      <c r="K1672">
        <v>1273961999</v>
      </c>
      <c r="L1672" s="13">
        <f>(K1672/86400)+25569+(-5/24)</f>
        <v>40313.722210648142</v>
      </c>
      <c r="M1672" s="15" t="str">
        <f>TEXT(L1672, "mmm")</f>
        <v>May</v>
      </c>
      <c r="N1672" s="15" t="str">
        <f>TEXT(L1672, "yyyy")</f>
        <v>2010</v>
      </c>
      <c r="O1672" t="b">
        <v>0</v>
      </c>
      <c r="P1672">
        <v>23</v>
      </c>
      <c r="Q1672" t="b">
        <v>1</v>
      </c>
      <c r="R1672" t="s">
        <v>8292</v>
      </c>
      <c r="S1672" s="10">
        <f>(E1672/D1672)*100</f>
        <v>102.60000000000001</v>
      </c>
      <c r="T1672" s="12">
        <f>IF(P1672&gt;0,E1672/P1672,0)</f>
        <v>44.608695652173914</v>
      </c>
      <c r="U1672" t="str">
        <f>LEFT(R1672,FIND("/",R1672,1)-1)</f>
        <v>music</v>
      </c>
      <c r="V1672" t="str">
        <f>RIGHT(R1672,(LEN(R1672)-LEN(U1672)-1))</f>
        <v>pop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>(I1673/86400)+25569+(-5/24)</f>
        <v>42583.335810185185</v>
      </c>
      <c r="K1673">
        <v>1467464614</v>
      </c>
      <c r="L1673" s="13">
        <f>(K1673/86400)+25569+(-5/24)</f>
        <v>42553.335810185185</v>
      </c>
      <c r="M1673" s="15" t="str">
        <f>TEXT(L1673, "mmm")</f>
        <v>Jul</v>
      </c>
      <c r="N1673" s="15" t="str">
        <f>TEXT(L1673, "yyyy")</f>
        <v>2016</v>
      </c>
      <c r="O1673" t="b">
        <v>0</v>
      </c>
      <c r="P1673">
        <v>77</v>
      </c>
      <c r="Q1673" t="b">
        <v>1</v>
      </c>
      <c r="R1673" t="s">
        <v>8292</v>
      </c>
      <c r="S1673" s="10">
        <f>(E1673/D1673)*100</f>
        <v>100.67349999999999</v>
      </c>
      <c r="T1673" s="12">
        <f>IF(P1673&gt;0,E1673/P1673,0)</f>
        <v>26.148961038961041</v>
      </c>
      <c r="U1673" t="str">
        <f>LEFT(R1673,FIND("/",R1673,1)-1)</f>
        <v>music</v>
      </c>
      <c r="V1673" t="str">
        <f>RIGHT(R1673,(LEN(R1673)-LEN(U1673)-1))</f>
        <v>pop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>(I1674/86400)+25569+(-5/24)</f>
        <v>41064.448263888888</v>
      </c>
      <c r="K1674">
        <v>1336232730</v>
      </c>
      <c r="L1674" s="13">
        <f>(K1674/86400)+25569+(-5/24)</f>
        <v>41034.448263888888</v>
      </c>
      <c r="M1674" s="15" t="str">
        <f>TEXT(L1674, "mmm")</f>
        <v>May</v>
      </c>
      <c r="N1674" s="15" t="str">
        <f>TEXT(L1674, "yyyy")</f>
        <v>2012</v>
      </c>
      <c r="O1674" t="b">
        <v>0</v>
      </c>
      <c r="P1674">
        <v>49</v>
      </c>
      <c r="Q1674" t="b">
        <v>1</v>
      </c>
      <c r="R1674" t="s">
        <v>8292</v>
      </c>
      <c r="S1674" s="10">
        <f>(E1674/D1674)*100</f>
        <v>112.94117647058823</v>
      </c>
      <c r="T1674" s="12">
        <f>IF(P1674&gt;0,E1674/P1674,0)</f>
        <v>39.183673469387756</v>
      </c>
      <c r="U1674" t="str">
        <f>LEFT(R1674,FIND("/",R1674,1)-1)</f>
        <v>music</v>
      </c>
      <c r="V1674" t="str">
        <f>RIGHT(R1674,(LEN(R1674)-LEN(U1674)-1))</f>
        <v>pop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>(I1675/86400)+25569+(-5/24)</f>
        <v>42069.670046296298</v>
      </c>
      <c r="K1675">
        <v>1423083892</v>
      </c>
      <c r="L1675" s="13">
        <f>(K1675/86400)+25569+(-5/24)</f>
        <v>42039.670046296298</v>
      </c>
      <c r="M1675" s="15" t="str">
        <f>TEXT(L1675, "mmm")</f>
        <v>Feb</v>
      </c>
      <c r="N1675" s="15" t="str">
        <f>TEXT(L1675, "yyyy")</f>
        <v>2015</v>
      </c>
      <c r="O1675" t="b">
        <v>0</v>
      </c>
      <c r="P1675">
        <v>59</v>
      </c>
      <c r="Q1675" t="b">
        <v>1</v>
      </c>
      <c r="R1675" t="s">
        <v>8292</v>
      </c>
      <c r="S1675" s="10">
        <f>(E1675/D1675)*100</f>
        <v>128.09523809523807</v>
      </c>
      <c r="T1675" s="12">
        <f>IF(P1675&gt;0,E1675/P1675,0)</f>
        <v>45.593220338983052</v>
      </c>
      <c r="U1675" t="str">
        <f>LEFT(R1675,FIND("/",R1675,1)-1)</f>
        <v>music</v>
      </c>
      <c r="V1675" t="str">
        <f>RIGHT(R1675,(LEN(R1675)-LEN(U1675)-1))</f>
        <v>pop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>(I1676/86400)+25569+(-5/24)</f>
        <v>42600.082638888889</v>
      </c>
      <c r="K1676">
        <v>1468852306</v>
      </c>
      <c r="L1676" s="13">
        <f>(K1676/86400)+25569+(-5/24)</f>
        <v>42569.397060185183</v>
      </c>
      <c r="M1676" s="15" t="str">
        <f>TEXT(L1676, "mmm")</f>
        <v>Jul</v>
      </c>
      <c r="N1676" s="15" t="str">
        <f>TEXT(L1676, "yyyy")</f>
        <v>2016</v>
      </c>
      <c r="O1676" t="b">
        <v>0</v>
      </c>
      <c r="P1676">
        <v>113</v>
      </c>
      <c r="Q1676" t="b">
        <v>1</v>
      </c>
      <c r="R1676" t="s">
        <v>8292</v>
      </c>
      <c r="S1676" s="10">
        <f>(E1676/D1676)*100</f>
        <v>201.7</v>
      </c>
      <c r="T1676" s="12">
        <f>IF(P1676&gt;0,E1676/P1676,0)</f>
        <v>89.247787610619469</v>
      </c>
      <c r="U1676" t="str">
        <f>LEFT(R1676,FIND("/",R1676,1)-1)</f>
        <v>music</v>
      </c>
      <c r="V1676" t="str">
        <f>RIGHT(R1676,(LEN(R1676)-LEN(U1676)-1))</f>
        <v>pop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>(I1677/86400)+25569+(-5/24)</f>
        <v>40832.710416666661</v>
      </c>
      <c r="K1677">
        <v>1316194540</v>
      </c>
      <c r="L1677" s="13">
        <f>(K1677/86400)+25569+(-5/24)</f>
        <v>40802.524768518517</v>
      </c>
      <c r="M1677" s="15" t="str">
        <f>TEXT(L1677, "mmm")</f>
        <v>Sep</v>
      </c>
      <c r="N1677" s="15" t="str">
        <f>TEXT(L1677, "yyyy")</f>
        <v>2011</v>
      </c>
      <c r="O1677" t="b">
        <v>0</v>
      </c>
      <c r="P1677">
        <v>34</v>
      </c>
      <c r="Q1677" t="b">
        <v>1</v>
      </c>
      <c r="R1677" t="s">
        <v>8292</v>
      </c>
      <c r="S1677" s="10">
        <f>(E1677/D1677)*100</f>
        <v>137.416</v>
      </c>
      <c r="T1677" s="12">
        <f>IF(P1677&gt;0,E1677/P1677,0)</f>
        <v>40.416470588235299</v>
      </c>
      <c r="U1677" t="str">
        <f>LEFT(R1677,FIND("/",R1677,1)-1)</f>
        <v>music</v>
      </c>
      <c r="V1677" t="str">
        <f>RIGHT(R1677,(LEN(R1677)-LEN(U1677)-1))</f>
        <v>pop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>(I1678/86400)+25569+(-5/24)</f>
        <v>41019.957638888889</v>
      </c>
      <c r="K1678">
        <v>1330968347</v>
      </c>
      <c r="L1678" s="13">
        <f>(K1678/86400)+25569+(-5/24)</f>
        <v>40973.517905092587</v>
      </c>
      <c r="M1678" s="15" t="str">
        <f>TEXT(L1678, "mmm")</f>
        <v>Mar</v>
      </c>
      <c r="N1678" s="15" t="str">
        <f>TEXT(L1678, "yyyy")</f>
        <v>2012</v>
      </c>
      <c r="O1678" t="b">
        <v>0</v>
      </c>
      <c r="P1678">
        <v>42</v>
      </c>
      <c r="Q1678" t="b">
        <v>1</v>
      </c>
      <c r="R1678" t="s">
        <v>8292</v>
      </c>
      <c r="S1678" s="10">
        <f>(E1678/D1678)*100</f>
        <v>115.33333333333333</v>
      </c>
      <c r="T1678" s="12">
        <f>IF(P1678&gt;0,E1678/P1678,0)</f>
        <v>82.38095238095238</v>
      </c>
      <c r="U1678" t="str">
        <f>LEFT(R1678,FIND("/",R1678,1)-1)</f>
        <v>music</v>
      </c>
      <c r="V1678" t="str">
        <f>RIGHT(R1678,(LEN(R1678)-LEN(U1678)-1))</f>
        <v>pop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>(I1679/86400)+25569+(-5/24)</f>
        <v>42476.040972222218</v>
      </c>
      <c r="K1679">
        <v>1455615976</v>
      </c>
      <c r="L1679" s="13">
        <f>(K1679/86400)+25569+(-5/24)</f>
        <v>42416.198796296296</v>
      </c>
      <c r="M1679" s="15" t="str">
        <f>TEXT(L1679, "mmm")</f>
        <v>Feb</v>
      </c>
      <c r="N1679" s="15" t="str">
        <f>TEXT(L1679, "yyyy")</f>
        <v>2016</v>
      </c>
      <c r="O1679" t="b">
        <v>0</v>
      </c>
      <c r="P1679">
        <v>42</v>
      </c>
      <c r="Q1679" t="b">
        <v>1</v>
      </c>
      <c r="R1679" t="s">
        <v>8292</v>
      </c>
      <c r="S1679" s="10">
        <f>(E1679/D1679)*100</f>
        <v>111.66666666666667</v>
      </c>
      <c r="T1679" s="12">
        <f>IF(P1679&gt;0,E1679/P1679,0)</f>
        <v>159.52380952380952</v>
      </c>
      <c r="U1679" t="str">
        <f>LEFT(R1679,FIND("/",R1679,1)-1)</f>
        <v>music</v>
      </c>
      <c r="V1679" t="str">
        <f>RIGHT(R1679,(LEN(R1679)-LEN(U1679)-1))</f>
        <v>pop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>(I1680/86400)+25569+(-5/24)</f>
        <v>41676.646655092591</v>
      </c>
      <c r="K1680">
        <v>1390509071</v>
      </c>
      <c r="L1680" s="13">
        <f>(K1680/86400)+25569+(-5/24)</f>
        <v>41662.646655092591</v>
      </c>
      <c r="M1680" s="15" t="str">
        <f>TEXT(L1680, "mmm")</f>
        <v>Jan</v>
      </c>
      <c r="N1680" s="15" t="str">
        <f>TEXT(L1680, "yyyy")</f>
        <v>2014</v>
      </c>
      <c r="O1680" t="b">
        <v>0</v>
      </c>
      <c r="P1680">
        <v>49</v>
      </c>
      <c r="Q1680" t="b">
        <v>1</v>
      </c>
      <c r="R1680" t="s">
        <v>8292</v>
      </c>
      <c r="S1680" s="10">
        <f>(E1680/D1680)*100</f>
        <v>118.39999999999999</v>
      </c>
      <c r="T1680" s="12">
        <f>IF(P1680&gt;0,E1680/P1680,0)</f>
        <v>36.244897959183675</v>
      </c>
      <c r="U1680" t="str">
        <f>LEFT(R1680,FIND("/",R1680,1)-1)</f>
        <v>music</v>
      </c>
      <c r="V1680" t="str">
        <f>RIGHT(R1680,(LEN(R1680)-LEN(U1680)-1))</f>
        <v>pop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>(I1681/86400)+25569+(-5/24)</f>
        <v>40745.860474537032</v>
      </c>
      <c r="K1681">
        <v>1309311545</v>
      </c>
      <c r="L1681" s="13">
        <f>(K1681/86400)+25569+(-5/24)</f>
        <v>40722.860474537032</v>
      </c>
      <c r="M1681" s="15" t="str">
        <f>TEXT(L1681, "mmm")</f>
        <v>Jun</v>
      </c>
      <c r="N1681" s="15" t="str">
        <f>TEXT(L1681, "yyyy")</f>
        <v>2011</v>
      </c>
      <c r="O1681" t="b">
        <v>0</v>
      </c>
      <c r="P1681">
        <v>56</v>
      </c>
      <c r="Q1681" t="b">
        <v>1</v>
      </c>
      <c r="R1681" t="s">
        <v>8292</v>
      </c>
      <c r="S1681" s="10">
        <f>(E1681/D1681)*100</f>
        <v>175</v>
      </c>
      <c r="T1681" s="12">
        <f>IF(P1681&gt;0,E1681/P1681,0)</f>
        <v>62.5</v>
      </c>
      <c r="U1681" t="str">
        <f>LEFT(R1681,FIND("/",R1681,1)-1)</f>
        <v>music</v>
      </c>
      <c r="V1681" t="str">
        <f>RIGHT(R1681,(LEN(R1681)-LEN(U1681)-1))</f>
        <v>pop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>(I1682/86400)+25569+(-5/24)</f>
        <v>41832.549386574072</v>
      </c>
      <c r="K1682">
        <v>1402596667</v>
      </c>
      <c r="L1682" s="13">
        <f>(K1682/86400)+25569+(-5/24)</f>
        <v>41802.549386574072</v>
      </c>
      <c r="M1682" s="15" t="str">
        <f>TEXT(L1682, "mmm")</f>
        <v>Jun</v>
      </c>
      <c r="N1682" s="15" t="str">
        <f>TEXT(L1682, "yyyy")</f>
        <v>2014</v>
      </c>
      <c r="O1682" t="b">
        <v>0</v>
      </c>
      <c r="P1682">
        <v>25</v>
      </c>
      <c r="Q1682" t="b">
        <v>1</v>
      </c>
      <c r="R1682" t="s">
        <v>8292</v>
      </c>
      <c r="S1682" s="10">
        <f>(E1682/D1682)*100</f>
        <v>117.5</v>
      </c>
      <c r="T1682" s="12">
        <f>IF(P1682&gt;0,E1682/P1682,0)</f>
        <v>47</v>
      </c>
      <c r="U1682" t="str">
        <f>LEFT(R1682,FIND("/",R1682,1)-1)</f>
        <v>music</v>
      </c>
      <c r="V1682" t="str">
        <f>RIGHT(R1682,(LEN(R1682)-LEN(U1682)-1))</f>
        <v>pop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>(I1683/86400)+25569+(-5/24)</f>
        <v>42822.874999999993</v>
      </c>
      <c r="K1683">
        <v>1486522484</v>
      </c>
      <c r="L1683" s="13">
        <f>(K1683/86400)+25569+(-5/24)</f>
        <v>42773.91300925926</v>
      </c>
      <c r="M1683" s="15" t="str">
        <f>TEXT(L1683, "mmm")</f>
        <v>Feb</v>
      </c>
      <c r="N1683" s="15" t="str">
        <f>TEXT(L1683, "yyyy")</f>
        <v>2017</v>
      </c>
      <c r="O1683" t="b">
        <v>0</v>
      </c>
      <c r="P1683">
        <v>884</v>
      </c>
      <c r="Q1683" t="b">
        <v>0</v>
      </c>
      <c r="R1683" t="s">
        <v>8293</v>
      </c>
      <c r="S1683" s="10">
        <f>(E1683/D1683)*100</f>
        <v>101.42212307692309</v>
      </c>
      <c r="T1683" s="12">
        <f>IF(P1683&gt;0,E1683/P1683,0)</f>
        <v>74.575090497737563</v>
      </c>
      <c r="U1683" t="str">
        <f>LEFT(R1683,FIND("/",R1683,1)-1)</f>
        <v>music</v>
      </c>
      <c r="V1683" t="str">
        <f>RIGHT(R1683,(LEN(R1683)-LEN(U1683)-1))</f>
        <v>faith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>(I1684/86400)+25569+(-5/24)</f>
        <v>42838.963657407403</v>
      </c>
      <c r="K1684">
        <v>1486962460</v>
      </c>
      <c r="L1684" s="13">
        <f>(K1684/86400)+25569+(-5/24)</f>
        <v>42779.005324074074</v>
      </c>
      <c r="M1684" s="15" t="str">
        <f>TEXT(L1684, "mmm")</f>
        <v>Feb</v>
      </c>
      <c r="N1684" s="15" t="str">
        <f>TEXT(L1684, "yyyy")</f>
        <v>2017</v>
      </c>
      <c r="O1684" t="b">
        <v>0</v>
      </c>
      <c r="P1684">
        <v>0</v>
      </c>
      <c r="Q1684" t="b">
        <v>0</v>
      </c>
      <c r="R1684" t="s">
        <v>8293</v>
      </c>
      <c r="S1684" s="10">
        <f>(E1684/D1684)*100</f>
        <v>0</v>
      </c>
      <c r="T1684" s="12">
        <f>IF(P1684&gt;0,E1684/P1684,0)</f>
        <v>0</v>
      </c>
      <c r="U1684" t="str">
        <f>LEFT(R1684,FIND("/",R1684,1)-1)</f>
        <v>music</v>
      </c>
      <c r="V1684" t="str">
        <f>RIGHT(R1684,(LEN(R1684)-LEN(U1684)-1))</f>
        <v>faith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>(I1685/86400)+25569+(-5/24)</f>
        <v>42832.57335648148</v>
      </c>
      <c r="K1685">
        <v>1489517138</v>
      </c>
      <c r="L1685" s="13">
        <f>(K1685/86400)+25569+(-5/24)</f>
        <v>42808.57335648148</v>
      </c>
      <c r="M1685" s="15" t="str">
        <f>TEXT(L1685, "mmm")</f>
        <v>Mar</v>
      </c>
      <c r="N1685" s="15" t="str">
        <f>TEXT(L1685, "yyyy")</f>
        <v>2017</v>
      </c>
      <c r="O1685" t="b">
        <v>0</v>
      </c>
      <c r="P1685">
        <v>10</v>
      </c>
      <c r="Q1685" t="b">
        <v>0</v>
      </c>
      <c r="R1685" t="s">
        <v>8293</v>
      </c>
      <c r="S1685" s="10">
        <f>(E1685/D1685)*100</f>
        <v>21.714285714285715</v>
      </c>
      <c r="T1685" s="12">
        <f>IF(P1685&gt;0,E1685/P1685,0)</f>
        <v>76</v>
      </c>
      <c r="U1685" t="str">
        <f>LEFT(R1685,FIND("/",R1685,1)-1)</f>
        <v>music</v>
      </c>
      <c r="V1685" t="str">
        <f>RIGHT(R1685,(LEN(R1685)-LEN(U1685)-1))</f>
        <v>faith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>(I1686/86400)+25569+(-5/24)</f>
        <v>42811.565289351849</v>
      </c>
      <c r="K1686">
        <v>1487360041</v>
      </c>
      <c r="L1686" s="13">
        <f>(K1686/86400)+25569+(-5/24)</f>
        <v>42783.606956018521</v>
      </c>
      <c r="M1686" s="15" t="str">
        <f>TEXT(L1686, "mmm")</f>
        <v>Feb</v>
      </c>
      <c r="N1686" s="15" t="str">
        <f>TEXT(L1686, "yyyy")</f>
        <v>2017</v>
      </c>
      <c r="O1686" t="b">
        <v>0</v>
      </c>
      <c r="P1686">
        <v>101</v>
      </c>
      <c r="Q1686" t="b">
        <v>0</v>
      </c>
      <c r="R1686" t="s">
        <v>8293</v>
      </c>
      <c r="S1686" s="10">
        <f>(E1686/D1686)*100</f>
        <v>109.125</v>
      </c>
      <c r="T1686" s="12">
        <f>IF(P1686&gt;0,E1686/P1686,0)</f>
        <v>86.43564356435644</v>
      </c>
      <c r="U1686" t="str">
        <f>LEFT(R1686,FIND("/",R1686,1)-1)</f>
        <v>music</v>
      </c>
      <c r="V1686" t="str">
        <f>RIGHT(R1686,(LEN(R1686)-LEN(U1686)-1))</f>
        <v>faith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>(I1687/86400)+25569+(-5/24)</f>
        <v>42818.0002662037</v>
      </c>
      <c r="K1687">
        <v>1487743223</v>
      </c>
      <c r="L1687" s="13">
        <f>(K1687/86400)+25569+(-5/24)</f>
        <v>42788.041932870365</v>
      </c>
      <c r="M1687" s="15" t="str">
        <f>TEXT(L1687, "mmm")</f>
        <v>Feb</v>
      </c>
      <c r="N1687" s="15" t="str">
        <f>TEXT(L1687, "yyyy")</f>
        <v>2017</v>
      </c>
      <c r="O1687" t="b">
        <v>0</v>
      </c>
      <c r="P1687">
        <v>15</v>
      </c>
      <c r="Q1687" t="b">
        <v>0</v>
      </c>
      <c r="R1687" t="s">
        <v>8293</v>
      </c>
      <c r="S1687" s="10">
        <f>(E1687/D1687)*100</f>
        <v>102.85714285714285</v>
      </c>
      <c r="T1687" s="12">
        <f>IF(P1687&gt;0,E1687/P1687,0)</f>
        <v>24</v>
      </c>
      <c r="U1687" t="str">
        <f>LEFT(R1687,FIND("/",R1687,1)-1)</f>
        <v>music</v>
      </c>
      <c r="V1687" t="str">
        <f>RIGHT(R1687,(LEN(R1687)-LEN(U1687)-1))</f>
        <v>faith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>(I1688/86400)+25569+(-5/24)</f>
        <v>42852.593969907401</v>
      </c>
      <c r="K1688">
        <v>1488140119</v>
      </c>
      <c r="L1688" s="13">
        <f>(K1688/86400)+25569+(-5/24)</f>
        <v>42792.635636574072</v>
      </c>
      <c r="M1688" s="15" t="str">
        <f>TEXT(L1688, "mmm")</f>
        <v>Feb</v>
      </c>
      <c r="N1688" s="15" t="str">
        <f>TEXT(L1688, "yyyy")</f>
        <v>2017</v>
      </c>
      <c r="O1688" t="b">
        <v>0</v>
      </c>
      <c r="P1688">
        <v>1</v>
      </c>
      <c r="Q1688" t="b">
        <v>0</v>
      </c>
      <c r="R1688" t="s">
        <v>8293</v>
      </c>
      <c r="S1688" s="10">
        <f>(E1688/D1688)*100</f>
        <v>0.36</v>
      </c>
      <c r="T1688" s="12">
        <f>IF(P1688&gt;0,E1688/P1688,0)</f>
        <v>18</v>
      </c>
      <c r="U1688" t="str">
        <f>LEFT(R1688,FIND("/",R1688,1)-1)</f>
        <v>music</v>
      </c>
      <c r="V1688" t="str">
        <f>RIGHT(R1688,(LEN(R1688)-LEN(U1688)-1))</f>
        <v>faith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>(I1689/86400)+25569+(-5/24)</f>
        <v>42835.635416666664</v>
      </c>
      <c r="K1689">
        <v>1488935245</v>
      </c>
      <c r="L1689" s="13">
        <f>(K1689/86400)+25569+(-5/24)</f>
        <v>42801.838483796295</v>
      </c>
      <c r="M1689" s="15" t="str">
        <f>TEXT(L1689, "mmm")</f>
        <v>Mar</v>
      </c>
      <c r="N1689" s="15" t="str">
        <f>TEXT(L1689, "yyyy")</f>
        <v>2017</v>
      </c>
      <c r="O1689" t="b">
        <v>0</v>
      </c>
      <c r="P1689">
        <v>39</v>
      </c>
      <c r="Q1689" t="b">
        <v>0</v>
      </c>
      <c r="R1689" t="s">
        <v>8293</v>
      </c>
      <c r="S1689" s="10">
        <f>(E1689/D1689)*100</f>
        <v>31.25</v>
      </c>
      <c r="T1689" s="12">
        <f>IF(P1689&gt;0,E1689/P1689,0)</f>
        <v>80.128205128205124</v>
      </c>
      <c r="U1689" t="str">
        <f>LEFT(R1689,FIND("/",R1689,1)-1)</f>
        <v>music</v>
      </c>
      <c r="V1689" t="str">
        <f>RIGHT(R1689,(LEN(R1689)-LEN(U1689)-1))</f>
        <v>faith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>(I1690/86400)+25569+(-5/24)</f>
        <v>42834.28465277778</v>
      </c>
      <c r="K1690">
        <v>1489150194</v>
      </c>
      <c r="L1690" s="13">
        <f>(K1690/86400)+25569+(-5/24)</f>
        <v>42804.326319444437</v>
      </c>
      <c r="M1690" s="15" t="str">
        <f>TEXT(L1690, "mmm")</f>
        <v>Mar</v>
      </c>
      <c r="N1690" s="15" t="str">
        <f>TEXT(L1690, "yyyy")</f>
        <v>2017</v>
      </c>
      <c r="O1690" t="b">
        <v>0</v>
      </c>
      <c r="P1690">
        <v>7</v>
      </c>
      <c r="Q1690" t="b">
        <v>0</v>
      </c>
      <c r="R1690" t="s">
        <v>8293</v>
      </c>
      <c r="S1690" s="10">
        <f>(E1690/D1690)*100</f>
        <v>44.3</v>
      </c>
      <c r="T1690" s="12">
        <f>IF(P1690&gt;0,E1690/P1690,0)</f>
        <v>253.14285714285714</v>
      </c>
      <c r="U1690" t="str">
        <f>LEFT(R1690,FIND("/",R1690,1)-1)</f>
        <v>music</v>
      </c>
      <c r="V1690" t="str">
        <f>RIGHT(R1690,(LEN(R1690)-LEN(U1690)-1))</f>
        <v>faith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>(I1691/86400)+25569+(-5/24)</f>
        <v>42810.692476851851</v>
      </c>
      <c r="K1691">
        <v>1487111830</v>
      </c>
      <c r="L1691" s="13">
        <f>(K1691/86400)+25569+(-5/24)</f>
        <v>42780.734143518515</v>
      </c>
      <c r="M1691" s="15" t="str">
        <f>TEXT(L1691, "mmm")</f>
        <v>Feb</v>
      </c>
      <c r="N1691" s="15" t="str">
        <f>TEXT(L1691, "yyyy")</f>
        <v>2017</v>
      </c>
      <c r="O1691" t="b">
        <v>0</v>
      </c>
      <c r="P1691">
        <v>14</v>
      </c>
      <c r="Q1691" t="b">
        <v>0</v>
      </c>
      <c r="R1691" t="s">
        <v>8293</v>
      </c>
      <c r="S1691" s="10">
        <f>(E1691/D1691)*100</f>
        <v>100</v>
      </c>
      <c r="T1691" s="12">
        <f>IF(P1691&gt;0,E1691/P1691,0)</f>
        <v>171.42857142857142</v>
      </c>
      <c r="U1691" t="str">
        <f>LEFT(R1691,FIND("/",R1691,1)-1)</f>
        <v>music</v>
      </c>
      <c r="V1691" t="str">
        <f>RIGHT(R1691,(LEN(R1691)-LEN(U1691)-1))</f>
        <v>faith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>(I1692/86400)+25569+(-5/24)</f>
        <v>42831.181041666663</v>
      </c>
      <c r="K1692">
        <v>1488882042</v>
      </c>
      <c r="L1692" s="13">
        <f>(K1692/86400)+25569+(-5/24)</f>
        <v>42801.222708333335</v>
      </c>
      <c r="M1692" s="15" t="str">
        <f>TEXT(L1692, "mmm")</f>
        <v>Mar</v>
      </c>
      <c r="N1692" s="15" t="str">
        <f>TEXT(L1692, "yyyy")</f>
        <v>2017</v>
      </c>
      <c r="O1692" t="b">
        <v>0</v>
      </c>
      <c r="P1692">
        <v>11</v>
      </c>
      <c r="Q1692" t="b">
        <v>0</v>
      </c>
      <c r="R1692" t="s">
        <v>8293</v>
      </c>
      <c r="S1692" s="10">
        <f>(E1692/D1692)*100</f>
        <v>25.4</v>
      </c>
      <c r="T1692" s="12">
        <f>IF(P1692&gt;0,E1692/P1692,0)</f>
        <v>57.727272727272727</v>
      </c>
      <c r="U1692" t="str">
        <f>LEFT(R1692,FIND("/",R1692,1)-1)</f>
        <v>music</v>
      </c>
      <c r="V1692" t="str">
        <f>RIGHT(R1692,(LEN(R1692)-LEN(U1692)-1))</f>
        <v>faith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>(I1693/86400)+25569+(-5/24)</f>
        <v>42827.833333333336</v>
      </c>
      <c r="K1693">
        <v>1488387008</v>
      </c>
      <c r="L1693" s="13">
        <f>(K1693/86400)+25569+(-5/24)</f>
        <v>42795.493148148147</v>
      </c>
      <c r="M1693" s="15" t="str">
        <f>TEXT(L1693, "mmm")</f>
        <v>Mar</v>
      </c>
      <c r="N1693" s="15" t="str">
        <f>TEXT(L1693, "yyyy")</f>
        <v>2017</v>
      </c>
      <c r="O1693" t="b">
        <v>0</v>
      </c>
      <c r="P1693">
        <v>38</v>
      </c>
      <c r="Q1693" t="b">
        <v>0</v>
      </c>
      <c r="R1693" t="s">
        <v>8293</v>
      </c>
      <c r="S1693" s="10">
        <f>(E1693/D1693)*100</f>
        <v>33.473333333333329</v>
      </c>
      <c r="T1693" s="12">
        <f>IF(P1693&gt;0,E1693/P1693,0)</f>
        <v>264.26315789473682</v>
      </c>
      <c r="U1693" t="str">
        <f>LEFT(R1693,FIND("/",R1693,1)-1)</f>
        <v>music</v>
      </c>
      <c r="V1693" t="str">
        <f>RIGHT(R1693,(LEN(R1693)-LEN(U1693)-1))</f>
        <v>faith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>(I1694/86400)+25569+(-5/24)</f>
        <v>42820.790972222218</v>
      </c>
      <c r="K1694">
        <v>1487734667</v>
      </c>
      <c r="L1694" s="13">
        <f>(K1694/86400)+25569+(-5/24)</f>
        <v>42787.94290509259</v>
      </c>
      <c r="M1694" s="15" t="str">
        <f>TEXT(L1694, "mmm")</f>
        <v>Feb</v>
      </c>
      <c r="N1694" s="15" t="str">
        <f>TEXT(L1694, "yyyy")</f>
        <v>2017</v>
      </c>
      <c r="O1694" t="b">
        <v>0</v>
      </c>
      <c r="P1694">
        <v>15</v>
      </c>
      <c r="Q1694" t="b">
        <v>0</v>
      </c>
      <c r="R1694" t="s">
        <v>8293</v>
      </c>
      <c r="S1694" s="10">
        <f>(E1694/D1694)*100</f>
        <v>47.8</v>
      </c>
      <c r="T1694" s="12">
        <f>IF(P1694&gt;0,E1694/P1694,0)</f>
        <v>159.33333333333334</v>
      </c>
      <c r="U1694" t="str">
        <f>LEFT(R1694,FIND("/",R1694,1)-1)</f>
        <v>music</v>
      </c>
      <c r="V1694" t="str">
        <f>RIGHT(R1694,(LEN(R1694)-LEN(U1694)-1))</f>
        <v>faith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>(I1695/86400)+25569+(-5/24)</f>
        <v>42834.624999999993</v>
      </c>
      <c r="K1695">
        <v>1489097112</v>
      </c>
      <c r="L1695" s="13">
        <f>(K1695/86400)+25569+(-5/24)</f>
        <v>42803.711944444447</v>
      </c>
      <c r="M1695" s="15" t="str">
        <f>TEXT(L1695, "mmm")</f>
        <v>Mar</v>
      </c>
      <c r="N1695" s="15" t="str">
        <f>TEXT(L1695, "yyyy")</f>
        <v>2017</v>
      </c>
      <c r="O1695" t="b">
        <v>0</v>
      </c>
      <c r="P1695">
        <v>8</v>
      </c>
      <c r="Q1695" t="b">
        <v>0</v>
      </c>
      <c r="R1695" t="s">
        <v>8293</v>
      </c>
      <c r="S1695" s="10">
        <f>(E1695/D1695)*100</f>
        <v>9.3333333333333339</v>
      </c>
      <c r="T1695" s="12">
        <f>IF(P1695&gt;0,E1695/P1695,0)</f>
        <v>35</v>
      </c>
      <c r="U1695" t="str">
        <f>LEFT(R1695,FIND("/",R1695,1)-1)</f>
        <v>music</v>
      </c>
      <c r="V1695" t="str">
        <f>RIGHT(R1695,(LEN(R1695)-LEN(U1695)-1))</f>
        <v>faith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>(I1696/86400)+25569+(-5/24)</f>
        <v>42820.98333333333</v>
      </c>
      <c r="K1696">
        <v>1488038674</v>
      </c>
      <c r="L1696" s="13">
        <f>(K1696/86400)+25569+(-5/24)</f>
        <v>42791.461504629631</v>
      </c>
      <c r="M1696" s="15" t="str">
        <f>TEXT(L1696, "mmm")</f>
        <v>Feb</v>
      </c>
      <c r="N1696" s="15" t="str">
        <f>TEXT(L1696, "yyyy")</f>
        <v>2017</v>
      </c>
      <c r="O1696" t="b">
        <v>0</v>
      </c>
      <c r="P1696">
        <v>1</v>
      </c>
      <c r="Q1696" t="b">
        <v>0</v>
      </c>
      <c r="R1696" t="s">
        <v>8293</v>
      </c>
      <c r="S1696" s="10">
        <f>(E1696/D1696)*100</f>
        <v>0.05</v>
      </c>
      <c r="T1696" s="12">
        <f>IF(P1696&gt;0,E1696/P1696,0)</f>
        <v>5</v>
      </c>
      <c r="U1696" t="str">
        <f>LEFT(R1696,FIND("/",R1696,1)-1)</f>
        <v>music</v>
      </c>
      <c r="V1696" t="str">
        <f>RIGHT(R1696,(LEN(R1696)-LEN(U1696)-1))</f>
        <v>faith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>(I1697/86400)+25569+(-5/24)</f>
        <v>42834.833333333336</v>
      </c>
      <c r="K1697">
        <v>1488847514</v>
      </c>
      <c r="L1697" s="13">
        <f>(K1697/86400)+25569+(-5/24)</f>
        <v>42800.823078703703</v>
      </c>
      <c r="M1697" s="15" t="str">
        <f>TEXT(L1697, "mmm")</f>
        <v>Mar</v>
      </c>
      <c r="N1697" s="15" t="str">
        <f>TEXT(L1697, "yyyy")</f>
        <v>2017</v>
      </c>
      <c r="O1697" t="b">
        <v>0</v>
      </c>
      <c r="P1697">
        <v>23</v>
      </c>
      <c r="Q1697" t="b">
        <v>0</v>
      </c>
      <c r="R1697" t="s">
        <v>8293</v>
      </c>
      <c r="S1697" s="10">
        <f>(E1697/D1697)*100</f>
        <v>11.708333333333334</v>
      </c>
      <c r="T1697" s="12">
        <f>IF(P1697&gt;0,E1697/P1697,0)</f>
        <v>61.086956521739133</v>
      </c>
      <c r="U1697" t="str">
        <f>LEFT(R1697,FIND("/",R1697,1)-1)</f>
        <v>music</v>
      </c>
      <c r="V1697" t="str">
        <f>RIGHT(R1697,(LEN(R1697)-LEN(U1697)-1))</f>
        <v>faith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>(I1698/86400)+25569+(-5/24)</f>
        <v>42825.819571759253</v>
      </c>
      <c r="K1698">
        <v>1488418811</v>
      </c>
      <c r="L1698" s="13">
        <f>(K1698/86400)+25569+(-5/24)</f>
        <v>42795.861238425925</v>
      </c>
      <c r="M1698" s="15" t="str">
        <f>TEXT(L1698, "mmm")</f>
        <v>Mar</v>
      </c>
      <c r="N1698" s="15" t="str">
        <f>TEXT(L1698, "yyyy")</f>
        <v>2017</v>
      </c>
      <c r="O1698" t="b">
        <v>0</v>
      </c>
      <c r="P1698">
        <v>0</v>
      </c>
      <c r="Q1698" t="b">
        <v>0</v>
      </c>
      <c r="R1698" t="s">
        <v>8293</v>
      </c>
      <c r="S1698" s="10">
        <f>(E1698/D1698)*100</f>
        <v>0</v>
      </c>
      <c r="T1698" s="12">
        <f>IF(P1698&gt;0,E1698/P1698,0)</f>
        <v>0</v>
      </c>
      <c r="U1698" t="str">
        <f>LEFT(R1698,FIND("/",R1698,1)-1)</f>
        <v>music</v>
      </c>
      <c r="V1698" t="str">
        <f>RIGHT(R1698,(LEN(R1698)-LEN(U1698)-1))</f>
        <v>faith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>(I1699/86400)+25569+(-5/24)</f>
        <v>42834.782962962963</v>
      </c>
      <c r="K1699">
        <v>1489193248</v>
      </c>
      <c r="L1699" s="13">
        <f>(K1699/86400)+25569+(-5/24)</f>
        <v>42804.824629629627</v>
      </c>
      <c r="M1699" s="15" t="str">
        <f>TEXT(L1699, "mmm")</f>
        <v>Mar</v>
      </c>
      <c r="N1699" s="15" t="str">
        <f>TEXT(L1699, "yyyy")</f>
        <v>2017</v>
      </c>
      <c r="O1699" t="b">
        <v>0</v>
      </c>
      <c r="P1699">
        <v>22</v>
      </c>
      <c r="Q1699" t="b">
        <v>0</v>
      </c>
      <c r="R1699" t="s">
        <v>8293</v>
      </c>
      <c r="S1699" s="10">
        <f>(E1699/D1699)*100</f>
        <v>20.208000000000002</v>
      </c>
      <c r="T1699" s="12">
        <f>IF(P1699&gt;0,E1699/P1699,0)</f>
        <v>114.81818181818181</v>
      </c>
      <c r="U1699" t="str">
        <f>LEFT(R1699,FIND("/",R1699,1)-1)</f>
        <v>music</v>
      </c>
      <c r="V1699" t="str">
        <f>RIGHT(R1699,(LEN(R1699)-LEN(U1699)-1))</f>
        <v>faith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>(I1700/86400)+25569+(-5/24)</f>
        <v>42819.939583333333</v>
      </c>
      <c r="K1700">
        <v>1488430760</v>
      </c>
      <c r="L1700" s="13">
        <f>(K1700/86400)+25569+(-5/24)</f>
        <v>42795.999537037038</v>
      </c>
      <c r="M1700" s="15" t="str">
        <f>TEXT(L1700, "mmm")</f>
        <v>Mar</v>
      </c>
      <c r="N1700" s="15" t="str">
        <f>TEXT(L1700, "yyyy")</f>
        <v>2017</v>
      </c>
      <c r="O1700" t="b">
        <v>0</v>
      </c>
      <c r="P1700">
        <v>0</v>
      </c>
      <c r="Q1700" t="b">
        <v>0</v>
      </c>
      <c r="R1700" t="s">
        <v>8293</v>
      </c>
      <c r="S1700" s="10">
        <f>(E1700/D1700)*100</f>
        <v>0</v>
      </c>
      <c r="T1700" s="12">
        <f>IF(P1700&gt;0,E1700/P1700,0)</f>
        <v>0</v>
      </c>
      <c r="U1700" t="str">
        <f>LEFT(R1700,FIND("/",R1700,1)-1)</f>
        <v>music</v>
      </c>
      <c r="V1700" t="str">
        <f>RIGHT(R1700,(LEN(R1700)-LEN(U1700)-1))</f>
        <v>faith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>(I1701/86400)+25569+(-5/24)</f>
        <v>42836.655613425923</v>
      </c>
      <c r="K1701">
        <v>1489351445</v>
      </c>
      <c r="L1701" s="13">
        <f>(K1701/86400)+25569+(-5/24)</f>
        <v>42806.655613425923</v>
      </c>
      <c r="M1701" s="15" t="str">
        <f>TEXT(L1701, "mmm")</f>
        <v>Mar</v>
      </c>
      <c r="N1701" s="15" t="str">
        <f>TEXT(L1701, "yyyy")</f>
        <v>2017</v>
      </c>
      <c r="O1701" t="b">
        <v>0</v>
      </c>
      <c r="P1701">
        <v>4</v>
      </c>
      <c r="Q1701" t="b">
        <v>0</v>
      </c>
      <c r="R1701" t="s">
        <v>8293</v>
      </c>
      <c r="S1701" s="10">
        <f>(E1701/D1701)*100</f>
        <v>4.2311459353574925</v>
      </c>
      <c r="T1701" s="12">
        <f>IF(P1701&gt;0,E1701/P1701,0)</f>
        <v>54</v>
      </c>
      <c r="U1701" t="str">
        <f>LEFT(R1701,FIND("/",R1701,1)-1)</f>
        <v>music</v>
      </c>
      <c r="V1701" t="str">
        <f>RIGHT(R1701,(LEN(R1701)-LEN(U1701)-1))</f>
        <v>faith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>(I1702/86400)+25569+(-5/24)</f>
        <v>42825.958333333336</v>
      </c>
      <c r="K1702">
        <v>1488418990</v>
      </c>
      <c r="L1702" s="13">
        <f>(K1702/86400)+25569+(-5/24)</f>
        <v>42795.863310185181</v>
      </c>
      <c r="M1702" s="15" t="str">
        <f>TEXT(L1702, "mmm")</f>
        <v>Mar</v>
      </c>
      <c r="N1702" s="15" t="str">
        <f>TEXT(L1702, "yyyy")</f>
        <v>2017</v>
      </c>
      <c r="O1702" t="b">
        <v>0</v>
      </c>
      <c r="P1702">
        <v>79</v>
      </c>
      <c r="Q1702" t="b">
        <v>0</v>
      </c>
      <c r="R1702" t="s">
        <v>8293</v>
      </c>
      <c r="S1702" s="10">
        <f>(E1702/D1702)*100</f>
        <v>26.06</v>
      </c>
      <c r="T1702" s="12">
        <f>IF(P1702&gt;0,E1702/P1702,0)</f>
        <v>65.974683544303801</v>
      </c>
      <c r="U1702" t="str">
        <f>LEFT(R1702,FIND("/",R1702,1)-1)</f>
        <v>music</v>
      </c>
      <c r="V1702" t="str">
        <f>RIGHT(R1702,(LEN(R1702)-LEN(U1702)-1))</f>
        <v>faith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>(I1703/86400)+25569+(-5/24)</f>
        <v>42019.456076388888</v>
      </c>
      <c r="K1703">
        <v>1418745405</v>
      </c>
      <c r="L1703" s="13">
        <f>(K1703/86400)+25569+(-5/24)</f>
        <v>41989.456076388888</v>
      </c>
      <c r="M1703" s="15" t="str">
        <f>TEXT(L1703, "mmm")</f>
        <v>Dec</v>
      </c>
      <c r="N1703" s="15" t="str">
        <f>TEXT(L1703, "yyyy")</f>
        <v>2014</v>
      </c>
      <c r="O1703" t="b">
        <v>0</v>
      </c>
      <c r="P1703">
        <v>2</v>
      </c>
      <c r="Q1703" t="b">
        <v>0</v>
      </c>
      <c r="R1703" t="s">
        <v>8293</v>
      </c>
      <c r="S1703" s="10">
        <f>(E1703/D1703)*100</f>
        <v>0.19801980198019803</v>
      </c>
      <c r="T1703" s="12">
        <f>IF(P1703&gt;0,E1703/P1703,0)</f>
        <v>5</v>
      </c>
      <c r="U1703" t="str">
        <f>LEFT(R1703,FIND("/",R1703,1)-1)</f>
        <v>music</v>
      </c>
      <c r="V1703" t="str">
        <f>RIGHT(R1703,(LEN(R1703)-LEN(U1703)-1))</f>
        <v>faith</v>
      </c>
    </row>
    <row r="1704" spans="1:22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>(I1704/86400)+25569+(-5/24)</f>
        <v>42093.619791666664</v>
      </c>
      <c r="K1704">
        <v>1425156750</v>
      </c>
      <c r="L1704" s="13">
        <f>(K1704/86400)+25569+(-5/24)</f>
        <v>42063.661458333336</v>
      </c>
      <c r="M1704" s="15" t="str">
        <f>TEXT(L1704, "mmm")</f>
        <v>Feb</v>
      </c>
      <c r="N1704" s="15" t="str">
        <f>TEXT(L1704, "yyyy")</f>
        <v>2015</v>
      </c>
      <c r="O1704" t="b">
        <v>0</v>
      </c>
      <c r="P1704">
        <v>1</v>
      </c>
      <c r="Q1704" t="b">
        <v>0</v>
      </c>
      <c r="R1704" t="s">
        <v>8293</v>
      </c>
      <c r="S1704" s="10">
        <f>(E1704/D1704)*100</f>
        <v>6.0606060606060606E-3</v>
      </c>
      <c r="T1704" s="12">
        <f>IF(P1704&gt;0,E1704/P1704,0)</f>
        <v>1</v>
      </c>
      <c r="U1704" t="str">
        <f>LEFT(R1704,FIND("/",R1704,1)-1)</f>
        <v>music</v>
      </c>
      <c r="V1704" t="str">
        <f>RIGHT(R1704,(LEN(R1704)-LEN(U1704)-1))</f>
        <v>faith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>(I1705/86400)+25569+(-5/24)</f>
        <v>42247.073344907403</v>
      </c>
      <c r="K1705">
        <v>1435819537</v>
      </c>
      <c r="L1705" s="13">
        <f>(K1705/86400)+25569+(-5/24)</f>
        <v>42187.073344907403</v>
      </c>
      <c r="M1705" s="15" t="str">
        <f>TEXT(L1705, "mmm")</f>
        <v>Jul</v>
      </c>
      <c r="N1705" s="15" t="str">
        <f>TEXT(L1705, "yyyy")</f>
        <v>2015</v>
      </c>
      <c r="O1705" t="b">
        <v>0</v>
      </c>
      <c r="P1705">
        <v>2</v>
      </c>
      <c r="Q1705" t="b">
        <v>0</v>
      </c>
      <c r="R1705" t="s">
        <v>8293</v>
      </c>
      <c r="S1705" s="10">
        <f>(E1705/D1705)*100</f>
        <v>1.02</v>
      </c>
      <c r="T1705" s="12">
        <f>IF(P1705&gt;0,E1705/P1705,0)</f>
        <v>25.5</v>
      </c>
      <c r="U1705" t="str">
        <f>LEFT(R1705,FIND("/",R1705,1)-1)</f>
        <v>music</v>
      </c>
      <c r="V1705" t="str">
        <f>RIGHT(R1705,(LEN(R1705)-LEN(U1705)-1))</f>
        <v>faith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>(I1706/86400)+25569+(-5/24)</f>
        <v>42050.931400462963</v>
      </c>
      <c r="K1706">
        <v>1421464873</v>
      </c>
      <c r="L1706" s="13">
        <f>(K1706/86400)+25569+(-5/24)</f>
        <v>42020.931400462963</v>
      </c>
      <c r="M1706" s="15" t="str">
        <f>TEXT(L1706, "mmm")</f>
        <v>Jan</v>
      </c>
      <c r="N1706" s="15" t="str">
        <f>TEXT(L1706, "yyyy")</f>
        <v>2015</v>
      </c>
      <c r="O1706" t="b">
        <v>0</v>
      </c>
      <c r="P1706">
        <v>11</v>
      </c>
      <c r="Q1706" t="b">
        <v>0</v>
      </c>
      <c r="R1706" t="s">
        <v>8293</v>
      </c>
      <c r="S1706" s="10">
        <f>(E1706/D1706)*100</f>
        <v>65.100000000000009</v>
      </c>
      <c r="T1706" s="12">
        <f>IF(P1706&gt;0,E1706/P1706,0)</f>
        <v>118.36363636363636</v>
      </c>
      <c r="U1706" t="str">
        <f>LEFT(R1706,FIND("/",R1706,1)-1)</f>
        <v>music</v>
      </c>
      <c r="V1706" t="str">
        <f>RIGHT(R1706,(LEN(R1706)-LEN(U1706)-1))</f>
        <v>faith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>(I1707/86400)+25569+(-5/24)</f>
        <v>42256.458333333336</v>
      </c>
      <c r="K1707">
        <v>1440807846</v>
      </c>
      <c r="L1707" s="13">
        <f>(K1707/86400)+25569+(-5/24)</f>
        <v>42244.808402777773</v>
      </c>
      <c r="M1707" s="15" t="str">
        <f>TEXT(L1707, "mmm")</f>
        <v>Aug</v>
      </c>
      <c r="N1707" s="15" t="str">
        <f>TEXT(L1707, "yyyy")</f>
        <v>2015</v>
      </c>
      <c r="O1707" t="b">
        <v>0</v>
      </c>
      <c r="P1707">
        <v>0</v>
      </c>
      <c r="Q1707" t="b">
        <v>0</v>
      </c>
      <c r="R1707" t="s">
        <v>8293</v>
      </c>
      <c r="S1707" s="10">
        <f>(E1707/D1707)*100</f>
        <v>0</v>
      </c>
      <c r="T1707" s="12">
        <f>IF(P1707&gt;0,E1707/P1707,0)</f>
        <v>0</v>
      </c>
      <c r="U1707" t="str">
        <f>LEFT(R1707,FIND("/",R1707,1)-1)</f>
        <v>music</v>
      </c>
      <c r="V1707" t="str">
        <f>RIGHT(R1707,(LEN(R1707)-LEN(U1707)-1))</f>
        <v>faith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>(I1708/86400)+25569+(-5/24)</f>
        <v>42239.098055555551</v>
      </c>
      <c r="K1708">
        <v>1435130472</v>
      </c>
      <c r="L1708" s="13">
        <f>(K1708/86400)+25569+(-5/24)</f>
        <v>42179.098055555551</v>
      </c>
      <c r="M1708" s="15" t="str">
        <f>TEXT(L1708, "mmm")</f>
        <v>Jun</v>
      </c>
      <c r="N1708" s="15" t="str">
        <f>TEXT(L1708, "yyyy")</f>
        <v>2015</v>
      </c>
      <c r="O1708" t="b">
        <v>0</v>
      </c>
      <c r="P1708">
        <v>0</v>
      </c>
      <c r="Q1708" t="b">
        <v>0</v>
      </c>
      <c r="R1708" t="s">
        <v>8293</v>
      </c>
      <c r="S1708" s="10">
        <f>(E1708/D1708)*100</f>
        <v>0</v>
      </c>
      <c r="T1708" s="12">
        <f>IF(P1708&gt;0,E1708/P1708,0)</f>
        <v>0</v>
      </c>
      <c r="U1708" t="str">
        <f>LEFT(R1708,FIND("/",R1708,1)-1)</f>
        <v>music</v>
      </c>
      <c r="V1708" t="str">
        <f>RIGHT(R1708,(LEN(R1708)-LEN(U1708)-1))</f>
        <v>faith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>(I1709/86400)+25569+(-5/24)</f>
        <v>42457.471006944441</v>
      </c>
      <c r="K1709">
        <v>1456593495</v>
      </c>
      <c r="L1709" s="13">
        <f>(K1709/86400)+25569+(-5/24)</f>
        <v>42427.512673611105</v>
      </c>
      <c r="M1709" s="15" t="str">
        <f>TEXT(L1709, "mmm")</f>
        <v>Feb</v>
      </c>
      <c r="N1709" s="15" t="str">
        <f>TEXT(L1709, "yyyy")</f>
        <v>2016</v>
      </c>
      <c r="O1709" t="b">
        <v>0</v>
      </c>
      <c r="P1709">
        <v>9</v>
      </c>
      <c r="Q1709" t="b">
        <v>0</v>
      </c>
      <c r="R1709" t="s">
        <v>8293</v>
      </c>
      <c r="S1709" s="10">
        <f>(E1709/D1709)*100</f>
        <v>9.74</v>
      </c>
      <c r="T1709" s="12">
        <f>IF(P1709&gt;0,E1709/P1709,0)</f>
        <v>54.111111111111114</v>
      </c>
      <c r="U1709" t="str">
        <f>LEFT(R1709,FIND("/",R1709,1)-1)</f>
        <v>music</v>
      </c>
      <c r="V1709" t="str">
        <f>RIGHT(R1709,(LEN(R1709)-LEN(U1709)-1))</f>
        <v>faith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>(I1710/86400)+25569+(-5/24)</f>
        <v>42491.658634259256</v>
      </c>
      <c r="K1710">
        <v>1458679706</v>
      </c>
      <c r="L1710" s="13">
        <f>(K1710/86400)+25569+(-5/24)</f>
        <v>42451.658634259256</v>
      </c>
      <c r="M1710" s="15" t="str">
        <f>TEXT(L1710, "mmm")</f>
        <v>Mar</v>
      </c>
      <c r="N1710" s="15" t="str">
        <f>TEXT(L1710, "yyyy")</f>
        <v>2016</v>
      </c>
      <c r="O1710" t="b">
        <v>0</v>
      </c>
      <c r="P1710">
        <v>0</v>
      </c>
      <c r="Q1710" t="b">
        <v>0</v>
      </c>
      <c r="R1710" t="s">
        <v>8293</v>
      </c>
      <c r="S1710" s="10">
        <f>(E1710/D1710)*100</f>
        <v>0</v>
      </c>
      <c r="T1710" s="12">
        <f>IF(P1710&gt;0,E1710/P1710,0)</f>
        <v>0</v>
      </c>
      <c r="U1710" t="str">
        <f>LEFT(R1710,FIND("/",R1710,1)-1)</f>
        <v>music</v>
      </c>
      <c r="V1710" t="str">
        <f>RIGHT(R1710,(LEN(R1710)-LEN(U1710)-1))</f>
        <v>faith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>(I1711/86400)+25569+(-5/24)</f>
        <v>41882.610416666663</v>
      </c>
      <c r="K1711">
        <v>1405949514</v>
      </c>
      <c r="L1711" s="13">
        <f>(K1711/86400)+25569+(-5/24)</f>
        <v>41841.355486111112</v>
      </c>
      <c r="M1711" s="15" t="str">
        <f>TEXT(L1711, "mmm")</f>
        <v>Jul</v>
      </c>
      <c r="N1711" s="15" t="str">
        <f>TEXT(L1711, "yyyy")</f>
        <v>2014</v>
      </c>
      <c r="O1711" t="b">
        <v>0</v>
      </c>
      <c r="P1711">
        <v>4</v>
      </c>
      <c r="Q1711" t="b">
        <v>0</v>
      </c>
      <c r="R1711" t="s">
        <v>8293</v>
      </c>
      <c r="S1711" s="10">
        <f>(E1711/D1711)*100</f>
        <v>4.8571428571428568</v>
      </c>
      <c r="T1711" s="12">
        <f>IF(P1711&gt;0,E1711/P1711,0)</f>
        <v>21.25</v>
      </c>
      <c r="U1711" t="str">
        <f>LEFT(R1711,FIND("/",R1711,1)-1)</f>
        <v>music</v>
      </c>
      <c r="V1711" t="str">
        <f>RIGHT(R1711,(LEN(R1711)-LEN(U1711)-1))</f>
        <v>faith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>(I1712/86400)+25569+(-5/24)</f>
        <v>42387.333333333336</v>
      </c>
      <c r="K1712">
        <v>1449151888</v>
      </c>
      <c r="L1712" s="13">
        <f>(K1712/86400)+25569+(-5/24)</f>
        <v>42341.382962962962</v>
      </c>
      <c r="M1712" s="15" t="str">
        <f>TEXT(L1712, "mmm")</f>
        <v>Dec</v>
      </c>
      <c r="N1712" s="15" t="str">
        <f>TEXT(L1712, "yyyy")</f>
        <v>2015</v>
      </c>
      <c r="O1712" t="b">
        <v>0</v>
      </c>
      <c r="P1712">
        <v>1</v>
      </c>
      <c r="Q1712" t="b">
        <v>0</v>
      </c>
      <c r="R1712" t="s">
        <v>8293</v>
      </c>
      <c r="S1712" s="10">
        <f>(E1712/D1712)*100</f>
        <v>0.67999999999999994</v>
      </c>
      <c r="T1712" s="12">
        <f>IF(P1712&gt;0,E1712/P1712,0)</f>
        <v>34</v>
      </c>
      <c r="U1712" t="str">
        <f>LEFT(R1712,FIND("/",R1712,1)-1)</f>
        <v>music</v>
      </c>
      <c r="V1712" t="str">
        <f>RIGHT(R1712,(LEN(R1712)-LEN(U1712)-1))</f>
        <v>faith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>(I1713/86400)+25569+(-5/24)</f>
        <v>41883.437893518516</v>
      </c>
      <c r="K1713">
        <v>1406907034</v>
      </c>
      <c r="L1713" s="13">
        <f>(K1713/86400)+25569+(-5/24)</f>
        <v>41852.437893518516</v>
      </c>
      <c r="M1713" s="15" t="str">
        <f>TEXT(L1713, "mmm")</f>
        <v>Aug</v>
      </c>
      <c r="N1713" s="15" t="str">
        <f>TEXT(L1713, "yyyy")</f>
        <v>2014</v>
      </c>
      <c r="O1713" t="b">
        <v>0</v>
      </c>
      <c r="P1713">
        <v>2</v>
      </c>
      <c r="Q1713" t="b">
        <v>0</v>
      </c>
      <c r="R1713" t="s">
        <v>8293</v>
      </c>
      <c r="S1713" s="10">
        <f>(E1713/D1713)*100</f>
        <v>10.5</v>
      </c>
      <c r="T1713" s="12">
        <f>IF(P1713&gt;0,E1713/P1713,0)</f>
        <v>525</v>
      </c>
      <c r="U1713" t="str">
        <f>LEFT(R1713,FIND("/",R1713,1)-1)</f>
        <v>music</v>
      </c>
      <c r="V1713" t="str">
        <f>RIGHT(R1713,(LEN(R1713)-LEN(U1713)-1))</f>
        <v>faith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>(I1714/86400)+25569+(-5/24)</f>
        <v>42185.705474537033</v>
      </c>
      <c r="K1714">
        <v>1430517353</v>
      </c>
      <c r="L1714" s="13">
        <f>(K1714/86400)+25569+(-5/24)</f>
        <v>42125.705474537033</v>
      </c>
      <c r="M1714" s="15" t="str">
        <f>TEXT(L1714, "mmm")</f>
        <v>May</v>
      </c>
      <c r="N1714" s="15" t="str">
        <f>TEXT(L1714, "yyyy")</f>
        <v>2015</v>
      </c>
      <c r="O1714" t="b">
        <v>0</v>
      </c>
      <c r="P1714">
        <v>0</v>
      </c>
      <c r="Q1714" t="b">
        <v>0</v>
      </c>
      <c r="R1714" t="s">
        <v>8293</v>
      </c>
      <c r="S1714" s="10">
        <f>(E1714/D1714)*100</f>
        <v>0</v>
      </c>
      <c r="T1714" s="12">
        <f>IF(P1714&gt;0,E1714/P1714,0)</f>
        <v>0</v>
      </c>
      <c r="U1714" t="str">
        <f>LEFT(R1714,FIND("/",R1714,1)-1)</f>
        <v>music</v>
      </c>
      <c r="V1714" t="str">
        <f>RIGHT(R1714,(LEN(R1714)-LEN(U1714)-1))</f>
        <v>faith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>(I1715/86400)+25569+(-5/24)</f>
        <v>41917.592731481483</v>
      </c>
      <c r="K1715">
        <v>1409944412</v>
      </c>
      <c r="L1715" s="13">
        <f>(K1715/86400)+25569+(-5/24)</f>
        <v>41887.592731481483</v>
      </c>
      <c r="M1715" s="15" t="str">
        <f>TEXT(L1715, "mmm")</f>
        <v>Sep</v>
      </c>
      <c r="N1715" s="15" t="str">
        <f>TEXT(L1715, "yyyy")</f>
        <v>2014</v>
      </c>
      <c r="O1715" t="b">
        <v>0</v>
      </c>
      <c r="P1715">
        <v>1</v>
      </c>
      <c r="Q1715" t="b">
        <v>0</v>
      </c>
      <c r="R1715" t="s">
        <v>8293</v>
      </c>
      <c r="S1715" s="10">
        <f>(E1715/D1715)*100</f>
        <v>1.6666666666666667</v>
      </c>
      <c r="T1715" s="12">
        <f>IF(P1715&gt;0,E1715/P1715,0)</f>
        <v>50</v>
      </c>
      <c r="U1715" t="str">
        <f>LEFT(R1715,FIND("/",R1715,1)-1)</f>
        <v>music</v>
      </c>
      <c r="V1715" t="str">
        <f>RIGHT(R1715,(LEN(R1715)-LEN(U1715)-1))</f>
        <v>faith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>(I1716/86400)+25569+(-5/24)</f>
        <v>42125.710196759253</v>
      </c>
      <c r="K1716">
        <v>1427925761</v>
      </c>
      <c r="L1716" s="13">
        <f>(K1716/86400)+25569+(-5/24)</f>
        <v>42095.710196759253</v>
      </c>
      <c r="M1716" s="15" t="str">
        <f>TEXT(L1716, "mmm")</f>
        <v>Apr</v>
      </c>
      <c r="N1716" s="15" t="str">
        <f>TEXT(L1716, "yyyy")</f>
        <v>2015</v>
      </c>
      <c r="O1716" t="b">
        <v>0</v>
      </c>
      <c r="P1716">
        <v>17</v>
      </c>
      <c r="Q1716" t="b">
        <v>0</v>
      </c>
      <c r="R1716" t="s">
        <v>8293</v>
      </c>
      <c r="S1716" s="10">
        <f>(E1716/D1716)*100</f>
        <v>7.8680000000000003</v>
      </c>
      <c r="T1716" s="12">
        <f>IF(P1716&gt;0,E1716/P1716,0)</f>
        <v>115.70588235294117</v>
      </c>
      <c r="U1716" t="str">
        <f>LEFT(R1716,FIND("/",R1716,1)-1)</f>
        <v>music</v>
      </c>
      <c r="V1716" t="str">
        <f>RIGHT(R1716,(LEN(R1716)-LEN(U1716)-1))</f>
        <v>faith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>(I1717/86400)+25569+(-5/24)</f>
        <v>42093.931944444441</v>
      </c>
      <c r="K1717">
        <v>1425186785</v>
      </c>
      <c r="L1717" s="13">
        <f>(K1717/86400)+25569+(-5/24)</f>
        <v>42064.009085648147</v>
      </c>
      <c r="M1717" s="15" t="str">
        <f>TEXT(L1717, "mmm")</f>
        <v>Mar</v>
      </c>
      <c r="N1717" s="15" t="str">
        <f>TEXT(L1717, "yyyy")</f>
        <v>2015</v>
      </c>
      <c r="O1717" t="b">
        <v>0</v>
      </c>
      <c r="P1717">
        <v>2</v>
      </c>
      <c r="Q1717" t="b">
        <v>0</v>
      </c>
      <c r="R1717" t="s">
        <v>8293</v>
      </c>
      <c r="S1717" s="10">
        <f>(E1717/D1717)*100</f>
        <v>0.22</v>
      </c>
      <c r="T1717" s="12">
        <f>IF(P1717&gt;0,E1717/P1717,0)</f>
        <v>5.5</v>
      </c>
      <c r="U1717" t="str">
        <f>LEFT(R1717,FIND("/",R1717,1)-1)</f>
        <v>music</v>
      </c>
      <c r="V1717" t="str">
        <f>RIGHT(R1717,(LEN(R1717)-LEN(U1717)-1))</f>
        <v>faith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>(I1718/86400)+25569+(-5/24)</f>
        <v>42713.410868055558</v>
      </c>
      <c r="K1718">
        <v>1477835499</v>
      </c>
      <c r="L1718" s="13">
        <f>(K1718/86400)+25569+(-5/24)</f>
        <v>42673.369201388887</v>
      </c>
      <c r="M1718" s="15" t="str">
        <f>TEXT(L1718, "mmm")</f>
        <v>Oct</v>
      </c>
      <c r="N1718" s="15" t="str">
        <f>TEXT(L1718, "yyyy")</f>
        <v>2016</v>
      </c>
      <c r="O1718" t="b">
        <v>0</v>
      </c>
      <c r="P1718">
        <v>3</v>
      </c>
      <c r="Q1718" t="b">
        <v>0</v>
      </c>
      <c r="R1718" t="s">
        <v>8293</v>
      </c>
      <c r="S1718" s="10">
        <f>(E1718/D1718)*100</f>
        <v>7.5</v>
      </c>
      <c r="T1718" s="12">
        <f>IF(P1718&gt;0,E1718/P1718,0)</f>
        <v>50</v>
      </c>
      <c r="U1718" t="str">
        <f>LEFT(R1718,FIND("/",R1718,1)-1)</f>
        <v>music</v>
      </c>
      <c r="V1718" t="str">
        <f>RIGHT(R1718,(LEN(R1718)-LEN(U1718)-1))</f>
        <v>faith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>(I1719/86400)+25569+(-5/24)</f>
        <v>42480.958333333336</v>
      </c>
      <c r="K1719">
        <v>1459467238</v>
      </c>
      <c r="L1719" s="13">
        <f>(K1719/86400)+25569+(-5/24)</f>
        <v>42460.773587962962</v>
      </c>
      <c r="M1719" s="15" t="str">
        <f>TEXT(L1719, "mmm")</f>
        <v>Mar</v>
      </c>
      <c r="N1719" s="15" t="str">
        <f>TEXT(L1719, "yyyy")</f>
        <v>2016</v>
      </c>
      <c r="O1719" t="b">
        <v>0</v>
      </c>
      <c r="P1719">
        <v>41</v>
      </c>
      <c r="Q1719" t="b">
        <v>0</v>
      </c>
      <c r="R1719" t="s">
        <v>8293</v>
      </c>
      <c r="S1719" s="10">
        <f>(E1719/D1719)*100</f>
        <v>42.725880551301685</v>
      </c>
      <c r="T1719" s="12">
        <f>IF(P1719&gt;0,E1719/P1719,0)</f>
        <v>34.024390243902438</v>
      </c>
      <c r="U1719" t="str">
        <f>LEFT(R1719,FIND("/",R1719,1)-1)</f>
        <v>music</v>
      </c>
      <c r="V1719" t="str">
        <f>RIGHT(R1719,(LEN(R1719)-LEN(U1719)-1))</f>
        <v>faith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>(I1720/86400)+25569+(-5/24)</f>
        <v>42503.999305555553</v>
      </c>
      <c r="K1720">
        <v>1459435149</v>
      </c>
      <c r="L1720" s="13">
        <f>(K1720/86400)+25569+(-5/24)</f>
        <v>42460.402187499996</v>
      </c>
      <c r="M1720" s="15" t="str">
        <f>TEXT(L1720, "mmm")</f>
        <v>Mar</v>
      </c>
      <c r="N1720" s="15" t="str">
        <f>TEXT(L1720, "yyyy")</f>
        <v>2016</v>
      </c>
      <c r="O1720" t="b">
        <v>0</v>
      </c>
      <c r="P1720">
        <v>2</v>
      </c>
      <c r="Q1720" t="b">
        <v>0</v>
      </c>
      <c r="R1720" t="s">
        <v>8293</v>
      </c>
      <c r="S1720" s="10">
        <f>(E1720/D1720)*100</f>
        <v>0.2142857142857143</v>
      </c>
      <c r="T1720" s="12">
        <f>IF(P1720&gt;0,E1720/P1720,0)</f>
        <v>37.5</v>
      </c>
      <c r="U1720" t="str">
        <f>LEFT(R1720,FIND("/",R1720,1)-1)</f>
        <v>music</v>
      </c>
      <c r="V1720" t="str">
        <f>RIGHT(R1720,(LEN(R1720)-LEN(U1720)-1))</f>
        <v>faith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>(I1721/86400)+25569+(-5/24)</f>
        <v>41899.326284722221</v>
      </c>
      <c r="K1721">
        <v>1408366191</v>
      </c>
      <c r="L1721" s="13">
        <f>(K1721/86400)+25569+(-5/24)</f>
        <v>41869.326284722221</v>
      </c>
      <c r="M1721" s="15" t="str">
        <f>TEXT(L1721, "mmm")</f>
        <v>Aug</v>
      </c>
      <c r="N1721" s="15" t="str">
        <f>TEXT(L1721, "yyyy")</f>
        <v>2014</v>
      </c>
      <c r="O1721" t="b">
        <v>0</v>
      </c>
      <c r="P1721">
        <v>3</v>
      </c>
      <c r="Q1721" t="b">
        <v>0</v>
      </c>
      <c r="R1721" t="s">
        <v>8293</v>
      </c>
      <c r="S1721" s="10">
        <f>(E1721/D1721)*100</f>
        <v>0.87500000000000011</v>
      </c>
      <c r="T1721" s="12">
        <f>IF(P1721&gt;0,E1721/P1721,0)</f>
        <v>11.666666666666666</v>
      </c>
      <c r="U1721" t="str">
        <f>LEFT(R1721,FIND("/",R1721,1)-1)</f>
        <v>music</v>
      </c>
      <c r="V1721" t="str">
        <f>RIGHT(R1721,(LEN(R1721)-LEN(U1721)-1))</f>
        <v>faith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>(I1722/86400)+25569+(-5/24)</f>
        <v>41952.616562499999</v>
      </c>
      <c r="K1722">
        <v>1412966871</v>
      </c>
      <c r="L1722" s="13">
        <f>(K1722/86400)+25569+(-5/24)</f>
        <v>41922.574895833335</v>
      </c>
      <c r="M1722" s="15" t="str">
        <f>TEXT(L1722, "mmm")</f>
        <v>Oct</v>
      </c>
      <c r="N1722" s="15" t="str">
        <f>TEXT(L1722, "yyyy")</f>
        <v>2014</v>
      </c>
      <c r="O1722" t="b">
        <v>0</v>
      </c>
      <c r="P1722">
        <v>8</v>
      </c>
      <c r="Q1722" t="b">
        <v>0</v>
      </c>
      <c r="R1722" t="s">
        <v>8293</v>
      </c>
      <c r="S1722" s="10">
        <f>(E1722/D1722)*100</f>
        <v>5.625</v>
      </c>
      <c r="T1722" s="12">
        <f>IF(P1722&gt;0,E1722/P1722,0)</f>
        <v>28.125</v>
      </c>
      <c r="U1722" t="str">
        <f>LEFT(R1722,FIND("/",R1722,1)-1)</f>
        <v>music</v>
      </c>
      <c r="V1722" t="str">
        <f>RIGHT(R1722,(LEN(R1722)-LEN(U1722)-1))</f>
        <v>faith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>(I1723/86400)+25569+(-5/24)</f>
        <v>42349.25304398148</v>
      </c>
      <c r="K1723">
        <v>1447239863</v>
      </c>
      <c r="L1723" s="13">
        <f>(K1723/86400)+25569+(-5/24)</f>
        <v>42319.25304398148</v>
      </c>
      <c r="M1723" s="15" t="str">
        <f>TEXT(L1723, "mmm")</f>
        <v>Nov</v>
      </c>
      <c r="N1723" s="15" t="str">
        <f>TEXT(L1723, "yyyy")</f>
        <v>2015</v>
      </c>
      <c r="O1723" t="b">
        <v>0</v>
      </c>
      <c r="P1723">
        <v>0</v>
      </c>
      <c r="Q1723" t="b">
        <v>0</v>
      </c>
      <c r="R1723" t="s">
        <v>8293</v>
      </c>
      <c r="S1723" s="10">
        <f>(E1723/D1723)*100</f>
        <v>0</v>
      </c>
      <c r="T1723" s="12">
        <f>IF(P1723&gt;0,E1723/P1723,0)</f>
        <v>0</v>
      </c>
      <c r="U1723" t="str">
        <f>LEFT(R1723,FIND("/",R1723,1)-1)</f>
        <v>music</v>
      </c>
      <c r="V1723" t="str">
        <f>RIGHT(R1723,(LEN(R1723)-LEN(U1723)-1))</f>
        <v>faith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>(I1724/86400)+25569+(-5/24)</f>
        <v>42462.798611111109</v>
      </c>
      <c r="K1724">
        <v>1456441429</v>
      </c>
      <c r="L1724" s="13">
        <f>(K1724/86400)+25569+(-5/24)</f>
        <v>42425.752650462957</v>
      </c>
      <c r="M1724" s="15" t="str">
        <f>TEXT(L1724, "mmm")</f>
        <v>Feb</v>
      </c>
      <c r="N1724" s="15" t="str">
        <f>TEXT(L1724, "yyyy")</f>
        <v>2016</v>
      </c>
      <c r="O1724" t="b">
        <v>0</v>
      </c>
      <c r="P1724">
        <v>1</v>
      </c>
      <c r="Q1724" t="b">
        <v>0</v>
      </c>
      <c r="R1724" t="s">
        <v>8293</v>
      </c>
      <c r="S1724" s="10">
        <f>(E1724/D1724)*100</f>
        <v>3.4722222222222224E-2</v>
      </c>
      <c r="T1724" s="12">
        <f>IF(P1724&gt;0,E1724/P1724,0)</f>
        <v>1</v>
      </c>
      <c r="U1724" t="str">
        <f>LEFT(R1724,FIND("/",R1724,1)-1)</f>
        <v>music</v>
      </c>
      <c r="V1724" t="str">
        <f>RIGHT(R1724,(LEN(R1724)-LEN(U1724)-1))</f>
        <v>faith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>(I1725/86400)+25569+(-5/24)</f>
        <v>42186.041666666664</v>
      </c>
      <c r="K1725">
        <v>1430855315</v>
      </c>
      <c r="L1725" s="13">
        <f>(K1725/86400)+25569+(-5/24)</f>
        <v>42129.617071759254</v>
      </c>
      <c r="M1725" s="15" t="str">
        <f>TEXT(L1725, "mmm")</f>
        <v>May</v>
      </c>
      <c r="N1725" s="15" t="str">
        <f>TEXT(L1725, "yyyy")</f>
        <v>2015</v>
      </c>
      <c r="O1725" t="b">
        <v>0</v>
      </c>
      <c r="P1725">
        <v>3</v>
      </c>
      <c r="Q1725" t="b">
        <v>0</v>
      </c>
      <c r="R1725" t="s">
        <v>8293</v>
      </c>
      <c r="S1725" s="10">
        <f>(E1725/D1725)*100</f>
        <v>6.5</v>
      </c>
      <c r="T1725" s="12">
        <f>IF(P1725&gt;0,E1725/P1725,0)</f>
        <v>216.66666666666666</v>
      </c>
      <c r="U1725" t="str">
        <f>LEFT(R1725,FIND("/",R1725,1)-1)</f>
        <v>music</v>
      </c>
      <c r="V1725" t="str">
        <f>RIGHT(R1725,(LEN(R1725)-LEN(U1725)-1))</f>
        <v>faith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>(I1726/86400)+25569+(-5/24)</f>
        <v>41942.724097222221</v>
      </c>
      <c r="K1726">
        <v>1412115762</v>
      </c>
      <c r="L1726" s="13">
        <f>(K1726/86400)+25569+(-5/24)</f>
        <v>41912.724097222221</v>
      </c>
      <c r="M1726" s="15" t="str">
        <f>TEXT(L1726, "mmm")</f>
        <v>Sep</v>
      </c>
      <c r="N1726" s="15" t="str">
        <f>TEXT(L1726, "yyyy")</f>
        <v>2014</v>
      </c>
      <c r="O1726" t="b">
        <v>0</v>
      </c>
      <c r="P1726">
        <v>4</v>
      </c>
      <c r="Q1726" t="b">
        <v>0</v>
      </c>
      <c r="R1726" t="s">
        <v>8293</v>
      </c>
      <c r="S1726" s="10">
        <f>(E1726/D1726)*100</f>
        <v>0.58333333333333337</v>
      </c>
      <c r="T1726" s="12">
        <f>IF(P1726&gt;0,E1726/P1726,0)</f>
        <v>8.75</v>
      </c>
      <c r="U1726" t="str">
        <f>LEFT(R1726,FIND("/",R1726,1)-1)</f>
        <v>music</v>
      </c>
      <c r="V1726" t="str">
        <f>RIGHT(R1726,(LEN(R1726)-LEN(U1726)-1))</f>
        <v>faith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>(I1727/86400)+25569+(-5/24)</f>
        <v>41875.759826388887</v>
      </c>
      <c r="K1727">
        <v>1406330049</v>
      </c>
      <c r="L1727" s="13">
        <f>(K1727/86400)+25569+(-5/24)</f>
        <v>41845.759826388887</v>
      </c>
      <c r="M1727" s="15" t="str">
        <f>TEXT(L1727, "mmm")</f>
        <v>Jul</v>
      </c>
      <c r="N1727" s="15" t="str">
        <f>TEXT(L1727, "yyyy")</f>
        <v>2014</v>
      </c>
      <c r="O1727" t="b">
        <v>0</v>
      </c>
      <c r="P1727">
        <v>9</v>
      </c>
      <c r="Q1727" t="b">
        <v>0</v>
      </c>
      <c r="R1727" t="s">
        <v>8293</v>
      </c>
      <c r="S1727" s="10">
        <f>(E1727/D1727)*100</f>
        <v>10.181818181818182</v>
      </c>
      <c r="T1727" s="12">
        <f>IF(P1727&gt;0,E1727/P1727,0)</f>
        <v>62.222222222222221</v>
      </c>
      <c r="U1727" t="str">
        <f>LEFT(R1727,FIND("/",R1727,1)-1)</f>
        <v>music</v>
      </c>
      <c r="V1727" t="str">
        <f>RIGHT(R1727,(LEN(R1727)-LEN(U1727)-1))</f>
        <v>faith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>(I1728/86400)+25569+(-5/24)</f>
        <v>41817.711388888885</v>
      </c>
      <c r="K1728">
        <v>1401401064</v>
      </c>
      <c r="L1728" s="13">
        <f>(K1728/86400)+25569+(-5/24)</f>
        <v>41788.711388888885</v>
      </c>
      <c r="M1728" s="15" t="str">
        <f>TEXT(L1728, "mmm")</f>
        <v>May</v>
      </c>
      <c r="N1728" s="15" t="str">
        <f>TEXT(L1728, "yyyy")</f>
        <v>2014</v>
      </c>
      <c r="O1728" t="b">
        <v>0</v>
      </c>
      <c r="P1728">
        <v>16</v>
      </c>
      <c r="Q1728" t="b">
        <v>0</v>
      </c>
      <c r="R1728" t="s">
        <v>8293</v>
      </c>
      <c r="S1728" s="10">
        <f>(E1728/D1728)*100</f>
        <v>33.784615384615385</v>
      </c>
      <c r="T1728" s="12">
        <f>IF(P1728&gt;0,E1728/P1728,0)</f>
        <v>137.25</v>
      </c>
      <c r="U1728" t="str">
        <f>LEFT(R1728,FIND("/",R1728,1)-1)</f>
        <v>music</v>
      </c>
      <c r="V1728" t="str">
        <f>RIGHT(R1728,(LEN(R1728)-LEN(U1728)-1))</f>
        <v>faith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>(I1729/86400)+25569+(-5/24)</f>
        <v>42099.249999999993</v>
      </c>
      <c r="K1729">
        <v>1423520177</v>
      </c>
      <c r="L1729" s="13">
        <f>(K1729/86400)+25569+(-5/24)</f>
        <v>42044.719641203701</v>
      </c>
      <c r="M1729" s="15" t="str">
        <f>TEXT(L1729, "mmm")</f>
        <v>Feb</v>
      </c>
      <c r="N1729" s="15" t="str">
        <f>TEXT(L1729, "yyyy")</f>
        <v>2015</v>
      </c>
      <c r="O1729" t="b">
        <v>0</v>
      </c>
      <c r="P1729">
        <v>1</v>
      </c>
      <c r="Q1729" t="b">
        <v>0</v>
      </c>
      <c r="R1729" t="s">
        <v>8293</v>
      </c>
      <c r="S1729" s="10">
        <f>(E1729/D1729)*100</f>
        <v>3.3333333333333333E-2</v>
      </c>
      <c r="T1729" s="12">
        <f>IF(P1729&gt;0,E1729/P1729,0)</f>
        <v>1</v>
      </c>
      <c r="U1729" t="str">
        <f>LEFT(R1729,FIND("/",R1729,1)-1)</f>
        <v>music</v>
      </c>
      <c r="V1729" t="str">
        <f>RIGHT(R1729,(LEN(R1729)-LEN(U1729)-1))</f>
        <v>faith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>(I1730/86400)+25569+(-5/24)</f>
        <v>42298.417523148142</v>
      </c>
      <c r="K1730">
        <v>1442847674</v>
      </c>
      <c r="L1730" s="13">
        <f>(K1730/86400)+25569+(-5/24)</f>
        <v>42268.417523148142</v>
      </c>
      <c r="M1730" s="15" t="str">
        <f>TEXT(L1730, "mmm")</f>
        <v>Sep</v>
      </c>
      <c r="N1730" s="15" t="str">
        <f>TEXT(L1730, "yyyy")</f>
        <v>2015</v>
      </c>
      <c r="O1730" t="b">
        <v>0</v>
      </c>
      <c r="P1730">
        <v>7</v>
      </c>
      <c r="Q1730" t="b">
        <v>0</v>
      </c>
      <c r="R1730" t="s">
        <v>8293</v>
      </c>
      <c r="S1730" s="10">
        <f>(E1730/D1730)*100</f>
        <v>68.400000000000006</v>
      </c>
      <c r="T1730" s="12">
        <f>IF(P1730&gt;0,E1730/P1730,0)</f>
        <v>122.14285714285714</v>
      </c>
      <c r="U1730" t="str">
        <f>LEFT(R1730,FIND("/",R1730,1)-1)</f>
        <v>music</v>
      </c>
      <c r="V1730" t="str">
        <f>RIGHT(R1730,(LEN(R1730)-LEN(U1730)-1))</f>
        <v>faith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>(I1731/86400)+25569+(-5/24)</f>
        <v>42530.843819444439</v>
      </c>
      <c r="K1731">
        <v>1460337306</v>
      </c>
      <c r="L1731" s="13">
        <f>(K1731/86400)+25569+(-5/24)</f>
        <v>42470.843819444439</v>
      </c>
      <c r="M1731" s="15" t="str">
        <f>TEXT(L1731, "mmm")</f>
        <v>Apr</v>
      </c>
      <c r="N1731" s="15" t="str">
        <f>TEXT(L1731, "yyyy")</f>
        <v>2016</v>
      </c>
      <c r="O1731" t="b">
        <v>0</v>
      </c>
      <c r="P1731">
        <v>0</v>
      </c>
      <c r="Q1731" t="b">
        <v>0</v>
      </c>
      <c r="R1731" t="s">
        <v>8293</v>
      </c>
      <c r="S1731" s="10">
        <f>(E1731/D1731)*100</f>
        <v>0</v>
      </c>
      <c r="T1731" s="12">
        <f>IF(P1731&gt;0,E1731/P1731,0)</f>
        <v>0</v>
      </c>
      <c r="U1731" t="str">
        <f>LEFT(R1731,FIND("/",R1731,1)-1)</f>
        <v>music</v>
      </c>
      <c r="V1731" t="str">
        <f>RIGHT(R1731,(LEN(R1731)-LEN(U1731)-1))</f>
        <v>faith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>(I1732/86400)+25569+(-5/24)</f>
        <v>42301.879432870366</v>
      </c>
      <c r="K1732">
        <v>1443146783</v>
      </c>
      <c r="L1732" s="13">
        <f>(K1732/86400)+25569+(-5/24)</f>
        <v>42271.879432870366</v>
      </c>
      <c r="M1732" s="15" t="str">
        <f>TEXT(L1732, "mmm")</f>
        <v>Sep</v>
      </c>
      <c r="N1732" s="15" t="str">
        <f>TEXT(L1732, "yyyy")</f>
        <v>2015</v>
      </c>
      <c r="O1732" t="b">
        <v>0</v>
      </c>
      <c r="P1732">
        <v>0</v>
      </c>
      <c r="Q1732" t="b">
        <v>0</v>
      </c>
      <c r="R1732" t="s">
        <v>8293</v>
      </c>
      <c r="S1732" s="10">
        <f>(E1732/D1732)*100</f>
        <v>0</v>
      </c>
      <c r="T1732" s="12">
        <f>IF(P1732&gt;0,E1732/P1732,0)</f>
        <v>0</v>
      </c>
      <c r="U1732" t="str">
        <f>LEFT(R1732,FIND("/",R1732,1)-1)</f>
        <v>music</v>
      </c>
      <c r="V1732" t="str">
        <f>RIGHT(R1732,(LEN(R1732)-LEN(U1732)-1))</f>
        <v>faith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>(I1733/86400)+25569+(-5/24)</f>
        <v>42166.416666666664</v>
      </c>
      <c r="K1733">
        <v>1432849552</v>
      </c>
      <c r="L1733" s="13">
        <f>(K1733/86400)+25569+(-5/24)</f>
        <v>42152.698518518511</v>
      </c>
      <c r="M1733" s="15" t="str">
        <f>TEXT(L1733, "mmm")</f>
        <v>May</v>
      </c>
      <c r="N1733" s="15" t="str">
        <f>TEXT(L1733, "yyyy")</f>
        <v>2015</v>
      </c>
      <c r="O1733" t="b">
        <v>0</v>
      </c>
      <c r="P1733">
        <v>0</v>
      </c>
      <c r="Q1733" t="b">
        <v>0</v>
      </c>
      <c r="R1733" t="s">
        <v>8293</v>
      </c>
      <c r="S1733" s="10">
        <f>(E1733/D1733)*100</f>
        <v>0</v>
      </c>
      <c r="T1733" s="12">
        <f>IF(P1733&gt;0,E1733/P1733,0)</f>
        <v>0</v>
      </c>
      <c r="U1733" t="str">
        <f>LEFT(R1733,FIND("/",R1733,1)-1)</f>
        <v>music</v>
      </c>
      <c r="V1733" t="str">
        <f>RIGHT(R1733,(LEN(R1733)-LEN(U1733)-1))</f>
        <v>faith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>(I1734/86400)+25569+(-5/24)</f>
        <v>42384.999999999993</v>
      </c>
      <c r="K1734">
        <v>1447777481</v>
      </c>
      <c r="L1734" s="13">
        <f>(K1734/86400)+25569+(-5/24)</f>
        <v>42325.475474537037</v>
      </c>
      <c r="M1734" s="15" t="str">
        <f>TEXT(L1734, "mmm")</f>
        <v>Nov</v>
      </c>
      <c r="N1734" s="15" t="str">
        <f>TEXT(L1734, "yyyy")</f>
        <v>2015</v>
      </c>
      <c r="O1734" t="b">
        <v>0</v>
      </c>
      <c r="P1734">
        <v>0</v>
      </c>
      <c r="Q1734" t="b">
        <v>0</v>
      </c>
      <c r="R1734" t="s">
        <v>8293</v>
      </c>
      <c r="S1734" s="10">
        <f>(E1734/D1734)*100</f>
        <v>0</v>
      </c>
      <c r="T1734" s="12">
        <f>IF(P1734&gt;0,E1734/P1734,0)</f>
        <v>0</v>
      </c>
      <c r="U1734" t="str">
        <f>LEFT(R1734,FIND("/",R1734,1)-1)</f>
        <v>music</v>
      </c>
      <c r="V1734" t="str">
        <f>RIGHT(R1734,(LEN(R1734)-LEN(U1734)-1))</f>
        <v>faith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>(I1735/86400)+25569+(-5/24)</f>
        <v>42626.687499999993</v>
      </c>
      <c r="K1735">
        <v>1472746374</v>
      </c>
      <c r="L1735" s="13">
        <f>(K1735/86400)+25569+(-5/24)</f>
        <v>42614.467291666668</v>
      </c>
      <c r="M1735" s="15" t="str">
        <f>TEXT(L1735, "mmm")</f>
        <v>Sep</v>
      </c>
      <c r="N1735" s="15" t="str">
        <f>TEXT(L1735, "yyyy")</f>
        <v>2016</v>
      </c>
      <c r="O1735" t="b">
        <v>0</v>
      </c>
      <c r="P1735">
        <v>0</v>
      </c>
      <c r="Q1735" t="b">
        <v>0</v>
      </c>
      <c r="R1735" t="s">
        <v>8293</v>
      </c>
      <c r="S1735" s="10">
        <f>(E1735/D1735)*100</f>
        <v>0</v>
      </c>
      <c r="T1735" s="12">
        <f>IF(P1735&gt;0,E1735/P1735,0)</f>
        <v>0</v>
      </c>
      <c r="U1735" t="str">
        <f>LEFT(R1735,FIND("/",R1735,1)-1)</f>
        <v>music</v>
      </c>
      <c r="V1735" t="str">
        <f>RIGHT(R1735,(LEN(R1735)-LEN(U1735)-1))</f>
        <v>faith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>(I1736/86400)+25569+(-5/24)</f>
        <v>42131.828194444439</v>
      </c>
      <c r="K1736">
        <v>1428454356</v>
      </c>
      <c r="L1736" s="13">
        <f>(K1736/86400)+25569+(-5/24)</f>
        <v>42101.828194444439</v>
      </c>
      <c r="M1736" s="15" t="str">
        <f>TEXT(L1736, "mmm")</f>
        <v>Apr</v>
      </c>
      <c r="N1736" s="15" t="str">
        <f>TEXT(L1736, "yyyy")</f>
        <v>2015</v>
      </c>
      <c r="O1736" t="b">
        <v>0</v>
      </c>
      <c r="P1736">
        <v>1</v>
      </c>
      <c r="Q1736" t="b">
        <v>0</v>
      </c>
      <c r="R1736" t="s">
        <v>8293</v>
      </c>
      <c r="S1736" s="10">
        <f>(E1736/D1736)*100</f>
        <v>2.2222222222222223E-2</v>
      </c>
      <c r="T1736" s="12">
        <f>IF(P1736&gt;0,E1736/P1736,0)</f>
        <v>1</v>
      </c>
      <c r="U1736" t="str">
        <f>LEFT(R1736,FIND("/",R1736,1)-1)</f>
        <v>music</v>
      </c>
      <c r="V1736" t="str">
        <f>RIGHT(R1736,(LEN(R1736)-LEN(U1736)-1))</f>
        <v>faith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>(I1737/86400)+25569+(-5/24)</f>
        <v>42589.605844907404</v>
      </c>
      <c r="K1737">
        <v>1468006345</v>
      </c>
      <c r="L1737" s="13">
        <f>(K1737/86400)+25569+(-5/24)</f>
        <v>42559.605844907404</v>
      </c>
      <c r="M1737" s="15" t="str">
        <f>TEXT(L1737, "mmm")</f>
        <v>Jul</v>
      </c>
      <c r="N1737" s="15" t="str">
        <f>TEXT(L1737, "yyyy")</f>
        <v>2016</v>
      </c>
      <c r="O1737" t="b">
        <v>0</v>
      </c>
      <c r="P1737">
        <v>2</v>
      </c>
      <c r="Q1737" t="b">
        <v>0</v>
      </c>
      <c r="R1737" t="s">
        <v>8293</v>
      </c>
      <c r="S1737" s="10">
        <f>(E1737/D1737)*100</f>
        <v>11</v>
      </c>
      <c r="T1737" s="12">
        <f>IF(P1737&gt;0,E1737/P1737,0)</f>
        <v>55</v>
      </c>
      <c r="U1737" t="str">
        <f>LEFT(R1737,FIND("/",R1737,1)-1)</f>
        <v>music</v>
      </c>
      <c r="V1737" t="str">
        <f>RIGHT(R1737,(LEN(R1737)-LEN(U1737)-1))</f>
        <v>faith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>(I1738/86400)+25569+(-5/24)</f>
        <v>42316.694826388884</v>
      </c>
      <c r="K1738">
        <v>1444423233</v>
      </c>
      <c r="L1738" s="13">
        <f>(K1738/86400)+25569+(-5/24)</f>
        <v>42286.65315972222</v>
      </c>
      <c r="M1738" s="15" t="str">
        <f>TEXT(L1738, "mmm")</f>
        <v>Oct</v>
      </c>
      <c r="N1738" s="15" t="str">
        <f>TEXT(L1738, "yyyy")</f>
        <v>2015</v>
      </c>
      <c r="O1738" t="b">
        <v>0</v>
      </c>
      <c r="P1738">
        <v>1</v>
      </c>
      <c r="Q1738" t="b">
        <v>0</v>
      </c>
      <c r="R1738" t="s">
        <v>8293</v>
      </c>
      <c r="S1738" s="10">
        <f>(E1738/D1738)*100</f>
        <v>0.73333333333333328</v>
      </c>
      <c r="T1738" s="12">
        <f>IF(P1738&gt;0,E1738/P1738,0)</f>
        <v>22</v>
      </c>
      <c r="U1738" t="str">
        <f>LEFT(R1738,FIND("/",R1738,1)-1)</f>
        <v>music</v>
      </c>
      <c r="V1738" t="str">
        <f>RIGHT(R1738,(LEN(R1738)-LEN(U1738)-1))</f>
        <v>faith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>(I1739/86400)+25569+(-5/24)</f>
        <v>42205.740648148145</v>
      </c>
      <c r="K1739">
        <v>1434840392</v>
      </c>
      <c r="L1739" s="13">
        <f>(K1739/86400)+25569+(-5/24)</f>
        <v>42175.740648148145</v>
      </c>
      <c r="M1739" s="15" t="str">
        <f>TEXT(L1739, "mmm")</f>
        <v>Jun</v>
      </c>
      <c r="N1739" s="15" t="str">
        <f>TEXT(L1739, "yyyy")</f>
        <v>2015</v>
      </c>
      <c r="O1739" t="b">
        <v>0</v>
      </c>
      <c r="P1739">
        <v>15</v>
      </c>
      <c r="Q1739" t="b">
        <v>0</v>
      </c>
      <c r="R1739" t="s">
        <v>8293</v>
      </c>
      <c r="S1739" s="10">
        <f>(E1739/D1739)*100</f>
        <v>21.25</v>
      </c>
      <c r="T1739" s="12">
        <f>IF(P1739&gt;0,E1739/P1739,0)</f>
        <v>56.666666666666664</v>
      </c>
      <c r="U1739" t="str">
        <f>LEFT(R1739,FIND("/",R1739,1)-1)</f>
        <v>music</v>
      </c>
      <c r="V1739" t="str">
        <f>RIGHT(R1739,(LEN(R1739)-LEN(U1739)-1))</f>
        <v>faith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>(I1740/86400)+25569+(-5/24)</f>
        <v>41914.665995370371</v>
      </c>
      <c r="K1740">
        <v>1409691542</v>
      </c>
      <c r="L1740" s="13">
        <f>(K1740/86400)+25569+(-5/24)</f>
        <v>41884.665995370371</v>
      </c>
      <c r="M1740" s="15" t="str">
        <f>TEXT(L1740, "mmm")</f>
        <v>Sep</v>
      </c>
      <c r="N1740" s="15" t="str">
        <f>TEXT(L1740, "yyyy")</f>
        <v>2014</v>
      </c>
      <c r="O1740" t="b">
        <v>0</v>
      </c>
      <c r="P1740">
        <v>1</v>
      </c>
      <c r="Q1740" t="b">
        <v>0</v>
      </c>
      <c r="R1740" t="s">
        <v>8293</v>
      </c>
      <c r="S1740" s="10">
        <f>(E1740/D1740)*100</f>
        <v>0.4</v>
      </c>
      <c r="T1740" s="12">
        <f>IF(P1740&gt;0,E1740/P1740,0)</f>
        <v>20</v>
      </c>
      <c r="U1740" t="str">
        <f>LEFT(R1740,FIND("/",R1740,1)-1)</f>
        <v>music</v>
      </c>
      <c r="V1740" t="str">
        <f>RIGHT(R1740,(LEN(R1740)-LEN(U1740)-1))</f>
        <v>faith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>(I1741/86400)+25569+(-5/24)</f>
        <v>42494.624212962961</v>
      </c>
      <c r="K1741">
        <v>1457297932</v>
      </c>
      <c r="L1741" s="13">
        <f>(K1741/86400)+25569+(-5/24)</f>
        <v>42435.665879629632</v>
      </c>
      <c r="M1741" s="15" t="str">
        <f>TEXT(L1741, "mmm")</f>
        <v>Mar</v>
      </c>
      <c r="N1741" s="15" t="str">
        <f>TEXT(L1741, "yyyy")</f>
        <v>2016</v>
      </c>
      <c r="O1741" t="b">
        <v>0</v>
      </c>
      <c r="P1741">
        <v>1</v>
      </c>
      <c r="Q1741" t="b">
        <v>0</v>
      </c>
      <c r="R1741" t="s">
        <v>8293</v>
      </c>
      <c r="S1741" s="10">
        <f>(E1741/D1741)*100</f>
        <v>0.1</v>
      </c>
      <c r="T1741" s="12">
        <f>IF(P1741&gt;0,E1741/P1741,0)</f>
        <v>1</v>
      </c>
      <c r="U1741" t="str">
        <f>LEFT(R1741,FIND("/",R1741,1)-1)</f>
        <v>music</v>
      </c>
      <c r="V1741" t="str">
        <f>RIGHT(R1741,(LEN(R1741)-LEN(U1741)-1))</f>
        <v>faith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>(I1742/86400)+25569+(-5/24)</f>
        <v>42201.609050925923</v>
      </c>
      <c r="K1742">
        <v>1434483422</v>
      </c>
      <c r="L1742" s="13">
        <f>(K1742/86400)+25569+(-5/24)</f>
        <v>42171.609050925923</v>
      </c>
      <c r="M1742" s="15" t="str">
        <f>TEXT(L1742, "mmm")</f>
        <v>Jun</v>
      </c>
      <c r="N1742" s="15" t="str">
        <f>TEXT(L1742, "yyyy")</f>
        <v>2015</v>
      </c>
      <c r="O1742" t="b">
        <v>0</v>
      </c>
      <c r="P1742">
        <v>0</v>
      </c>
      <c r="Q1742" t="b">
        <v>0</v>
      </c>
      <c r="R1742" t="s">
        <v>8293</v>
      </c>
      <c r="S1742" s="10">
        <f>(E1742/D1742)*100</f>
        <v>0</v>
      </c>
      <c r="T1742" s="12">
        <f>IF(P1742&gt;0,E1742/P1742,0)</f>
        <v>0</v>
      </c>
      <c r="U1742" t="str">
        <f>LEFT(R1742,FIND("/",R1742,1)-1)</f>
        <v>music</v>
      </c>
      <c r="V1742" t="str">
        <f>RIGHT(R1742,(LEN(R1742)-LEN(U1742)-1))</f>
        <v>faith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>(I1743/86400)+25569+(-5/24)</f>
        <v>42165.419803240737</v>
      </c>
      <c r="K1743">
        <v>1430060671</v>
      </c>
      <c r="L1743" s="13">
        <f>(K1743/86400)+25569+(-5/24)</f>
        <v>42120.419803240737</v>
      </c>
      <c r="M1743" s="15" t="str">
        <f>TEXT(L1743, "mmm")</f>
        <v>Apr</v>
      </c>
      <c r="N1743" s="15" t="str">
        <f>TEXT(L1743, "yyyy")</f>
        <v>2015</v>
      </c>
      <c r="O1743" t="b">
        <v>0</v>
      </c>
      <c r="P1743">
        <v>52</v>
      </c>
      <c r="Q1743" t="b">
        <v>1</v>
      </c>
      <c r="R1743" t="s">
        <v>8285</v>
      </c>
      <c r="S1743" s="10">
        <f>(E1743/D1743)*100</f>
        <v>110.83333333333334</v>
      </c>
      <c r="T1743" s="12">
        <f>IF(P1743&gt;0,E1743/P1743,0)</f>
        <v>25.576923076923077</v>
      </c>
      <c r="U1743" t="str">
        <f>LEFT(R1743,FIND("/",R1743,1)-1)</f>
        <v>photography</v>
      </c>
      <c r="V1743" t="str">
        <f>RIGHT(R1743,(LEN(R1743)-LEN(U1743)-1))</f>
        <v>photobooks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>(I1744/86400)+25569+(-5/24)</f>
        <v>42742.666666666664</v>
      </c>
      <c r="K1744">
        <v>1481058170</v>
      </c>
      <c r="L1744" s="13">
        <f>(K1744/86400)+25569+(-5/24)</f>
        <v>42710.668634259258</v>
      </c>
      <c r="M1744" s="15" t="str">
        <f>TEXT(L1744, "mmm")</f>
        <v>Dec</v>
      </c>
      <c r="N1744" s="15" t="str">
        <f>TEXT(L1744, "yyyy")</f>
        <v>2016</v>
      </c>
      <c r="O1744" t="b">
        <v>0</v>
      </c>
      <c r="P1744">
        <v>34</v>
      </c>
      <c r="Q1744" t="b">
        <v>1</v>
      </c>
      <c r="R1744" t="s">
        <v>8285</v>
      </c>
      <c r="S1744" s="10">
        <f>(E1744/D1744)*100</f>
        <v>108.74999999999999</v>
      </c>
      <c r="T1744" s="12">
        <f>IF(P1744&gt;0,E1744/P1744,0)</f>
        <v>63.970588235294116</v>
      </c>
      <c r="U1744" t="str">
        <f>LEFT(R1744,FIND("/",R1744,1)-1)</f>
        <v>photography</v>
      </c>
      <c r="V1744" t="str">
        <f>RIGHT(R1744,(LEN(R1744)-LEN(U1744)-1))</f>
        <v>photobooks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>(I1745/86400)+25569+(-5/24)</f>
        <v>42608.957638888889</v>
      </c>
      <c r="K1745">
        <v>1470348775</v>
      </c>
      <c r="L1745" s="13">
        <f>(K1745/86400)+25569+(-5/24)</f>
        <v>42586.717303240737</v>
      </c>
      <c r="M1745" s="15" t="str">
        <f>TEXT(L1745, "mmm")</f>
        <v>Aug</v>
      </c>
      <c r="N1745" s="15" t="str">
        <f>TEXT(L1745, "yyyy")</f>
        <v>2016</v>
      </c>
      <c r="O1745" t="b">
        <v>0</v>
      </c>
      <c r="P1745">
        <v>67</v>
      </c>
      <c r="Q1745" t="b">
        <v>1</v>
      </c>
      <c r="R1745" t="s">
        <v>8285</v>
      </c>
      <c r="S1745" s="10">
        <f>(E1745/D1745)*100</f>
        <v>100.41666666666667</v>
      </c>
      <c r="T1745" s="12">
        <f>IF(P1745&gt;0,E1745/P1745,0)</f>
        <v>89.925373134328353</v>
      </c>
      <c r="U1745" t="str">
        <f>LEFT(R1745,FIND("/",R1745,1)-1)</f>
        <v>photography</v>
      </c>
      <c r="V1745" t="str">
        <f>RIGHT(R1745,(LEN(R1745)-LEN(U1745)-1))</f>
        <v>photobooks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>(I1746/86400)+25569+(-5/24)</f>
        <v>42071.355057870365</v>
      </c>
      <c r="K1746">
        <v>1421937077</v>
      </c>
      <c r="L1746" s="13">
        <f>(K1746/86400)+25569+(-5/24)</f>
        <v>42026.396724537037</v>
      </c>
      <c r="M1746" s="15" t="str">
        <f>TEXT(L1746, "mmm")</f>
        <v>Jan</v>
      </c>
      <c r="N1746" s="15" t="str">
        <f>TEXT(L1746, "yyyy")</f>
        <v>2015</v>
      </c>
      <c r="O1746" t="b">
        <v>0</v>
      </c>
      <c r="P1746">
        <v>70</v>
      </c>
      <c r="Q1746" t="b">
        <v>1</v>
      </c>
      <c r="R1746" t="s">
        <v>8285</v>
      </c>
      <c r="S1746" s="10">
        <f>(E1746/D1746)*100</f>
        <v>118.45454545454545</v>
      </c>
      <c r="T1746" s="12">
        <f>IF(P1746&gt;0,E1746/P1746,0)</f>
        <v>93.071428571428569</v>
      </c>
      <c r="U1746" t="str">
        <f>LEFT(R1746,FIND("/",R1746,1)-1)</f>
        <v>photography</v>
      </c>
      <c r="V1746" t="str">
        <f>RIGHT(R1746,(LEN(R1746)-LEN(U1746)-1))</f>
        <v>photobooks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>(I1747/86400)+25569+(-5/24)</f>
        <v>42725.874999999993</v>
      </c>
      <c r="K1747">
        <v>1479276838</v>
      </c>
      <c r="L1747" s="13">
        <f>(K1747/86400)+25569+(-5/24)</f>
        <v>42690.051365740735</v>
      </c>
      <c r="M1747" s="15" t="str">
        <f>TEXT(L1747, "mmm")</f>
        <v>Nov</v>
      </c>
      <c r="N1747" s="15" t="str">
        <f>TEXT(L1747, "yyyy")</f>
        <v>2016</v>
      </c>
      <c r="O1747" t="b">
        <v>0</v>
      </c>
      <c r="P1747">
        <v>89</v>
      </c>
      <c r="Q1747" t="b">
        <v>1</v>
      </c>
      <c r="R1747" t="s">
        <v>8285</v>
      </c>
      <c r="S1747" s="10">
        <f>(E1747/D1747)*100</f>
        <v>114.01428571428571</v>
      </c>
      <c r="T1747" s="12">
        <f>IF(P1747&gt;0,E1747/P1747,0)</f>
        <v>89.674157303370791</v>
      </c>
      <c r="U1747" t="str">
        <f>LEFT(R1747,FIND("/",R1747,1)-1)</f>
        <v>photography</v>
      </c>
      <c r="V1747" t="str">
        <f>RIGHT(R1747,(LEN(R1747)-LEN(U1747)-1))</f>
        <v>photobooks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>(I1748/86400)+25569+(-5/24)</f>
        <v>42697.874999999993</v>
      </c>
      <c r="K1748">
        <v>1477368867</v>
      </c>
      <c r="L1748" s="13">
        <f>(K1748/86400)+25569+(-5/24)</f>
        <v>42667.968368055554</v>
      </c>
      <c r="M1748" s="15" t="str">
        <f>TEXT(L1748, "mmm")</f>
        <v>Oct</v>
      </c>
      <c r="N1748" s="15" t="str">
        <f>TEXT(L1748, "yyyy")</f>
        <v>2016</v>
      </c>
      <c r="O1748" t="b">
        <v>0</v>
      </c>
      <c r="P1748">
        <v>107</v>
      </c>
      <c r="Q1748" t="b">
        <v>1</v>
      </c>
      <c r="R1748" t="s">
        <v>8285</v>
      </c>
      <c r="S1748" s="10">
        <f>(E1748/D1748)*100</f>
        <v>148.10000000000002</v>
      </c>
      <c r="T1748" s="12">
        <f>IF(P1748&gt;0,E1748/P1748,0)</f>
        <v>207.61682242990653</v>
      </c>
      <c r="U1748" t="str">
        <f>LEFT(R1748,FIND("/",R1748,1)-1)</f>
        <v>photography</v>
      </c>
      <c r="V1748" t="str">
        <f>RIGHT(R1748,(LEN(R1748)-LEN(U1748)-1))</f>
        <v>photobooks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>(I1749/86400)+25569+(-5/24)</f>
        <v>42321.416666666664</v>
      </c>
      <c r="K1749">
        <v>1444904830</v>
      </c>
      <c r="L1749" s="13">
        <f>(K1749/86400)+25569+(-5/24)</f>
        <v>42292.22719907407</v>
      </c>
      <c r="M1749" s="15" t="str">
        <f>TEXT(L1749, "mmm")</f>
        <v>Oct</v>
      </c>
      <c r="N1749" s="15" t="str">
        <f>TEXT(L1749, "yyyy")</f>
        <v>2015</v>
      </c>
      <c r="O1749" t="b">
        <v>0</v>
      </c>
      <c r="P1749">
        <v>159</v>
      </c>
      <c r="Q1749" t="b">
        <v>1</v>
      </c>
      <c r="R1749" t="s">
        <v>8285</v>
      </c>
      <c r="S1749" s="10">
        <f>(E1749/D1749)*100</f>
        <v>104.95555555555556</v>
      </c>
      <c r="T1749" s="12">
        <f>IF(P1749&gt;0,E1749/P1749,0)</f>
        <v>59.408805031446541</v>
      </c>
      <c r="U1749" t="str">
        <f>LEFT(R1749,FIND("/",R1749,1)-1)</f>
        <v>photography</v>
      </c>
      <c r="V1749" t="str">
        <f>RIGHT(R1749,(LEN(R1749)-LEN(U1749)-1))</f>
        <v>photobooks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>(I1750/86400)+25569+(-5/24)</f>
        <v>42249.742395833331</v>
      </c>
      <c r="K1750">
        <v>1438642143</v>
      </c>
      <c r="L1750" s="13">
        <f>(K1750/86400)+25569+(-5/24)</f>
        <v>42219.742395833331</v>
      </c>
      <c r="M1750" s="15" t="str">
        <f>TEXT(L1750, "mmm")</f>
        <v>Aug</v>
      </c>
      <c r="N1750" s="15" t="str">
        <f>TEXT(L1750, "yyyy")</f>
        <v>2015</v>
      </c>
      <c r="O1750" t="b">
        <v>0</v>
      </c>
      <c r="P1750">
        <v>181</v>
      </c>
      <c r="Q1750" t="b">
        <v>1</v>
      </c>
      <c r="R1750" t="s">
        <v>8285</v>
      </c>
      <c r="S1750" s="10">
        <f>(E1750/D1750)*100</f>
        <v>129.94800000000001</v>
      </c>
      <c r="T1750" s="12">
        <f>IF(P1750&gt;0,E1750/P1750,0)</f>
        <v>358.97237569060775</v>
      </c>
      <c r="U1750" t="str">
        <f>LEFT(R1750,FIND("/",R1750,1)-1)</f>
        <v>photography</v>
      </c>
      <c r="V1750" t="str">
        <f>RIGHT(R1750,(LEN(R1750)-LEN(U1750)-1))</f>
        <v>photobooks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>(I1751/86400)+25569+(-5/24)</f>
        <v>42795.583333333336</v>
      </c>
      <c r="K1751">
        <v>1485213921</v>
      </c>
      <c r="L1751" s="13">
        <f>(K1751/86400)+25569+(-5/24)</f>
        <v>42758.767604166664</v>
      </c>
      <c r="M1751" s="15" t="str">
        <f>TEXT(L1751, "mmm")</f>
        <v>Jan</v>
      </c>
      <c r="N1751" s="15" t="str">
        <f>TEXT(L1751, "yyyy")</f>
        <v>2017</v>
      </c>
      <c r="O1751" t="b">
        <v>0</v>
      </c>
      <c r="P1751">
        <v>131</v>
      </c>
      <c r="Q1751" t="b">
        <v>1</v>
      </c>
      <c r="R1751" t="s">
        <v>8285</v>
      </c>
      <c r="S1751" s="10">
        <f>(E1751/D1751)*100</f>
        <v>123.48756218905473</v>
      </c>
      <c r="T1751" s="12">
        <f>IF(P1751&gt;0,E1751/P1751,0)</f>
        <v>94.736641221374043</v>
      </c>
      <c r="U1751" t="str">
        <f>LEFT(R1751,FIND("/",R1751,1)-1)</f>
        <v>photography</v>
      </c>
      <c r="V1751" t="str">
        <f>RIGHT(R1751,(LEN(R1751)-LEN(U1751)-1))</f>
        <v>photobooks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>(I1752/86400)+25569+(-5/24)</f>
        <v>42479.628518518519</v>
      </c>
      <c r="K1752">
        <v>1458936304</v>
      </c>
      <c r="L1752" s="13">
        <f>(K1752/86400)+25569+(-5/24)</f>
        <v>42454.628518518519</v>
      </c>
      <c r="M1752" s="15" t="str">
        <f>TEXT(L1752, "mmm")</f>
        <v>Mar</v>
      </c>
      <c r="N1752" s="15" t="str">
        <f>TEXT(L1752, "yyyy")</f>
        <v>2016</v>
      </c>
      <c r="O1752" t="b">
        <v>0</v>
      </c>
      <c r="P1752">
        <v>125</v>
      </c>
      <c r="Q1752" t="b">
        <v>1</v>
      </c>
      <c r="R1752" t="s">
        <v>8285</v>
      </c>
      <c r="S1752" s="10">
        <f>(E1752/D1752)*100</f>
        <v>201.62</v>
      </c>
      <c r="T1752" s="12">
        <f>IF(P1752&gt;0,E1752/P1752,0)</f>
        <v>80.647999999999996</v>
      </c>
      <c r="U1752" t="str">
        <f>LEFT(R1752,FIND("/",R1752,1)-1)</f>
        <v>photography</v>
      </c>
      <c r="V1752" t="str">
        <f>RIGHT(R1752,(LEN(R1752)-LEN(U1752)-1))</f>
        <v>photobooks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>(I1753/86400)+25569+(-5/24)</f>
        <v>42082.5315162037</v>
      </c>
      <c r="K1753">
        <v>1424198723</v>
      </c>
      <c r="L1753" s="13">
        <f>(K1753/86400)+25569+(-5/24)</f>
        <v>42052.573182870365</v>
      </c>
      <c r="M1753" s="15" t="str">
        <f>TEXT(L1753, "mmm")</f>
        <v>Feb</v>
      </c>
      <c r="N1753" s="15" t="str">
        <f>TEXT(L1753, "yyyy")</f>
        <v>2015</v>
      </c>
      <c r="O1753" t="b">
        <v>0</v>
      </c>
      <c r="P1753">
        <v>61</v>
      </c>
      <c r="Q1753" t="b">
        <v>1</v>
      </c>
      <c r="R1753" t="s">
        <v>8285</v>
      </c>
      <c r="S1753" s="10">
        <f>(E1753/D1753)*100</f>
        <v>102.89999999999999</v>
      </c>
      <c r="T1753" s="12">
        <f>IF(P1753&gt;0,E1753/P1753,0)</f>
        <v>168.68852459016392</v>
      </c>
      <c r="U1753" t="str">
        <f>LEFT(R1753,FIND("/",R1753,1)-1)</f>
        <v>photography</v>
      </c>
      <c r="V1753" t="str">
        <f>RIGHT(R1753,(LEN(R1753)-LEN(U1753)-1))</f>
        <v>photobooks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>(I1754/86400)+25569+(-5/24)</f>
        <v>42657.044930555552</v>
      </c>
      <c r="K1754">
        <v>1473833082</v>
      </c>
      <c r="L1754" s="13">
        <f>(K1754/86400)+25569+(-5/24)</f>
        <v>42627.044930555552</v>
      </c>
      <c r="M1754" s="15" t="str">
        <f>TEXT(L1754, "mmm")</f>
        <v>Sep</v>
      </c>
      <c r="N1754" s="15" t="str">
        <f>TEXT(L1754, "yyyy")</f>
        <v>2016</v>
      </c>
      <c r="O1754" t="b">
        <v>0</v>
      </c>
      <c r="P1754">
        <v>90</v>
      </c>
      <c r="Q1754" t="b">
        <v>1</v>
      </c>
      <c r="R1754" t="s">
        <v>8285</v>
      </c>
      <c r="S1754" s="10">
        <f>(E1754/D1754)*100</f>
        <v>260.16666666666663</v>
      </c>
      <c r="T1754" s="12">
        <f>IF(P1754&gt;0,E1754/P1754,0)</f>
        <v>34.68888888888889</v>
      </c>
      <c r="U1754" t="str">
        <f>LEFT(R1754,FIND("/",R1754,1)-1)</f>
        <v>photography</v>
      </c>
      <c r="V1754" t="str">
        <f>RIGHT(R1754,(LEN(R1754)-LEN(U1754)-1))</f>
        <v>photobooks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>(I1755/86400)+25569+(-5/24)</f>
        <v>42450.499629629623</v>
      </c>
      <c r="K1755">
        <v>1455991168</v>
      </c>
      <c r="L1755" s="13">
        <f>(K1755/86400)+25569+(-5/24)</f>
        <v>42420.541296296295</v>
      </c>
      <c r="M1755" s="15" t="str">
        <f>TEXT(L1755, "mmm")</f>
        <v>Feb</v>
      </c>
      <c r="N1755" s="15" t="str">
        <f>TEXT(L1755, "yyyy")</f>
        <v>2016</v>
      </c>
      <c r="O1755" t="b">
        <v>0</v>
      </c>
      <c r="P1755">
        <v>35</v>
      </c>
      <c r="Q1755" t="b">
        <v>1</v>
      </c>
      <c r="R1755" t="s">
        <v>8285</v>
      </c>
      <c r="S1755" s="10">
        <f>(E1755/D1755)*100</f>
        <v>108</v>
      </c>
      <c r="T1755" s="12">
        <f>IF(P1755&gt;0,E1755/P1755,0)</f>
        <v>462.85714285714283</v>
      </c>
      <c r="U1755" t="str">
        <f>LEFT(R1755,FIND("/",R1755,1)-1)</f>
        <v>photography</v>
      </c>
      <c r="V1755" t="str">
        <f>RIGHT(R1755,(LEN(R1755)-LEN(U1755)-1))</f>
        <v>photobooks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>(I1756/86400)+25569+(-5/24)</f>
        <v>42097.626770833333</v>
      </c>
      <c r="K1756">
        <v>1425502953</v>
      </c>
      <c r="L1756" s="13">
        <f>(K1756/86400)+25569+(-5/24)</f>
        <v>42067.668437499997</v>
      </c>
      <c r="M1756" s="15" t="str">
        <f>TEXT(L1756, "mmm")</f>
        <v>Mar</v>
      </c>
      <c r="N1756" s="15" t="str">
        <f>TEXT(L1756, "yyyy")</f>
        <v>2015</v>
      </c>
      <c r="O1756" t="b">
        <v>0</v>
      </c>
      <c r="P1756">
        <v>90</v>
      </c>
      <c r="Q1756" t="b">
        <v>1</v>
      </c>
      <c r="R1756" t="s">
        <v>8285</v>
      </c>
      <c r="S1756" s="10">
        <f>(E1756/D1756)*100</f>
        <v>110.52941176470587</v>
      </c>
      <c r="T1756" s="12">
        <f>IF(P1756&gt;0,E1756/P1756,0)</f>
        <v>104.38888888888889</v>
      </c>
      <c r="U1756" t="str">
        <f>LEFT(R1756,FIND("/",R1756,1)-1)</f>
        <v>photography</v>
      </c>
      <c r="V1756" t="str">
        <f>RIGHT(R1756,(LEN(R1756)-LEN(U1756)-1))</f>
        <v>photobooks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>(I1757/86400)+25569+(-5/24)</f>
        <v>42282.580567129626</v>
      </c>
      <c r="K1757">
        <v>1441479361</v>
      </c>
      <c r="L1757" s="13">
        <f>(K1757/86400)+25569+(-5/24)</f>
        <v>42252.580567129626</v>
      </c>
      <c r="M1757" s="15" t="str">
        <f>TEXT(L1757, "mmm")</f>
        <v>Sep</v>
      </c>
      <c r="N1757" s="15" t="str">
        <f>TEXT(L1757, "yyyy")</f>
        <v>2015</v>
      </c>
      <c r="O1757" t="b">
        <v>0</v>
      </c>
      <c r="P1757">
        <v>4</v>
      </c>
      <c r="Q1757" t="b">
        <v>1</v>
      </c>
      <c r="R1757" t="s">
        <v>8285</v>
      </c>
      <c r="S1757" s="10">
        <f>(E1757/D1757)*100</f>
        <v>120</v>
      </c>
      <c r="T1757" s="12">
        <f>IF(P1757&gt;0,E1757/P1757,0)</f>
        <v>7.5</v>
      </c>
      <c r="U1757" t="str">
        <f>LEFT(R1757,FIND("/",R1757,1)-1)</f>
        <v>photography</v>
      </c>
      <c r="V1757" t="str">
        <f>RIGHT(R1757,(LEN(R1757)-LEN(U1757)-1))</f>
        <v>photobooks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>(I1758/86400)+25569+(-5/24)</f>
        <v>42610.959131944437</v>
      </c>
      <c r="K1758">
        <v>1468987269</v>
      </c>
      <c r="L1758" s="13">
        <f>(K1758/86400)+25569+(-5/24)</f>
        <v>42570.959131944437</v>
      </c>
      <c r="M1758" s="15" t="str">
        <f>TEXT(L1758, "mmm")</f>
        <v>Jul</v>
      </c>
      <c r="N1758" s="15" t="str">
        <f>TEXT(L1758, "yyyy")</f>
        <v>2016</v>
      </c>
      <c r="O1758" t="b">
        <v>0</v>
      </c>
      <c r="P1758">
        <v>120</v>
      </c>
      <c r="Q1758" t="b">
        <v>1</v>
      </c>
      <c r="R1758" t="s">
        <v>8285</v>
      </c>
      <c r="S1758" s="10">
        <f>(E1758/D1758)*100</f>
        <v>102.82909090909091</v>
      </c>
      <c r="T1758" s="12">
        <f>IF(P1758&gt;0,E1758/P1758,0)</f>
        <v>47.13</v>
      </c>
      <c r="U1758" t="str">
        <f>LEFT(R1758,FIND("/",R1758,1)-1)</f>
        <v>photography</v>
      </c>
      <c r="V1758" t="str">
        <f>RIGHT(R1758,(LEN(R1758)-LEN(U1758)-1))</f>
        <v>photobooks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>(I1759/86400)+25569+(-5/24)</f>
        <v>42763.603472222218</v>
      </c>
      <c r="K1759">
        <v>1483041083</v>
      </c>
      <c r="L1759" s="13">
        <f>(K1759/86400)+25569+(-5/24)</f>
        <v>42733.619016203702</v>
      </c>
      <c r="M1759" s="15" t="str">
        <f>TEXT(L1759, "mmm")</f>
        <v>Dec</v>
      </c>
      <c r="N1759" s="15" t="str">
        <f>TEXT(L1759, "yyyy")</f>
        <v>2016</v>
      </c>
      <c r="O1759" t="b">
        <v>0</v>
      </c>
      <c r="P1759">
        <v>14</v>
      </c>
      <c r="Q1759" t="b">
        <v>1</v>
      </c>
      <c r="R1759" t="s">
        <v>8285</v>
      </c>
      <c r="S1759" s="10">
        <f>(E1759/D1759)*100</f>
        <v>115.99999999999999</v>
      </c>
      <c r="T1759" s="12">
        <f>IF(P1759&gt;0,E1759/P1759,0)</f>
        <v>414.28571428571428</v>
      </c>
      <c r="U1759" t="str">
        <f>LEFT(R1759,FIND("/",R1759,1)-1)</f>
        <v>photography</v>
      </c>
      <c r="V1759" t="str">
        <f>RIGHT(R1759,(LEN(R1759)-LEN(U1759)-1))</f>
        <v>photobooks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>(I1760/86400)+25569+(-5/24)</f>
        <v>42565.74759259259</v>
      </c>
      <c r="K1760">
        <v>1463352992</v>
      </c>
      <c r="L1760" s="13">
        <f>(K1760/86400)+25569+(-5/24)</f>
        <v>42505.74759259259</v>
      </c>
      <c r="M1760" s="15" t="str">
        <f>TEXT(L1760, "mmm")</f>
        <v>May</v>
      </c>
      <c r="N1760" s="15" t="str">
        <f>TEXT(L1760, "yyyy")</f>
        <v>2016</v>
      </c>
      <c r="O1760" t="b">
        <v>0</v>
      </c>
      <c r="P1760">
        <v>27</v>
      </c>
      <c r="Q1760" t="b">
        <v>1</v>
      </c>
      <c r="R1760" t="s">
        <v>8285</v>
      </c>
      <c r="S1760" s="10">
        <f>(E1760/D1760)*100</f>
        <v>114.7</v>
      </c>
      <c r="T1760" s="12">
        <f>IF(P1760&gt;0,E1760/P1760,0)</f>
        <v>42.481481481481481</v>
      </c>
      <c r="U1760" t="str">
        <f>LEFT(R1760,FIND("/",R1760,1)-1)</f>
        <v>photography</v>
      </c>
      <c r="V1760" t="str">
        <f>RIGHT(R1760,(LEN(R1760)-LEN(U1760)-1))</f>
        <v>photobooks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>(I1761/86400)+25569+(-5/24)</f>
        <v>42088.579039351847</v>
      </c>
      <c r="K1761">
        <v>1425585229</v>
      </c>
      <c r="L1761" s="13">
        <f>(K1761/86400)+25569+(-5/24)</f>
        <v>42068.620706018519</v>
      </c>
      <c r="M1761" s="15" t="str">
        <f>TEXT(L1761, "mmm")</f>
        <v>Mar</v>
      </c>
      <c r="N1761" s="15" t="str">
        <f>TEXT(L1761, "yyyy")</f>
        <v>2015</v>
      </c>
      <c r="O1761" t="b">
        <v>0</v>
      </c>
      <c r="P1761">
        <v>49</v>
      </c>
      <c r="Q1761" t="b">
        <v>1</v>
      </c>
      <c r="R1761" t="s">
        <v>8285</v>
      </c>
      <c r="S1761" s="10">
        <f>(E1761/D1761)*100</f>
        <v>106.60000000000001</v>
      </c>
      <c r="T1761" s="12">
        <f>IF(P1761&gt;0,E1761/P1761,0)</f>
        <v>108.77551020408163</v>
      </c>
      <c r="U1761" t="str">
        <f>LEFT(R1761,FIND("/",R1761,1)-1)</f>
        <v>photography</v>
      </c>
      <c r="V1761" t="str">
        <f>RIGHT(R1761,(LEN(R1761)-LEN(U1761)-1))</f>
        <v>photobooks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>(I1762/86400)+25569+(-5/24)</f>
        <v>42425.464270833334</v>
      </c>
      <c r="K1762">
        <v>1454688513</v>
      </c>
      <c r="L1762" s="13">
        <f>(K1762/86400)+25569+(-5/24)</f>
        <v>42405.464270833334</v>
      </c>
      <c r="M1762" s="15" t="str">
        <f>TEXT(L1762, "mmm")</f>
        <v>Feb</v>
      </c>
      <c r="N1762" s="15" t="str">
        <f>TEXT(L1762, "yyyy")</f>
        <v>2016</v>
      </c>
      <c r="O1762" t="b">
        <v>0</v>
      </c>
      <c r="P1762">
        <v>102</v>
      </c>
      <c r="Q1762" t="b">
        <v>1</v>
      </c>
      <c r="R1762" t="s">
        <v>8285</v>
      </c>
      <c r="S1762" s="10">
        <f>(E1762/D1762)*100</f>
        <v>165.44</v>
      </c>
      <c r="T1762" s="12">
        <f>IF(P1762&gt;0,E1762/P1762,0)</f>
        <v>81.098039215686271</v>
      </c>
      <c r="U1762" t="str">
        <f>LEFT(R1762,FIND("/",R1762,1)-1)</f>
        <v>photography</v>
      </c>
      <c r="V1762" t="str">
        <f>RIGHT(R1762,(LEN(R1762)-LEN(U1762)-1))</f>
        <v>photobooks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>(I1763/86400)+25569+(-5/24)</f>
        <v>42259.359490740739</v>
      </c>
      <c r="K1763">
        <v>1437745060</v>
      </c>
      <c r="L1763" s="13">
        <f>(K1763/86400)+25569+(-5/24)</f>
        <v>42209.359490740739</v>
      </c>
      <c r="M1763" s="15" t="str">
        <f>TEXT(L1763, "mmm")</f>
        <v>Jul</v>
      </c>
      <c r="N1763" s="15" t="str">
        <f>TEXT(L1763, "yyyy")</f>
        <v>2015</v>
      </c>
      <c r="O1763" t="b">
        <v>0</v>
      </c>
      <c r="P1763">
        <v>3</v>
      </c>
      <c r="Q1763" t="b">
        <v>1</v>
      </c>
      <c r="R1763" t="s">
        <v>8285</v>
      </c>
      <c r="S1763" s="10">
        <f>(E1763/D1763)*100</f>
        <v>155</v>
      </c>
      <c r="T1763" s="12">
        <f>IF(P1763&gt;0,E1763/P1763,0)</f>
        <v>51.666666666666664</v>
      </c>
      <c r="U1763" t="str">
        <f>LEFT(R1763,FIND("/",R1763,1)-1)</f>
        <v>photography</v>
      </c>
      <c r="V1763" t="str">
        <f>RIGHT(R1763,(LEN(R1763)-LEN(U1763)-1))</f>
        <v>photobooks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>(I1764/86400)+25569+(-5/24)</f>
        <v>42440.773668981477</v>
      </c>
      <c r="K1764">
        <v>1455147245</v>
      </c>
      <c r="L1764" s="13">
        <f>(K1764/86400)+25569+(-5/24)</f>
        <v>42410.773668981477</v>
      </c>
      <c r="M1764" s="15" t="str">
        <f>TEXT(L1764, "mmm")</f>
        <v>Feb</v>
      </c>
      <c r="N1764" s="15" t="str">
        <f>TEXT(L1764, "yyyy")</f>
        <v>2016</v>
      </c>
      <c r="O1764" t="b">
        <v>0</v>
      </c>
      <c r="P1764">
        <v>25</v>
      </c>
      <c r="Q1764" t="b">
        <v>1</v>
      </c>
      <c r="R1764" t="s">
        <v>8285</v>
      </c>
      <c r="S1764" s="10">
        <f>(E1764/D1764)*100</f>
        <v>885</v>
      </c>
      <c r="T1764" s="12">
        <f>IF(P1764&gt;0,E1764/P1764,0)</f>
        <v>35.4</v>
      </c>
      <c r="U1764" t="str">
        <f>LEFT(R1764,FIND("/",R1764,1)-1)</f>
        <v>photography</v>
      </c>
      <c r="V1764" t="str">
        <f>RIGHT(R1764,(LEN(R1764)-LEN(U1764)-1))</f>
        <v>photobooks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>(I1765/86400)+25569+(-5/24)</f>
        <v>42666.660185185181</v>
      </c>
      <c r="K1765">
        <v>1474663840</v>
      </c>
      <c r="L1765" s="13">
        <f>(K1765/86400)+25569+(-5/24)</f>
        <v>42636.660185185181</v>
      </c>
      <c r="M1765" s="15" t="str">
        <f>TEXT(L1765, "mmm")</f>
        <v>Sep</v>
      </c>
      <c r="N1765" s="15" t="str">
        <f>TEXT(L1765, "yyyy")</f>
        <v>2016</v>
      </c>
      <c r="O1765" t="b">
        <v>0</v>
      </c>
      <c r="P1765">
        <v>118</v>
      </c>
      <c r="Q1765" t="b">
        <v>1</v>
      </c>
      <c r="R1765" t="s">
        <v>8285</v>
      </c>
      <c r="S1765" s="10">
        <f>(E1765/D1765)*100</f>
        <v>101.90833333333333</v>
      </c>
      <c r="T1765" s="12">
        <f>IF(P1765&gt;0,E1765/P1765,0)</f>
        <v>103.63559322033899</v>
      </c>
      <c r="U1765" t="str">
        <f>LEFT(R1765,FIND("/",R1765,1)-1)</f>
        <v>photography</v>
      </c>
      <c r="V1765" t="str">
        <f>RIGHT(R1765,(LEN(R1765)-LEN(U1765)-1))</f>
        <v>photobooks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>(I1766/86400)+25569+(-5/24)</f>
        <v>41854.27753472222</v>
      </c>
      <c r="K1766">
        <v>1404560379</v>
      </c>
      <c r="L1766" s="13">
        <f>(K1766/86400)+25569+(-5/24)</f>
        <v>41825.27753472222</v>
      </c>
      <c r="M1766" s="15" t="str">
        <f>TEXT(L1766, "mmm")</f>
        <v>Jul</v>
      </c>
      <c r="N1766" s="15" t="str">
        <f>TEXT(L1766, "yyyy")</f>
        <v>2014</v>
      </c>
      <c r="O1766" t="b">
        <v>1</v>
      </c>
      <c r="P1766">
        <v>39</v>
      </c>
      <c r="Q1766" t="b">
        <v>0</v>
      </c>
      <c r="R1766" t="s">
        <v>8285</v>
      </c>
      <c r="S1766" s="10">
        <f>(E1766/D1766)*100</f>
        <v>19.600000000000001</v>
      </c>
      <c r="T1766" s="12">
        <f>IF(P1766&gt;0,E1766/P1766,0)</f>
        <v>55.282051282051285</v>
      </c>
      <c r="U1766" t="str">
        <f>LEFT(R1766,FIND("/",R1766,1)-1)</f>
        <v>photography</v>
      </c>
      <c r="V1766" t="str">
        <f>RIGHT(R1766,(LEN(R1766)-LEN(U1766)-1))</f>
        <v>photobooks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>(I1767/86400)+25569+(-5/24)</f>
        <v>41864.772129629629</v>
      </c>
      <c r="K1767">
        <v>1405380712</v>
      </c>
      <c r="L1767" s="13">
        <f>(K1767/86400)+25569+(-5/24)</f>
        <v>41834.772129629629</v>
      </c>
      <c r="M1767" s="15" t="str">
        <f>TEXT(L1767, "mmm")</f>
        <v>Jul</v>
      </c>
      <c r="N1767" s="15" t="str">
        <f>TEXT(L1767, "yyyy")</f>
        <v>2014</v>
      </c>
      <c r="O1767" t="b">
        <v>1</v>
      </c>
      <c r="P1767">
        <v>103</v>
      </c>
      <c r="Q1767" t="b">
        <v>0</v>
      </c>
      <c r="R1767" t="s">
        <v>8285</v>
      </c>
      <c r="S1767" s="10">
        <f>(E1767/D1767)*100</f>
        <v>59.467839999999995</v>
      </c>
      <c r="T1767" s="12">
        <f>IF(P1767&gt;0,E1767/P1767,0)</f>
        <v>72.16970873786407</v>
      </c>
      <c r="U1767" t="str">
        <f>LEFT(R1767,FIND("/",R1767,1)-1)</f>
        <v>photography</v>
      </c>
      <c r="V1767" t="str">
        <f>RIGHT(R1767,(LEN(R1767)-LEN(U1767)-1))</f>
        <v>photobooks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>(I1768/86400)+25569+(-5/24)</f>
        <v>41876.65148148148</v>
      </c>
      <c r="K1768">
        <v>1407184688</v>
      </c>
      <c r="L1768" s="13">
        <f>(K1768/86400)+25569+(-5/24)</f>
        <v>41855.65148148148</v>
      </c>
      <c r="M1768" s="15" t="str">
        <f>TEXT(L1768, "mmm")</f>
        <v>Aug</v>
      </c>
      <c r="N1768" s="15" t="str">
        <f>TEXT(L1768, "yyyy")</f>
        <v>2014</v>
      </c>
      <c r="O1768" t="b">
        <v>1</v>
      </c>
      <c r="P1768">
        <v>0</v>
      </c>
      <c r="Q1768" t="b">
        <v>0</v>
      </c>
      <c r="R1768" t="s">
        <v>8285</v>
      </c>
      <c r="S1768" s="10">
        <f>(E1768/D1768)*100</f>
        <v>0</v>
      </c>
      <c r="T1768" s="12">
        <f>IF(P1768&gt;0,E1768/P1768,0)</f>
        <v>0</v>
      </c>
      <c r="U1768" t="str">
        <f>LEFT(R1768,FIND("/",R1768,1)-1)</f>
        <v>photography</v>
      </c>
      <c r="V1768" t="str">
        <f>RIGHT(R1768,(LEN(R1768)-LEN(U1768)-1))</f>
        <v>photobooks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>(I1769/86400)+25569+(-5/24)</f>
        <v>41854.450046296297</v>
      </c>
      <c r="K1769">
        <v>1404488884</v>
      </c>
      <c r="L1769" s="13">
        <f>(K1769/86400)+25569+(-5/24)</f>
        <v>41824.450046296297</v>
      </c>
      <c r="M1769" s="15" t="str">
        <f>TEXT(L1769, "mmm")</f>
        <v>Jul</v>
      </c>
      <c r="N1769" s="15" t="str">
        <f>TEXT(L1769, "yyyy")</f>
        <v>2014</v>
      </c>
      <c r="O1769" t="b">
        <v>1</v>
      </c>
      <c r="P1769">
        <v>39</v>
      </c>
      <c r="Q1769" t="b">
        <v>0</v>
      </c>
      <c r="R1769" t="s">
        <v>8285</v>
      </c>
      <c r="S1769" s="10">
        <f>(E1769/D1769)*100</f>
        <v>45.72</v>
      </c>
      <c r="T1769" s="12">
        <f>IF(P1769&gt;0,E1769/P1769,0)</f>
        <v>58.615384615384613</v>
      </c>
      <c r="U1769" t="str">
        <f>LEFT(R1769,FIND("/",R1769,1)-1)</f>
        <v>photography</v>
      </c>
      <c r="V1769" t="str">
        <f>RIGHT(R1769,(LEN(R1769)-LEN(U1769)-1))</f>
        <v>photobooks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>(I1770/86400)+25569+(-5/24)</f>
        <v>41909.352361111109</v>
      </c>
      <c r="K1770">
        <v>1406640444</v>
      </c>
      <c r="L1770" s="13">
        <f>(K1770/86400)+25569+(-5/24)</f>
        <v>41849.352361111109</v>
      </c>
      <c r="M1770" s="15" t="str">
        <f>TEXT(L1770, "mmm")</f>
        <v>Jul</v>
      </c>
      <c r="N1770" s="15" t="str">
        <f>TEXT(L1770, "yyyy")</f>
        <v>2014</v>
      </c>
      <c r="O1770" t="b">
        <v>1</v>
      </c>
      <c r="P1770">
        <v>15</v>
      </c>
      <c r="Q1770" t="b">
        <v>0</v>
      </c>
      <c r="R1770" t="s">
        <v>8285</v>
      </c>
      <c r="S1770" s="10">
        <f>(E1770/D1770)*100</f>
        <v>3.74</v>
      </c>
      <c r="T1770" s="12">
        <f>IF(P1770&gt;0,E1770/P1770,0)</f>
        <v>12.466666666666667</v>
      </c>
      <c r="U1770" t="str">
        <f>LEFT(R1770,FIND("/",R1770,1)-1)</f>
        <v>photography</v>
      </c>
      <c r="V1770" t="str">
        <f>RIGHT(R1770,(LEN(R1770)-LEN(U1770)-1))</f>
        <v>photobooks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>(I1771/86400)+25569+(-5/24)</f>
        <v>42017.610636574071</v>
      </c>
      <c r="K1771">
        <v>1418585959</v>
      </c>
      <c r="L1771" s="13">
        <f>(K1771/86400)+25569+(-5/24)</f>
        <v>41987.610636574071</v>
      </c>
      <c r="M1771" s="15" t="str">
        <f>TEXT(L1771, "mmm")</f>
        <v>Dec</v>
      </c>
      <c r="N1771" s="15" t="str">
        <f>TEXT(L1771, "yyyy")</f>
        <v>2014</v>
      </c>
      <c r="O1771" t="b">
        <v>1</v>
      </c>
      <c r="P1771">
        <v>22</v>
      </c>
      <c r="Q1771" t="b">
        <v>0</v>
      </c>
      <c r="R1771" t="s">
        <v>8285</v>
      </c>
      <c r="S1771" s="10">
        <f>(E1771/D1771)*100</f>
        <v>2.7025000000000001</v>
      </c>
      <c r="T1771" s="12">
        <f>IF(P1771&gt;0,E1771/P1771,0)</f>
        <v>49.136363636363633</v>
      </c>
      <c r="U1771" t="str">
        <f>LEFT(R1771,FIND("/",R1771,1)-1)</f>
        <v>photography</v>
      </c>
      <c r="V1771" t="str">
        <f>RIGHT(R1771,(LEN(R1771)-LEN(U1771)-1))</f>
        <v>photobooks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>(I1772/86400)+25569+(-5/24)</f>
        <v>41926.571689814817</v>
      </c>
      <c r="K1772">
        <v>1410288194</v>
      </c>
      <c r="L1772" s="13">
        <f>(K1772/86400)+25569+(-5/24)</f>
        <v>41891.571689814817</v>
      </c>
      <c r="M1772" s="15" t="str">
        <f>TEXT(L1772, "mmm")</f>
        <v>Sep</v>
      </c>
      <c r="N1772" s="15" t="str">
        <f>TEXT(L1772, "yyyy")</f>
        <v>2014</v>
      </c>
      <c r="O1772" t="b">
        <v>1</v>
      </c>
      <c r="P1772">
        <v>92</v>
      </c>
      <c r="Q1772" t="b">
        <v>0</v>
      </c>
      <c r="R1772" t="s">
        <v>8285</v>
      </c>
      <c r="S1772" s="10">
        <f>(E1772/D1772)*100</f>
        <v>56.51428571428572</v>
      </c>
      <c r="T1772" s="12">
        <f>IF(P1772&gt;0,E1772/P1772,0)</f>
        <v>150.5</v>
      </c>
      <c r="U1772" t="str">
        <f>LEFT(R1772,FIND("/",R1772,1)-1)</f>
        <v>photography</v>
      </c>
      <c r="V1772" t="str">
        <f>RIGHT(R1772,(LEN(R1772)-LEN(U1772)-1))</f>
        <v>photobooks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>(I1773/86400)+25569+(-5/24)</f>
        <v>41935.771296296291</v>
      </c>
      <c r="K1773">
        <v>1411515040</v>
      </c>
      <c r="L1773" s="13">
        <f>(K1773/86400)+25569+(-5/24)</f>
        <v>41905.771296296291</v>
      </c>
      <c r="M1773" s="15" t="str">
        <f>TEXT(L1773, "mmm")</f>
        <v>Sep</v>
      </c>
      <c r="N1773" s="15" t="str">
        <f>TEXT(L1773, "yyyy")</f>
        <v>2014</v>
      </c>
      <c r="O1773" t="b">
        <v>1</v>
      </c>
      <c r="P1773">
        <v>25</v>
      </c>
      <c r="Q1773" t="b">
        <v>0</v>
      </c>
      <c r="R1773" t="s">
        <v>8285</v>
      </c>
      <c r="S1773" s="10">
        <f>(E1773/D1773)*100</f>
        <v>21.30952380952381</v>
      </c>
      <c r="T1773" s="12">
        <f>IF(P1773&gt;0,E1773/P1773,0)</f>
        <v>35.799999999999997</v>
      </c>
      <c r="U1773" t="str">
        <f>LEFT(R1773,FIND("/",R1773,1)-1)</f>
        <v>photography</v>
      </c>
      <c r="V1773" t="str">
        <f>RIGHT(R1773,(LEN(R1773)-LEN(U1773)-1))</f>
        <v>photobooks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>(I1774/86400)+25569+(-5/24)</f>
        <v>41826.509675925925</v>
      </c>
      <c r="K1774">
        <v>1399482836</v>
      </c>
      <c r="L1774" s="13">
        <f>(K1774/86400)+25569+(-5/24)</f>
        <v>41766.509675925925</v>
      </c>
      <c r="M1774" s="15" t="str">
        <f>TEXT(L1774, "mmm")</f>
        <v>May</v>
      </c>
      <c r="N1774" s="15" t="str">
        <f>TEXT(L1774, "yyyy")</f>
        <v>2014</v>
      </c>
      <c r="O1774" t="b">
        <v>1</v>
      </c>
      <c r="P1774">
        <v>19</v>
      </c>
      <c r="Q1774" t="b">
        <v>0</v>
      </c>
      <c r="R1774" t="s">
        <v>8285</v>
      </c>
      <c r="S1774" s="10">
        <f>(E1774/D1774)*100</f>
        <v>15.6</v>
      </c>
      <c r="T1774" s="12">
        <f>IF(P1774&gt;0,E1774/P1774,0)</f>
        <v>45.157894736842103</v>
      </c>
      <c r="U1774" t="str">
        <f>LEFT(R1774,FIND("/",R1774,1)-1)</f>
        <v>photography</v>
      </c>
      <c r="V1774" t="str">
        <f>RIGHT(R1774,(LEN(R1774)-LEN(U1774)-1))</f>
        <v>photobooks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>(I1775/86400)+25569+(-5/24)</f>
        <v>42023.552060185182</v>
      </c>
      <c r="K1775">
        <v>1417803298</v>
      </c>
      <c r="L1775" s="13">
        <f>(K1775/86400)+25569+(-5/24)</f>
        <v>41978.552060185182</v>
      </c>
      <c r="M1775" s="15" t="str">
        <f>TEXT(L1775, "mmm")</f>
        <v>Dec</v>
      </c>
      <c r="N1775" s="15" t="str">
        <f>TEXT(L1775, "yyyy")</f>
        <v>2014</v>
      </c>
      <c r="O1775" t="b">
        <v>1</v>
      </c>
      <c r="P1775">
        <v>19</v>
      </c>
      <c r="Q1775" t="b">
        <v>0</v>
      </c>
      <c r="R1775" t="s">
        <v>8285</v>
      </c>
      <c r="S1775" s="10">
        <f>(E1775/D1775)*100</f>
        <v>6.2566666666666677</v>
      </c>
      <c r="T1775" s="12">
        <f>IF(P1775&gt;0,E1775/P1775,0)</f>
        <v>98.78947368421052</v>
      </c>
      <c r="U1775" t="str">
        <f>LEFT(R1775,FIND("/",R1775,1)-1)</f>
        <v>photography</v>
      </c>
      <c r="V1775" t="str">
        <f>RIGHT(R1775,(LEN(R1775)-LEN(U1775)-1))</f>
        <v>photobooks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>(I1776/86400)+25569+(-5/24)</f>
        <v>41972.415972222218</v>
      </c>
      <c r="K1776">
        <v>1413609292</v>
      </c>
      <c r="L1776" s="13">
        <f>(K1776/86400)+25569+(-5/24)</f>
        <v>41930.010324074072</v>
      </c>
      <c r="M1776" s="15" t="str">
        <f>TEXT(L1776, "mmm")</f>
        <v>Oct</v>
      </c>
      <c r="N1776" s="15" t="str">
        <f>TEXT(L1776, "yyyy")</f>
        <v>2014</v>
      </c>
      <c r="O1776" t="b">
        <v>1</v>
      </c>
      <c r="P1776">
        <v>13</v>
      </c>
      <c r="Q1776" t="b">
        <v>0</v>
      </c>
      <c r="R1776" t="s">
        <v>8285</v>
      </c>
      <c r="S1776" s="10">
        <f>(E1776/D1776)*100</f>
        <v>45.92</v>
      </c>
      <c r="T1776" s="12">
        <f>IF(P1776&gt;0,E1776/P1776,0)</f>
        <v>88.307692307692307</v>
      </c>
      <c r="U1776" t="str">
        <f>LEFT(R1776,FIND("/",R1776,1)-1)</f>
        <v>photography</v>
      </c>
      <c r="V1776" t="str">
        <f>RIGHT(R1776,(LEN(R1776)-LEN(U1776)-1))</f>
        <v>photobooks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>(I1777/86400)+25569+(-5/24)</f>
        <v>41936.768055555549</v>
      </c>
      <c r="K1777">
        <v>1410305160</v>
      </c>
      <c r="L1777" s="13">
        <f>(K1777/86400)+25569+(-5/24)</f>
        <v>41891.768055555549</v>
      </c>
      <c r="M1777" s="15" t="str">
        <f>TEXT(L1777, "mmm")</f>
        <v>Sep</v>
      </c>
      <c r="N1777" s="15" t="str">
        <f>TEXT(L1777, "yyyy")</f>
        <v>2014</v>
      </c>
      <c r="O1777" t="b">
        <v>1</v>
      </c>
      <c r="P1777">
        <v>124</v>
      </c>
      <c r="Q1777" t="b">
        <v>0</v>
      </c>
      <c r="R1777" t="s">
        <v>8285</v>
      </c>
      <c r="S1777" s="10">
        <f>(E1777/D1777)*100</f>
        <v>65.101538461538468</v>
      </c>
      <c r="T1777" s="12">
        <f>IF(P1777&gt;0,E1777/P1777,0)</f>
        <v>170.62903225806451</v>
      </c>
      <c r="U1777" t="str">
        <f>LEFT(R1777,FIND("/",R1777,1)-1)</f>
        <v>photography</v>
      </c>
      <c r="V1777" t="str">
        <f>RIGHT(R1777,(LEN(R1777)-LEN(U1777)-1))</f>
        <v>photobooks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>(I1778/86400)+25569+(-5/24)</f>
        <v>41941.748506944445</v>
      </c>
      <c r="K1778">
        <v>1411513071</v>
      </c>
      <c r="L1778" s="13">
        <f>(K1778/86400)+25569+(-5/24)</f>
        <v>41905.748506944445</v>
      </c>
      <c r="M1778" s="15" t="str">
        <f>TEXT(L1778, "mmm")</f>
        <v>Sep</v>
      </c>
      <c r="N1778" s="15" t="str">
        <f>TEXT(L1778, "yyyy")</f>
        <v>2014</v>
      </c>
      <c r="O1778" t="b">
        <v>1</v>
      </c>
      <c r="P1778">
        <v>4</v>
      </c>
      <c r="Q1778" t="b">
        <v>0</v>
      </c>
      <c r="R1778" t="s">
        <v>8285</v>
      </c>
      <c r="S1778" s="10">
        <f>(E1778/D1778)*100</f>
        <v>6.7</v>
      </c>
      <c r="T1778" s="12">
        <f>IF(P1778&gt;0,E1778/P1778,0)</f>
        <v>83.75</v>
      </c>
      <c r="U1778" t="str">
        <f>LEFT(R1778,FIND("/",R1778,1)-1)</f>
        <v>photography</v>
      </c>
      <c r="V1778" t="str">
        <f>RIGHT(R1778,(LEN(R1778)-LEN(U1778)-1))</f>
        <v>photobooks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>(I1779/86400)+25569+(-5/24)</f>
        <v>42055.14876157407</v>
      </c>
      <c r="K1779">
        <v>1421829253</v>
      </c>
      <c r="L1779" s="13">
        <f>(K1779/86400)+25569+(-5/24)</f>
        <v>42025.14876157407</v>
      </c>
      <c r="M1779" s="15" t="str">
        <f>TEXT(L1779, "mmm")</f>
        <v>Jan</v>
      </c>
      <c r="N1779" s="15" t="str">
        <f>TEXT(L1779, "yyyy")</f>
        <v>2015</v>
      </c>
      <c r="O1779" t="b">
        <v>1</v>
      </c>
      <c r="P1779">
        <v>10</v>
      </c>
      <c r="Q1779" t="b">
        <v>0</v>
      </c>
      <c r="R1779" t="s">
        <v>8285</v>
      </c>
      <c r="S1779" s="10">
        <f>(E1779/D1779)*100</f>
        <v>13.5625</v>
      </c>
      <c r="T1779" s="12">
        <f>IF(P1779&gt;0,E1779/P1779,0)</f>
        <v>65.099999999999994</v>
      </c>
      <c r="U1779" t="str">
        <f>LEFT(R1779,FIND("/",R1779,1)-1)</f>
        <v>photography</v>
      </c>
      <c r="V1779" t="str">
        <f>RIGHT(R1779,(LEN(R1779)-LEN(U1779)-1))</f>
        <v>photobooks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>(I1780/86400)+25569+(-5/24)</f>
        <v>42090.613368055558</v>
      </c>
      <c r="K1780">
        <v>1423600995</v>
      </c>
      <c r="L1780" s="13">
        <f>(K1780/86400)+25569+(-5/24)</f>
        <v>42045.655034722215</v>
      </c>
      <c r="M1780" s="15" t="str">
        <f>TEXT(L1780, "mmm")</f>
        <v>Feb</v>
      </c>
      <c r="N1780" s="15" t="str">
        <f>TEXT(L1780, "yyyy")</f>
        <v>2015</v>
      </c>
      <c r="O1780" t="b">
        <v>1</v>
      </c>
      <c r="P1780">
        <v>15</v>
      </c>
      <c r="Q1780" t="b">
        <v>0</v>
      </c>
      <c r="R1780" t="s">
        <v>8285</v>
      </c>
      <c r="S1780" s="10">
        <f>(E1780/D1780)*100</f>
        <v>1.9900000000000002</v>
      </c>
      <c r="T1780" s="12">
        <f>IF(P1780&gt;0,E1780/P1780,0)</f>
        <v>66.333333333333329</v>
      </c>
      <c r="U1780" t="str">
        <f>LEFT(R1780,FIND("/",R1780,1)-1)</f>
        <v>photography</v>
      </c>
      <c r="V1780" t="str">
        <f>RIGHT(R1780,(LEN(R1780)-LEN(U1780)-1))</f>
        <v>photobooks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>(I1781/86400)+25569+(-5/24)</f>
        <v>42615.483564814807</v>
      </c>
      <c r="K1781">
        <v>1470242180</v>
      </c>
      <c r="L1781" s="13">
        <f>(K1781/86400)+25569+(-5/24)</f>
        <v>42585.483564814807</v>
      </c>
      <c r="M1781" s="15" t="str">
        <f>TEXT(L1781, "mmm")</f>
        <v>Aug</v>
      </c>
      <c r="N1781" s="15" t="str">
        <f>TEXT(L1781, "yyyy")</f>
        <v>2016</v>
      </c>
      <c r="O1781" t="b">
        <v>1</v>
      </c>
      <c r="P1781">
        <v>38</v>
      </c>
      <c r="Q1781" t="b">
        <v>0</v>
      </c>
      <c r="R1781" t="s">
        <v>8285</v>
      </c>
      <c r="S1781" s="10">
        <f>(E1781/D1781)*100</f>
        <v>36.236363636363642</v>
      </c>
      <c r="T1781" s="12">
        <f>IF(P1781&gt;0,E1781/P1781,0)</f>
        <v>104.89473684210526</v>
      </c>
      <c r="U1781" t="str">
        <f>LEFT(R1781,FIND("/",R1781,1)-1)</f>
        <v>photography</v>
      </c>
      <c r="V1781" t="str">
        <f>RIGHT(R1781,(LEN(R1781)-LEN(U1781)-1))</f>
        <v>photobooks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>(I1782/86400)+25569+(-5/24)</f>
        <v>42553.392476851848</v>
      </c>
      <c r="K1782">
        <v>1462285510</v>
      </c>
      <c r="L1782" s="13">
        <f>(K1782/86400)+25569+(-5/24)</f>
        <v>42493.392476851848</v>
      </c>
      <c r="M1782" s="15" t="str">
        <f>TEXT(L1782, "mmm")</f>
        <v>May</v>
      </c>
      <c r="N1782" s="15" t="str">
        <f>TEXT(L1782, "yyyy")</f>
        <v>2016</v>
      </c>
      <c r="O1782" t="b">
        <v>1</v>
      </c>
      <c r="P1782">
        <v>152</v>
      </c>
      <c r="Q1782" t="b">
        <v>0</v>
      </c>
      <c r="R1782" t="s">
        <v>8285</v>
      </c>
      <c r="S1782" s="10">
        <f>(E1782/D1782)*100</f>
        <v>39.743333333333339</v>
      </c>
      <c r="T1782" s="12">
        <f>IF(P1782&gt;0,E1782/P1782,0)</f>
        <v>78.440789473684205</v>
      </c>
      <c r="U1782" t="str">
        <f>LEFT(R1782,FIND("/",R1782,1)-1)</f>
        <v>photography</v>
      </c>
      <c r="V1782" t="str">
        <f>RIGHT(R1782,(LEN(R1782)-LEN(U1782)-1))</f>
        <v>photobooks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>(I1783/86400)+25569+(-5/24)</f>
        <v>42628.409085648142</v>
      </c>
      <c r="K1783">
        <v>1471272545</v>
      </c>
      <c r="L1783" s="13">
        <f>(K1783/86400)+25569+(-5/24)</f>
        <v>42597.409085648142</v>
      </c>
      <c r="M1783" s="15" t="str">
        <f>TEXT(L1783, "mmm")</f>
        <v>Aug</v>
      </c>
      <c r="N1783" s="15" t="str">
        <f>TEXT(L1783, "yyyy")</f>
        <v>2016</v>
      </c>
      <c r="O1783" t="b">
        <v>1</v>
      </c>
      <c r="P1783">
        <v>24</v>
      </c>
      <c r="Q1783" t="b">
        <v>0</v>
      </c>
      <c r="R1783" t="s">
        <v>8285</v>
      </c>
      <c r="S1783" s="10">
        <f>(E1783/D1783)*100</f>
        <v>25.763636363636365</v>
      </c>
      <c r="T1783" s="12">
        <f>IF(P1783&gt;0,E1783/P1783,0)</f>
        <v>59.041666666666664</v>
      </c>
      <c r="U1783" t="str">
        <f>LEFT(R1783,FIND("/",R1783,1)-1)</f>
        <v>photography</v>
      </c>
      <c r="V1783" t="str">
        <f>RIGHT(R1783,(LEN(R1783)-LEN(U1783)-1))</f>
        <v>photobooks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>(I1784/86400)+25569+(-5/24)</f>
        <v>42421.366770833331</v>
      </c>
      <c r="K1784">
        <v>1453211289</v>
      </c>
      <c r="L1784" s="13">
        <f>(K1784/86400)+25569+(-5/24)</f>
        <v>42388.366770833331</v>
      </c>
      <c r="M1784" s="15" t="str">
        <f>TEXT(L1784, "mmm")</f>
        <v>Jan</v>
      </c>
      <c r="N1784" s="15" t="str">
        <f>TEXT(L1784, "yyyy")</f>
        <v>2016</v>
      </c>
      <c r="O1784" t="b">
        <v>1</v>
      </c>
      <c r="P1784">
        <v>76</v>
      </c>
      <c r="Q1784" t="b">
        <v>0</v>
      </c>
      <c r="R1784" t="s">
        <v>8285</v>
      </c>
      <c r="S1784" s="10">
        <f>(E1784/D1784)*100</f>
        <v>15.491428571428573</v>
      </c>
      <c r="T1784" s="12">
        <f>IF(P1784&gt;0,E1784/P1784,0)</f>
        <v>71.34210526315789</v>
      </c>
      <c r="U1784" t="str">
        <f>LEFT(R1784,FIND("/",R1784,1)-1)</f>
        <v>photography</v>
      </c>
      <c r="V1784" t="str">
        <f>RIGHT(R1784,(LEN(R1784)-LEN(U1784)-1))</f>
        <v>photobooks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>(I1785/86400)+25569+(-5/24)</f>
        <v>42145.741643518515</v>
      </c>
      <c r="K1785">
        <v>1429656478</v>
      </c>
      <c r="L1785" s="13">
        <f>(K1785/86400)+25569+(-5/24)</f>
        <v>42115.741643518515</v>
      </c>
      <c r="M1785" s="15" t="str">
        <f>TEXT(L1785, "mmm")</f>
        <v>Apr</v>
      </c>
      <c r="N1785" s="15" t="str">
        <f>TEXT(L1785, "yyyy")</f>
        <v>2015</v>
      </c>
      <c r="O1785" t="b">
        <v>1</v>
      </c>
      <c r="P1785">
        <v>185</v>
      </c>
      <c r="Q1785" t="b">
        <v>0</v>
      </c>
      <c r="R1785" t="s">
        <v>8285</v>
      </c>
      <c r="S1785" s="10">
        <f>(E1785/D1785)*100</f>
        <v>23.692499999999999</v>
      </c>
      <c r="T1785" s="12">
        <f>IF(P1785&gt;0,E1785/P1785,0)</f>
        <v>51.227027027027027</v>
      </c>
      <c r="U1785" t="str">
        <f>LEFT(R1785,FIND("/",R1785,1)-1)</f>
        <v>photography</v>
      </c>
      <c r="V1785" t="str">
        <f>RIGHT(R1785,(LEN(R1785)-LEN(U1785)-1))</f>
        <v>photobooks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>(I1786/86400)+25569+(-5/24)</f>
        <v>42034.934027777774</v>
      </c>
      <c r="K1786">
        <v>1419954240</v>
      </c>
      <c r="L1786" s="13">
        <f>(K1786/86400)+25569+(-5/24)</f>
        <v>42003.447222222218</v>
      </c>
      <c r="M1786" s="15" t="str">
        <f>TEXT(L1786, "mmm")</f>
        <v>Dec</v>
      </c>
      <c r="N1786" s="15" t="str">
        <f>TEXT(L1786, "yyyy")</f>
        <v>2014</v>
      </c>
      <c r="O1786" t="b">
        <v>1</v>
      </c>
      <c r="P1786">
        <v>33</v>
      </c>
      <c r="Q1786" t="b">
        <v>0</v>
      </c>
      <c r="R1786" t="s">
        <v>8285</v>
      </c>
      <c r="S1786" s="10">
        <f>(E1786/D1786)*100</f>
        <v>39.76</v>
      </c>
      <c r="T1786" s="12">
        <f>IF(P1786&gt;0,E1786/P1786,0)</f>
        <v>60.242424242424242</v>
      </c>
      <c r="U1786" t="str">
        <f>LEFT(R1786,FIND("/",R1786,1)-1)</f>
        <v>photography</v>
      </c>
      <c r="V1786" t="str">
        <f>RIGHT(R1786,(LEN(R1786)-LEN(U1786)-1))</f>
        <v>photobooks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>(I1787/86400)+25569+(-5/24)</f>
        <v>41927.791666666664</v>
      </c>
      <c r="K1787">
        <v>1410750855</v>
      </c>
      <c r="L1787" s="13">
        <f>(K1787/86400)+25569+(-5/24)</f>
        <v>41896.926562499997</v>
      </c>
      <c r="M1787" s="15" t="str">
        <f>TEXT(L1787, "mmm")</f>
        <v>Sep</v>
      </c>
      <c r="N1787" s="15" t="str">
        <f>TEXT(L1787, "yyyy")</f>
        <v>2014</v>
      </c>
      <c r="O1787" t="b">
        <v>1</v>
      </c>
      <c r="P1787">
        <v>108</v>
      </c>
      <c r="Q1787" t="b">
        <v>0</v>
      </c>
      <c r="R1787" t="s">
        <v>8285</v>
      </c>
      <c r="S1787" s="10">
        <f>(E1787/D1787)*100</f>
        <v>20.220833333333331</v>
      </c>
      <c r="T1787" s="12">
        <f>IF(P1787&gt;0,E1787/P1787,0)</f>
        <v>44.935185185185183</v>
      </c>
      <c r="U1787" t="str">
        <f>LEFT(R1787,FIND("/",R1787,1)-1)</f>
        <v>photography</v>
      </c>
      <c r="V1787" t="str">
        <f>RIGHT(R1787,(LEN(R1787)-LEN(U1787)-1))</f>
        <v>photobooks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>(I1788/86400)+25569+(-5/24)</f>
        <v>41988.342326388891</v>
      </c>
      <c r="K1788">
        <v>1416057177</v>
      </c>
      <c r="L1788" s="13">
        <f>(K1788/86400)+25569+(-5/24)</f>
        <v>41958.342326388891</v>
      </c>
      <c r="M1788" s="15" t="str">
        <f>TEXT(L1788, "mmm")</f>
        <v>Nov</v>
      </c>
      <c r="N1788" s="15" t="str">
        <f>TEXT(L1788, "yyyy")</f>
        <v>2014</v>
      </c>
      <c r="O1788" t="b">
        <v>1</v>
      </c>
      <c r="P1788">
        <v>29</v>
      </c>
      <c r="Q1788" t="b">
        <v>0</v>
      </c>
      <c r="R1788" t="s">
        <v>8285</v>
      </c>
      <c r="S1788" s="10">
        <f>(E1788/D1788)*100</f>
        <v>47.631578947368418</v>
      </c>
      <c r="T1788" s="12">
        <f>IF(P1788&gt;0,E1788/P1788,0)</f>
        <v>31.206896551724139</v>
      </c>
      <c r="U1788" t="str">
        <f>LEFT(R1788,FIND("/",R1788,1)-1)</f>
        <v>photography</v>
      </c>
      <c r="V1788" t="str">
        <f>RIGHT(R1788,(LEN(R1788)-LEN(U1788)-1))</f>
        <v>photobooks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>(I1789/86400)+25569+(-5/24)</f>
        <v>42098.40552083333</v>
      </c>
      <c r="K1789">
        <v>1425570237</v>
      </c>
      <c r="L1789" s="13">
        <f>(K1789/86400)+25569+(-5/24)</f>
        <v>42068.447187499994</v>
      </c>
      <c r="M1789" s="15" t="str">
        <f>TEXT(L1789, "mmm")</f>
        <v>Mar</v>
      </c>
      <c r="N1789" s="15" t="str">
        <f>TEXT(L1789, "yyyy")</f>
        <v>2015</v>
      </c>
      <c r="O1789" t="b">
        <v>1</v>
      </c>
      <c r="P1789">
        <v>24</v>
      </c>
      <c r="Q1789" t="b">
        <v>0</v>
      </c>
      <c r="R1789" t="s">
        <v>8285</v>
      </c>
      <c r="S1789" s="10">
        <f>(E1789/D1789)*100</f>
        <v>15.329999999999998</v>
      </c>
      <c r="T1789" s="12">
        <f>IF(P1789&gt;0,E1789/P1789,0)</f>
        <v>63.875</v>
      </c>
      <c r="U1789" t="str">
        <f>LEFT(R1789,FIND("/",R1789,1)-1)</f>
        <v>photography</v>
      </c>
      <c r="V1789" t="str">
        <f>RIGHT(R1789,(LEN(R1789)-LEN(U1789)-1))</f>
        <v>photobooks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>(I1790/86400)+25569+(-5/24)</f>
        <v>41943.740069444444</v>
      </c>
      <c r="K1790">
        <v>1412203542</v>
      </c>
      <c r="L1790" s="13">
        <f>(K1790/86400)+25569+(-5/24)</f>
        <v>41913.740069444444</v>
      </c>
      <c r="M1790" s="15" t="str">
        <f>TEXT(L1790, "mmm")</f>
        <v>Oct</v>
      </c>
      <c r="N1790" s="15" t="str">
        <f>TEXT(L1790, "yyyy")</f>
        <v>2014</v>
      </c>
      <c r="O1790" t="b">
        <v>1</v>
      </c>
      <c r="P1790">
        <v>4</v>
      </c>
      <c r="Q1790" t="b">
        <v>0</v>
      </c>
      <c r="R1790" t="s">
        <v>8285</v>
      </c>
      <c r="S1790" s="10">
        <f>(E1790/D1790)*100</f>
        <v>1.3818181818181818</v>
      </c>
      <c r="T1790" s="12">
        <f>IF(P1790&gt;0,E1790/P1790,0)</f>
        <v>19</v>
      </c>
      <c r="U1790" t="str">
        <f>LEFT(R1790,FIND("/",R1790,1)-1)</f>
        <v>photography</v>
      </c>
      <c r="V1790" t="str">
        <f>RIGHT(R1790,(LEN(R1790)-LEN(U1790)-1))</f>
        <v>photobooks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>(I1791/86400)+25569+(-5/24)</f>
        <v>42016.041701388887</v>
      </c>
      <c r="K1791">
        <v>1415858403</v>
      </c>
      <c r="L1791" s="13">
        <f>(K1791/86400)+25569+(-5/24)</f>
        <v>41956.041701388887</v>
      </c>
      <c r="M1791" s="15" t="str">
        <f>TEXT(L1791, "mmm")</f>
        <v>Nov</v>
      </c>
      <c r="N1791" s="15" t="str">
        <f>TEXT(L1791, "yyyy")</f>
        <v>2014</v>
      </c>
      <c r="O1791" t="b">
        <v>1</v>
      </c>
      <c r="P1791">
        <v>4</v>
      </c>
      <c r="Q1791" t="b">
        <v>0</v>
      </c>
      <c r="R1791" t="s">
        <v>8285</v>
      </c>
      <c r="S1791" s="10">
        <f>(E1791/D1791)*100</f>
        <v>0.5</v>
      </c>
      <c r="T1791" s="12">
        <f>IF(P1791&gt;0,E1791/P1791,0)</f>
        <v>10</v>
      </c>
      <c r="U1791" t="str">
        <f>LEFT(R1791,FIND("/",R1791,1)-1)</f>
        <v>photography</v>
      </c>
      <c r="V1791" t="str">
        <f>RIGHT(R1791,(LEN(R1791)-LEN(U1791)-1))</f>
        <v>photobooks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>(I1792/86400)+25569+(-5/24)</f>
        <v>42040.466180555552</v>
      </c>
      <c r="K1792">
        <v>1420560678</v>
      </c>
      <c r="L1792" s="13">
        <f>(K1792/86400)+25569+(-5/24)</f>
        <v>42010.466180555552</v>
      </c>
      <c r="M1792" s="15" t="str">
        <f>TEXT(L1792, "mmm")</f>
        <v>Jan</v>
      </c>
      <c r="N1792" s="15" t="str">
        <f>TEXT(L1792, "yyyy")</f>
        <v>2015</v>
      </c>
      <c r="O1792" t="b">
        <v>1</v>
      </c>
      <c r="P1792">
        <v>15</v>
      </c>
      <c r="Q1792" t="b">
        <v>0</v>
      </c>
      <c r="R1792" t="s">
        <v>8285</v>
      </c>
      <c r="S1792" s="10">
        <f>(E1792/D1792)*100</f>
        <v>4.957575757575758</v>
      </c>
      <c r="T1792" s="12">
        <f>IF(P1792&gt;0,E1792/P1792,0)</f>
        <v>109.06666666666666</v>
      </c>
      <c r="U1792" t="str">
        <f>LEFT(R1792,FIND("/",R1792,1)-1)</f>
        <v>photography</v>
      </c>
      <c r="V1792" t="str">
        <f>RIGHT(R1792,(LEN(R1792)-LEN(U1792)-1))</f>
        <v>photobooks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>(I1793/86400)+25569+(-5/24)</f>
        <v>42033.532002314816</v>
      </c>
      <c r="K1793">
        <v>1417369565</v>
      </c>
      <c r="L1793" s="13">
        <f>(K1793/86400)+25569+(-5/24)</f>
        <v>41973.532002314816</v>
      </c>
      <c r="M1793" s="15" t="str">
        <f>TEXT(L1793, "mmm")</f>
        <v>Nov</v>
      </c>
      <c r="N1793" s="15" t="str">
        <f>TEXT(L1793, "yyyy")</f>
        <v>2014</v>
      </c>
      <c r="O1793" t="b">
        <v>1</v>
      </c>
      <c r="P1793">
        <v>4</v>
      </c>
      <c r="Q1793" t="b">
        <v>0</v>
      </c>
      <c r="R1793" t="s">
        <v>8285</v>
      </c>
      <c r="S1793" s="10">
        <f>(E1793/D1793)*100</f>
        <v>3.5666666666666664</v>
      </c>
      <c r="T1793" s="12">
        <f>IF(P1793&gt;0,E1793/P1793,0)</f>
        <v>26.75</v>
      </c>
      <c r="U1793" t="str">
        <f>LEFT(R1793,FIND("/",R1793,1)-1)</f>
        <v>photography</v>
      </c>
      <c r="V1793" t="str">
        <f>RIGHT(R1793,(LEN(R1793)-LEN(U1793)-1))</f>
        <v>photobooks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>(I1794/86400)+25569+(-5/24)</f>
        <v>42226.082638888889</v>
      </c>
      <c r="K1794">
        <v>1435970682</v>
      </c>
      <c r="L1794" s="13">
        <f>(K1794/86400)+25569+(-5/24)</f>
        <v>42188.822708333326</v>
      </c>
      <c r="M1794" s="15" t="str">
        <f>TEXT(L1794, "mmm")</f>
        <v>Jul</v>
      </c>
      <c r="N1794" s="15" t="str">
        <f>TEXT(L1794, "yyyy")</f>
        <v>2015</v>
      </c>
      <c r="O1794" t="b">
        <v>1</v>
      </c>
      <c r="P1794">
        <v>139</v>
      </c>
      <c r="Q1794" t="b">
        <v>0</v>
      </c>
      <c r="R1794" t="s">
        <v>8285</v>
      </c>
      <c r="S1794" s="10">
        <f>(E1794/D1794)*100</f>
        <v>61.124000000000002</v>
      </c>
      <c r="T1794" s="12">
        <f>IF(P1794&gt;0,E1794/P1794,0)</f>
        <v>109.93525179856115</v>
      </c>
      <c r="U1794" t="str">
        <f>LEFT(R1794,FIND("/",R1794,1)-1)</f>
        <v>photography</v>
      </c>
      <c r="V1794" t="str">
        <f>RIGHT(R1794,(LEN(R1794)-LEN(U1794)-1))</f>
        <v>photobooks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>(I1795/86400)+25569+(-5/24)</f>
        <v>41970.724999999999</v>
      </c>
      <c r="K1795">
        <v>1414531440</v>
      </c>
      <c r="L1795" s="13">
        <f>(K1795/86400)+25569+(-5/24)</f>
        <v>41940.683333333327</v>
      </c>
      <c r="M1795" s="15" t="str">
        <f>TEXT(L1795, "mmm")</f>
        <v>Oct</v>
      </c>
      <c r="N1795" s="15" t="str">
        <f>TEXT(L1795, "yyyy")</f>
        <v>2014</v>
      </c>
      <c r="O1795" t="b">
        <v>1</v>
      </c>
      <c r="P1795">
        <v>2</v>
      </c>
      <c r="Q1795" t="b">
        <v>0</v>
      </c>
      <c r="R1795" t="s">
        <v>8285</v>
      </c>
      <c r="S1795" s="10">
        <f>(E1795/D1795)*100</f>
        <v>1.3333333333333335</v>
      </c>
      <c r="T1795" s="12">
        <f>IF(P1795&gt;0,E1795/P1795,0)</f>
        <v>20</v>
      </c>
      <c r="U1795" t="str">
        <f>LEFT(R1795,FIND("/",R1795,1)-1)</f>
        <v>photography</v>
      </c>
      <c r="V1795" t="str">
        <f>RIGHT(R1795,(LEN(R1795)-LEN(U1795)-1))</f>
        <v>photobooks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>(I1796/86400)+25569+(-5/24)</f>
        <v>42046.342847222222</v>
      </c>
      <c r="K1796">
        <v>1420636422</v>
      </c>
      <c r="L1796" s="13">
        <f>(K1796/86400)+25569+(-5/24)</f>
        <v>42011.342847222222</v>
      </c>
      <c r="M1796" s="15" t="str">
        <f>TEXT(L1796, "mmm")</f>
        <v>Jan</v>
      </c>
      <c r="N1796" s="15" t="str">
        <f>TEXT(L1796, "yyyy")</f>
        <v>2015</v>
      </c>
      <c r="O1796" t="b">
        <v>1</v>
      </c>
      <c r="P1796">
        <v>18</v>
      </c>
      <c r="Q1796" t="b">
        <v>0</v>
      </c>
      <c r="R1796" t="s">
        <v>8285</v>
      </c>
      <c r="S1796" s="10">
        <f>(E1796/D1796)*100</f>
        <v>11.077777777777778</v>
      </c>
      <c r="T1796" s="12">
        <f>IF(P1796&gt;0,E1796/P1796,0)</f>
        <v>55.388888888888886</v>
      </c>
      <c r="U1796" t="str">
        <f>LEFT(R1796,FIND("/",R1796,1)-1)</f>
        <v>photography</v>
      </c>
      <c r="V1796" t="str">
        <f>RIGHT(R1796,(LEN(R1796)-LEN(U1796)-1))</f>
        <v>photobooks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>(I1797/86400)+25569+(-5/24)</f>
        <v>42657.458333333336</v>
      </c>
      <c r="K1797">
        <v>1473922541</v>
      </c>
      <c r="L1797" s="13">
        <f>(K1797/86400)+25569+(-5/24)</f>
        <v>42628.080335648141</v>
      </c>
      <c r="M1797" s="15" t="str">
        <f>TEXT(L1797, "mmm")</f>
        <v>Sep</v>
      </c>
      <c r="N1797" s="15" t="str">
        <f>TEXT(L1797, "yyyy")</f>
        <v>2016</v>
      </c>
      <c r="O1797" t="b">
        <v>1</v>
      </c>
      <c r="P1797">
        <v>81</v>
      </c>
      <c r="Q1797" t="b">
        <v>0</v>
      </c>
      <c r="R1797" t="s">
        <v>8285</v>
      </c>
      <c r="S1797" s="10">
        <f>(E1797/D1797)*100</f>
        <v>38.735714285714288</v>
      </c>
      <c r="T1797" s="12">
        <f>IF(P1797&gt;0,E1797/P1797,0)</f>
        <v>133.90123456790124</v>
      </c>
      <c r="U1797" t="str">
        <f>LEFT(R1797,FIND("/",R1797,1)-1)</f>
        <v>photography</v>
      </c>
      <c r="V1797" t="str">
        <f>RIGHT(R1797,(LEN(R1797)-LEN(U1797)-1))</f>
        <v>photobooks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>(I1798/86400)+25569+(-5/24)</f>
        <v>42575.231087962959</v>
      </c>
      <c r="K1798">
        <v>1464172366</v>
      </c>
      <c r="L1798" s="13">
        <f>(K1798/86400)+25569+(-5/24)</f>
        <v>42515.231087962959</v>
      </c>
      <c r="M1798" s="15" t="str">
        <f>TEXT(L1798, "mmm")</f>
        <v>May</v>
      </c>
      <c r="N1798" s="15" t="str">
        <f>TEXT(L1798, "yyyy")</f>
        <v>2016</v>
      </c>
      <c r="O1798" t="b">
        <v>1</v>
      </c>
      <c r="P1798">
        <v>86</v>
      </c>
      <c r="Q1798" t="b">
        <v>0</v>
      </c>
      <c r="R1798" t="s">
        <v>8285</v>
      </c>
      <c r="S1798" s="10">
        <f>(E1798/D1798)*100</f>
        <v>22.05263157894737</v>
      </c>
      <c r="T1798" s="12">
        <f>IF(P1798&gt;0,E1798/P1798,0)</f>
        <v>48.720930232558139</v>
      </c>
      <c r="U1798" t="str">
        <f>LEFT(R1798,FIND("/",R1798,1)-1)</f>
        <v>photography</v>
      </c>
      <c r="V1798" t="str">
        <f>RIGHT(R1798,(LEN(R1798)-LEN(U1798)-1))</f>
        <v>photobooks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>(I1799/86400)+25569+(-5/24)</f>
        <v>42719.360983796294</v>
      </c>
      <c r="K1799">
        <v>1479217189</v>
      </c>
      <c r="L1799" s="13">
        <f>(K1799/86400)+25569+(-5/24)</f>
        <v>42689.360983796294</v>
      </c>
      <c r="M1799" s="15" t="str">
        <f>TEXT(L1799, "mmm")</f>
        <v>Nov</v>
      </c>
      <c r="N1799" s="15" t="str">
        <f>TEXT(L1799, "yyyy")</f>
        <v>2016</v>
      </c>
      <c r="O1799" t="b">
        <v>1</v>
      </c>
      <c r="P1799">
        <v>140</v>
      </c>
      <c r="Q1799" t="b">
        <v>0</v>
      </c>
      <c r="R1799" t="s">
        <v>8285</v>
      </c>
      <c r="S1799" s="10">
        <f>(E1799/D1799)*100</f>
        <v>67.55</v>
      </c>
      <c r="T1799" s="12">
        <f>IF(P1799&gt;0,E1799/P1799,0)</f>
        <v>48.25</v>
      </c>
      <c r="U1799" t="str">
        <f>LEFT(R1799,FIND("/",R1799,1)-1)</f>
        <v>photography</v>
      </c>
      <c r="V1799" t="str">
        <f>RIGHT(R1799,(LEN(R1799)-LEN(U1799)-1))</f>
        <v>photobooks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>(I1800/86400)+25569+(-5/24)</f>
        <v>42404.118437499994</v>
      </c>
      <c r="K1800">
        <v>1449388233</v>
      </c>
      <c r="L1800" s="13">
        <f>(K1800/86400)+25569+(-5/24)</f>
        <v>42344.118437499994</v>
      </c>
      <c r="M1800" s="15" t="str">
        <f>TEXT(L1800, "mmm")</f>
        <v>Dec</v>
      </c>
      <c r="N1800" s="15" t="str">
        <f>TEXT(L1800, "yyyy")</f>
        <v>2015</v>
      </c>
      <c r="O1800" t="b">
        <v>1</v>
      </c>
      <c r="P1800">
        <v>37</v>
      </c>
      <c r="Q1800" t="b">
        <v>0</v>
      </c>
      <c r="R1800" t="s">
        <v>8285</v>
      </c>
      <c r="S1800" s="10">
        <f>(E1800/D1800)*100</f>
        <v>13.637499999999999</v>
      </c>
      <c r="T1800" s="12">
        <f>IF(P1800&gt;0,E1800/P1800,0)</f>
        <v>58.972972972972975</v>
      </c>
      <c r="U1800" t="str">
        <f>LEFT(R1800,FIND("/",R1800,1)-1)</f>
        <v>photography</v>
      </c>
      <c r="V1800" t="str">
        <f>RIGHT(R1800,(LEN(R1800)-LEN(U1800)-1))</f>
        <v>photobooks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>(I1801/86400)+25569+(-5/24)</f>
        <v>41954.676018518519</v>
      </c>
      <c r="K1801">
        <v>1414008808</v>
      </c>
      <c r="L1801" s="13">
        <f>(K1801/86400)+25569+(-5/24)</f>
        <v>41934.634351851848</v>
      </c>
      <c r="M1801" s="15" t="str">
        <f>TEXT(L1801, "mmm")</f>
        <v>Oct</v>
      </c>
      <c r="N1801" s="15" t="str">
        <f>TEXT(L1801, "yyyy")</f>
        <v>2014</v>
      </c>
      <c r="O1801" t="b">
        <v>1</v>
      </c>
      <c r="P1801">
        <v>6</v>
      </c>
      <c r="Q1801" t="b">
        <v>0</v>
      </c>
      <c r="R1801" t="s">
        <v>8285</v>
      </c>
      <c r="S1801" s="10">
        <f>(E1801/D1801)*100</f>
        <v>1.7457500000000001</v>
      </c>
      <c r="T1801" s="12">
        <f>IF(P1801&gt;0,E1801/P1801,0)</f>
        <v>11.638333333333334</v>
      </c>
      <c r="U1801" t="str">
        <f>LEFT(R1801,FIND("/",R1801,1)-1)</f>
        <v>photography</v>
      </c>
      <c r="V1801" t="str">
        <f>RIGHT(R1801,(LEN(R1801)-LEN(U1801)-1))</f>
        <v>photobooks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>(I1802/86400)+25569+(-5/24)</f>
        <v>42653.397800925923</v>
      </c>
      <c r="K1802">
        <v>1473517970</v>
      </c>
      <c r="L1802" s="13">
        <f>(K1802/86400)+25569+(-5/24)</f>
        <v>42623.397800925923</v>
      </c>
      <c r="M1802" s="15" t="str">
        <f>TEXT(L1802, "mmm")</f>
        <v>Sep</v>
      </c>
      <c r="N1802" s="15" t="str">
        <f>TEXT(L1802, "yyyy")</f>
        <v>2016</v>
      </c>
      <c r="O1802" t="b">
        <v>1</v>
      </c>
      <c r="P1802">
        <v>113</v>
      </c>
      <c r="Q1802" t="b">
        <v>0</v>
      </c>
      <c r="R1802" t="s">
        <v>8285</v>
      </c>
      <c r="S1802" s="10">
        <f>(E1802/D1802)*100</f>
        <v>20.44963251188932</v>
      </c>
      <c r="T1802" s="12">
        <f>IF(P1802&gt;0,E1802/P1802,0)</f>
        <v>83.716814159292042</v>
      </c>
      <c r="U1802" t="str">
        <f>LEFT(R1802,FIND("/",R1802,1)-1)</f>
        <v>photography</v>
      </c>
      <c r="V1802" t="str">
        <f>RIGHT(R1802,(LEN(R1802)-LEN(U1802)-1))</f>
        <v>photobooks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>(I1803/86400)+25569+(-5/24)</f>
        <v>42353.298611111109</v>
      </c>
      <c r="K1803">
        <v>1447429868</v>
      </c>
      <c r="L1803" s="13">
        <f>(K1803/86400)+25569+(-5/24)</f>
        <v>42321.452175925922</v>
      </c>
      <c r="M1803" s="15" t="str">
        <f>TEXT(L1803, "mmm")</f>
        <v>Nov</v>
      </c>
      <c r="N1803" s="15" t="str">
        <f>TEXT(L1803, "yyyy")</f>
        <v>2015</v>
      </c>
      <c r="O1803" t="b">
        <v>1</v>
      </c>
      <c r="P1803">
        <v>37</v>
      </c>
      <c r="Q1803" t="b">
        <v>0</v>
      </c>
      <c r="R1803" t="s">
        <v>8285</v>
      </c>
      <c r="S1803" s="10">
        <f>(E1803/D1803)*100</f>
        <v>13.852941176470587</v>
      </c>
      <c r="T1803" s="12">
        <f>IF(P1803&gt;0,E1803/P1803,0)</f>
        <v>63.648648648648646</v>
      </c>
      <c r="U1803" t="str">
        <f>LEFT(R1803,FIND("/",R1803,1)-1)</f>
        <v>photography</v>
      </c>
      <c r="V1803" t="str">
        <f>RIGHT(R1803,(LEN(R1803)-LEN(U1803)-1))</f>
        <v>photobooks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>(I1804/86400)+25569+(-5/24)</f>
        <v>42182.707638888889</v>
      </c>
      <c r="K1804">
        <v>1433416830</v>
      </c>
      <c r="L1804" s="13">
        <f>(K1804/86400)+25569+(-5/24)</f>
        <v>42159.264236111114</v>
      </c>
      <c r="M1804" s="15" t="str">
        <f>TEXT(L1804, "mmm")</f>
        <v>Jun</v>
      </c>
      <c r="N1804" s="15" t="str">
        <f>TEXT(L1804, "yyyy")</f>
        <v>2015</v>
      </c>
      <c r="O1804" t="b">
        <v>1</v>
      </c>
      <c r="P1804">
        <v>18</v>
      </c>
      <c r="Q1804" t="b">
        <v>0</v>
      </c>
      <c r="R1804" t="s">
        <v>8285</v>
      </c>
      <c r="S1804" s="10">
        <f>(E1804/D1804)*100</f>
        <v>48.485714285714288</v>
      </c>
      <c r="T1804" s="12">
        <f>IF(P1804&gt;0,E1804/P1804,0)</f>
        <v>94.277777777777771</v>
      </c>
      <c r="U1804" t="str">
        <f>LEFT(R1804,FIND("/",R1804,1)-1)</f>
        <v>photography</v>
      </c>
      <c r="V1804" t="str">
        <f>RIGHT(R1804,(LEN(R1804)-LEN(U1804)-1))</f>
        <v>photobooks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>(I1805/86400)+25569+(-5/24)</f>
        <v>42048.863217592589</v>
      </c>
      <c r="K1805">
        <v>1421199782</v>
      </c>
      <c r="L1805" s="13">
        <f>(K1805/86400)+25569+(-5/24)</f>
        <v>42017.863217592589</v>
      </c>
      <c r="M1805" s="15" t="str">
        <f>TEXT(L1805, "mmm")</f>
        <v>Jan</v>
      </c>
      <c r="N1805" s="15" t="str">
        <f>TEXT(L1805, "yyyy")</f>
        <v>2015</v>
      </c>
      <c r="O1805" t="b">
        <v>1</v>
      </c>
      <c r="P1805">
        <v>75</v>
      </c>
      <c r="Q1805" t="b">
        <v>0</v>
      </c>
      <c r="R1805" t="s">
        <v>8285</v>
      </c>
      <c r="S1805" s="10">
        <f>(E1805/D1805)*100</f>
        <v>30.8</v>
      </c>
      <c r="T1805" s="12">
        <f>IF(P1805&gt;0,E1805/P1805,0)</f>
        <v>71.86666666666666</v>
      </c>
      <c r="U1805" t="str">
        <f>LEFT(R1805,FIND("/",R1805,1)-1)</f>
        <v>photography</v>
      </c>
      <c r="V1805" t="str">
        <f>RIGHT(R1805,(LEN(R1805)-LEN(U1805)-1))</f>
        <v>photobooks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>(I1806/86400)+25569+(-5/24)</f>
        <v>42322.511620370373</v>
      </c>
      <c r="K1806">
        <v>1444061804</v>
      </c>
      <c r="L1806" s="13">
        <f>(K1806/86400)+25569+(-5/24)</f>
        <v>42282.469953703701</v>
      </c>
      <c r="M1806" s="15" t="str">
        <f>TEXT(L1806, "mmm")</f>
        <v>Oct</v>
      </c>
      <c r="N1806" s="15" t="str">
        <f>TEXT(L1806, "yyyy")</f>
        <v>2015</v>
      </c>
      <c r="O1806" t="b">
        <v>1</v>
      </c>
      <c r="P1806">
        <v>52</v>
      </c>
      <c r="Q1806" t="b">
        <v>0</v>
      </c>
      <c r="R1806" t="s">
        <v>8285</v>
      </c>
      <c r="S1806" s="10">
        <f>(E1806/D1806)*100</f>
        <v>35.174193548387095</v>
      </c>
      <c r="T1806" s="12">
        <f>IF(P1806&gt;0,E1806/P1806,0)</f>
        <v>104.84615384615384</v>
      </c>
      <c r="U1806" t="str">
        <f>LEFT(R1806,FIND("/",R1806,1)-1)</f>
        <v>photography</v>
      </c>
      <c r="V1806" t="str">
        <f>RIGHT(R1806,(LEN(R1806)-LEN(U1806)-1))</f>
        <v>photobooks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>(I1807/86400)+25569+(-5/24)</f>
        <v>42279.541666666664</v>
      </c>
      <c r="K1807">
        <v>1441048658</v>
      </c>
      <c r="L1807" s="13">
        <f>(K1807/86400)+25569+(-5/24)</f>
        <v>42247.595578703702</v>
      </c>
      <c r="M1807" s="15" t="str">
        <f>TEXT(L1807, "mmm")</f>
        <v>Aug</v>
      </c>
      <c r="N1807" s="15" t="str">
        <f>TEXT(L1807, "yyyy")</f>
        <v>2015</v>
      </c>
      <c r="O1807" t="b">
        <v>1</v>
      </c>
      <c r="P1807">
        <v>122</v>
      </c>
      <c r="Q1807" t="b">
        <v>0</v>
      </c>
      <c r="R1807" t="s">
        <v>8285</v>
      </c>
      <c r="S1807" s="10">
        <f>(E1807/D1807)*100</f>
        <v>36.404444444444444</v>
      </c>
      <c r="T1807" s="12">
        <f>IF(P1807&gt;0,E1807/P1807,0)</f>
        <v>67.139344262295083</v>
      </c>
      <c r="U1807" t="str">
        <f>LEFT(R1807,FIND("/",R1807,1)-1)</f>
        <v>photography</v>
      </c>
      <c r="V1807" t="str">
        <f>RIGHT(R1807,(LEN(R1807)-LEN(U1807)-1))</f>
        <v>photobooks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>(I1808/86400)+25569+(-5/24)</f>
        <v>41912.429965277777</v>
      </c>
      <c r="K1808">
        <v>1409066349</v>
      </c>
      <c r="L1808" s="13">
        <f>(K1808/86400)+25569+(-5/24)</f>
        <v>41877.429965277777</v>
      </c>
      <c r="M1808" s="15" t="str">
        <f>TEXT(L1808, "mmm")</f>
        <v>Aug</v>
      </c>
      <c r="N1808" s="15" t="str">
        <f>TEXT(L1808, "yyyy")</f>
        <v>2014</v>
      </c>
      <c r="O1808" t="b">
        <v>1</v>
      </c>
      <c r="P1808">
        <v>8</v>
      </c>
      <c r="Q1808" t="b">
        <v>0</v>
      </c>
      <c r="R1808" t="s">
        <v>8285</v>
      </c>
      <c r="S1808" s="10">
        <f>(E1808/D1808)*100</f>
        <v>2.9550000000000001</v>
      </c>
      <c r="T1808" s="12">
        <f>IF(P1808&gt;0,E1808/P1808,0)</f>
        <v>73.875</v>
      </c>
      <c r="U1808" t="str">
        <f>LEFT(R1808,FIND("/",R1808,1)-1)</f>
        <v>photography</v>
      </c>
      <c r="V1808" t="str">
        <f>RIGHT(R1808,(LEN(R1808)-LEN(U1808)-1))</f>
        <v>photobooks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>(I1809/86400)+25569+(-5/24)</f>
        <v>41909.860104166662</v>
      </c>
      <c r="K1809">
        <v>1409276313</v>
      </c>
      <c r="L1809" s="13">
        <f>(K1809/86400)+25569+(-5/24)</f>
        <v>41879.860104166662</v>
      </c>
      <c r="M1809" s="15" t="str">
        <f>TEXT(L1809, "mmm")</f>
        <v>Aug</v>
      </c>
      <c r="N1809" s="15" t="str">
        <f>TEXT(L1809, "yyyy")</f>
        <v>2014</v>
      </c>
      <c r="O1809" t="b">
        <v>1</v>
      </c>
      <c r="P1809">
        <v>8</v>
      </c>
      <c r="Q1809" t="b">
        <v>0</v>
      </c>
      <c r="R1809" t="s">
        <v>8285</v>
      </c>
      <c r="S1809" s="10">
        <f>(E1809/D1809)*100</f>
        <v>11.06</v>
      </c>
      <c r="T1809" s="12">
        <f>IF(P1809&gt;0,E1809/P1809,0)</f>
        <v>69.125</v>
      </c>
      <c r="U1809" t="str">
        <f>LEFT(R1809,FIND("/",R1809,1)-1)</f>
        <v>photography</v>
      </c>
      <c r="V1809" t="str">
        <f>RIGHT(R1809,(LEN(R1809)-LEN(U1809)-1))</f>
        <v>photobooks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>(I1810/86400)+25569+(-5/24)</f>
        <v>42777.472569444442</v>
      </c>
      <c r="K1810">
        <v>1483806030</v>
      </c>
      <c r="L1810" s="13">
        <f>(K1810/86400)+25569+(-5/24)</f>
        <v>42742.472569444442</v>
      </c>
      <c r="M1810" s="15" t="str">
        <f>TEXT(L1810, "mmm")</f>
        <v>Jan</v>
      </c>
      <c r="N1810" s="15" t="str">
        <f>TEXT(L1810, "yyyy")</f>
        <v>2017</v>
      </c>
      <c r="O1810" t="b">
        <v>1</v>
      </c>
      <c r="P1810">
        <v>96</v>
      </c>
      <c r="Q1810" t="b">
        <v>0</v>
      </c>
      <c r="R1810" t="s">
        <v>8285</v>
      </c>
      <c r="S1810" s="10">
        <f>(E1810/D1810)*100</f>
        <v>41.407142857142858</v>
      </c>
      <c r="T1810" s="12">
        <f>IF(P1810&gt;0,E1810/P1810,0)</f>
        <v>120.77083333333333</v>
      </c>
      <c r="U1810" t="str">
        <f>LEFT(R1810,FIND("/",R1810,1)-1)</f>
        <v>photography</v>
      </c>
      <c r="V1810" t="str">
        <f>RIGHT(R1810,(LEN(R1810)-LEN(U1810)-1))</f>
        <v>photobooks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>(I1811/86400)+25569+(-5/24)</f>
        <v>42064.699525462966</v>
      </c>
      <c r="K1811">
        <v>1422222439</v>
      </c>
      <c r="L1811" s="13">
        <f>(K1811/86400)+25569+(-5/24)</f>
        <v>42029.699525462966</v>
      </c>
      <c r="M1811" s="15" t="str">
        <f>TEXT(L1811, "mmm")</f>
        <v>Jan</v>
      </c>
      <c r="N1811" s="15" t="str">
        <f>TEXT(L1811, "yyyy")</f>
        <v>2015</v>
      </c>
      <c r="O1811" t="b">
        <v>1</v>
      </c>
      <c r="P1811">
        <v>9</v>
      </c>
      <c r="Q1811" t="b">
        <v>0</v>
      </c>
      <c r="R1811" t="s">
        <v>8285</v>
      </c>
      <c r="S1811" s="10">
        <f>(E1811/D1811)*100</f>
        <v>10.857142857142858</v>
      </c>
      <c r="T1811" s="12">
        <f>IF(P1811&gt;0,E1811/P1811,0)</f>
        <v>42.222222222222221</v>
      </c>
      <c r="U1811" t="str">
        <f>LEFT(R1811,FIND("/",R1811,1)-1)</f>
        <v>photography</v>
      </c>
      <c r="V1811" t="str">
        <f>RIGHT(R1811,(LEN(R1811)-LEN(U1811)-1))</f>
        <v>photobooks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>(I1812/86400)+25569+(-5/24)</f>
        <v>41872.701689814814</v>
      </c>
      <c r="K1812">
        <v>1407621026</v>
      </c>
      <c r="L1812" s="13">
        <f>(K1812/86400)+25569+(-5/24)</f>
        <v>41860.701689814814</v>
      </c>
      <c r="M1812" s="15" t="str">
        <f>TEXT(L1812, "mmm")</f>
        <v>Aug</v>
      </c>
      <c r="N1812" s="15" t="str">
        <f>TEXT(L1812, "yyyy")</f>
        <v>2014</v>
      </c>
      <c r="O1812" t="b">
        <v>0</v>
      </c>
      <c r="P1812">
        <v>2</v>
      </c>
      <c r="Q1812" t="b">
        <v>0</v>
      </c>
      <c r="R1812" t="s">
        <v>8285</v>
      </c>
      <c r="S1812" s="10">
        <f>(E1812/D1812)*100</f>
        <v>3.3333333333333335</v>
      </c>
      <c r="T1812" s="12">
        <f>IF(P1812&gt;0,E1812/P1812,0)</f>
        <v>7.5</v>
      </c>
      <c r="U1812" t="str">
        <f>LEFT(R1812,FIND("/",R1812,1)-1)</f>
        <v>photography</v>
      </c>
      <c r="V1812" t="str">
        <f>RIGHT(R1812,(LEN(R1812)-LEN(U1812)-1))</f>
        <v>photobooks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>(I1813/86400)+25569+(-5/24)</f>
        <v>41935.958333333328</v>
      </c>
      <c r="K1813">
        <v>1408962270</v>
      </c>
      <c r="L1813" s="13">
        <f>(K1813/86400)+25569+(-5/24)</f>
        <v>41876.225347222222</v>
      </c>
      <c r="M1813" s="15" t="str">
        <f>TEXT(L1813, "mmm")</f>
        <v>Aug</v>
      </c>
      <c r="N1813" s="15" t="str">
        <f>TEXT(L1813, "yyyy")</f>
        <v>2014</v>
      </c>
      <c r="O1813" t="b">
        <v>0</v>
      </c>
      <c r="P1813">
        <v>26</v>
      </c>
      <c r="Q1813" t="b">
        <v>0</v>
      </c>
      <c r="R1813" t="s">
        <v>8285</v>
      </c>
      <c r="S1813" s="10">
        <f>(E1813/D1813)*100</f>
        <v>7.407407407407407E-2</v>
      </c>
      <c r="T1813" s="12">
        <f>IF(P1813&gt;0,E1813/P1813,0)</f>
        <v>1.5384615384615385</v>
      </c>
      <c r="U1813" t="str">
        <f>LEFT(R1813,FIND("/",R1813,1)-1)</f>
        <v>photography</v>
      </c>
      <c r="V1813" t="str">
        <f>RIGHT(R1813,(LEN(R1813)-LEN(U1813)-1))</f>
        <v>photobooks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>(I1814/86400)+25569+(-5/24)</f>
        <v>42554.110370370363</v>
      </c>
      <c r="K1814">
        <v>1464939536</v>
      </c>
      <c r="L1814" s="13">
        <f>(K1814/86400)+25569+(-5/24)</f>
        <v>42524.110370370363</v>
      </c>
      <c r="M1814" s="15" t="str">
        <f>TEXT(L1814, "mmm")</f>
        <v>Jun</v>
      </c>
      <c r="N1814" s="15" t="str">
        <f>TEXT(L1814, "yyyy")</f>
        <v>2016</v>
      </c>
      <c r="O1814" t="b">
        <v>0</v>
      </c>
      <c r="P1814">
        <v>23</v>
      </c>
      <c r="Q1814" t="b">
        <v>0</v>
      </c>
      <c r="R1814" t="s">
        <v>8285</v>
      </c>
      <c r="S1814" s="10">
        <f>(E1814/D1814)*100</f>
        <v>13.307692307692307</v>
      </c>
      <c r="T1814" s="12">
        <f>IF(P1814&gt;0,E1814/P1814,0)</f>
        <v>37.608695652173914</v>
      </c>
      <c r="U1814" t="str">
        <f>LEFT(R1814,FIND("/",R1814,1)-1)</f>
        <v>photography</v>
      </c>
      <c r="V1814" t="str">
        <f>RIGHT(R1814,(LEN(R1814)-LEN(U1814)-1))</f>
        <v>photobooks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>(I1815/86400)+25569+(-5/24)</f>
        <v>41859.68069444444</v>
      </c>
      <c r="K1815">
        <v>1404940812</v>
      </c>
      <c r="L1815" s="13">
        <f>(K1815/86400)+25569+(-5/24)</f>
        <v>41829.68069444444</v>
      </c>
      <c r="M1815" s="15" t="str">
        <f>TEXT(L1815, "mmm")</f>
        <v>Jul</v>
      </c>
      <c r="N1815" s="15" t="str">
        <f>TEXT(L1815, "yyyy")</f>
        <v>2014</v>
      </c>
      <c r="O1815" t="b">
        <v>0</v>
      </c>
      <c r="P1815">
        <v>0</v>
      </c>
      <c r="Q1815" t="b">
        <v>0</v>
      </c>
      <c r="R1815" t="s">
        <v>8285</v>
      </c>
      <c r="S1815" s="10">
        <f>(E1815/D1815)*100</f>
        <v>0</v>
      </c>
      <c r="T1815" s="12">
        <f>IF(P1815&gt;0,E1815/P1815,0)</f>
        <v>0</v>
      </c>
      <c r="U1815" t="str">
        <f>LEFT(R1815,FIND("/",R1815,1)-1)</f>
        <v>photography</v>
      </c>
      <c r="V1815" t="str">
        <f>RIGHT(R1815,(LEN(R1815)-LEN(U1815)-1))</f>
        <v>photobooks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>(I1816/86400)+25569+(-5/24)</f>
        <v>42063.105740740742</v>
      </c>
      <c r="K1816">
        <v>1422516736</v>
      </c>
      <c r="L1816" s="13">
        <f>(K1816/86400)+25569+(-5/24)</f>
        <v>42033.105740740742</v>
      </c>
      <c r="M1816" s="15" t="str">
        <f>TEXT(L1816, "mmm")</f>
        <v>Jan</v>
      </c>
      <c r="N1816" s="15" t="str">
        <f>TEXT(L1816, "yyyy")</f>
        <v>2015</v>
      </c>
      <c r="O1816" t="b">
        <v>0</v>
      </c>
      <c r="P1816">
        <v>140</v>
      </c>
      <c r="Q1816" t="b">
        <v>0</v>
      </c>
      <c r="R1816" t="s">
        <v>8285</v>
      </c>
      <c r="S1816" s="10">
        <f>(E1816/D1816)*100</f>
        <v>49.183333333333337</v>
      </c>
      <c r="T1816" s="12">
        <f>IF(P1816&gt;0,E1816/P1816,0)</f>
        <v>42.157142857142858</v>
      </c>
      <c r="U1816" t="str">
        <f>LEFT(R1816,FIND("/",R1816,1)-1)</f>
        <v>photography</v>
      </c>
      <c r="V1816" t="str">
        <f>RIGHT(R1816,(LEN(R1816)-LEN(U1816)-1))</f>
        <v>photobooks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>(I1817/86400)+25569+(-5/24)</f>
        <v>42186.698344907403</v>
      </c>
      <c r="K1817">
        <v>1434577537</v>
      </c>
      <c r="L1817" s="13">
        <f>(K1817/86400)+25569+(-5/24)</f>
        <v>42172.698344907403</v>
      </c>
      <c r="M1817" s="15" t="str">
        <f>TEXT(L1817, "mmm")</f>
        <v>Jun</v>
      </c>
      <c r="N1817" s="15" t="str">
        <f>TEXT(L1817, "yyyy")</f>
        <v>2015</v>
      </c>
      <c r="O1817" t="b">
        <v>0</v>
      </c>
      <c r="P1817">
        <v>0</v>
      </c>
      <c r="Q1817" t="b">
        <v>0</v>
      </c>
      <c r="R1817" t="s">
        <v>8285</v>
      </c>
      <c r="S1817" s="10">
        <f>(E1817/D1817)*100</f>
        <v>0</v>
      </c>
      <c r="T1817" s="12">
        <f>IF(P1817&gt;0,E1817/P1817,0)</f>
        <v>0</v>
      </c>
      <c r="U1817" t="str">
        <f>LEFT(R1817,FIND("/",R1817,1)-1)</f>
        <v>photography</v>
      </c>
      <c r="V1817" t="str">
        <f>RIGHT(R1817,(LEN(R1817)-LEN(U1817)-1))</f>
        <v>photobooks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>(I1818/86400)+25569+(-5/24)</f>
        <v>42576.583333333336</v>
      </c>
      <c r="K1818">
        <v>1467061303</v>
      </c>
      <c r="L1818" s="13">
        <f>(K1818/86400)+25569+(-5/24)</f>
        <v>42548.667858796289</v>
      </c>
      <c r="M1818" s="15" t="str">
        <f>TEXT(L1818, "mmm")</f>
        <v>Jun</v>
      </c>
      <c r="N1818" s="15" t="str">
        <f>TEXT(L1818, "yyyy")</f>
        <v>2016</v>
      </c>
      <c r="O1818" t="b">
        <v>0</v>
      </c>
      <c r="P1818">
        <v>6</v>
      </c>
      <c r="Q1818" t="b">
        <v>0</v>
      </c>
      <c r="R1818" t="s">
        <v>8285</v>
      </c>
      <c r="S1818" s="10">
        <f>(E1818/D1818)*100</f>
        <v>2.036</v>
      </c>
      <c r="T1818" s="12">
        <f>IF(P1818&gt;0,E1818/P1818,0)</f>
        <v>84.833333333333329</v>
      </c>
      <c r="U1818" t="str">
        <f>LEFT(R1818,FIND("/",R1818,1)-1)</f>
        <v>photography</v>
      </c>
      <c r="V1818" t="str">
        <f>RIGHT(R1818,(LEN(R1818)-LEN(U1818)-1))</f>
        <v>photobooks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>(I1819/86400)+25569+(-5/24)</f>
        <v>42765.082638888889</v>
      </c>
      <c r="K1819">
        <v>1480607607</v>
      </c>
      <c r="L1819" s="13">
        <f>(K1819/86400)+25569+(-5/24)</f>
        <v>42705.453784722216</v>
      </c>
      <c r="M1819" s="15" t="str">
        <f>TEXT(L1819, "mmm")</f>
        <v>Dec</v>
      </c>
      <c r="N1819" s="15" t="str">
        <f>TEXT(L1819, "yyyy")</f>
        <v>2016</v>
      </c>
      <c r="O1819" t="b">
        <v>0</v>
      </c>
      <c r="P1819">
        <v>100</v>
      </c>
      <c r="Q1819" t="b">
        <v>0</v>
      </c>
      <c r="R1819" t="s">
        <v>8285</v>
      </c>
      <c r="S1819" s="10">
        <f>(E1819/D1819)*100</f>
        <v>52.327777777777776</v>
      </c>
      <c r="T1819" s="12">
        <f>IF(P1819&gt;0,E1819/P1819,0)</f>
        <v>94.19</v>
      </c>
      <c r="U1819" t="str">
        <f>LEFT(R1819,FIND("/",R1819,1)-1)</f>
        <v>photography</v>
      </c>
      <c r="V1819" t="str">
        <f>RIGHT(R1819,(LEN(R1819)-LEN(U1819)-1))</f>
        <v>photobooks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>(I1820/86400)+25569+(-5/24)</f>
        <v>42096.984374999993</v>
      </c>
      <c r="K1820">
        <v>1425447450</v>
      </c>
      <c r="L1820" s="13">
        <f>(K1820/86400)+25569+(-5/24)</f>
        <v>42067.026041666664</v>
      </c>
      <c r="M1820" s="15" t="str">
        <f>TEXT(L1820, "mmm")</f>
        <v>Mar</v>
      </c>
      <c r="N1820" s="15" t="str">
        <f>TEXT(L1820, "yyyy")</f>
        <v>2015</v>
      </c>
      <c r="O1820" t="b">
        <v>0</v>
      </c>
      <c r="P1820">
        <v>0</v>
      </c>
      <c r="Q1820" t="b">
        <v>0</v>
      </c>
      <c r="R1820" t="s">
        <v>8285</v>
      </c>
      <c r="S1820" s="10">
        <f>(E1820/D1820)*100</f>
        <v>0</v>
      </c>
      <c r="T1820" s="12">
        <f>IF(P1820&gt;0,E1820/P1820,0)</f>
        <v>0</v>
      </c>
      <c r="U1820" t="str">
        <f>LEFT(R1820,FIND("/",R1820,1)-1)</f>
        <v>photography</v>
      </c>
      <c r="V1820" t="str">
        <f>RIGHT(R1820,(LEN(R1820)-LEN(U1820)-1))</f>
        <v>photobooks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>(I1821/86400)+25569+(-5/24)</f>
        <v>41850.543935185182</v>
      </c>
      <c r="K1821">
        <v>1404151396</v>
      </c>
      <c r="L1821" s="13">
        <f>(K1821/86400)+25569+(-5/24)</f>
        <v>41820.543935185182</v>
      </c>
      <c r="M1821" s="15" t="str">
        <f>TEXT(L1821, "mmm")</f>
        <v>Jun</v>
      </c>
      <c r="N1821" s="15" t="str">
        <f>TEXT(L1821, "yyyy")</f>
        <v>2014</v>
      </c>
      <c r="O1821" t="b">
        <v>0</v>
      </c>
      <c r="P1821">
        <v>4</v>
      </c>
      <c r="Q1821" t="b">
        <v>0</v>
      </c>
      <c r="R1821" t="s">
        <v>8285</v>
      </c>
      <c r="S1821" s="10">
        <f>(E1821/D1821)*100</f>
        <v>2.083333333333333</v>
      </c>
      <c r="T1821" s="12">
        <f>IF(P1821&gt;0,E1821/P1821,0)</f>
        <v>6.25</v>
      </c>
      <c r="U1821" t="str">
        <f>LEFT(R1821,FIND("/",R1821,1)-1)</f>
        <v>photography</v>
      </c>
      <c r="V1821" t="str">
        <f>RIGHT(R1821,(LEN(R1821)-LEN(U1821)-1))</f>
        <v>photobooks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>(I1822/86400)+25569+(-5/24)</f>
        <v>42094.834374999999</v>
      </c>
      <c r="K1822">
        <v>1425261690</v>
      </c>
      <c r="L1822" s="13">
        <f>(K1822/86400)+25569+(-5/24)</f>
        <v>42064.876041666663</v>
      </c>
      <c r="M1822" s="15" t="str">
        <f>TEXT(L1822, "mmm")</f>
        <v>Mar</v>
      </c>
      <c r="N1822" s="15" t="str">
        <f>TEXT(L1822, "yyyy")</f>
        <v>2015</v>
      </c>
      <c r="O1822" t="b">
        <v>0</v>
      </c>
      <c r="P1822">
        <v>8</v>
      </c>
      <c r="Q1822" t="b">
        <v>0</v>
      </c>
      <c r="R1822" t="s">
        <v>8285</v>
      </c>
      <c r="S1822" s="10">
        <f>(E1822/D1822)*100</f>
        <v>6.565384615384616</v>
      </c>
      <c r="T1822" s="12">
        <f>IF(P1822&gt;0,E1822/P1822,0)</f>
        <v>213.375</v>
      </c>
      <c r="U1822" t="str">
        <f>LEFT(R1822,FIND("/",R1822,1)-1)</f>
        <v>photography</v>
      </c>
      <c r="V1822" t="str">
        <f>RIGHT(R1822,(LEN(R1822)-LEN(U1822)-1))</f>
        <v>photobooks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>(I1823/86400)+25569+(-5/24)</f>
        <v>40971.110729166663</v>
      </c>
      <c r="K1823">
        <v>1326872367</v>
      </c>
      <c r="L1823" s="13">
        <f>(K1823/86400)+25569+(-5/24)</f>
        <v>40926.110729166663</v>
      </c>
      <c r="M1823" s="15" t="str">
        <f>TEXT(L1823, "mmm")</f>
        <v>Jan</v>
      </c>
      <c r="N1823" s="15" t="str">
        <f>TEXT(L1823, "yyyy")</f>
        <v>2012</v>
      </c>
      <c r="O1823" t="b">
        <v>0</v>
      </c>
      <c r="P1823">
        <v>57</v>
      </c>
      <c r="Q1823" t="b">
        <v>1</v>
      </c>
      <c r="R1823" t="s">
        <v>8276</v>
      </c>
      <c r="S1823" s="10">
        <f>(E1823/D1823)*100</f>
        <v>134.88999999999999</v>
      </c>
      <c r="T1823" s="12">
        <f>IF(P1823&gt;0,E1823/P1823,0)</f>
        <v>59.162280701754383</v>
      </c>
      <c r="U1823" t="str">
        <f>LEFT(R1823,FIND("/",R1823,1)-1)</f>
        <v>music</v>
      </c>
      <c r="V1823" t="str">
        <f>RIGHT(R1823,(LEN(R1823)-LEN(U1823)-1))</f>
        <v>rock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>(I1824/86400)+25569+(-5/24)</f>
        <v>41670.584027777775</v>
      </c>
      <c r="K1824">
        <v>1388084862</v>
      </c>
      <c r="L1824" s="13">
        <f>(K1824/86400)+25569+(-5/24)</f>
        <v>41634.588680555556</v>
      </c>
      <c r="M1824" s="15" t="str">
        <f>TEXT(L1824, "mmm")</f>
        <v>Dec</v>
      </c>
      <c r="N1824" s="15" t="str">
        <f>TEXT(L1824, "yyyy")</f>
        <v>2013</v>
      </c>
      <c r="O1824" t="b">
        <v>0</v>
      </c>
      <c r="P1824">
        <v>11</v>
      </c>
      <c r="Q1824" t="b">
        <v>1</v>
      </c>
      <c r="R1824" t="s">
        <v>8276</v>
      </c>
      <c r="S1824" s="10">
        <f>(E1824/D1824)*100</f>
        <v>100</v>
      </c>
      <c r="T1824" s="12">
        <f>IF(P1824&gt;0,E1824/P1824,0)</f>
        <v>27.272727272727273</v>
      </c>
      <c r="U1824" t="str">
        <f>LEFT(R1824,FIND("/",R1824,1)-1)</f>
        <v>music</v>
      </c>
      <c r="V1824" t="str">
        <f>RIGHT(R1824,(LEN(R1824)-LEN(U1824)-1))</f>
        <v>rock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>(I1825/86400)+25569+(-5/24)</f>
        <v>41206.47657407407</v>
      </c>
      <c r="K1825">
        <v>1348503976</v>
      </c>
      <c r="L1825" s="13">
        <f>(K1825/86400)+25569+(-5/24)</f>
        <v>41176.47657407407</v>
      </c>
      <c r="M1825" s="15" t="str">
        <f>TEXT(L1825, "mmm")</f>
        <v>Sep</v>
      </c>
      <c r="N1825" s="15" t="str">
        <f>TEXT(L1825, "yyyy")</f>
        <v>2012</v>
      </c>
      <c r="O1825" t="b">
        <v>0</v>
      </c>
      <c r="P1825">
        <v>33</v>
      </c>
      <c r="Q1825" t="b">
        <v>1</v>
      </c>
      <c r="R1825" t="s">
        <v>8276</v>
      </c>
      <c r="S1825" s="10">
        <f>(E1825/D1825)*100</f>
        <v>115.85714285714286</v>
      </c>
      <c r="T1825" s="12">
        <f>IF(P1825&gt;0,E1825/P1825,0)</f>
        <v>24.575757575757574</v>
      </c>
      <c r="U1825" t="str">
        <f>LEFT(R1825,FIND("/",R1825,1)-1)</f>
        <v>music</v>
      </c>
      <c r="V1825" t="str">
        <f>RIGHT(R1825,(LEN(R1825)-LEN(U1825)-1))</f>
        <v>rock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>(I1826/86400)+25569+(-5/24)</f>
        <v>41646.880555555552</v>
      </c>
      <c r="K1826">
        <v>1387403967</v>
      </c>
      <c r="L1826" s="13">
        <f>(K1826/86400)+25569+(-5/24)</f>
        <v>41626.707951388882</v>
      </c>
      <c r="M1826" s="15" t="str">
        <f>TEXT(L1826, "mmm")</f>
        <v>Dec</v>
      </c>
      <c r="N1826" s="15" t="str">
        <f>TEXT(L1826, "yyyy")</f>
        <v>2013</v>
      </c>
      <c r="O1826" t="b">
        <v>0</v>
      </c>
      <c r="P1826">
        <v>40</v>
      </c>
      <c r="Q1826" t="b">
        <v>1</v>
      </c>
      <c r="R1826" t="s">
        <v>8276</v>
      </c>
      <c r="S1826" s="10">
        <f>(E1826/D1826)*100</f>
        <v>100.06666666666666</v>
      </c>
      <c r="T1826" s="12">
        <f>IF(P1826&gt;0,E1826/P1826,0)</f>
        <v>75.05</v>
      </c>
      <c r="U1826" t="str">
        <f>LEFT(R1826,FIND("/",R1826,1)-1)</f>
        <v>music</v>
      </c>
      <c r="V1826" t="str">
        <f>RIGHT(R1826,(LEN(R1826)-LEN(U1826)-1))</f>
        <v>rock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>(I1827/86400)+25569+(-5/24)</f>
        <v>41466.626192129625</v>
      </c>
      <c r="K1827">
        <v>1371585703</v>
      </c>
      <c r="L1827" s="13">
        <f>(K1827/86400)+25569+(-5/24)</f>
        <v>41443.626192129625</v>
      </c>
      <c r="M1827" s="15" t="str">
        <f>TEXT(L1827, "mmm")</f>
        <v>Jun</v>
      </c>
      <c r="N1827" s="15" t="str">
        <f>TEXT(L1827, "yyyy")</f>
        <v>2013</v>
      </c>
      <c r="O1827" t="b">
        <v>0</v>
      </c>
      <c r="P1827">
        <v>50</v>
      </c>
      <c r="Q1827" t="b">
        <v>1</v>
      </c>
      <c r="R1827" t="s">
        <v>8276</v>
      </c>
      <c r="S1827" s="10">
        <f>(E1827/D1827)*100</f>
        <v>105.05</v>
      </c>
      <c r="T1827" s="12">
        <f>IF(P1827&gt;0,E1827/P1827,0)</f>
        <v>42.02</v>
      </c>
      <c r="U1827" t="str">
        <f>LEFT(R1827,FIND("/",R1827,1)-1)</f>
        <v>music</v>
      </c>
      <c r="V1827" t="str">
        <f>RIGHT(R1827,(LEN(R1827)-LEN(U1827)-1))</f>
        <v>rock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>(I1828/86400)+25569+(-5/24)</f>
        <v>41687.715474537035</v>
      </c>
      <c r="K1828">
        <v>1390083017</v>
      </c>
      <c r="L1828" s="13">
        <f>(K1828/86400)+25569+(-5/24)</f>
        <v>41657.715474537035</v>
      </c>
      <c r="M1828" s="15" t="str">
        <f>TEXT(L1828, "mmm")</f>
        <v>Jan</v>
      </c>
      <c r="N1828" s="15" t="str">
        <f>TEXT(L1828, "yyyy")</f>
        <v>2014</v>
      </c>
      <c r="O1828" t="b">
        <v>0</v>
      </c>
      <c r="P1828">
        <v>38</v>
      </c>
      <c r="Q1828" t="b">
        <v>1</v>
      </c>
      <c r="R1828" t="s">
        <v>8276</v>
      </c>
      <c r="S1828" s="10">
        <f>(E1828/D1828)*100</f>
        <v>101</v>
      </c>
      <c r="T1828" s="12">
        <f>IF(P1828&gt;0,E1828/P1828,0)</f>
        <v>53.157894736842103</v>
      </c>
      <c r="U1828" t="str">
        <f>LEFT(R1828,FIND("/",R1828,1)-1)</f>
        <v>music</v>
      </c>
      <c r="V1828" t="str">
        <f>RIGHT(R1828,(LEN(R1828)-LEN(U1828)-1))</f>
        <v>rock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>(I1829/86400)+25569+(-5/24)</f>
        <v>40605.117604166662</v>
      </c>
      <c r="K1829">
        <v>1294818561</v>
      </c>
      <c r="L1829" s="13">
        <f>(K1829/86400)+25569+(-5/24)</f>
        <v>40555.117604166662</v>
      </c>
      <c r="M1829" s="15" t="str">
        <f>TEXT(L1829, "mmm")</f>
        <v>Jan</v>
      </c>
      <c r="N1829" s="15" t="str">
        <f>TEXT(L1829, "yyyy")</f>
        <v>2011</v>
      </c>
      <c r="O1829" t="b">
        <v>0</v>
      </c>
      <c r="P1829">
        <v>96</v>
      </c>
      <c r="Q1829" t="b">
        <v>1</v>
      </c>
      <c r="R1829" t="s">
        <v>8276</v>
      </c>
      <c r="S1829" s="10">
        <f>(E1829/D1829)*100</f>
        <v>100.66250000000001</v>
      </c>
      <c r="T1829" s="12">
        <f>IF(P1829&gt;0,E1829/P1829,0)</f>
        <v>83.885416666666671</v>
      </c>
      <c r="U1829" t="str">
        <f>LEFT(R1829,FIND("/",R1829,1)-1)</f>
        <v>music</v>
      </c>
      <c r="V1829" t="str">
        <f>RIGHT(R1829,(LEN(R1829)-LEN(U1829)-1))</f>
        <v>rock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>(I1830/86400)+25569+(-5/24)</f>
        <v>41768.708333333328</v>
      </c>
      <c r="K1830">
        <v>1396906530</v>
      </c>
      <c r="L1830" s="13">
        <f>(K1830/86400)+25569+(-5/24)</f>
        <v>41736.691319444442</v>
      </c>
      <c r="M1830" s="15" t="str">
        <f>TEXT(L1830, "mmm")</f>
        <v>Apr</v>
      </c>
      <c r="N1830" s="15" t="str">
        <f>TEXT(L1830, "yyyy")</f>
        <v>2014</v>
      </c>
      <c r="O1830" t="b">
        <v>0</v>
      </c>
      <c r="P1830">
        <v>48</v>
      </c>
      <c r="Q1830" t="b">
        <v>1</v>
      </c>
      <c r="R1830" t="s">
        <v>8276</v>
      </c>
      <c r="S1830" s="10">
        <f>(E1830/D1830)*100</f>
        <v>100.16000000000001</v>
      </c>
      <c r="T1830" s="12">
        <f>IF(P1830&gt;0,E1830/P1830,0)</f>
        <v>417.33333333333331</v>
      </c>
      <c r="U1830" t="str">
        <f>LEFT(R1830,FIND("/",R1830,1)-1)</f>
        <v>music</v>
      </c>
      <c r="V1830" t="str">
        <f>RIGHT(R1830,(LEN(R1830)-LEN(U1830)-1))</f>
        <v>rock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>(I1831/86400)+25569+(-5/24)</f>
        <v>40564.708333333328</v>
      </c>
      <c r="K1831">
        <v>1291428371</v>
      </c>
      <c r="L1831" s="13">
        <f>(K1831/86400)+25569+(-5/24)</f>
        <v>40515.879293981481</v>
      </c>
      <c r="M1831" s="15" t="str">
        <f>TEXT(L1831, "mmm")</f>
        <v>Dec</v>
      </c>
      <c r="N1831" s="15" t="str">
        <f>TEXT(L1831, "yyyy")</f>
        <v>2010</v>
      </c>
      <c r="O1831" t="b">
        <v>0</v>
      </c>
      <c r="P1831">
        <v>33</v>
      </c>
      <c r="Q1831" t="b">
        <v>1</v>
      </c>
      <c r="R1831" t="s">
        <v>8276</v>
      </c>
      <c r="S1831" s="10">
        <f>(E1831/D1831)*100</f>
        <v>166.68333333333334</v>
      </c>
      <c r="T1831" s="12">
        <f>IF(P1831&gt;0,E1831/P1831,0)</f>
        <v>75.765151515151516</v>
      </c>
      <c r="U1831" t="str">
        <f>LEFT(R1831,FIND("/",R1831,1)-1)</f>
        <v>music</v>
      </c>
      <c r="V1831" t="str">
        <f>RIGHT(R1831,(LEN(R1831)-LEN(U1831)-1))</f>
        <v>rock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>(I1832/86400)+25569+(-5/24)</f>
        <v>41694.475775462961</v>
      </c>
      <c r="K1832">
        <v>1390667107</v>
      </c>
      <c r="L1832" s="13">
        <f>(K1832/86400)+25569+(-5/24)</f>
        <v>41664.475775462961</v>
      </c>
      <c r="M1832" s="15" t="str">
        <f>TEXT(L1832, "mmm")</f>
        <v>Jan</v>
      </c>
      <c r="N1832" s="15" t="str">
        <f>TEXT(L1832, "yyyy")</f>
        <v>2014</v>
      </c>
      <c r="O1832" t="b">
        <v>0</v>
      </c>
      <c r="P1832">
        <v>226</v>
      </c>
      <c r="Q1832" t="b">
        <v>1</v>
      </c>
      <c r="R1832" t="s">
        <v>8276</v>
      </c>
      <c r="S1832" s="10">
        <f>(E1832/D1832)*100</f>
        <v>101.53333333333335</v>
      </c>
      <c r="T1832" s="12">
        <f>IF(P1832&gt;0,E1832/P1832,0)</f>
        <v>67.389380530973455</v>
      </c>
      <c r="U1832" t="str">
        <f>LEFT(R1832,FIND("/",R1832,1)-1)</f>
        <v>music</v>
      </c>
      <c r="V1832" t="str">
        <f>RIGHT(R1832,(LEN(R1832)-LEN(U1832)-1))</f>
        <v>rock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>(I1833/86400)+25569+(-5/24)</f>
        <v>41041.787766203699</v>
      </c>
      <c r="K1833">
        <v>1335570863</v>
      </c>
      <c r="L1833" s="13">
        <f>(K1833/86400)+25569+(-5/24)</f>
        <v>41026.787766203699</v>
      </c>
      <c r="M1833" s="15" t="str">
        <f>TEXT(L1833, "mmm")</f>
        <v>Apr</v>
      </c>
      <c r="N1833" s="15" t="str">
        <f>TEXT(L1833, "yyyy")</f>
        <v>2012</v>
      </c>
      <c r="O1833" t="b">
        <v>0</v>
      </c>
      <c r="P1833">
        <v>14</v>
      </c>
      <c r="Q1833" t="b">
        <v>1</v>
      </c>
      <c r="R1833" t="s">
        <v>8276</v>
      </c>
      <c r="S1833" s="10">
        <f>(E1833/D1833)*100</f>
        <v>103</v>
      </c>
      <c r="T1833" s="12">
        <f>IF(P1833&gt;0,E1833/P1833,0)</f>
        <v>73.571428571428569</v>
      </c>
      <c r="U1833" t="str">
        <f>LEFT(R1833,FIND("/",R1833,1)-1)</f>
        <v>music</v>
      </c>
      <c r="V1833" t="str">
        <f>RIGHT(R1833,(LEN(R1833)-LEN(U1833)-1))</f>
        <v>rock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>(I1834/86400)+25569+(-5/24)</f>
        <v>40606.331331018519</v>
      </c>
      <c r="K1834">
        <v>1296651427</v>
      </c>
      <c r="L1834" s="13">
        <f>(K1834/86400)+25569+(-5/24)</f>
        <v>40576.331331018519</v>
      </c>
      <c r="M1834" s="15" t="str">
        <f>TEXT(L1834, "mmm")</f>
        <v>Feb</v>
      </c>
      <c r="N1834" s="15" t="str">
        <f>TEXT(L1834, "yyyy")</f>
        <v>2011</v>
      </c>
      <c r="O1834" t="b">
        <v>0</v>
      </c>
      <c r="P1834">
        <v>20</v>
      </c>
      <c r="Q1834" t="b">
        <v>1</v>
      </c>
      <c r="R1834" t="s">
        <v>8276</v>
      </c>
      <c r="S1834" s="10">
        <f>(E1834/D1834)*100</f>
        <v>142.85714285714286</v>
      </c>
      <c r="T1834" s="12">
        <f>IF(P1834&gt;0,E1834/P1834,0)</f>
        <v>25</v>
      </c>
      <c r="U1834" t="str">
        <f>LEFT(R1834,FIND("/",R1834,1)-1)</f>
        <v>music</v>
      </c>
      <c r="V1834" t="str">
        <f>RIGHT(R1834,(LEN(R1834)-LEN(U1834)-1))</f>
        <v>rock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>(I1835/86400)+25569+(-5/24)</f>
        <v>41335.124305555553</v>
      </c>
      <c r="K1835">
        <v>1359421403</v>
      </c>
      <c r="L1835" s="13">
        <f>(K1835/86400)+25569+(-5/24)</f>
        <v>41302.835682870369</v>
      </c>
      <c r="M1835" s="15" t="str">
        <f>TEXT(L1835, "mmm")</f>
        <v>Jan</v>
      </c>
      <c r="N1835" s="15" t="str">
        <f>TEXT(L1835, "yyyy")</f>
        <v>2013</v>
      </c>
      <c r="O1835" t="b">
        <v>0</v>
      </c>
      <c r="P1835">
        <v>25</v>
      </c>
      <c r="Q1835" t="b">
        <v>1</v>
      </c>
      <c r="R1835" t="s">
        <v>8276</v>
      </c>
      <c r="S1835" s="10">
        <f>(E1835/D1835)*100</f>
        <v>262.5</v>
      </c>
      <c r="T1835" s="12">
        <f>IF(P1835&gt;0,E1835/P1835,0)</f>
        <v>42</v>
      </c>
      <c r="U1835" t="str">
        <f>LEFT(R1835,FIND("/",R1835,1)-1)</f>
        <v>music</v>
      </c>
      <c r="V1835" t="str">
        <f>RIGHT(R1835,(LEN(R1835)-LEN(U1835)-1))</f>
        <v>rock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>(I1836/86400)+25569+(-5/24)</f>
        <v>42028.755729166667</v>
      </c>
      <c r="K1836">
        <v>1418684895</v>
      </c>
      <c r="L1836" s="13">
        <f>(K1836/86400)+25569+(-5/24)</f>
        <v>41988.755729166667</v>
      </c>
      <c r="M1836" s="15" t="str">
        <f>TEXT(L1836, "mmm")</f>
        <v>Dec</v>
      </c>
      <c r="N1836" s="15" t="str">
        <f>TEXT(L1836, "yyyy")</f>
        <v>2014</v>
      </c>
      <c r="O1836" t="b">
        <v>0</v>
      </c>
      <c r="P1836">
        <v>90</v>
      </c>
      <c r="Q1836" t="b">
        <v>1</v>
      </c>
      <c r="R1836" t="s">
        <v>8276</v>
      </c>
      <c r="S1836" s="10">
        <f>(E1836/D1836)*100</f>
        <v>118.05000000000001</v>
      </c>
      <c r="T1836" s="12">
        <f>IF(P1836&gt;0,E1836/P1836,0)</f>
        <v>131.16666666666666</v>
      </c>
      <c r="U1836" t="str">
        <f>LEFT(R1836,FIND("/",R1836,1)-1)</f>
        <v>music</v>
      </c>
      <c r="V1836" t="str">
        <f>RIGHT(R1836,(LEN(R1836)-LEN(U1836)-1))</f>
        <v>rock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>(I1837/86400)+25569+(-5/24)</f>
        <v>42460.452210648145</v>
      </c>
      <c r="K1837">
        <v>1456851071</v>
      </c>
      <c r="L1837" s="13">
        <f>(K1837/86400)+25569+(-5/24)</f>
        <v>42430.49387731481</v>
      </c>
      <c r="M1837" s="15" t="str">
        <f>TEXT(L1837, "mmm")</f>
        <v>Mar</v>
      </c>
      <c r="N1837" s="15" t="str">
        <f>TEXT(L1837, "yyyy")</f>
        <v>2016</v>
      </c>
      <c r="O1837" t="b">
        <v>0</v>
      </c>
      <c r="P1837">
        <v>11</v>
      </c>
      <c r="Q1837" t="b">
        <v>1</v>
      </c>
      <c r="R1837" t="s">
        <v>8276</v>
      </c>
      <c r="S1837" s="10">
        <f>(E1837/D1837)*100</f>
        <v>104</v>
      </c>
      <c r="T1837" s="12">
        <f>IF(P1837&gt;0,E1837/P1837,0)</f>
        <v>47.272727272727273</v>
      </c>
      <c r="U1837" t="str">
        <f>LEFT(R1837,FIND("/",R1837,1)-1)</f>
        <v>music</v>
      </c>
      <c r="V1837" t="str">
        <f>RIGHT(R1837,(LEN(R1837)-LEN(U1837)-1))</f>
        <v>rock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>(I1838/86400)+25569+(-5/24)</f>
        <v>41322.601030092592</v>
      </c>
      <c r="K1838">
        <v>1359660329</v>
      </c>
      <c r="L1838" s="13">
        <f>(K1838/86400)+25569+(-5/24)</f>
        <v>41305.601030092592</v>
      </c>
      <c r="M1838" s="15" t="str">
        <f>TEXT(L1838, "mmm")</f>
        <v>Jan</v>
      </c>
      <c r="N1838" s="15" t="str">
        <f>TEXT(L1838, "yyyy")</f>
        <v>2013</v>
      </c>
      <c r="O1838" t="b">
        <v>0</v>
      </c>
      <c r="P1838">
        <v>55</v>
      </c>
      <c r="Q1838" t="b">
        <v>1</v>
      </c>
      <c r="R1838" t="s">
        <v>8276</v>
      </c>
      <c r="S1838" s="10">
        <f>(E1838/D1838)*100</f>
        <v>200.34</v>
      </c>
      <c r="T1838" s="12">
        <f>IF(P1838&gt;0,E1838/P1838,0)</f>
        <v>182.12727272727273</v>
      </c>
      <c r="U1838" t="str">
        <f>LEFT(R1838,FIND("/",R1838,1)-1)</f>
        <v>music</v>
      </c>
      <c r="V1838" t="str">
        <f>RIGHT(R1838,(LEN(R1838)-LEN(U1838)-1))</f>
        <v>rock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>(I1839/86400)+25569+(-5/24)</f>
        <v>40985.797858796293</v>
      </c>
      <c r="K1839">
        <v>1326848935</v>
      </c>
      <c r="L1839" s="13">
        <f>(K1839/86400)+25569+(-5/24)</f>
        <v>40925.839525462965</v>
      </c>
      <c r="M1839" s="15" t="str">
        <f>TEXT(L1839, "mmm")</f>
        <v>Jan</v>
      </c>
      <c r="N1839" s="15" t="str">
        <f>TEXT(L1839, "yyyy")</f>
        <v>2012</v>
      </c>
      <c r="O1839" t="b">
        <v>0</v>
      </c>
      <c r="P1839">
        <v>30</v>
      </c>
      <c r="Q1839" t="b">
        <v>1</v>
      </c>
      <c r="R1839" t="s">
        <v>8276</v>
      </c>
      <c r="S1839" s="10">
        <f>(E1839/D1839)*100</f>
        <v>306.83333333333331</v>
      </c>
      <c r="T1839" s="12">
        <f>IF(P1839&gt;0,E1839/P1839,0)</f>
        <v>61.366666666666667</v>
      </c>
      <c r="U1839" t="str">
        <f>LEFT(R1839,FIND("/",R1839,1)-1)</f>
        <v>music</v>
      </c>
      <c r="V1839" t="str">
        <f>RIGHT(R1839,(LEN(R1839)-LEN(U1839)-1))</f>
        <v>rock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>(I1840/86400)+25569+(-5/24)</f>
        <v>40816.916666666664</v>
      </c>
      <c r="K1840">
        <v>1314989557</v>
      </c>
      <c r="L1840" s="13">
        <f>(K1840/86400)+25569+(-5/24)</f>
        <v>40788.578206018516</v>
      </c>
      <c r="M1840" s="15" t="str">
        <f>TEXT(L1840, "mmm")</f>
        <v>Sep</v>
      </c>
      <c r="N1840" s="15" t="str">
        <f>TEXT(L1840, "yyyy")</f>
        <v>2011</v>
      </c>
      <c r="O1840" t="b">
        <v>0</v>
      </c>
      <c r="P1840">
        <v>28</v>
      </c>
      <c r="Q1840" t="b">
        <v>1</v>
      </c>
      <c r="R1840" t="s">
        <v>8276</v>
      </c>
      <c r="S1840" s="10">
        <f>(E1840/D1840)*100</f>
        <v>100.149</v>
      </c>
      <c r="T1840" s="12">
        <f>IF(P1840&gt;0,E1840/P1840,0)</f>
        <v>35.767499999999998</v>
      </c>
      <c r="U1840" t="str">
        <f>LEFT(R1840,FIND("/",R1840,1)-1)</f>
        <v>music</v>
      </c>
      <c r="V1840" t="str">
        <f>RIGHT(R1840,(LEN(R1840)-LEN(U1840)-1))</f>
        <v>rock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>(I1841/86400)+25569+(-5/24)</f>
        <v>42644.513680555552</v>
      </c>
      <c r="K1841">
        <v>1472750382</v>
      </c>
      <c r="L1841" s="13">
        <f>(K1841/86400)+25569+(-5/24)</f>
        <v>42614.513680555552</v>
      </c>
      <c r="M1841" s="15" t="str">
        <f>TEXT(L1841, "mmm")</f>
        <v>Sep</v>
      </c>
      <c r="N1841" s="15" t="str">
        <f>TEXT(L1841, "yyyy")</f>
        <v>2016</v>
      </c>
      <c r="O1841" t="b">
        <v>0</v>
      </c>
      <c r="P1841">
        <v>45</v>
      </c>
      <c r="Q1841" t="b">
        <v>1</v>
      </c>
      <c r="R1841" t="s">
        <v>8276</v>
      </c>
      <c r="S1841" s="10">
        <f>(E1841/D1841)*100</f>
        <v>205.29999999999998</v>
      </c>
      <c r="T1841" s="12">
        <f>IF(P1841&gt;0,E1841/P1841,0)</f>
        <v>45.62222222222222</v>
      </c>
      <c r="U1841" t="str">
        <f>LEFT(R1841,FIND("/",R1841,1)-1)</f>
        <v>music</v>
      </c>
      <c r="V1841" t="str">
        <f>RIGHT(R1841,(LEN(R1841)-LEN(U1841)-1))</f>
        <v>rock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>(I1842/86400)+25569+(-5/24)</f>
        <v>41400.999305555553</v>
      </c>
      <c r="K1842">
        <v>1366251510</v>
      </c>
      <c r="L1842" s="13">
        <f>(K1842/86400)+25569+(-5/24)</f>
        <v>41381.88784722222</v>
      </c>
      <c r="M1842" s="15" t="str">
        <f>TEXT(L1842, "mmm")</f>
        <v>Apr</v>
      </c>
      <c r="N1842" s="15" t="str">
        <f>TEXT(L1842, "yyyy")</f>
        <v>2013</v>
      </c>
      <c r="O1842" t="b">
        <v>0</v>
      </c>
      <c r="P1842">
        <v>13</v>
      </c>
      <c r="Q1842" t="b">
        <v>1</v>
      </c>
      <c r="R1842" t="s">
        <v>8276</v>
      </c>
      <c r="S1842" s="10">
        <f>(E1842/D1842)*100</f>
        <v>108.88888888888889</v>
      </c>
      <c r="T1842" s="12">
        <f>IF(P1842&gt;0,E1842/P1842,0)</f>
        <v>75.384615384615387</v>
      </c>
      <c r="U1842" t="str">
        <f>LEFT(R1842,FIND("/",R1842,1)-1)</f>
        <v>music</v>
      </c>
      <c r="V1842" t="str">
        <f>RIGHT(R1842,(LEN(R1842)-LEN(U1842)-1))</f>
        <v>rock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>(I1843/86400)+25569+(-5/24)</f>
        <v>41778.999305555553</v>
      </c>
      <c r="K1843">
        <v>1397679445</v>
      </c>
      <c r="L1843" s="13">
        <f>(K1843/86400)+25569+(-5/24)</f>
        <v>41745.637094907404</v>
      </c>
      <c r="M1843" s="15" t="str">
        <f>TEXT(L1843, "mmm")</f>
        <v>Apr</v>
      </c>
      <c r="N1843" s="15" t="str">
        <f>TEXT(L1843, "yyyy")</f>
        <v>2014</v>
      </c>
      <c r="O1843" t="b">
        <v>0</v>
      </c>
      <c r="P1843">
        <v>40</v>
      </c>
      <c r="Q1843" t="b">
        <v>1</v>
      </c>
      <c r="R1843" t="s">
        <v>8276</v>
      </c>
      <c r="S1843" s="10">
        <f>(E1843/D1843)*100</f>
        <v>101.75</v>
      </c>
      <c r="T1843" s="12">
        <f>IF(P1843&gt;0,E1843/P1843,0)</f>
        <v>50.875</v>
      </c>
      <c r="U1843" t="str">
        <f>LEFT(R1843,FIND("/",R1843,1)-1)</f>
        <v>music</v>
      </c>
      <c r="V1843" t="str">
        <f>RIGHT(R1843,(LEN(R1843)-LEN(U1843)-1))</f>
        <v>rock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>(I1844/86400)+25569+(-5/24)</f>
        <v>42065.040972222218</v>
      </c>
      <c r="K1844">
        <v>1422371381</v>
      </c>
      <c r="L1844" s="13">
        <f>(K1844/86400)+25569+(-5/24)</f>
        <v>42031.423391203702</v>
      </c>
      <c r="M1844" s="15" t="str">
        <f>TEXT(L1844, "mmm")</f>
        <v>Jan</v>
      </c>
      <c r="N1844" s="15" t="str">
        <f>TEXT(L1844, "yyyy")</f>
        <v>2015</v>
      </c>
      <c r="O1844" t="b">
        <v>0</v>
      </c>
      <c r="P1844">
        <v>21</v>
      </c>
      <c r="Q1844" t="b">
        <v>1</v>
      </c>
      <c r="R1844" t="s">
        <v>8276</v>
      </c>
      <c r="S1844" s="10">
        <f>(E1844/D1844)*100</f>
        <v>125.25</v>
      </c>
      <c r="T1844" s="12">
        <f>IF(P1844&gt;0,E1844/P1844,0)</f>
        <v>119.28571428571429</v>
      </c>
      <c r="U1844" t="str">
        <f>LEFT(R1844,FIND("/",R1844,1)-1)</f>
        <v>music</v>
      </c>
      <c r="V1844" t="str">
        <f>RIGHT(R1844,(LEN(R1844)-LEN(U1844)-1))</f>
        <v>rock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>(I1845/86400)+25569+(-5/24)</f>
        <v>40594.786504629628</v>
      </c>
      <c r="K1845">
        <v>1295653954</v>
      </c>
      <c r="L1845" s="13">
        <f>(K1845/86400)+25569+(-5/24)</f>
        <v>40564.786504629628</v>
      </c>
      <c r="M1845" s="15" t="str">
        <f>TEXT(L1845, "mmm")</f>
        <v>Jan</v>
      </c>
      <c r="N1845" s="15" t="str">
        <f>TEXT(L1845, "yyyy")</f>
        <v>2011</v>
      </c>
      <c r="O1845" t="b">
        <v>0</v>
      </c>
      <c r="P1845">
        <v>134</v>
      </c>
      <c r="Q1845" t="b">
        <v>1</v>
      </c>
      <c r="R1845" t="s">
        <v>8276</v>
      </c>
      <c r="S1845" s="10">
        <f>(E1845/D1845)*100</f>
        <v>124.0061</v>
      </c>
      <c r="T1845" s="12">
        <f>IF(P1845&gt;0,E1845/P1845,0)</f>
        <v>92.541865671641801</v>
      </c>
      <c r="U1845" t="str">
        <f>LEFT(R1845,FIND("/",R1845,1)-1)</f>
        <v>music</v>
      </c>
      <c r="V1845" t="str">
        <f>RIGHT(R1845,(LEN(R1845)-LEN(U1845)-1))</f>
        <v>rock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>(I1846/86400)+25569+(-5/24)</f>
        <v>40704.916666666664</v>
      </c>
      <c r="K1846">
        <v>1304464914</v>
      </c>
      <c r="L1846" s="13">
        <f>(K1846/86400)+25569+(-5/24)</f>
        <v>40666.765208333331</v>
      </c>
      <c r="M1846" s="15" t="str">
        <f>TEXT(L1846, "mmm")</f>
        <v>May</v>
      </c>
      <c r="N1846" s="15" t="str">
        <f>TEXT(L1846, "yyyy")</f>
        <v>2011</v>
      </c>
      <c r="O1846" t="b">
        <v>0</v>
      </c>
      <c r="P1846">
        <v>20</v>
      </c>
      <c r="Q1846" t="b">
        <v>1</v>
      </c>
      <c r="R1846" t="s">
        <v>8276</v>
      </c>
      <c r="S1846" s="10">
        <f>(E1846/D1846)*100</f>
        <v>101.4</v>
      </c>
      <c r="T1846" s="12">
        <f>IF(P1846&gt;0,E1846/P1846,0)</f>
        <v>76.05</v>
      </c>
      <c r="U1846" t="str">
        <f>LEFT(R1846,FIND("/",R1846,1)-1)</f>
        <v>music</v>
      </c>
      <c r="V1846" t="str">
        <f>RIGHT(R1846,(LEN(R1846)-LEN(U1846)-1))</f>
        <v>rock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>(I1847/86400)+25569+(-5/24)</f>
        <v>42537.996527777774</v>
      </c>
      <c r="K1847">
        <v>1464854398</v>
      </c>
      <c r="L1847" s="13">
        <f>(K1847/86400)+25569+(-5/24)</f>
        <v>42523.124976851854</v>
      </c>
      <c r="M1847" s="15" t="str">
        <f>TEXT(L1847, "mmm")</f>
        <v>Jun</v>
      </c>
      <c r="N1847" s="15" t="str">
        <f>TEXT(L1847, "yyyy")</f>
        <v>2016</v>
      </c>
      <c r="O1847" t="b">
        <v>0</v>
      </c>
      <c r="P1847">
        <v>19</v>
      </c>
      <c r="Q1847" t="b">
        <v>1</v>
      </c>
      <c r="R1847" t="s">
        <v>8276</v>
      </c>
      <c r="S1847" s="10">
        <f>(E1847/D1847)*100</f>
        <v>100</v>
      </c>
      <c r="T1847" s="12">
        <f>IF(P1847&gt;0,E1847/P1847,0)</f>
        <v>52.631578947368418</v>
      </c>
      <c r="U1847" t="str">
        <f>LEFT(R1847,FIND("/",R1847,1)-1)</f>
        <v>music</v>
      </c>
      <c r="V1847" t="str">
        <f>RIGHT(R1847,(LEN(R1847)-LEN(U1847)-1))</f>
        <v>rock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>(I1848/86400)+25569+(-5/24)</f>
        <v>41258.441863425927</v>
      </c>
      <c r="K1848">
        <v>1352993777</v>
      </c>
      <c r="L1848" s="13">
        <f>(K1848/86400)+25569+(-5/24)</f>
        <v>41228.441863425927</v>
      </c>
      <c r="M1848" s="15" t="str">
        <f>TEXT(L1848, "mmm")</f>
        <v>Nov</v>
      </c>
      <c r="N1848" s="15" t="str">
        <f>TEXT(L1848, "yyyy")</f>
        <v>2012</v>
      </c>
      <c r="O1848" t="b">
        <v>0</v>
      </c>
      <c r="P1848">
        <v>209</v>
      </c>
      <c r="Q1848" t="b">
        <v>1</v>
      </c>
      <c r="R1848" t="s">
        <v>8276</v>
      </c>
      <c r="S1848" s="10">
        <f>(E1848/D1848)*100</f>
        <v>137.92666666666668</v>
      </c>
      <c r="T1848" s="12">
        <f>IF(P1848&gt;0,E1848/P1848,0)</f>
        <v>98.990430622009569</v>
      </c>
      <c r="U1848" t="str">
        <f>LEFT(R1848,FIND("/",R1848,1)-1)</f>
        <v>music</v>
      </c>
      <c r="V1848" t="str">
        <f>RIGHT(R1848,(LEN(R1848)-LEN(U1848)-1))</f>
        <v>rock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>(I1849/86400)+25569+(-5/24)</f>
        <v>42115.028148148143</v>
      </c>
      <c r="K1849">
        <v>1427780432</v>
      </c>
      <c r="L1849" s="13">
        <f>(K1849/86400)+25569+(-5/24)</f>
        <v>42094.028148148143</v>
      </c>
      <c r="M1849" s="15" t="str">
        <f>TEXT(L1849, "mmm")</f>
        <v>Mar</v>
      </c>
      <c r="N1849" s="15" t="str">
        <f>TEXT(L1849, "yyyy")</f>
        <v>2015</v>
      </c>
      <c r="O1849" t="b">
        <v>0</v>
      </c>
      <c r="P1849">
        <v>38</v>
      </c>
      <c r="Q1849" t="b">
        <v>1</v>
      </c>
      <c r="R1849" t="s">
        <v>8276</v>
      </c>
      <c r="S1849" s="10">
        <f>(E1849/D1849)*100</f>
        <v>120.88000000000001</v>
      </c>
      <c r="T1849" s="12">
        <f>IF(P1849&gt;0,E1849/P1849,0)</f>
        <v>79.526315789473685</v>
      </c>
      <c r="U1849" t="str">
        <f>LEFT(R1849,FIND("/",R1849,1)-1)</f>
        <v>music</v>
      </c>
      <c r="V1849" t="str">
        <f>RIGHT(R1849,(LEN(R1849)-LEN(U1849)-1))</f>
        <v>rock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>(I1850/86400)+25569+(-5/24)</f>
        <v>40755.082638888889</v>
      </c>
      <c r="K1850">
        <v>1306608888</v>
      </c>
      <c r="L1850" s="13">
        <f>(K1850/86400)+25569+(-5/24)</f>
        <v>40691.579722222217</v>
      </c>
      <c r="M1850" s="15" t="str">
        <f>TEXT(L1850, "mmm")</f>
        <v>May</v>
      </c>
      <c r="N1850" s="15" t="str">
        <f>TEXT(L1850, "yyyy")</f>
        <v>2011</v>
      </c>
      <c r="O1850" t="b">
        <v>0</v>
      </c>
      <c r="P1850">
        <v>24</v>
      </c>
      <c r="Q1850" t="b">
        <v>1</v>
      </c>
      <c r="R1850" t="s">
        <v>8276</v>
      </c>
      <c r="S1850" s="10">
        <f>(E1850/D1850)*100</f>
        <v>107.36666666666667</v>
      </c>
      <c r="T1850" s="12">
        <f>IF(P1850&gt;0,E1850/P1850,0)</f>
        <v>134.20833333333334</v>
      </c>
      <c r="U1850" t="str">
        <f>LEFT(R1850,FIND("/",R1850,1)-1)</f>
        <v>music</v>
      </c>
      <c r="V1850" t="str">
        <f>RIGHT(R1850,(LEN(R1850)-LEN(U1850)-1))</f>
        <v>rock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>(I1851/86400)+25569+(-5/24)</f>
        <v>41199.637256944443</v>
      </c>
      <c r="K1851">
        <v>1347913059</v>
      </c>
      <c r="L1851" s="13">
        <f>(K1851/86400)+25569+(-5/24)</f>
        <v>41169.637256944443</v>
      </c>
      <c r="M1851" s="15" t="str">
        <f>TEXT(L1851, "mmm")</f>
        <v>Sep</v>
      </c>
      <c r="N1851" s="15" t="str">
        <f>TEXT(L1851, "yyyy")</f>
        <v>2012</v>
      </c>
      <c r="O1851" t="b">
        <v>0</v>
      </c>
      <c r="P1851">
        <v>8</v>
      </c>
      <c r="Q1851" t="b">
        <v>1</v>
      </c>
      <c r="R1851" t="s">
        <v>8276</v>
      </c>
      <c r="S1851" s="10">
        <f>(E1851/D1851)*100</f>
        <v>100.33333333333334</v>
      </c>
      <c r="T1851" s="12">
        <f>IF(P1851&gt;0,E1851/P1851,0)</f>
        <v>37.625</v>
      </c>
      <c r="U1851" t="str">
        <f>LEFT(R1851,FIND("/",R1851,1)-1)</f>
        <v>music</v>
      </c>
      <c r="V1851" t="str">
        <f>RIGHT(R1851,(LEN(R1851)-LEN(U1851)-1))</f>
        <v>rock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>(I1852/86400)+25569+(-5/24)</f>
        <v>41830.751157407409</v>
      </c>
      <c r="K1852">
        <v>1402441300</v>
      </c>
      <c r="L1852" s="13">
        <f>(K1852/86400)+25569+(-5/24)</f>
        <v>41800.751157407409</v>
      </c>
      <c r="M1852" s="15" t="str">
        <f>TEXT(L1852, "mmm")</f>
        <v>Jun</v>
      </c>
      <c r="N1852" s="15" t="str">
        <f>TEXT(L1852, "yyyy")</f>
        <v>2014</v>
      </c>
      <c r="O1852" t="b">
        <v>0</v>
      </c>
      <c r="P1852">
        <v>179</v>
      </c>
      <c r="Q1852" t="b">
        <v>1</v>
      </c>
      <c r="R1852" t="s">
        <v>8276</v>
      </c>
      <c r="S1852" s="10">
        <f>(E1852/D1852)*100</f>
        <v>101.52222222222223</v>
      </c>
      <c r="T1852" s="12">
        <f>IF(P1852&gt;0,E1852/P1852,0)</f>
        <v>51.044692737430168</v>
      </c>
      <c r="U1852" t="str">
        <f>LEFT(R1852,FIND("/",R1852,1)-1)</f>
        <v>music</v>
      </c>
      <c r="V1852" t="str">
        <f>RIGHT(R1852,(LEN(R1852)-LEN(U1852)-1))</f>
        <v>rock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>(I1853/86400)+25569+(-5/24)</f>
        <v>41847.833333333328</v>
      </c>
      <c r="K1853">
        <v>1404769538</v>
      </c>
      <c r="L1853" s="13">
        <f>(K1853/86400)+25569+(-5/24)</f>
        <v>41827.69835648148</v>
      </c>
      <c r="M1853" s="15" t="str">
        <f>TEXT(L1853, "mmm")</f>
        <v>Jul</v>
      </c>
      <c r="N1853" s="15" t="str">
        <f>TEXT(L1853, "yyyy")</f>
        <v>2014</v>
      </c>
      <c r="O1853" t="b">
        <v>0</v>
      </c>
      <c r="P1853">
        <v>26</v>
      </c>
      <c r="Q1853" t="b">
        <v>1</v>
      </c>
      <c r="R1853" t="s">
        <v>8276</v>
      </c>
      <c r="S1853" s="10">
        <f>(E1853/D1853)*100</f>
        <v>100.07692307692308</v>
      </c>
      <c r="T1853" s="12">
        <f>IF(P1853&gt;0,E1853/P1853,0)</f>
        <v>50.03846153846154</v>
      </c>
      <c r="U1853" t="str">
        <f>LEFT(R1853,FIND("/",R1853,1)-1)</f>
        <v>music</v>
      </c>
      <c r="V1853" t="str">
        <f>RIGHT(R1853,(LEN(R1853)-LEN(U1853)-1))</f>
        <v>rock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>(I1854/86400)+25569+(-5/24)</f>
        <v>42118.791666666664</v>
      </c>
      <c r="K1854">
        <v>1426703452</v>
      </c>
      <c r="L1854" s="13">
        <f>(K1854/86400)+25569+(-5/24)</f>
        <v>42081.563101851854</v>
      </c>
      <c r="M1854" s="15" t="str">
        <f>TEXT(L1854, "mmm")</f>
        <v>Mar</v>
      </c>
      <c r="N1854" s="15" t="str">
        <f>TEXT(L1854, "yyyy")</f>
        <v>2015</v>
      </c>
      <c r="O1854" t="b">
        <v>0</v>
      </c>
      <c r="P1854">
        <v>131</v>
      </c>
      <c r="Q1854" t="b">
        <v>1</v>
      </c>
      <c r="R1854" t="s">
        <v>8276</v>
      </c>
      <c r="S1854" s="10">
        <f>(E1854/D1854)*100</f>
        <v>116.96666666666667</v>
      </c>
      <c r="T1854" s="12">
        <f>IF(P1854&gt;0,E1854/P1854,0)</f>
        <v>133.93129770992365</v>
      </c>
      <c r="U1854" t="str">
        <f>LEFT(R1854,FIND("/",R1854,1)-1)</f>
        <v>music</v>
      </c>
      <c r="V1854" t="str">
        <f>RIGHT(R1854,(LEN(R1854)-LEN(U1854)-1))</f>
        <v>rock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>(I1855/86400)+25569+(-5/24)</f>
        <v>41226.893715277773</v>
      </c>
      <c r="K1855">
        <v>1348536417</v>
      </c>
      <c r="L1855" s="13">
        <f>(K1855/86400)+25569+(-5/24)</f>
        <v>41176.852048611108</v>
      </c>
      <c r="M1855" s="15" t="str">
        <f>TEXT(L1855, "mmm")</f>
        <v>Sep</v>
      </c>
      <c r="N1855" s="15" t="str">
        <f>TEXT(L1855, "yyyy")</f>
        <v>2012</v>
      </c>
      <c r="O1855" t="b">
        <v>0</v>
      </c>
      <c r="P1855">
        <v>14</v>
      </c>
      <c r="Q1855" t="b">
        <v>1</v>
      </c>
      <c r="R1855" t="s">
        <v>8276</v>
      </c>
      <c r="S1855" s="10">
        <f>(E1855/D1855)*100</f>
        <v>101.875</v>
      </c>
      <c r="T1855" s="12">
        <f>IF(P1855&gt;0,E1855/P1855,0)</f>
        <v>58.214285714285715</v>
      </c>
      <c r="U1855" t="str">
        <f>LEFT(R1855,FIND("/",R1855,1)-1)</f>
        <v>music</v>
      </c>
      <c r="V1855" t="str">
        <f>RIGHT(R1855,(LEN(R1855)-LEN(U1855)-1))</f>
        <v>rock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>(I1856/86400)+25569+(-5/24)</f>
        <v>41417.812928240739</v>
      </c>
      <c r="K1856">
        <v>1366763437</v>
      </c>
      <c r="L1856" s="13">
        <f>(K1856/86400)+25569+(-5/24)</f>
        <v>41387.812928240739</v>
      </c>
      <c r="M1856" s="15" t="str">
        <f>TEXT(L1856, "mmm")</f>
        <v>Apr</v>
      </c>
      <c r="N1856" s="15" t="str">
        <f>TEXT(L1856, "yyyy")</f>
        <v>2013</v>
      </c>
      <c r="O1856" t="b">
        <v>0</v>
      </c>
      <c r="P1856">
        <v>174</v>
      </c>
      <c r="Q1856" t="b">
        <v>1</v>
      </c>
      <c r="R1856" t="s">
        <v>8276</v>
      </c>
      <c r="S1856" s="10">
        <f>(E1856/D1856)*100</f>
        <v>102.12366666666665</v>
      </c>
      <c r="T1856" s="12">
        <f>IF(P1856&gt;0,E1856/P1856,0)</f>
        <v>88.037643678160919</v>
      </c>
      <c r="U1856" t="str">
        <f>LEFT(R1856,FIND("/",R1856,1)-1)</f>
        <v>music</v>
      </c>
      <c r="V1856" t="str">
        <f>RIGHT(R1856,(LEN(R1856)-LEN(U1856)-1))</f>
        <v>rock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>(I1857/86400)+25569+(-5/24)</f>
        <v>41645.330324074072</v>
      </c>
      <c r="K1857">
        <v>1385124940</v>
      </c>
      <c r="L1857" s="13">
        <f>(K1857/86400)+25569+(-5/24)</f>
        <v>41600.330324074072</v>
      </c>
      <c r="M1857" s="15" t="str">
        <f>TEXT(L1857, "mmm")</f>
        <v>Nov</v>
      </c>
      <c r="N1857" s="15" t="str">
        <f>TEXT(L1857, "yyyy")</f>
        <v>2013</v>
      </c>
      <c r="O1857" t="b">
        <v>0</v>
      </c>
      <c r="P1857">
        <v>191</v>
      </c>
      <c r="Q1857" t="b">
        <v>1</v>
      </c>
      <c r="R1857" t="s">
        <v>8276</v>
      </c>
      <c r="S1857" s="10">
        <f>(E1857/D1857)*100</f>
        <v>154.05897142857143</v>
      </c>
      <c r="T1857" s="12">
        <f>IF(P1857&gt;0,E1857/P1857,0)</f>
        <v>70.576753926701571</v>
      </c>
      <c r="U1857" t="str">
        <f>LEFT(R1857,FIND("/",R1857,1)-1)</f>
        <v>music</v>
      </c>
      <c r="V1857" t="str">
        <f>RIGHT(R1857,(LEN(R1857)-LEN(U1857)-1))</f>
        <v>rock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>(I1858/86400)+25569+(-5/24)</f>
        <v>41838.64666666666</v>
      </c>
      <c r="K1858">
        <v>1403901072</v>
      </c>
      <c r="L1858" s="13">
        <f>(K1858/86400)+25569+(-5/24)</f>
        <v>41817.64666666666</v>
      </c>
      <c r="M1858" s="15" t="str">
        <f>TEXT(L1858, "mmm")</f>
        <v>Jun</v>
      </c>
      <c r="N1858" s="15" t="str">
        <f>TEXT(L1858, "yyyy")</f>
        <v>2014</v>
      </c>
      <c r="O1858" t="b">
        <v>0</v>
      </c>
      <c r="P1858">
        <v>38</v>
      </c>
      <c r="Q1858" t="b">
        <v>1</v>
      </c>
      <c r="R1858" t="s">
        <v>8276</v>
      </c>
      <c r="S1858" s="10">
        <f>(E1858/D1858)*100</f>
        <v>101.25</v>
      </c>
      <c r="T1858" s="12">
        <f>IF(P1858&gt;0,E1858/P1858,0)</f>
        <v>53.289473684210527</v>
      </c>
      <c r="U1858" t="str">
        <f>LEFT(R1858,FIND("/",R1858,1)-1)</f>
        <v>music</v>
      </c>
      <c r="V1858" t="str">
        <f>RIGHT(R1858,(LEN(R1858)-LEN(U1858)-1))</f>
        <v>rock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>(I1859/86400)+25569+(-5/24)</f>
        <v>41894.560335648144</v>
      </c>
      <c r="K1859">
        <v>1407954413</v>
      </c>
      <c r="L1859" s="13">
        <f>(K1859/86400)+25569+(-5/24)</f>
        <v>41864.560335648144</v>
      </c>
      <c r="M1859" s="15" t="str">
        <f>TEXT(L1859, "mmm")</f>
        <v>Aug</v>
      </c>
      <c r="N1859" s="15" t="str">
        <f>TEXT(L1859, "yyyy")</f>
        <v>2014</v>
      </c>
      <c r="O1859" t="b">
        <v>0</v>
      </c>
      <c r="P1859">
        <v>22</v>
      </c>
      <c r="Q1859" t="b">
        <v>1</v>
      </c>
      <c r="R1859" t="s">
        <v>8276</v>
      </c>
      <c r="S1859" s="10">
        <f>(E1859/D1859)*100</f>
        <v>100</v>
      </c>
      <c r="T1859" s="12">
        <f>IF(P1859&gt;0,E1859/P1859,0)</f>
        <v>136.36363636363637</v>
      </c>
      <c r="U1859" t="str">
        <f>LEFT(R1859,FIND("/",R1859,1)-1)</f>
        <v>music</v>
      </c>
      <c r="V1859" t="str">
        <f>RIGHT(R1859,(LEN(R1859)-LEN(U1859)-1))</f>
        <v>rock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>(I1860/86400)+25569+(-5/24)</f>
        <v>40893.033807870372</v>
      </c>
      <c r="K1860">
        <v>1318826921</v>
      </c>
      <c r="L1860" s="13">
        <f>(K1860/86400)+25569+(-5/24)</f>
        <v>40832.9921412037</v>
      </c>
      <c r="M1860" s="15" t="str">
        <f>TEXT(L1860, "mmm")</f>
        <v>Oct</v>
      </c>
      <c r="N1860" s="15" t="str">
        <f>TEXT(L1860, "yyyy")</f>
        <v>2011</v>
      </c>
      <c r="O1860" t="b">
        <v>0</v>
      </c>
      <c r="P1860">
        <v>149</v>
      </c>
      <c r="Q1860" t="b">
        <v>1</v>
      </c>
      <c r="R1860" t="s">
        <v>8276</v>
      </c>
      <c r="S1860" s="10">
        <f>(E1860/D1860)*100</f>
        <v>108.74800874800874</v>
      </c>
      <c r="T1860" s="12">
        <f>IF(P1860&gt;0,E1860/P1860,0)</f>
        <v>40.547315436241611</v>
      </c>
      <c r="U1860" t="str">
        <f>LEFT(R1860,FIND("/",R1860,1)-1)</f>
        <v>music</v>
      </c>
      <c r="V1860" t="str">
        <f>RIGHT(R1860,(LEN(R1860)-LEN(U1860)-1))</f>
        <v>rock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>(I1861/86400)+25569+(-5/24)</f>
        <v>40808.561678240738</v>
      </c>
      <c r="K1861">
        <v>1314124129</v>
      </c>
      <c r="L1861" s="13">
        <f>(K1861/86400)+25569+(-5/24)</f>
        <v>40778.561678240738</v>
      </c>
      <c r="M1861" s="15" t="str">
        <f>TEXT(L1861, "mmm")</f>
        <v>Aug</v>
      </c>
      <c r="N1861" s="15" t="str">
        <f>TEXT(L1861, "yyyy")</f>
        <v>2011</v>
      </c>
      <c r="O1861" t="b">
        <v>0</v>
      </c>
      <c r="P1861">
        <v>56</v>
      </c>
      <c r="Q1861" t="b">
        <v>1</v>
      </c>
      <c r="R1861" t="s">
        <v>8276</v>
      </c>
      <c r="S1861" s="10">
        <f>(E1861/D1861)*100</f>
        <v>131.83333333333334</v>
      </c>
      <c r="T1861" s="12">
        <f>IF(P1861&gt;0,E1861/P1861,0)</f>
        <v>70.625</v>
      </c>
      <c r="U1861" t="str">
        <f>LEFT(R1861,FIND("/",R1861,1)-1)</f>
        <v>music</v>
      </c>
      <c r="V1861" t="str">
        <f>RIGHT(R1861,(LEN(R1861)-LEN(U1861)-1))</f>
        <v>rock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>(I1862/86400)+25569+(-5/24)</f>
        <v>41676.500972222224</v>
      </c>
      <c r="K1862">
        <v>1389891684</v>
      </c>
      <c r="L1862" s="13">
        <f>(K1862/86400)+25569+(-5/24)</f>
        <v>41655.500972222224</v>
      </c>
      <c r="M1862" s="15" t="str">
        <f>TEXT(L1862, "mmm")</f>
        <v>Jan</v>
      </c>
      <c r="N1862" s="15" t="str">
        <f>TEXT(L1862, "yyyy")</f>
        <v>2014</v>
      </c>
      <c r="O1862" t="b">
        <v>0</v>
      </c>
      <c r="P1862">
        <v>19</v>
      </c>
      <c r="Q1862" t="b">
        <v>1</v>
      </c>
      <c r="R1862" t="s">
        <v>8276</v>
      </c>
      <c r="S1862" s="10">
        <f>(E1862/D1862)*100</f>
        <v>133.46666666666667</v>
      </c>
      <c r="T1862" s="12">
        <f>IF(P1862&gt;0,E1862/P1862,0)</f>
        <v>52.684210526315788</v>
      </c>
      <c r="U1862" t="str">
        <f>LEFT(R1862,FIND("/",R1862,1)-1)</f>
        <v>music</v>
      </c>
      <c r="V1862" t="str">
        <f>RIGHT(R1862,(LEN(R1862)-LEN(U1862)-1))</f>
        <v>rock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>(I1863/86400)+25569+(-5/24)</f>
        <v>42030.091909722221</v>
      </c>
      <c r="K1863">
        <v>1419664341</v>
      </c>
      <c r="L1863" s="13">
        <f>(K1863/86400)+25569+(-5/24)</f>
        <v>42000.091909722221</v>
      </c>
      <c r="M1863" s="15" t="str">
        <f>TEXT(L1863, "mmm")</f>
        <v>Dec</v>
      </c>
      <c r="N1863" s="15" t="str">
        <f>TEXT(L1863, "yyyy")</f>
        <v>2014</v>
      </c>
      <c r="O1863" t="b">
        <v>0</v>
      </c>
      <c r="P1863">
        <v>0</v>
      </c>
      <c r="Q1863" t="b">
        <v>0</v>
      </c>
      <c r="R1863" t="s">
        <v>8283</v>
      </c>
      <c r="S1863" s="10">
        <f>(E1863/D1863)*100</f>
        <v>0</v>
      </c>
      <c r="T1863" s="12">
        <f>IF(P1863&gt;0,E1863/P1863,0)</f>
        <v>0</v>
      </c>
      <c r="U1863" t="str">
        <f>LEFT(R1863,FIND("/",R1863,1)-1)</f>
        <v>games</v>
      </c>
      <c r="V1863" t="str">
        <f>RIGHT(R1863,(LEN(R1863)-LEN(U1863)-1))</f>
        <v>mobile games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>(I1864/86400)+25569+(-5/24)</f>
        <v>42802.104166666664</v>
      </c>
      <c r="K1864">
        <v>1484912974</v>
      </c>
      <c r="L1864" s="13">
        <f>(K1864/86400)+25569+(-5/24)</f>
        <v>42755.284421296295</v>
      </c>
      <c r="M1864" s="15" t="str">
        <f>TEXT(L1864, "mmm")</f>
        <v>Jan</v>
      </c>
      <c r="N1864" s="15" t="str">
        <f>TEXT(L1864, "yyyy")</f>
        <v>2017</v>
      </c>
      <c r="O1864" t="b">
        <v>0</v>
      </c>
      <c r="P1864">
        <v>16</v>
      </c>
      <c r="Q1864" t="b">
        <v>0</v>
      </c>
      <c r="R1864" t="s">
        <v>8283</v>
      </c>
      <c r="S1864" s="10">
        <f>(E1864/D1864)*100</f>
        <v>8.0833333333333321</v>
      </c>
      <c r="T1864" s="12">
        <f>IF(P1864&gt;0,E1864/P1864,0)</f>
        <v>90.9375</v>
      </c>
      <c r="U1864" t="str">
        <f>LEFT(R1864,FIND("/",R1864,1)-1)</f>
        <v>games</v>
      </c>
      <c r="V1864" t="str">
        <f>RIGHT(R1864,(LEN(R1864)-LEN(U1864)-1))</f>
        <v>mobile games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>(I1865/86400)+25569+(-5/24)</f>
        <v>41802.588946759257</v>
      </c>
      <c r="K1865">
        <v>1400008085</v>
      </c>
      <c r="L1865" s="13">
        <f>(K1865/86400)+25569+(-5/24)</f>
        <v>41772.588946759257</v>
      </c>
      <c r="M1865" s="15" t="str">
        <f>TEXT(L1865, "mmm")</f>
        <v>May</v>
      </c>
      <c r="N1865" s="15" t="str">
        <f>TEXT(L1865, "yyyy")</f>
        <v>2014</v>
      </c>
      <c r="O1865" t="b">
        <v>0</v>
      </c>
      <c r="P1865">
        <v>2</v>
      </c>
      <c r="Q1865" t="b">
        <v>0</v>
      </c>
      <c r="R1865" t="s">
        <v>8283</v>
      </c>
      <c r="S1865" s="10">
        <f>(E1865/D1865)*100</f>
        <v>0.4</v>
      </c>
      <c r="T1865" s="12">
        <f>IF(P1865&gt;0,E1865/P1865,0)</f>
        <v>5</v>
      </c>
      <c r="U1865" t="str">
        <f>LEFT(R1865,FIND("/",R1865,1)-1)</f>
        <v>games</v>
      </c>
      <c r="V1865" t="str">
        <f>RIGHT(R1865,(LEN(R1865)-LEN(U1865)-1))</f>
        <v>mobile games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>(I1866/86400)+25569+(-5/24)</f>
        <v>41763.508101851847</v>
      </c>
      <c r="K1866">
        <v>1396631500</v>
      </c>
      <c r="L1866" s="13">
        <f>(K1866/86400)+25569+(-5/24)</f>
        <v>41733.508101851847</v>
      </c>
      <c r="M1866" s="15" t="str">
        <f>TEXT(L1866, "mmm")</f>
        <v>Apr</v>
      </c>
      <c r="N1866" s="15" t="str">
        <f>TEXT(L1866, "yyyy")</f>
        <v>2014</v>
      </c>
      <c r="O1866" t="b">
        <v>0</v>
      </c>
      <c r="P1866">
        <v>48</v>
      </c>
      <c r="Q1866" t="b">
        <v>0</v>
      </c>
      <c r="R1866" t="s">
        <v>8283</v>
      </c>
      <c r="S1866" s="10">
        <f>(E1866/D1866)*100</f>
        <v>42.892307692307689</v>
      </c>
      <c r="T1866" s="12">
        <f>IF(P1866&gt;0,E1866/P1866,0)</f>
        <v>58.083333333333336</v>
      </c>
      <c r="U1866" t="str">
        <f>LEFT(R1866,FIND("/",R1866,1)-1)</f>
        <v>games</v>
      </c>
      <c r="V1866" t="str">
        <f>RIGHT(R1866,(LEN(R1866)-LEN(U1866)-1))</f>
        <v>mobile games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>(I1867/86400)+25569+(-5/24)</f>
        <v>42680.200775462959</v>
      </c>
      <c r="K1867">
        <v>1475398147</v>
      </c>
      <c r="L1867" s="13">
        <f>(K1867/86400)+25569+(-5/24)</f>
        <v>42645.159108796295</v>
      </c>
      <c r="M1867" s="15" t="str">
        <f>TEXT(L1867, "mmm")</f>
        <v>Oct</v>
      </c>
      <c r="N1867" s="15" t="str">
        <f>TEXT(L1867, "yyyy")</f>
        <v>2016</v>
      </c>
      <c r="O1867" t="b">
        <v>0</v>
      </c>
      <c r="P1867">
        <v>2</v>
      </c>
      <c r="Q1867" t="b">
        <v>0</v>
      </c>
      <c r="R1867" t="s">
        <v>8283</v>
      </c>
      <c r="S1867" s="10">
        <f>(E1867/D1867)*100</f>
        <v>3.6363636363636364E-3</v>
      </c>
      <c r="T1867" s="12">
        <f>IF(P1867&gt;0,E1867/P1867,0)</f>
        <v>2</v>
      </c>
      <c r="U1867" t="str">
        <f>LEFT(R1867,FIND("/",R1867,1)-1)</f>
        <v>games</v>
      </c>
      <c r="V1867" t="str">
        <f>RIGHT(R1867,(LEN(R1867)-LEN(U1867)-1))</f>
        <v>mobile games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>(I1868/86400)+25569+(-5/24)</f>
        <v>42794.958333333336</v>
      </c>
      <c r="K1868">
        <v>1483768497</v>
      </c>
      <c r="L1868" s="13">
        <f>(K1868/86400)+25569+(-5/24)</f>
        <v>42742.038159722222</v>
      </c>
      <c r="M1868" s="15" t="str">
        <f>TEXT(L1868, "mmm")</f>
        <v>Jan</v>
      </c>
      <c r="N1868" s="15" t="str">
        <f>TEXT(L1868, "yyyy")</f>
        <v>2017</v>
      </c>
      <c r="O1868" t="b">
        <v>0</v>
      </c>
      <c r="P1868">
        <v>2</v>
      </c>
      <c r="Q1868" t="b">
        <v>0</v>
      </c>
      <c r="R1868" t="s">
        <v>8283</v>
      </c>
      <c r="S1868" s="10">
        <f>(E1868/D1868)*100</f>
        <v>0.5</v>
      </c>
      <c r="T1868" s="12">
        <f>IF(P1868&gt;0,E1868/P1868,0)</f>
        <v>62.5</v>
      </c>
      <c r="U1868" t="str">
        <f>LEFT(R1868,FIND("/",R1868,1)-1)</f>
        <v>games</v>
      </c>
      <c r="V1868" t="str">
        <f>RIGHT(R1868,(LEN(R1868)-LEN(U1868)-1))</f>
        <v>mobile games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>(I1869/86400)+25569+(-5/24)</f>
        <v>42679.716574074067</v>
      </c>
      <c r="K1869">
        <v>1475791912</v>
      </c>
      <c r="L1869" s="13">
        <f>(K1869/86400)+25569+(-5/24)</f>
        <v>42649.716574074067</v>
      </c>
      <c r="M1869" s="15" t="str">
        <f>TEXT(L1869, "mmm")</f>
        <v>Oct</v>
      </c>
      <c r="N1869" s="15" t="str">
        <f>TEXT(L1869, "yyyy")</f>
        <v>2016</v>
      </c>
      <c r="O1869" t="b">
        <v>0</v>
      </c>
      <c r="P1869">
        <v>1</v>
      </c>
      <c r="Q1869" t="b">
        <v>0</v>
      </c>
      <c r="R1869" t="s">
        <v>8283</v>
      </c>
      <c r="S1869" s="10">
        <f>(E1869/D1869)*100</f>
        <v>0.05</v>
      </c>
      <c r="T1869" s="12">
        <f>IF(P1869&gt;0,E1869/P1869,0)</f>
        <v>10</v>
      </c>
      <c r="U1869" t="str">
        <f>LEFT(R1869,FIND("/",R1869,1)-1)</f>
        <v>games</v>
      </c>
      <c r="V1869" t="str">
        <f>RIGHT(R1869,(LEN(R1869)-LEN(U1869)-1))</f>
        <v>mobile games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>(I1870/86400)+25569+(-5/24)</f>
        <v>42353.124305555553</v>
      </c>
      <c r="K1870">
        <v>1448044925</v>
      </c>
      <c r="L1870" s="13">
        <f>(K1870/86400)+25569+(-5/24)</f>
        <v>42328.570891203701</v>
      </c>
      <c r="M1870" s="15" t="str">
        <f>TEXT(L1870, "mmm")</f>
        <v>Nov</v>
      </c>
      <c r="N1870" s="15" t="str">
        <f>TEXT(L1870, "yyyy")</f>
        <v>2015</v>
      </c>
      <c r="O1870" t="b">
        <v>0</v>
      </c>
      <c r="P1870">
        <v>17</v>
      </c>
      <c r="Q1870" t="b">
        <v>0</v>
      </c>
      <c r="R1870" t="s">
        <v>8283</v>
      </c>
      <c r="S1870" s="10">
        <f>(E1870/D1870)*100</f>
        <v>4.8680000000000003</v>
      </c>
      <c r="T1870" s="12">
        <f>IF(P1870&gt;0,E1870/P1870,0)</f>
        <v>71.588235294117652</v>
      </c>
      <c r="U1870" t="str">
        <f>LEFT(R1870,FIND("/",R1870,1)-1)</f>
        <v>games</v>
      </c>
      <c r="V1870" t="str">
        <f>RIGHT(R1870,(LEN(R1870)-LEN(U1870)-1))</f>
        <v>mobile games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>(I1871/86400)+25569+(-5/24)</f>
        <v>42738.794548611106</v>
      </c>
      <c r="K1871">
        <v>1480896249</v>
      </c>
      <c r="L1871" s="13">
        <f>(K1871/86400)+25569+(-5/24)</f>
        <v>42708.794548611106</v>
      </c>
      <c r="M1871" s="15" t="str">
        <f>TEXT(L1871, "mmm")</f>
        <v>Dec</v>
      </c>
      <c r="N1871" s="15" t="str">
        <f>TEXT(L1871, "yyyy")</f>
        <v>2016</v>
      </c>
      <c r="O1871" t="b">
        <v>0</v>
      </c>
      <c r="P1871">
        <v>0</v>
      </c>
      <c r="Q1871" t="b">
        <v>0</v>
      </c>
      <c r="R1871" t="s">
        <v>8283</v>
      </c>
      <c r="S1871" s="10">
        <f>(E1871/D1871)*100</f>
        <v>0</v>
      </c>
      <c r="T1871" s="12">
        <f>IF(P1871&gt;0,E1871/P1871,0)</f>
        <v>0</v>
      </c>
      <c r="U1871" t="str">
        <f>LEFT(R1871,FIND("/",R1871,1)-1)</f>
        <v>games</v>
      </c>
      <c r="V1871" t="str">
        <f>RIGHT(R1871,(LEN(R1871)-LEN(U1871)-1))</f>
        <v>mobile games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>(I1872/86400)+25569+(-5/24)</f>
        <v>42399.970138888886</v>
      </c>
      <c r="K1872">
        <v>1451723535</v>
      </c>
      <c r="L1872" s="13">
        <f>(K1872/86400)+25569+(-5/24)</f>
        <v>42371.14739583333</v>
      </c>
      <c r="M1872" s="15" t="str">
        <f>TEXT(L1872, "mmm")</f>
        <v>Jan</v>
      </c>
      <c r="N1872" s="15" t="str">
        <f>TEXT(L1872, "yyyy")</f>
        <v>2016</v>
      </c>
      <c r="O1872" t="b">
        <v>0</v>
      </c>
      <c r="P1872">
        <v>11</v>
      </c>
      <c r="Q1872" t="b">
        <v>0</v>
      </c>
      <c r="R1872" t="s">
        <v>8283</v>
      </c>
      <c r="S1872" s="10">
        <f>(E1872/D1872)*100</f>
        <v>10.314285714285715</v>
      </c>
      <c r="T1872" s="12">
        <f>IF(P1872&gt;0,E1872/P1872,0)</f>
        <v>32.81818181818182</v>
      </c>
      <c r="U1872" t="str">
        <f>LEFT(R1872,FIND("/",R1872,1)-1)</f>
        <v>games</v>
      </c>
      <c r="V1872" t="str">
        <f>RIGHT(R1872,(LEN(R1872)-LEN(U1872)-1))</f>
        <v>mobile games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>(I1873/86400)+25569+(-5/24)</f>
        <v>41963.616909722223</v>
      </c>
      <c r="K1873">
        <v>1413053301</v>
      </c>
      <c r="L1873" s="13">
        <f>(K1873/86400)+25569+(-5/24)</f>
        <v>41923.575243055551</v>
      </c>
      <c r="M1873" s="15" t="str">
        <f>TEXT(L1873, "mmm")</f>
        <v>Oct</v>
      </c>
      <c r="N1873" s="15" t="str">
        <f>TEXT(L1873, "yyyy")</f>
        <v>2014</v>
      </c>
      <c r="O1873" t="b">
        <v>0</v>
      </c>
      <c r="P1873">
        <v>95</v>
      </c>
      <c r="Q1873" t="b">
        <v>0</v>
      </c>
      <c r="R1873" t="s">
        <v>8283</v>
      </c>
      <c r="S1873" s="10">
        <f>(E1873/D1873)*100</f>
        <v>71.784615384615378</v>
      </c>
      <c r="T1873" s="12">
        <f>IF(P1873&gt;0,E1873/P1873,0)</f>
        <v>49.11578947368421</v>
      </c>
      <c r="U1873" t="str">
        <f>LEFT(R1873,FIND("/",R1873,1)-1)</f>
        <v>games</v>
      </c>
      <c r="V1873" t="str">
        <f>RIGHT(R1873,(LEN(R1873)-LEN(U1873)-1))</f>
        <v>mobile games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>(I1874/86400)+25569+(-5/24)</f>
        <v>42184.921319444438</v>
      </c>
      <c r="K1874">
        <v>1433041602</v>
      </c>
      <c r="L1874" s="13">
        <f>(K1874/86400)+25569+(-5/24)</f>
        <v>42154.921319444438</v>
      </c>
      <c r="M1874" s="15" t="str">
        <f>TEXT(L1874, "mmm")</f>
        <v>May</v>
      </c>
      <c r="N1874" s="15" t="str">
        <f>TEXT(L1874, "yyyy")</f>
        <v>2015</v>
      </c>
      <c r="O1874" t="b">
        <v>0</v>
      </c>
      <c r="P1874">
        <v>13</v>
      </c>
      <c r="Q1874" t="b">
        <v>0</v>
      </c>
      <c r="R1874" t="s">
        <v>8283</v>
      </c>
      <c r="S1874" s="10">
        <f>(E1874/D1874)*100</f>
        <v>1.06</v>
      </c>
      <c r="T1874" s="12">
        <f>IF(P1874&gt;0,E1874/P1874,0)</f>
        <v>16.307692307692307</v>
      </c>
      <c r="U1874" t="str">
        <f>LEFT(R1874,FIND("/",R1874,1)-1)</f>
        <v>games</v>
      </c>
      <c r="V1874" t="str">
        <f>RIGHT(R1874,(LEN(R1874)-LEN(U1874)-1))</f>
        <v>mobile games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>(I1875/86400)+25569+(-5/24)</f>
        <v>42193.489583333336</v>
      </c>
      <c r="K1875">
        <v>1433861210</v>
      </c>
      <c r="L1875" s="13">
        <f>(K1875/86400)+25569+(-5/24)</f>
        <v>42164.407523148147</v>
      </c>
      <c r="M1875" s="15" t="str">
        <f>TEXT(L1875, "mmm")</f>
        <v>Jun</v>
      </c>
      <c r="N1875" s="15" t="str">
        <f>TEXT(L1875, "yyyy")</f>
        <v>2015</v>
      </c>
      <c r="O1875" t="b">
        <v>0</v>
      </c>
      <c r="P1875">
        <v>2</v>
      </c>
      <c r="Q1875" t="b">
        <v>0</v>
      </c>
      <c r="R1875" t="s">
        <v>8283</v>
      </c>
      <c r="S1875" s="10">
        <f>(E1875/D1875)*100</f>
        <v>0.44999999999999996</v>
      </c>
      <c r="T1875" s="12">
        <f>IF(P1875&gt;0,E1875/P1875,0)</f>
        <v>18</v>
      </c>
      <c r="U1875" t="str">
        <f>LEFT(R1875,FIND("/",R1875,1)-1)</f>
        <v>games</v>
      </c>
      <c r="V1875" t="str">
        <f>RIGHT(R1875,(LEN(R1875)-LEN(U1875)-1))</f>
        <v>mobile games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>(I1876/86400)+25569+(-5/24)</f>
        <v>42549.760798611103</v>
      </c>
      <c r="K1876">
        <v>1465427733</v>
      </c>
      <c r="L1876" s="13">
        <f>(K1876/86400)+25569+(-5/24)</f>
        <v>42529.760798611103</v>
      </c>
      <c r="M1876" s="15" t="str">
        <f>TEXT(L1876, "mmm")</f>
        <v>Jun</v>
      </c>
      <c r="N1876" s="15" t="str">
        <f>TEXT(L1876, "yyyy")</f>
        <v>2016</v>
      </c>
      <c r="O1876" t="b">
        <v>0</v>
      </c>
      <c r="P1876">
        <v>2</v>
      </c>
      <c r="Q1876" t="b">
        <v>0</v>
      </c>
      <c r="R1876" t="s">
        <v>8283</v>
      </c>
      <c r="S1876" s="10">
        <f>(E1876/D1876)*100</f>
        <v>1.6250000000000001E-2</v>
      </c>
      <c r="T1876" s="12">
        <f>IF(P1876&gt;0,E1876/P1876,0)</f>
        <v>13</v>
      </c>
      <c r="U1876" t="str">
        <f>LEFT(R1876,FIND("/",R1876,1)-1)</f>
        <v>games</v>
      </c>
      <c r="V1876" t="str">
        <f>RIGHT(R1876,(LEN(R1876)-LEN(U1876)-1))</f>
        <v>mobile games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>(I1877/86400)+25569+(-5/24)</f>
        <v>42588.691064814811</v>
      </c>
      <c r="K1877">
        <v>1465335308</v>
      </c>
      <c r="L1877" s="13">
        <f>(K1877/86400)+25569+(-5/24)</f>
        <v>42528.691064814811</v>
      </c>
      <c r="M1877" s="15" t="str">
        <f>TEXT(L1877, "mmm")</f>
        <v>Jun</v>
      </c>
      <c r="N1877" s="15" t="str">
        <f>TEXT(L1877, "yyyy")</f>
        <v>2016</v>
      </c>
      <c r="O1877" t="b">
        <v>0</v>
      </c>
      <c r="P1877">
        <v>3</v>
      </c>
      <c r="Q1877" t="b">
        <v>0</v>
      </c>
      <c r="R1877" t="s">
        <v>8283</v>
      </c>
      <c r="S1877" s="10">
        <f>(E1877/D1877)*100</f>
        <v>0.51</v>
      </c>
      <c r="T1877" s="12">
        <f>IF(P1877&gt;0,E1877/P1877,0)</f>
        <v>17</v>
      </c>
      <c r="U1877" t="str">
        <f>LEFT(R1877,FIND("/",R1877,1)-1)</f>
        <v>games</v>
      </c>
      <c r="V1877" t="str">
        <f>RIGHT(R1877,(LEN(R1877)-LEN(U1877)-1))</f>
        <v>mobile games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>(I1878/86400)+25569+(-5/24)</f>
        <v>41806.07644675926</v>
      </c>
      <c r="K1878">
        <v>1400309405</v>
      </c>
      <c r="L1878" s="13">
        <f>(K1878/86400)+25569+(-5/24)</f>
        <v>41776.07644675926</v>
      </c>
      <c r="M1878" s="15" t="str">
        <f>TEXT(L1878, "mmm")</f>
        <v>May</v>
      </c>
      <c r="N1878" s="15" t="str">
        <f>TEXT(L1878, "yyyy")</f>
        <v>2014</v>
      </c>
      <c r="O1878" t="b">
        <v>0</v>
      </c>
      <c r="P1878">
        <v>0</v>
      </c>
      <c r="Q1878" t="b">
        <v>0</v>
      </c>
      <c r="R1878" t="s">
        <v>8283</v>
      </c>
      <c r="S1878" s="10">
        <f>(E1878/D1878)*100</f>
        <v>0</v>
      </c>
      <c r="T1878" s="12">
        <f>IF(P1878&gt;0,E1878/P1878,0)</f>
        <v>0</v>
      </c>
      <c r="U1878" t="str">
        <f>LEFT(R1878,FIND("/",R1878,1)-1)</f>
        <v>games</v>
      </c>
      <c r="V1878" t="str">
        <f>RIGHT(R1878,(LEN(R1878)-LEN(U1878)-1))</f>
        <v>mobile games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>(I1879/86400)+25569+(-5/24)</f>
        <v>42063.820891203701</v>
      </c>
      <c r="K1879">
        <v>1422664925</v>
      </c>
      <c r="L1879" s="13">
        <f>(K1879/86400)+25569+(-5/24)</f>
        <v>42034.820891203701</v>
      </c>
      <c r="M1879" s="15" t="str">
        <f>TEXT(L1879, "mmm")</f>
        <v>Jan</v>
      </c>
      <c r="N1879" s="15" t="str">
        <f>TEXT(L1879, "yyyy")</f>
        <v>2015</v>
      </c>
      <c r="O1879" t="b">
        <v>0</v>
      </c>
      <c r="P1879">
        <v>0</v>
      </c>
      <c r="Q1879" t="b">
        <v>0</v>
      </c>
      <c r="R1879" t="s">
        <v>8283</v>
      </c>
      <c r="S1879" s="10">
        <f>(E1879/D1879)*100</f>
        <v>0</v>
      </c>
      <c r="T1879" s="12">
        <f>IF(P1879&gt;0,E1879/P1879,0)</f>
        <v>0</v>
      </c>
      <c r="U1879" t="str">
        <f>LEFT(R1879,FIND("/",R1879,1)-1)</f>
        <v>games</v>
      </c>
      <c r="V1879" t="str">
        <f>RIGHT(R1879,(LEN(R1879)-LEN(U1879)-1))</f>
        <v>mobile games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>(I1880/86400)+25569+(-5/24)</f>
        <v>41802.800405092588</v>
      </c>
      <c r="K1880">
        <v>1400026355</v>
      </c>
      <c r="L1880" s="13">
        <f>(K1880/86400)+25569+(-5/24)</f>
        <v>41772.800405092588</v>
      </c>
      <c r="M1880" s="15" t="str">
        <f>TEXT(L1880, "mmm")</f>
        <v>May</v>
      </c>
      <c r="N1880" s="15" t="str">
        <f>TEXT(L1880, "yyyy")</f>
        <v>2014</v>
      </c>
      <c r="O1880" t="b">
        <v>0</v>
      </c>
      <c r="P1880">
        <v>0</v>
      </c>
      <c r="Q1880" t="b">
        <v>0</v>
      </c>
      <c r="R1880" t="s">
        <v>8283</v>
      </c>
      <c r="S1880" s="10">
        <f>(E1880/D1880)*100</f>
        <v>0</v>
      </c>
      <c r="T1880" s="12">
        <f>IF(P1880&gt;0,E1880/P1880,0)</f>
        <v>0</v>
      </c>
      <c r="U1880" t="str">
        <f>LEFT(R1880,FIND("/",R1880,1)-1)</f>
        <v>games</v>
      </c>
      <c r="V1880" t="str">
        <f>RIGHT(R1880,(LEN(R1880)-LEN(U1880)-1))</f>
        <v>mobile games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>(I1881/86400)+25569+(-5/24)</f>
        <v>42443.399641203701</v>
      </c>
      <c r="K1881">
        <v>1455377729</v>
      </c>
      <c r="L1881" s="13">
        <f>(K1881/86400)+25569+(-5/24)</f>
        <v>42413.441307870373</v>
      </c>
      <c r="M1881" s="15" t="str">
        <f>TEXT(L1881, "mmm")</f>
        <v>Feb</v>
      </c>
      <c r="N1881" s="15" t="str">
        <f>TEXT(L1881, "yyyy")</f>
        <v>2016</v>
      </c>
      <c r="O1881" t="b">
        <v>0</v>
      </c>
      <c r="P1881">
        <v>2</v>
      </c>
      <c r="Q1881" t="b">
        <v>0</v>
      </c>
      <c r="R1881" t="s">
        <v>8283</v>
      </c>
      <c r="S1881" s="10">
        <f>(E1881/D1881)*100</f>
        <v>0.12</v>
      </c>
      <c r="T1881" s="12">
        <f>IF(P1881&gt;0,E1881/P1881,0)</f>
        <v>3</v>
      </c>
      <c r="U1881" t="str">
        <f>LEFT(R1881,FIND("/",R1881,1)-1)</f>
        <v>games</v>
      </c>
      <c r="V1881" t="str">
        <f>RIGHT(R1881,(LEN(R1881)-LEN(U1881)-1))</f>
        <v>mobile games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>(I1882/86400)+25569+(-5/24)</f>
        <v>42459.31689814815</v>
      </c>
      <c r="K1882">
        <v>1456839380</v>
      </c>
      <c r="L1882" s="13">
        <f>(K1882/86400)+25569+(-5/24)</f>
        <v>42430.358564814807</v>
      </c>
      <c r="M1882" s="15" t="str">
        <f>TEXT(L1882, "mmm")</f>
        <v>Mar</v>
      </c>
      <c r="N1882" s="15" t="str">
        <f>TEXT(L1882, "yyyy")</f>
        <v>2016</v>
      </c>
      <c r="O1882" t="b">
        <v>0</v>
      </c>
      <c r="P1882">
        <v>24</v>
      </c>
      <c r="Q1882" t="b">
        <v>0</v>
      </c>
      <c r="R1882" t="s">
        <v>8283</v>
      </c>
      <c r="S1882" s="10">
        <f>(E1882/D1882)*100</f>
        <v>20.080000000000002</v>
      </c>
      <c r="T1882" s="12">
        <f>IF(P1882&gt;0,E1882/P1882,0)</f>
        <v>41.833333333333336</v>
      </c>
      <c r="U1882" t="str">
        <f>LEFT(R1882,FIND("/",R1882,1)-1)</f>
        <v>games</v>
      </c>
      <c r="V1882" t="str">
        <f>RIGHT(R1882,(LEN(R1882)-LEN(U1882)-1))</f>
        <v>mobile games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>(I1883/86400)+25569+(-5/24)</f>
        <v>42072.902650462966</v>
      </c>
      <c r="K1883">
        <v>1423366789</v>
      </c>
      <c r="L1883" s="13">
        <f>(K1883/86400)+25569+(-5/24)</f>
        <v>42042.944317129623</v>
      </c>
      <c r="M1883" s="15" t="str">
        <f>TEXT(L1883, "mmm")</f>
        <v>Feb</v>
      </c>
      <c r="N1883" s="15" t="str">
        <f>TEXT(L1883, "yyyy")</f>
        <v>2015</v>
      </c>
      <c r="O1883" t="b">
        <v>0</v>
      </c>
      <c r="P1883">
        <v>70</v>
      </c>
      <c r="Q1883" t="b">
        <v>1</v>
      </c>
      <c r="R1883" t="s">
        <v>8279</v>
      </c>
      <c r="S1883" s="10">
        <f>(E1883/D1883)*100</f>
        <v>172.68449999999999</v>
      </c>
      <c r="T1883" s="12">
        <f>IF(P1883&gt;0,E1883/P1883,0)</f>
        <v>49.338428571428572</v>
      </c>
      <c r="U1883" t="str">
        <f>LEFT(R1883,FIND("/",R1883,1)-1)</f>
        <v>music</v>
      </c>
      <c r="V1883" t="str">
        <f>RIGHT(R1883,(LEN(R1883)-LEN(U1883)-1))</f>
        <v>indie rock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>(I1884/86400)+25569+(-5/24)</f>
        <v>41100.783333333333</v>
      </c>
      <c r="K1884">
        <v>1339109212</v>
      </c>
      <c r="L1884" s="13">
        <f>(K1884/86400)+25569+(-5/24)</f>
        <v>41067.740879629629</v>
      </c>
      <c r="M1884" s="15" t="str">
        <f>TEXT(L1884, "mmm")</f>
        <v>Jun</v>
      </c>
      <c r="N1884" s="15" t="str">
        <f>TEXT(L1884, "yyyy")</f>
        <v>2012</v>
      </c>
      <c r="O1884" t="b">
        <v>0</v>
      </c>
      <c r="P1884">
        <v>81</v>
      </c>
      <c r="Q1884" t="b">
        <v>1</v>
      </c>
      <c r="R1884" t="s">
        <v>8279</v>
      </c>
      <c r="S1884" s="10">
        <f>(E1884/D1884)*100</f>
        <v>100.8955223880597</v>
      </c>
      <c r="T1884" s="12">
        <f>IF(P1884&gt;0,E1884/P1884,0)</f>
        <v>41.728395061728392</v>
      </c>
      <c r="U1884" t="str">
        <f>LEFT(R1884,FIND("/",R1884,1)-1)</f>
        <v>music</v>
      </c>
      <c r="V1884" t="str">
        <f>RIGHT(R1884,(LEN(R1884)-LEN(U1884)-1))</f>
        <v>indie rock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>(I1885/86400)+25569+(-5/24)</f>
        <v>41007.698009259257</v>
      </c>
      <c r="K1885">
        <v>1331333108</v>
      </c>
      <c r="L1885" s="13">
        <f>(K1885/86400)+25569+(-5/24)</f>
        <v>40977.739675925921</v>
      </c>
      <c r="M1885" s="15" t="str">
        <f>TEXT(L1885, "mmm")</f>
        <v>Mar</v>
      </c>
      <c r="N1885" s="15" t="str">
        <f>TEXT(L1885, "yyyy")</f>
        <v>2012</v>
      </c>
      <c r="O1885" t="b">
        <v>0</v>
      </c>
      <c r="P1885">
        <v>32</v>
      </c>
      <c r="Q1885" t="b">
        <v>1</v>
      </c>
      <c r="R1885" t="s">
        <v>8279</v>
      </c>
      <c r="S1885" s="10">
        <f>(E1885/D1885)*100</f>
        <v>104.8048048048048</v>
      </c>
      <c r="T1885" s="12">
        <f>IF(P1885&gt;0,E1885/P1885,0)</f>
        <v>32.71875</v>
      </c>
      <c r="U1885" t="str">
        <f>LEFT(R1885,FIND("/",R1885,1)-1)</f>
        <v>music</v>
      </c>
      <c r="V1885" t="str">
        <f>RIGHT(R1885,(LEN(R1885)-LEN(U1885)-1))</f>
        <v>indie rock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>(I1886/86400)+25569+(-5/24)</f>
        <v>41240.291666666664</v>
      </c>
      <c r="K1886">
        <v>1350967535</v>
      </c>
      <c r="L1886" s="13">
        <f>(K1886/86400)+25569+(-5/24)</f>
        <v>41204.989988425921</v>
      </c>
      <c r="M1886" s="15" t="str">
        <f>TEXT(L1886, "mmm")</f>
        <v>Oct</v>
      </c>
      <c r="N1886" s="15" t="str">
        <f>TEXT(L1886, "yyyy")</f>
        <v>2012</v>
      </c>
      <c r="O1886" t="b">
        <v>0</v>
      </c>
      <c r="P1886">
        <v>26</v>
      </c>
      <c r="Q1886" t="b">
        <v>1</v>
      </c>
      <c r="R1886" t="s">
        <v>8279</v>
      </c>
      <c r="S1886" s="10">
        <f>(E1886/D1886)*100</f>
        <v>135.1</v>
      </c>
      <c r="T1886" s="12">
        <f>IF(P1886&gt;0,E1886/P1886,0)</f>
        <v>51.96153846153846</v>
      </c>
      <c r="U1886" t="str">
        <f>LEFT(R1886,FIND("/",R1886,1)-1)</f>
        <v>music</v>
      </c>
      <c r="V1886" t="str">
        <f>RIGHT(R1886,(LEN(R1886)-LEN(U1886)-1))</f>
        <v>indie rock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>(I1887/86400)+25569+(-5/24)</f>
        <v>41131.708333333328</v>
      </c>
      <c r="K1887">
        <v>1341800110</v>
      </c>
      <c r="L1887" s="13">
        <f>(K1887/86400)+25569+(-5/24)</f>
        <v>41098.885532407403</v>
      </c>
      <c r="M1887" s="15" t="str">
        <f>TEXT(L1887, "mmm")</f>
        <v>Jul</v>
      </c>
      <c r="N1887" s="15" t="str">
        <f>TEXT(L1887, "yyyy")</f>
        <v>2012</v>
      </c>
      <c r="O1887" t="b">
        <v>0</v>
      </c>
      <c r="P1887">
        <v>105</v>
      </c>
      <c r="Q1887" t="b">
        <v>1</v>
      </c>
      <c r="R1887" t="s">
        <v>8279</v>
      </c>
      <c r="S1887" s="10">
        <f>(E1887/D1887)*100</f>
        <v>116.32786885245903</v>
      </c>
      <c r="T1887" s="12">
        <f>IF(P1887&gt;0,E1887/P1887,0)</f>
        <v>50.685714285714283</v>
      </c>
      <c r="U1887" t="str">
        <f>LEFT(R1887,FIND("/",R1887,1)-1)</f>
        <v>music</v>
      </c>
      <c r="V1887" t="str">
        <f>RIGHT(R1887,(LEN(R1887)-LEN(U1887)-1))</f>
        <v>indie rock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>(I1888/86400)+25569+(-5/24)</f>
        <v>41955.740023148144</v>
      </c>
      <c r="K1888">
        <v>1413236738</v>
      </c>
      <c r="L1888" s="13">
        <f>(K1888/86400)+25569+(-5/24)</f>
        <v>41925.69835648148</v>
      </c>
      <c r="M1888" s="15" t="str">
        <f>TEXT(L1888, "mmm")</f>
        <v>Oct</v>
      </c>
      <c r="N1888" s="15" t="str">
        <f>TEXT(L1888, "yyyy")</f>
        <v>2014</v>
      </c>
      <c r="O1888" t="b">
        <v>0</v>
      </c>
      <c r="P1888">
        <v>29</v>
      </c>
      <c r="Q1888" t="b">
        <v>1</v>
      </c>
      <c r="R1888" t="s">
        <v>8279</v>
      </c>
      <c r="S1888" s="10">
        <f>(E1888/D1888)*100</f>
        <v>102.08333333333333</v>
      </c>
      <c r="T1888" s="12">
        <f>IF(P1888&gt;0,E1888/P1888,0)</f>
        <v>42.241379310344826</v>
      </c>
      <c r="U1888" t="str">
        <f>LEFT(R1888,FIND("/",R1888,1)-1)</f>
        <v>music</v>
      </c>
      <c r="V1888" t="str">
        <f>RIGHT(R1888,(LEN(R1888)-LEN(U1888)-1))</f>
        <v>indie rock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>(I1889/86400)+25569+(-5/24)</f>
        <v>42341.687499999993</v>
      </c>
      <c r="K1889">
        <v>1447614732</v>
      </c>
      <c r="L1889" s="13">
        <f>(K1889/86400)+25569+(-5/24)</f>
        <v>42323.591805555552</v>
      </c>
      <c r="M1889" s="15" t="str">
        <f>TEXT(L1889, "mmm")</f>
        <v>Nov</v>
      </c>
      <c r="N1889" s="15" t="str">
        <f>TEXT(L1889, "yyyy")</f>
        <v>2015</v>
      </c>
      <c r="O1889" t="b">
        <v>0</v>
      </c>
      <c r="P1889">
        <v>8</v>
      </c>
      <c r="Q1889" t="b">
        <v>1</v>
      </c>
      <c r="R1889" t="s">
        <v>8279</v>
      </c>
      <c r="S1889" s="10">
        <f>(E1889/D1889)*100</f>
        <v>111.16666666666666</v>
      </c>
      <c r="T1889" s="12">
        <f>IF(P1889&gt;0,E1889/P1889,0)</f>
        <v>416.875</v>
      </c>
      <c r="U1889" t="str">
        <f>LEFT(R1889,FIND("/",R1889,1)-1)</f>
        <v>music</v>
      </c>
      <c r="V1889" t="str">
        <f>RIGHT(R1889,(LEN(R1889)-LEN(U1889)-1))</f>
        <v>indie rock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>(I1890/86400)+25569+(-5/24)</f>
        <v>40329.999305555553</v>
      </c>
      <c r="K1890">
        <v>1272692732</v>
      </c>
      <c r="L1890" s="13">
        <f>(K1890/86400)+25569+(-5/24)</f>
        <v>40299.03162037037</v>
      </c>
      <c r="M1890" s="15" t="str">
        <f>TEXT(L1890, "mmm")</f>
        <v>May</v>
      </c>
      <c r="N1890" s="15" t="str">
        <f>TEXT(L1890, "yyyy")</f>
        <v>2010</v>
      </c>
      <c r="O1890" t="b">
        <v>0</v>
      </c>
      <c r="P1890">
        <v>89</v>
      </c>
      <c r="Q1890" t="b">
        <v>1</v>
      </c>
      <c r="R1890" t="s">
        <v>8279</v>
      </c>
      <c r="S1890" s="10">
        <f>(E1890/D1890)*100</f>
        <v>166.08</v>
      </c>
      <c r="T1890" s="12">
        <f>IF(P1890&gt;0,E1890/P1890,0)</f>
        <v>46.651685393258425</v>
      </c>
      <c r="U1890" t="str">
        <f>LEFT(R1890,FIND("/",R1890,1)-1)</f>
        <v>music</v>
      </c>
      <c r="V1890" t="str">
        <f>RIGHT(R1890,(LEN(R1890)-LEN(U1890)-1))</f>
        <v>indie rock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>(I1891/86400)+25569+(-5/24)</f>
        <v>41344.543356481481</v>
      </c>
      <c r="K1891">
        <v>1359140546</v>
      </c>
      <c r="L1891" s="13">
        <f>(K1891/86400)+25569+(-5/24)</f>
        <v>41299.585023148145</v>
      </c>
      <c r="M1891" s="15" t="str">
        <f>TEXT(L1891, "mmm")</f>
        <v>Jan</v>
      </c>
      <c r="N1891" s="15" t="str">
        <f>TEXT(L1891, "yyyy")</f>
        <v>2013</v>
      </c>
      <c r="O1891" t="b">
        <v>0</v>
      </c>
      <c r="P1891">
        <v>44</v>
      </c>
      <c r="Q1891" t="b">
        <v>1</v>
      </c>
      <c r="R1891" t="s">
        <v>8279</v>
      </c>
      <c r="S1891" s="10">
        <f>(E1891/D1891)*100</f>
        <v>106.60000000000001</v>
      </c>
      <c r="T1891" s="12">
        <f>IF(P1891&gt;0,E1891/P1891,0)</f>
        <v>48.454545454545453</v>
      </c>
      <c r="U1891" t="str">
        <f>LEFT(R1891,FIND("/",R1891,1)-1)</f>
        <v>music</v>
      </c>
      <c r="V1891" t="str">
        <f>RIGHT(R1891,(LEN(R1891)-LEN(U1891)-1))</f>
        <v>indie rock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>(I1892/86400)+25569+(-5/24)</f>
        <v>41258.577870370369</v>
      </c>
      <c r="K1892">
        <v>1353005528</v>
      </c>
      <c r="L1892" s="13">
        <f>(K1892/86400)+25569+(-5/24)</f>
        <v>41228.577870370369</v>
      </c>
      <c r="M1892" s="15" t="str">
        <f>TEXT(L1892, "mmm")</f>
        <v>Nov</v>
      </c>
      <c r="N1892" s="15" t="str">
        <f>TEXT(L1892, "yyyy")</f>
        <v>2012</v>
      </c>
      <c r="O1892" t="b">
        <v>0</v>
      </c>
      <c r="P1892">
        <v>246</v>
      </c>
      <c r="Q1892" t="b">
        <v>1</v>
      </c>
      <c r="R1892" t="s">
        <v>8279</v>
      </c>
      <c r="S1892" s="10">
        <f>(E1892/D1892)*100</f>
        <v>144.58441666666667</v>
      </c>
      <c r="T1892" s="12">
        <f>IF(P1892&gt;0,E1892/P1892,0)</f>
        <v>70.5289837398374</v>
      </c>
      <c r="U1892" t="str">
        <f>LEFT(R1892,FIND("/",R1892,1)-1)</f>
        <v>music</v>
      </c>
      <c r="V1892" t="str">
        <f>RIGHT(R1892,(LEN(R1892)-LEN(U1892)-1))</f>
        <v>indie rock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>(I1893/86400)+25569+(-5/24)</f>
        <v>40381.041666666664</v>
      </c>
      <c r="K1893">
        <v>1275851354</v>
      </c>
      <c r="L1893" s="13">
        <f>(K1893/86400)+25569+(-5/24)</f>
        <v>40335.589745370366</v>
      </c>
      <c r="M1893" s="15" t="str">
        <f>TEXT(L1893, "mmm")</f>
        <v>Jun</v>
      </c>
      <c r="N1893" s="15" t="str">
        <f>TEXT(L1893, "yyyy")</f>
        <v>2010</v>
      </c>
      <c r="O1893" t="b">
        <v>0</v>
      </c>
      <c r="P1893">
        <v>120</v>
      </c>
      <c r="Q1893" t="b">
        <v>1</v>
      </c>
      <c r="R1893" t="s">
        <v>8279</v>
      </c>
      <c r="S1893" s="10">
        <f>(E1893/D1893)*100</f>
        <v>105.55000000000001</v>
      </c>
      <c r="T1893" s="12">
        <f>IF(P1893&gt;0,E1893/P1893,0)</f>
        <v>87.958333333333329</v>
      </c>
      <c r="U1893" t="str">
        <f>LEFT(R1893,FIND("/",R1893,1)-1)</f>
        <v>music</v>
      </c>
      <c r="V1893" t="str">
        <f>RIGHT(R1893,(LEN(R1893)-LEN(U1893)-1))</f>
        <v>indie rock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>(I1894/86400)+25569+(-5/24)</f>
        <v>40701.429178240738</v>
      </c>
      <c r="K1894">
        <v>1304867881</v>
      </c>
      <c r="L1894" s="13">
        <f>(K1894/86400)+25569+(-5/24)</f>
        <v>40671.429178240738</v>
      </c>
      <c r="M1894" s="15" t="str">
        <f>TEXT(L1894, "mmm")</f>
        <v>May</v>
      </c>
      <c r="N1894" s="15" t="str">
        <f>TEXT(L1894, "yyyy")</f>
        <v>2011</v>
      </c>
      <c r="O1894" t="b">
        <v>0</v>
      </c>
      <c r="P1894">
        <v>26</v>
      </c>
      <c r="Q1894" t="b">
        <v>1</v>
      </c>
      <c r="R1894" t="s">
        <v>8279</v>
      </c>
      <c r="S1894" s="10">
        <f>(E1894/D1894)*100</f>
        <v>136.60000000000002</v>
      </c>
      <c r="T1894" s="12">
        <f>IF(P1894&gt;0,E1894/P1894,0)</f>
        <v>26.26923076923077</v>
      </c>
      <c r="U1894" t="str">
        <f>LEFT(R1894,FIND("/",R1894,1)-1)</f>
        <v>music</v>
      </c>
      <c r="V1894" t="str">
        <f>RIGHT(R1894,(LEN(R1894)-LEN(U1894)-1))</f>
        <v>indie rock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>(I1895/86400)+25569+(-5/24)</f>
        <v>40648.957638888889</v>
      </c>
      <c r="K1895">
        <v>1301524585</v>
      </c>
      <c r="L1895" s="13">
        <f>(K1895/86400)+25569+(-5/24)</f>
        <v>40632.733622685184</v>
      </c>
      <c r="M1895" s="15" t="str">
        <f>TEXT(L1895, "mmm")</f>
        <v>Mar</v>
      </c>
      <c r="N1895" s="15" t="str">
        <f>TEXT(L1895, "yyyy")</f>
        <v>2011</v>
      </c>
      <c r="O1895" t="b">
        <v>0</v>
      </c>
      <c r="P1895">
        <v>45</v>
      </c>
      <c r="Q1895" t="b">
        <v>1</v>
      </c>
      <c r="R1895" t="s">
        <v>8279</v>
      </c>
      <c r="S1895" s="10">
        <f>(E1895/D1895)*100</f>
        <v>104</v>
      </c>
      <c r="T1895" s="12">
        <f>IF(P1895&gt;0,E1895/P1895,0)</f>
        <v>57.777777777777779</v>
      </c>
      <c r="U1895" t="str">
        <f>LEFT(R1895,FIND("/",R1895,1)-1)</f>
        <v>music</v>
      </c>
      <c r="V1895" t="str">
        <f>RIGHT(R1895,(LEN(R1895)-LEN(U1895)-1))</f>
        <v>indie rock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>(I1896/86400)+25569+(-5/24)</f>
        <v>40951.696562499994</v>
      </c>
      <c r="K1896">
        <v>1326404583</v>
      </c>
      <c r="L1896" s="13">
        <f>(K1896/86400)+25569+(-5/24)</f>
        <v>40920.696562499994</v>
      </c>
      <c r="M1896" s="15" t="str">
        <f>TEXT(L1896, "mmm")</f>
        <v>Jan</v>
      </c>
      <c r="N1896" s="15" t="str">
        <f>TEXT(L1896, "yyyy")</f>
        <v>2012</v>
      </c>
      <c r="O1896" t="b">
        <v>0</v>
      </c>
      <c r="P1896">
        <v>20</v>
      </c>
      <c r="Q1896" t="b">
        <v>1</v>
      </c>
      <c r="R1896" t="s">
        <v>8279</v>
      </c>
      <c r="S1896" s="10">
        <f>(E1896/D1896)*100</f>
        <v>114.5</v>
      </c>
      <c r="T1896" s="12">
        <f>IF(P1896&gt;0,E1896/P1896,0)</f>
        <v>57.25</v>
      </c>
      <c r="U1896" t="str">
        <f>LEFT(R1896,FIND("/",R1896,1)-1)</f>
        <v>music</v>
      </c>
      <c r="V1896" t="str">
        <f>RIGHT(R1896,(LEN(R1896)-LEN(U1896)-1))</f>
        <v>indie rock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>(I1897/86400)+25569+(-5/24)</f>
        <v>42297.538449074076</v>
      </c>
      <c r="K1897">
        <v>1442771722</v>
      </c>
      <c r="L1897" s="13">
        <f>(K1897/86400)+25569+(-5/24)</f>
        <v>42267.538449074076</v>
      </c>
      <c r="M1897" s="15" t="str">
        <f>TEXT(L1897, "mmm")</f>
        <v>Sep</v>
      </c>
      <c r="N1897" s="15" t="str">
        <f>TEXT(L1897, "yyyy")</f>
        <v>2015</v>
      </c>
      <c r="O1897" t="b">
        <v>0</v>
      </c>
      <c r="P1897">
        <v>47</v>
      </c>
      <c r="Q1897" t="b">
        <v>1</v>
      </c>
      <c r="R1897" t="s">
        <v>8279</v>
      </c>
      <c r="S1897" s="10">
        <f>(E1897/D1897)*100</f>
        <v>101.71957671957672</v>
      </c>
      <c r="T1897" s="12">
        <f>IF(P1897&gt;0,E1897/P1897,0)</f>
        <v>196.34042553191489</v>
      </c>
      <c r="U1897" t="str">
        <f>LEFT(R1897,FIND("/",R1897,1)-1)</f>
        <v>music</v>
      </c>
      <c r="V1897" t="str">
        <f>RIGHT(R1897,(LEN(R1897)-LEN(U1897)-1))</f>
        <v>indie rock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>(I1898/86400)+25569+(-5/24)</f>
        <v>41011.501909722218</v>
      </c>
      <c r="K1898">
        <v>1331658165</v>
      </c>
      <c r="L1898" s="13">
        <f>(K1898/86400)+25569+(-5/24)</f>
        <v>40981.501909722218</v>
      </c>
      <c r="M1898" s="15" t="str">
        <f>TEXT(L1898, "mmm")</f>
        <v>Mar</v>
      </c>
      <c r="N1898" s="15" t="str">
        <f>TEXT(L1898, "yyyy")</f>
        <v>2012</v>
      </c>
      <c r="O1898" t="b">
        <v>0</v>
      </c>
      <c r="P1898">
        <v>13</v>
      </c>
      <c r="Q1898" t="b">
        <v>1</v>
      </c>
      <c r="R1898" t="s">
        <v>8279</v>
      </c>
      <c r="S1898" s="10">
        <f>(E1898/D1898)*100</f>
        <v>123.94678492239468</v>
      </c>
      <c r="T1898" s="12">
        <f>IF(P1898&gt;0,E1898/P1898,0)</f>
        <v>43</v>
      </c>
      <c r="U1898" t="str">
        <f>LEFT(R1898,FIND("/",R1898,1)-1)</f>
        <v>music</v>
      </c>
      <c r="V1898" t="str">
        <f>RIGHT(R1898,(LEN(R1898)-LEN(U1898)-1))</f>
        <v>indie rock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>(I1899/86400)+25569+(-5/24)</f>
        <v>41702.666666666664</v>
      </c>
      <c r="K1899">
        <v>1392040806</v>
      </c>
      <c r="L1899" s="13">
        <f>(K1899/86400)+25569+(-5/24)</f>
        <v>41680.375069444439</v>
      </c>
      <c r="M1899" s="15" t="str">
        <f>TEXT(L1899, "mmm")</f>
        <v>Feb</v>
      </c>
      <c r="N1899" s="15" t="str">
        <f>TEXT(L1899, "yyyy")</f>
        <v>2014</v>
      </c>
      <c r="O1899" t="b">
        <v>0</v>
      </c>
      <c r="P1899">
        <v>183</v>
      </c>
      <c r="Q1899" t="b">
        <v>1</v>
      </c>
      <c r="R1899" t="s">
        <v>8279</v>
      </c>
      <c r="S1899" s="10">
        <f>(E1899/D1899)*100</f>
        <v>102.45669291338582</v>
      </c>
      <c r="T1899" s="12">
        <f>IF(P1899&gt;0,E1899/P1899,0)</f>
        <v>35.551912568306008</v>
      </c>
      <c r="U1899" t="str">
        <f>LEFT(R1899,FIND("/",R1899,1)-1)</f>
        <v>music</v>
      </c>
      <c r="V1899" t="str">
        <f>RIGHT(R1899,(LEN(R1899)-LEN(U1899)-1))</f>
        <v>indie rock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>(I1900/86400)+25569+(-5/24)</f>
        <v>42401.541666666664</v>
      </c>
      <c r="K1900">
        <v>1451277473</v>
      </c>
      <c r="L1900" s="13">
        <f>(K1900/86400)+25569+(-5/24)</f>
        <v>42365.9846412037</v>
      </c>
      <c r="M1900" s="15" t="str">
        <f>TEXT(L1900, "mmm")</f>
        <v>Dec</v>
      </c>
      <c r="N1900" s="15" t="str">
        <f>TEXT(L1900, "yyyy")</f>
        <v>2015</v>
      </c>
      <c r="O1900" t="b">
        <v>0</v>
      </c>
      <c r="P1900">
        <v>21</v>
      </c>
      <c r="Q1900" t="b">
        <v>1</v>
      </c>
      <c r="R1900" t="s">
        <v>8279</v>
      </c>
      <c r="S1900" s="10">
        <f>(E1900/D1900)*100</f>
        <v>144.5</v>
      </c>
      <c r="T1900" s="12">
        <f>IF(P1900&gt;0,E1900/P1900,0)</f>
        <v>68.80952380952381</v>
      </c>
      <c r="U1900" t="str">
        <f>LEFT(R1900,FIND("/",R1900,1)-1)</f>
        <v>music</v>
      </c>
      <c r="V1900" t="str">
        <f>RIGHT(R1900,(LEN(R1900)-LEN(U1900)-1))</f>
        <v>indie rock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>(I1901/86400)+25569+(-5/24)</f>
        <v>42088.691736111105</v>
      </c>
      <c r="K1901">
        <v>1424730966</v>
      </c>
      <c r="L1901" s="13">
        <f>(K1901/86400)+25569+(-5/24)</f>
        <v>42058.733402777776</v>
      </c>
      <c r="M1901" s="15" t="str">
        <f>TEXT(L1901, "mmm")</f>
        <v>Feb</v>
      </c>
      <c r="N1901" s="15" t="str">
        <f>TEXT(L1901, "yyyy")</f>
        <v>2015</v>
      </c>
      <c r="O1901" t="b">
        <v>0</v>
      </c>
      <c r="P1901">
        <v>42</v>
      </c>
      <c r="Q1901" t="b">
        <v>1</v>
      </c>
      <c r="R1901" t="s">
        <v>8279</v>
      </c>
      <c r="S1901" s="10">
        <f>(E1901/D1901)*100</f>
        <v>133.33333333333331</v>
      </c>
      <c r="T1901" s="12">
        <f>IF(P1901&gt;0,E1901/P1901,0)</f>
        <v>28.571428571428573</v>
      </c>
      <c r="U1901" t="str">
        <f>LEFT(R1901,FIND("/",R1901,1)-1)</f>
        <v>music</v>
      </c>
      <c r="V1901" t="str">
        <f>RIGHT(R1901,(LEN(R1901)-LEN(U1901)-1))</f>
        <v>indie rock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>(I1902/86400)+25569+(-5/24)</f>
        <v>41188.207638888889</v>
      </c>
      <c r="K1902">
        <v>1347137731</v>
      </c>
      <c r="L1902" s="13">
        <f>(K1902/86400)+25569+(-5/24)</f>
        <v>41160.663553240738</v>
      </c>
      <c r="M1902" s="15" t="str">
        <f>TEXT(L1902, "mmm")</f>
        <v>Sep</v>
      </c>
      <c r="N1902" s="15" t="str">
        <f>TEXT(L1902, "yyyy")</f>
        <v>2012</v>
      </c>
      <c r="O1902" t="b">
        <v>0</v>
      </c>
      <c r="P1902">
        <v>54</v>
      </c>
      <c r="Q1902" t="b">
        <v>1</v>
      </c>
      <c r="R1902" t="s">
        <v>8279</v>
      </c>
      <c r="S1902" s="10">
        <f>(E1902/D1902)*100</f>
        <v>109.3644</v>
      </c>
      <c r="T1902" s="12">
        <f>IF(P1902&gt;0,E1902/P1902,0)</f>
        <v>50.631666666666668</v>
      </c>
      <c r="U1902" t="str">
        <f>LEFT(R1902,FIND("/",R1902,1)-1)</f>
        <v>music</v>
      </c>
      <c r="V1902" t="str">
        <f>RIGHT(R1902,(LEN(R1902)-LEN(U1902)-1))</f>
        <v>indie rock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>(I1903/86400)+25569+(-5/24)</f>
        <v>42146.333333333336</v>
      </c>
      <c r="K1903">
        <v>1429707729</v>
      </c>
      <c r="L1903" s="13">
        <f>(K1903/86400)+25569+(-5/24)</f>
        <v>42116.334826388884</v>
      </c>
      <c r="M1903" s="15" t="str">
        <f>TEXT(L1903, "mmm")</f>
        <v>Apr</v>
      </c>
      <c r="N1903" s="15" t="str">
        <f>TEXT(L1903, "yyyy")</f>
        <v>2015</v>
      </c>
      <c r="O1903" t="b">
        <v>0</v>
      </c>
      <c r="P1903">
        <v>25</v>
      </c>
      <c r="Q1903" t="b">
        <v>0</v>
      </c>
      <c r="R1903" t="s">
        <v>8294</v>
      </c>
      <c r="S1903" s="10">
        <f>(E1903/D1903)*100</f>
        <v>2.6969696969696968</v>
      </c>
      <c r="T1903" s="12">
        <f>IF(P1903&gt;0,E1903/P1903,0)</f>
        <v>106.8</v>
      </c>
      <c r="U1903" t="str">
        <f>LEFT(R1903,FIND("/",R1903,1)-1)</f>
        <v>technology</v>
      </c>
      <c r="V1903" t="str">
        <f>RIGHT(R1903,(LEN(R1903)-LEN(U1903)-1))</f>
        <v>gadgets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>(I1904/86400)+25569+(-5/24)</f>
        <v>42067.581562499996</v>
      </c>
      <c r="K1904">
        <v>1422903447</v>
      </c>
      <c r="L1904" s="13">
        <f>(K1904/86400)+25569+(-5/24)</f>
        <v>42037.581562499996</v>
      </c>
      <c r="M1904" s="15" t="str">
        <f>TEXT(L1904, "mmm")</f>
        <v>Feb</v>
      </c>
      <c r="N1904" s="15" t="str">
        <f>TEXT(L1904, "yyyy")</f>
        <v>2015</v>
      </c>
      <c r="O1904" t="b">
        <v>0</v>
      </c>
      <c r="P1904">
        <v>3</v>
      </c>
      <c r="Q1904" t="b">
        <v>0</v>
      </c>
      <c r="R1904" t="s">
        <v>8294</v>
      </c>
      <c r="S1904" s="10">
        <f>(E1904/D1904)*100</f>
        <v>1.2</v>
      </c>
      <c r="T1904" s="12">
        <f>IF(P1904&gt;0,E1904/P1904,0)</f>
        <v>4</v>
      </c>
      <c r="U1904" t="str">
        <f>LEFT(R1904,FIND("/",R1904,1)-1)</f>
        <v>technology</v>
      </c>
      <c r="V1904" t="str">
        <f>RIGHT(R1904,(LEN(R1904)-LEN(U1904)-1))</f>
        <v>gadgets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>(I1905/86400)+25569+(-5/24)</f>
        <v>42762.562395833331</v>
      </c>
      <c r="K1905">
        <v>1480357791</v>
      </c>
      <c r="L1905" s="13">
        <f>(K1905/86400)+25569+(-5/24)</f>
        <v>42702.562395833331</v>
      </c>
      <c r="M1905" s="15" t="str">
        <f>TEXT(L1905, "mmm")</f>
        <v>Nov</v>
      </c>
      <c r="N1905" s="15" t="str">
        <f>TEXT(L1905, "yyyy")</f>
        <v>2016</v>
      </c>
      <c r="O1905" t="b">
        <v>0</v>
      </c>
      <c r="P1905">
        <v>41</v>
      </c>
      <c r="Q1905" t="b">
        <v>0</v>
      </c>
      <c r="R1905" t="s">
        <v>8294</v>
      </c>
      <c r="S1905" s="10">
        <f>(E1905/D1905)*100</f>
        <v>46.6</v>
      </c>
      <c r="T1905" s="12">
        <f>IF(P1905&gt;0,E1905/P1905,0)</f>
        <v>34.097560975609753</v>
      </c>
      <c r="U1905" t="str">
        <f>LEFT(R1905,FIND("/",R1905,1)-1)</f>
        <v>technology</v>
      </c>
      <c r="V1905" t="str">
        <f>RIGHT(R1905,(LEN(R1905)-LEN(U1905)-1))</f>
        <v>gadgets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>(I1906/86400)+25569+(-5/24)</f>
        <v>42371.477094907408</v>
      </c>
      <c r="K1906">
        <v>1447864021</v>
      </c>
      <c r="L1906" s="13">
        <f>(K1906/86400)+25569+(-5/24)</f>
        <v>42326.477094907408</v>
      </c>
      <c r="M1906" s="15" t="str">
        <f>TEXT(L1906, "mmm")</f>
        <v>Nov</v>
      </c>
      <c r="N1906" s="15" t="str">
        <f>TEXT(L1906, "yyyy")</f>
        <v>2015</v>
      </c>
      <c r="O1906" t="b">
        <v>0</v>
      </c>
      <c r="P1906">
        <v>2</v>
      </c>
      <c r="Q1906" t="b">
        <v>0</v>
      </c>
      <c r="R1906" t="s">
        <v>8294</v>
      </c>
      <c r="S1906" s="10">
        <f>(E1906/D1906)*100</f>
        <v>0.1</v>
      </c>
      <c r="T1906" s="12">
        <f>IF(P1906&gt;0,E1906/P1906,0)</f>
        <v>25</v>
      </c>
      <c r="U1906" t="str">
        <f>LEFT(R1906,FIND("/",R1906,1)-1)</f>
        <v>technology</v>
      </c>
      <c r="V1906" t="str">
        <f>RIGHT(R1906,(LEN(R1906)-LEN(U1906)-1))</f>
        <v>gadgets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>(I1907/86400)+25569+(-5/24)</f>
        <v>41889.717523148145</v>
      </c>
      <c r="K1907">
        <v>1407535994</v>
      </c>
      <c r="L1907" s="13">
        <f>(K1907/86400)+25569+(-5/24)</f>
        <v>41859.717523148145</v>
      </c>
      <c r="M1907" s="15" t="str">
        <f>TEXT(L1907, "mmm")</f>
        <v>Aug</v>
      </c>
      <c r="N1907" s="15" t="str">
        <f>TEXT(L1907, "yyyy")</f>
        <v>2014</v>
      </c>
      <c r="O1907" t="b">
        <v>0</v>
      </c>
      <c r="P1907">
        <v>4</v>
      </c>
      <c r="Q1907" t="b">
        <v>0</v>
      </c>
      <c r="R1907" t="s">
        <v>8294</v>
      </c>
      <c r="S1907" s="10">
        <f>(E1907/D1907)*100</f>
        <v>0.16800000000000001</v>
      </c>
      <c r="T1907" s="12">
        <f>IF(P1907&gt;0,E1907/P1907,0)</f>
        <v>10.5</v>
      </c>
      <c r="U1907" t="str">
        <f>LEFT(R1907,FIND("/",R1907,1)-1)</f>
        <v>technology</v>
      </c>
      <c r="V1907" t="str">
        <f>RIGHT(R1907,(LEN(R1907)-LEN(U1907)-1))</f>
        <v>gadgets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>(I1908/86400)+25569+(-5/24)</f>
        <v>42544.462766203702</v>
      </c>
      <c r="K1908">
        <v>1464105983</v>
      </c>
      <c r="L1908" s="13">
        <f>(K1908/86400)+25569+(-5/24)</f>
        <v>42514.462766203702</v>
      </c>
      <c r="M1908" s="15" t="str">
        <f>TEXT(L1908, "mmm")</f>
        <v>May</v>
      </c>
      <c r="N1908" s="15" t="str">
        <f>TEXT(L1908, "yyyy")</f>
        <v>2016</v>
      </c>
      <c r="O1908" t="b">
        <v>0</v>
      </c>
      <c r="P1908">
        <v>99</v>
      </c>
      <c r="Q1908" t="b">
        <v>0</v>
      </c>
      <c r="R1908" t="s">
        <v>8294</v>
      </c>
      <c r="S1908" s="10">
        <f>(E1908/D1908)*100</f>
        <v>42.76</v>
      </c>
      <c r="T1908" s="12">
        <f>IF(P1908&gt;0,E1908/P1908,0)</f>
        <v>215.95959595959596</v>
      </c>
      <c r="U1908" t="str">
        <f>LEFT(R1908,FIND("/",R1908,1)-1)</f>
        <v>technology</v>
      </c>
      <c r="V1908" t="str">
        <f>RIGHT(R1908,(LEN(R1908)-LEN(U1908)-1))</f>
        <v>gadgets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>(I1909/86400)+25569+(-5/24)</f>
        <v>41782.378761574073</v>
      </c>
      <c r="K1909">
        <v>1399557925</v>
      </c>
      <c r="L1909" s="13">
        <f>(K1909/86400)+25569+(-5/24)</f>
        <v>41767.378761574073</v>
      </c>
      <c r="M1909" s="15" t="str">
        <f>TEXT(L1909, "mmm")</f>
        <v>May</v>
      </c>
      <c r="N1909" s="15" t="str">
        <f>TEXT(L1909, "yyyy")</f>
        <v>2014</v>
      </c>
      <c r="O1909" t="b">
        <v>0</v>
      </c>
      <c r="P1909">
        <v>4</v>
      </c>
      <c r="Q1909" t="b">
        <v>0</v>
      </c>
      <c r="R1909" t="s">
        <v>8294</v>
      </c>
      <c r="S1909" s="10">
        <f>(E1909/D1909)*100</f>
        <v>0.28333333333333333</v>
      </c>
      <c r="T1909" s="12">
        <f>IF(P1909&gt;0,E1909/P1909,0)</f>
        <v>21.25</v>
      </c>
      <c r="U1909" t="str">
        <f>LEFT(R1909,FIND("/",R1909,1)-1)</f>
        <v>technology</v>
      </c>
      <c r="V1909" t="str">
        <f>RIGHT(R1909,(LEN(R1909)-LEN(U1909)-1))</f>
        <v>gadgets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>(I1910/86400)+25569+(-5/24)</f>
        <v>42733.709490740737</v>
      </c>
      <c r="K1910">
        <v>1480456900</v>
      </c>
      <c r="L1910" s="13">
        <f>(K1910/86400)+25569+(-5/24)</f>
        <v>42703.709490740737</v>
      </c>
      <c r="M1910" s="15" t="str">
        <f>TEXT(L1910, "mmm")</f>
        <v>Nov</v>
      </c>
      <c r="N1910" s="15" t="str">
        <f>TEXT(L1910, "yyyy")</f>
        <v>2016</v>
      </c>
      <c r="O1910" t="b">
        <v>0</v>
      </c>
      <c r="P1910">
        <v>4</v>
      </c>
      <c r="Q1910" t="b">
        <v>0</v>
      </c>
      <c r="R1910" t="s">
        <v>8294</v>
      </c>
      <c r="S1910" s="10">
        <f>(E1910/D1910)*100</f>
        <v>1.7319999999999998</v>
      </c>
      <c r="T1910" s="12">
        <f>IF(P1910&gt;0,E1910/P1910,0)</f>
        <v>108.25</v>
      </c>
      <c r="U1910" t="str">
        <f>LEFT(R1910,FIND("/",R1910,1)-1)</f>
        <v>technology</v>
      </c>
      <c r="V1910" t="str">
        <f>RIGHT(R1910,(LEN(R1910)-LEN(U1910)-1))</f>
        <v>gadgets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>(I1911/86400)+25569+(-5/24)</f>
        <v>41935.220821759256</v>
      </c>
      <c r="K1911">
        <v>1411467479</v>
      </c>
      <c r="L1911" s="13">
        <f>(K1911/86400)+25569+(-5/24)</f>
        <v>41905.220821759256</v>
      </c>
      <c r="M1911" s="15" t="str">
        <f>TEXT(L1911, "mmm")</f>
        <v>Sep</v>
      </c>
      <c r="N1911" s="15" t="str">
        <f>TEXT(L1911, "yyyy")</f>
        <v>2014</v>
      </c>
      <c r="O1911" t="b">
        <v>0</v>
      </c>
      <c r="P1911">
        <v>38</v>
      </c>
      <c r="Q1911" t="b">
        <v>0</v>
      </c>
      <c r="R1911" t="s">
        <v>8294</v>
      </c>
      <c r="S1911" s="10">
        <f>(E1911/D1911)*100</f>
        <v>14.111428571428572</v>
      </c>
      <c r="T1911" s="12">
        <f>IF(P1911&gt;0,E1911/P1911,0)</f>
        <v>129.97368421052633</v>
      </c>
      <c r="U1911" t="str">
        <f>LEFT(R1911,FIND("/",R1911,1)-1)</f>
        <v>technology</v>
      </c>
      <c r="V1911" t="str">
        <f>RIGHT(R1911,(LEN(R1911)-LEN(U1911)-1))</f>
        <v>gadgets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>(I1912/86400)+25569+(-5/24)</f>
        <v>42308.739583333336</v>
      </c>
      <c r="K1912">
        <v>1442531217</v>
      </c>
      <c r="L1912" s="13">
        <f>(K1912/86400)+25569+(-5/24)</f>
        <v>42264.754826388882</v>
      </c>
      <c r="M1912" s="15" t="str">
        <f>TEXT(L1912, "mmm")</f>
        <v>Sep</v>
      </c>
      <c r="N1912" s="15" t="str">
        <f>TEXT(L1912, "yyyy")</f>
        <v>2015</v>
      </c>
      <c r="O1912" t="b">
        <v>0</v>
      </c>
      <c r="P1912">
        <v>285</v>
      </c>
      <c r="Q1912" t="b">
        <v>0</v>
      </c>
      <c r="R1912" t="s">
        <v>8294</v>
      </c>
      <c r="S1912" s="10">
        <f>(E1912/D1912)*100</f>
        <v>39.395294117647055</v>
      </c>
      <c r="T1912" s="12">
        <f>IF(P1912&gt;0,E1912/P1912,0)</f>
        <v>117.49473684210527</v>
      </c>
      <c r="U1912" t="str">
        <f>LEFT(R1912,FIND("/",R1912,1)-1)</f>
        <v>technology</v>
      </c>
      <c r="V1912" t="str">
        <f>RIGHT(R1912,(LEN(R1912)-LEN(U1912)-1))</f>
        <v>gadgets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>(I1913/86400)+25569+(-5/24)</f>
        <v>41859.825624999998</v>
      </c>
      <c r="K1913">
        <v>1404953334</v>
      </c>
      <c r="L1913" s="13">
        <f>(K1913/86400)+25569+(-5/24)</f>
        <v>41829.825624999998</v>
      </c>
      <c r="M1913" s="15" t="str">
        <f>TEXT(L1913, "mmm")</f>
        <v>Jul</v>
      </c>
      <c r="N1913" s="15" t="str">
        <f>TEXT(L1913, "yyyy")</f>
        <v>2014</v>
      </c>
      <c r="O1913" t="b">
        <v>0</v>
      </c>
      <c r="P1913">
        <v>1</v>
      </c>
      <c r="Q1913" t="b">
        <v>0</v>
      </c>
      <c r="R1913" t="s">
        <v>8294</v>
      </c>
      <c r="S1913" s="10">
        <f>(E1913/D1913)*100</f>
        <v>2.3529411764705882E-2</v>
      </c>
      <c r="T1913" s="12">
        <f>IF(P1913&gt;0,E1913/P1913,0)</f>
        <v>10</v>
      </c>
      <c r="U1913" t="str">
        <f>LEFT(R1913,FIND("/",R1913,1)-1)</f>
        <v>technology</v>
      </c>
      <c r="V1913" t="str">
        <f>RIGHT(R1913,(LEN(R1913)-LEN(U1913)-1))</f>
        <v>gadgets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>(I1914/86400)+25569+(-5/24)</f>
        <v>42159.018055555549</v>
      </c>
      <c r="K1914">
        <v>1430803560</v>
      </c>
      <c r="L1914" s="13">
        <f>(K1914/86400)+25569+(-5/24)</f>
        <v>42129.018055555549</v>
      </c>
      <c r="M1914" s="15" t="str">
        <f>TEXT(L1914, "mmm")</f>
        <v>May</v>
      </c>
      <c r="N1914" s="15" t="str">
        <f>TEXT(L1914, "yyyy")</f>
        <v>2015</v>
      </c>
      <c r="O1914" t="b">
        <v>0</v>
      </c>
      <c r="P1914">
        <v>42</v>
      </c>
      <c r="Q1914" t="b">
        <v>0</v>
      </c>
      <c r="R1914" t="s">
        <v>8294</v>
      </c>
      <c r="S1914" s="10">
        <f>(E1914/D1914)*100</f>
        <v>59.3</v>
      </c>
      <c r="T1914" s="12">
        <f>IF(P1914&gt;0,E1914/P1914,0)</f>
        <v>70.595238095238102</v>
      </c>
      <c r="U1914" t="str">
        <f>LEFT(R1914,FIND("/",R1914,1)-1)</f>
        <v>technology</v>
      </c>
      <c r="V1914" t="str">
        <f>RIGHT(R1914,(LEN(R1914)-LEN(U1914)-1))</f>
        <v>gadgets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>(I1915/86400)+25569+(-5/24)</f>
        <v>41920.302986111106</v>
      </c>
      <c r="K1915">
        <v>1410178578</v>
      </c>
      <c r="L1915" s="13">
        <f>(K1915/86400)+25569+(-5/24)</f>
        <v>41890.302986111106</v>
      </c>
      <c r="M1915" s="15" t="str">
        <f>TEXT(L1915, "mmm")</f>
        <v>Sep</v>
      </c>
      <c r="N1915" s="15" t="str">
        <f>TEXT(L1915, "yyyy")</f>
        <v>2014</v>
      </c>
      <c r="O1915" t="b">
        <v>0</v>
      </c>
      <c r="P1915">
        <v>26</v>
      </c>
      <c r="Q1915" t="b">
        <v>0</v>
      </c>
      <c r="R1915" t="s">
        <v>8294</v>
      </c>
      <c r="S1915" s="10">
        <f>(E1915/D1915)*100</f>
        <v>1.3270833333333334</v>
      </c>
      <c r="T1915" s="12">
        <f>IF(P1915&gt;0,E1915/P1915,0)</f>
        <v>24.5</v>
      </c>
      <c r="U1915" t="str">
        <f>LEFT(R1915,FIND("/",R1915,1)-1)</f>
        <v>technology</v>
      </c>
      <c r="V1915" t="str">
        <f>RIGHT(R1915,(LEN(R1915)-LEN(U1915)-1))</f>
        <v>gadgets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>(I1916/86400)+25569+(-5/24)</f>
        <v>41943.957638888889</v>
      </c>
      <c r="K1916">
        <v>1413519073</v>
      </c>
      <c r="L1916" s="13">
        <f>(K1916/86400)+25569+(-5/24)</f>
        <v>41928.966122685182</v>
      </c>
      <c r="M1916" s="15" t="str">
        <f>TEXT(L1916, "mmm")</f>
        <v>Oct</v>
      </c>
      <c r="N1916" s="15" t="str">
        <f>TEXT(L1916, "yyyy")</f>
        <v>2014</v>
      </c>
      <c r="O1916" t="b">
        <v>0</v>
      </c>
      <c r="P1916">
        <v>2</v>
      </c>
      <c r="Q1916" t="b">
        <v>0</v>
      </c>
      <c r="R1916" t="s">
        <v>8294</v>
      </c>
      <c r="S1916" s="10">
        <f>(E1916/D1916)*100</f>
        <v>9.0090090090090094</v>
      </c>
      <c r="T1916" s="12">
        <f>IF(P1916&gt;0,E1916/P1916,0)</f>
        <v>30</v>
      </c>
      <c r="U1916" t="str">
        <f>LEFT(R1916,FIND("/",R1916,1)-1)</f>
        <v>technology</v>
      </c>
      <c r="V1916" t="str">
        <f>RIGHT(R1916,(LEN(R1916)-LEN(U1916)-1))</f>
        <v>gadgets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>(I1917/86400)+25569+(-5/24)</f>
        <v>41883.840532407405</v>
      </c>
      <c r="K1917">
        <v>1407892222</v>
      </c>
      <c r="L1917" s="13">
        <f>(K1917/86400)+25569+(-5/24)</f>
        <v>41863.840532407405</v>
      </c>
      <c r="M1917" s="15" t="str">
        <f>TEXT(L1917, "mmm")</f>
        <v>Aug</v>
      </c>
      <c r="N1917" s="15" t="str">
        <f>TEXT(L1917, "yyyy")</f>
        <v>2014</v>
      </c>
      <c r="O1917" t="b">
        <v>0</v>
      </c>
      <c r="P1917">
        <v>4</v>
      </c>
      <c r="Q1917" t="b">
        <v>0</v>
      </c>
      <c r="R1917" t="s">
        <v>8294</v>
      </c>
      <c r="S1917" s="10">
        <f>(E1917/D1917)*100</f>
        <v>1.6</v>
      </c>
      <c r="T1917" s="12">
        <f>IF(P1917&gt;0,E1917/P1917,0)</f>
        <v>2</v>
      </c>
      <c r="U1917" t="str">
        <f>LEFT(R1917,FIND("/",R1917,1)-1)</f>
        <v>technology</v>
      </c>
      <c r="V1917" t="str">
        <f>RIGHT(R1917,(LEN(R1917)-LEN(U1917)-1))</f>
        <v>gadgets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>(I1918/86400)+25569+(-5/24)</f>
        <v>42681.550636574073</v>
      </c>
      <c r="K1918">
        <v>1476378775</v>
      </c>
      <c r="L1918" s="13">
        <f>(K1918/86400)+25569+(-5/24)</f>
        <v>42656.508969907409</v>
      </c>
      <c r="M1918" s="15" t="str">
        <f>TEXT(L1918, "mmm")</f>
        <v>Oct</v>
      </c>
      <c r="N1918" s="15" t="str">
        <f>TEXT(L1918, "yyyy")</f>
        <v>2016</v>
      </c>
      <c r="O1918" t="b">
        <v>0</v>
      </c>
      <c r="P1918">
        <v>6</v>
      </c>
      <c r="Q1918" t="b">
        <v>0</v>
      </c>
      <c r="R1918" t="s">
        <v>8294</v>
      </c>
      <c r="S1918" s="10">
        <f>(E1918/D1918)*100</f>
        <v>0.51</v>
      </c>
      <c r="T1918" s="12">
        <f>IF(P1918&gt;0,E1918/P1918,0)</f>
        <v>17</v>
      </c>
      <c r="U1918" t="str">
        <f>LEFT(R1918,FIND("/",R1918,1)-1)</f>
        <v>technology</v>
      </c>
      <c r="V1918" t="str">
        <f>RIGHT(R1918,(LEN(R1918)-LEN(U1918)-1))</f>
        <v>gadgets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>(I1919/86400)+25569+(-5/24)</f>
        <v>42776.06172453703</v>
      </c>
      <c r="K1919">
        <v>1484116133</v>
      </c>
      <c r="L1919" s="13">
        <f>(K1919/86400)+25569+(-5/24)</f>
        <v>42746.06172453703</v>
      </c>
      <c r="M1919" s="15" t="str">
        <f>TEXT(L1919, "mmm")</f>
        <v>Jan</v>
      </c>
      <c r="N1919" s="15" t="str">
        <f>TEXT(L1919, "yyyy")</f>
        <v>2017</v>
      </c>
      <c r="O1919" t="b">
        <v>0</v>
      </c>
      <c r="P1919">
        <v>70</v>
      </c>
      <c r="Q1919" t="b">
        <v>0</v>
      </c>
      <c r="R1919" t="s">
        <v>8294</v>
      </c>
      <c r="S1919" s="10">
        <f>(E1919/D1919)*100</f>
        <v>52.570512820512818</v>
      </c>
      <c r="T1919" s="12">
        <f>IF(P1919&gt;0,E1919/P1919,0)</f>
        <v>2928.9285714285716</v>
      </c>
      <c r="U1919" t="str">
        <f>LEFT(R1919,FIND("/",R1919,1)-1)</f>
        <v>technology</v>
      </c>
      <c r="V1919" t="str">
        <f>RIGHT(R1919,(LEN(R1919)-LEN(U1919)-1))</f>
        <v>gadgets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>(I1920/86400)+25569+(-5/24)</f>
        <v>41863.581608796296</v>
      </c>
      <c r="K1920">
        <v>1404845851</v>
      </c>
      <c r="L1920" s="13">
        <f>(K1920/86400)+25569+(-5/24)</f>
        <v>41828.581608796296</v>
      </c>
      <c r="M1920" s="15" t="str">
        <f>TEXT(L1920, "mmm")</f>
        <v>Jul</v>
      </c>
      <c r="N1920" s="15" t="str">
        <f>TEXT(L1920, "yyyy")</f>
        <v>2014</v>
      </c>
      <c r="O1920" t="b">
        <v>0</v>
      </c>
      <c r="P1920">
        <v>9</v>
      </c>
      <c r="Q1920" t="b">
        <v>0</v>
      </c>
      <c r="R1920" t="s">
        <v>8294</v>
      </c>
      <c r="S1920" s="10">
        <f>(E1920/D1920)*100</f>
        <v>1.04</v>
      </c>
      <c r="T1920" s="12">
        <f>IF(P1920&gt;0,E1920/P1920,0)</f>
        <v>28.888888888888889</v>
      </c>
      <c r="U1920" t="str">
        <f>LEFT(R1920,FIND("/",R1920,1)-1)</f>
        <v>technology</v>
      </c>
      <c r="V1920" t="str">
        <f>RIGHT(R1920,(LEN(R1920)-LEN(U1920)-1))</f>
        <v>gadgets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>(I1921/86400)+25569+(-5/24)</f>
        <v>42143.667233796295</v>
      </c>
      <c r="K1921">
        <v>1429477249</v>
      </c>
      <c r="L1921" s="13">
        <f>(K1921/86400)+25569+(-5/24)</f>
        <v>42113.667233796295</v>
      </c>
      <c r="M1921" s="15" t="str">
        <f>TEXT(L1921, "mmm")</f>
        <v>Apr</v>
      </c>
      <c r="N1921" s="15" t="str">
        <f>TEXT(L1921, "yyyy")</f>
        <v>2015</v>
      </c>
      <c r="O1921" t="b">
        <v>0</v>
      </c>
      <c r="P1921">
        <v>8</v>
      </c>
      <c r="Q1921" t="b">
        <v>0</v>
      </c>
      <c r="R1921" t="s">
        <v>8294</v>
      </c>
      <c r="S1921" s="10">
        <f>(E1921/D1921)*100</f>
        <v>47.4</v>
      </c>
      <c r="T1921" s="12">
        <f>IF(P1921&gt;0,E1921/P1921,0)</f>
        <v>29.625</v>
      </c>
      <c r="U1921" t="str">
        <f>LEFT(R1921,FIND("/",R1921,1)-1)</f>
        <v>technology</v>
      </c>
      <c r="V1921" t="str">
        <f>RIGHT(R1921,(LEN(R1921)-LEN(U1921)-1))</f>
        <v>gadgets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>(I1922/86400)+25569+(-5/24)</f>
        <v>42298.749999999993</v>
      </c>
      <c r="K1922">
        <v>1443042061</v>
      </c>
      <c r="L1922" s="13">
        <f>(K1922/86400)+25569+(-5/24)</f>
        <v>42270.66737268518</v>
      </c>
      <c r="M1922" s="15" t="str">
        <f>TEXT(L1922, "mmm")</f>
        <v>Sep</v>
      </c>
      <c r="N1922" s="15" t="str">
        <f>TEXT(L1922, "yyyy")</f>
        <v>2015</v>
      </c>
      <c r="O1922" t="b">
        <v>0</v>
      </c>
      <c r="P1922">
        <v>105</v>
      </c>
      <c r="Q1922" t="b">
        <v>0</v>
      </c>
      <c r="R1922" t="s">
        <v>8294</v>
      </c>
      <c r="S1922" s="10">
        <f>(E1922/D1922)*100</f>
        <v>43.03</v>
      </c>
      <c r="T1922" s="12">
        <f>IF(P1922&gt;0,E1922/P1922,0)</f>
        <v>40.980952380952381</v>
      </c>
      <c r="U1922" t="str">
        <f>LEFT(R1922,FIND("/",R1922,1)-1)</f>
        <v>technology</v>
      </c>
      <c r="V1922" t="str">
        <f>RIGHT(R1922,(LEN(R1922)-LEN(U1922)-1))</f>
        <v>gadgets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>(I1923/86400)+25569+(-5/24)</f>
        <v>41104.013229166667</v>
      </c>
      <c r="K1923">
        <v>1339651143</v>
      </c>
      <c r="L1923" s="13">
        <f>(K1923/86400)+25569+(-5/24)</f>
        <v>41074.013229166667</v>
      </c>
      <c r="M1923" s="15" t="str">
        <f>TEXT(L1923, "mmm")</f>
        <v>Jun</v>
      </c>
      <c r="N1923" s="15" t="str">
        <f>TEXT(L1923, "yyyy")</f>
        <v>2012</v>
      </c>
      <c r="O1923" t="b">
        <v>0</v>
      </c>
      <c r="P1923">
        <v>38</v>
      </c>
      <c r="Q1923" t="b">
        <v>1</v>
      </c>
      <c r="R1923" t="s">
        <v>8279</v>
      </c>
      <c r="S1923" s="10">
        <f>(E1923/D1923)*100</f>
        <v>136.80000000000001</v>
      </c>
      <c r="T1923" s="12">
        <f>IF(P1923&gt;0,E1923/P1923,0)</f>
        <v>54</v>
      </c>
      <c r="U1923" t="str">
        <f>LEFT(R1923,FIND("/",R1923,1)-1)</f>
        <v>music</v>
      </c>
      <c r="V1923" t="str">
        <f>RIGHT(R1923,(LEN(R1923)-LEN(U1923)-1))</f>
        <v>indie rock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>(I1924/86400)+25569+(-5/24)</f>
        <v>41620.047534722216</v>
      </c>
      <c r="K1924">
        <v>1384236507</v>
      </c>
      <c r="L1924" s="13">
        <f>(K1924/86400)+25569+(-5/24)</f>
        <v>41590.047534722216</v>
      </c>
      <c r="M1924" s="15" t="str">
        <f>TEXT(L1924, "mmm")</f>
        <v>Nov</v>
      </c>
      <c r="N1924" s="15" t="str">
        <f>TEXT(L1924, "yyyy")</f>
        <v>2013</v>
      </c>
      <c r="O1924" t="b">
        <v>0</v>
      </c>
      <c r="P1924">
        <v>64</v>
      </c>
      <c r="Q1924" t="b">
        <v>1</v>
      </c>
      <c r="R1924" t="s">
        <v>8279</v>
      </c>
      <c r="S1924" s="10">
        <f>(E1924/D1924)*100</f>
        <v>115.55</v>
      </c>
      <c r="T1924" s="12">
        <f>IF(P1924&gt;0,E1924/P1924,0)</f>
        <v>36.109375</v>
      </c>
      <c r="U1924" t="str">
        <f>LEFT(R1924,FIND("/",R1924,1)-1)</f>
        <v>music</v>
      </c>
      <c r="V1924" t="str">
        <f>RIGHT(R1924,(LEN(R1924)-LEN(U1924)-1))</f>
        <v>indie rock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>(I1925/86400)+25569+(-5/24)</f>
        <v>40812.999305555553</v>
      </c>
      <c r="K1925">
        <v>1313612532</v>
      </c>
      <c r="L1925" s="13">
        <f>(K1925/86400)+25569+(-5/24)</f>
        <v>40772.640416666662</v>
      </c>
      <c r="M1925" s="15" t="str">
        <f>TEXT(L1925, "mmm")</f>
        <v>Aug</v>
      </c>
      <c r="N1925" s="15" t="str">
        <f>TEXT(L1925, "yyyy")</f>
        <v>2011</v>
      </c>
      <c r="O1925" t="b">
        <v>0</v>
      </c>
      <c r="P1925">
        <v>13</v>
      </c>
      <c r="Q1925" t="b">
        <v>1</v>
      </c>
      <c r="R1925" t="s">
        <v>8279</v>
      </c>
      <c r="S1925" s="10">
        <f>(E1925/D1925)*100</f>
        <v>240.79999999999998</v>
      </c>
      <c r="T1925" s="12">
        <f>IF(P1925&gt;0,E1925/P1925,0)</f>
        <v>23.153846153846153</v>
      </c>
      <c r="U1925" t="str">
        <f>LEFT(R1925,FIND("/",R1925,1)-1)</f>
        <v>music</v>
      </c>
      <c r="V1925" t="str">
        <f>RIGHT(R1925,(LEN(R1925)-LEN(U1925)-1))</f>
        <v>indie rock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>(I1926/86400)+25569+(-5/24)</f>
        <v>41654.606249999997</v>
      </c>
      <c r="K1926">
        <v>1387390555</v>
      </c>
      <c r="L1926" s="13">
        <f>(K1926/86400)+25569+(-5/24)</f>
        <v>41626.552719907406</v>
      </c>
      <c r="M1926" s="15" t="str">
        <f>TEXT(L1926, "mmm")</f>
        <v>Dec</v>
      </c>
      <c r="N1926" s="15" t="str">
        <f>TEXT(L1926, "yyyy")</f>
        <v>2013</v>
      </c>
      <c r="O1926" t="b">
        <v>0</v>
      </c>
      <c r="P1926">
        <v>33</v>
      </c>
      <c r="Q1926" t="b">
        <v>1</v>
      </c>
      <c r="R1926" t="s">
        <v>8279</v>
      </c>
      <c r="S1926" s="10">
        <f>(E1926/D1926)*100</f>
        <v>114.39999999999999</v>
      </c>
      <c r="T1926" s="12">
        <f>IF(P1926&gt;0,E1926/P1926,0)</f>
        <v>104</v>
      </c>
      <c r="U1926" t="str">
        <f>LEFT(R1926,FIND("/",R1926,1)-1)</f>
        <v>music</v>
      </c>
      <c r="V1926" t="str">
        <f>RIGHT(R1926,(LEN(R1926)-LEN(U1926)-1))</f>
        <v>indie rock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>(I1927/86400)+25569+(-5/24)</f>
        <v>41557.791666666664</v>
      </c>
      <c r="K1927">
        <v>1379540288</v>
      </c>
      <c r="L1927" s="13">
        <f>(K1927/86400)+25569+(-5/24)</f>
        <v>41535.693148148144</v>
      </c>
      <c r="M1927" s="15" t="str">
        <f>TEXT(L1927, "mmm")</f>
        <v>Sep</v>
      </c>
      <c r="N1927" s="15" t="str">
        <f>TEXT(L1927, "yyyy")</f>
        <v>2013</v>
      </c>
      <c r="O1927" t="b">
        <v>0</v>
      </c>
      <c r="P1927">
        <v>52</v>
      </c>
      <c r="Q1927" t="b">
        <v>1</v>
      </c>
      <c r="R1927" t="s">
        <v>8279</v>
      </c>
      <c r="S1927" s="10">
        <f>(E1927/D1927)*100</f>
        <v>110.33333333333333</v>
      </c>
      <c r="T1927" s="12">
        <f>IF(P1927&gt;0,E1927/P1927,0)</f>
        <v>31.826923076923077</v>
      </c>
      <c r="U1927" t="str">
        <f>LEFT(R1927,FIND("/",R1927,1)-1)</f>
        <v>music</v>
      </c>
      <c r="V1927" t="str">
        <f>RIGHT(R1927,(LEN(R1927)-LEN(U1927)-1))</f>
        <v>indie rock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>(I1928/86400)+25569+(-5/24)</f>
        <v>40483.80972222222</v>
      </c>
      <c r="K1928">
        <v>1286319256</v>
      </c>
      <c r="L1928" s="13">
        <f>(K1928/86400)+25569+(-5/24)</f>
        <v>40456.746018518512</v>
      </c>
      <c r="M1928" s="15" t="str">
        <f>TEXT(L1928, "mmm")</f>
        <v>Oct</v>
      </c>
      <c r="N1928" s="15" t="str">
        <f>TEXT(L1928, "yyyy")</f>
        <v>2010</v>
      </c>
      <c r="O1928" t="b">
        <v>0</v>
      </c>
      <c r="P1928">
        <v>107</v>
      </c>
      <c r="Q1928" t="b">
        <v>1</v>
      </c>
      <c r="R1928" t="s">
        <v>8279</v>
      </c>
      <c r="S1928" s="10">
        <f>(E1928/D1928)*100</f>
        <v>195.37933333333334</v>
      </c>
      <c r="T1928" s="12">
        <f>IF(P1928&gt;0,E1928/P1928,0)</f>
        <v>27.3896261682243</v>
      </c>
      <c r="U1928" t="str">
        <f>LEFT(R1928,FIND("/",R1928,1)-1)</f>
        <v>music</v>
      </c>
      <c r="V1928" t="str">
        <f>RIGHT(R1928,(LEN(R1928)-LEN(U1928)-1))</f>
        <v>indie rock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>(I1929/86400)+25569+(-5/24)</f>
        <v>40975.999305555553</v>
      </c>
      <c r="K1929">
        <v>1329856839</v>
      </c>
      <c r="L1929" s="13">
        <f>(K1929/86400)+25569+(-5/24)</f>
        <v>40960.653229166666</v>
      </c>
      <c r="M1929" s="15" t="str">
        <f>TEXT(L1929, "mmm")</f>
        <v>Feb</v>
      </c>
      <c r="N1929" s="15" t="str">
        <f>TEXT(L1929, "yyyy")</f>
        <v>2012</v>
      </c>
      <c r="O1929" t="b">
        <v>0</v>
      </c>
      <c r="P1929">
        <v>11</v>
      </c>
      <c r="Q1929" t="b">
        <v>1</v>
      </c>
      <c r="R1929" t="s">
        <v>8279</v>
      </c>
      <c r="S1929" s="10">
        <f>(E1929/D1929)*100</f>
        <v>103.33333333333334</v>
      </c>
      <c r="T1929" s="12">
        <f>IF(P1929&gt;0,E1929/P1929,0)</f>
        <v>56.363636363636367</v>
      </c>
      <c r="U1929" t="str">
        <f>LEFT(R1929,FIND("/",R1929,1)-1)</f>
        <v>music</v>
      </c>
      <c r="V1929" t="str">
        <f>RIGHT(R1929,(LEN(R1929)-LEN(U1929)-1))</f>
        <v>indie rock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>(I1930/86400)+25569+(-5/24)</f>
        <v>41401.439745370364</v>
      </c>
      <c r="K1930">
        <v>1365348794</v>
      </c>
      <c r="L1930" s="13">
        <f>(K1930/86400)+25569+(-5/24)</f>
        <v>41371.439745370364</v>
      </c>
      <c r="M1930" s="15" t="str">
        <f>TEXT(L1930, "mmm")</f>
        <v>Apr</v>
      </c>
      <c r="N1930" s="15" t="str">
        <f>TEXT(L1930, "yyyy")</f>
        <v>2013</v>
      </c>
      <c r="O1930" t="b">
        <v>0</v>
      </c>
      <c r="P1930">
        <v>34</v>
      </c>
      <c r="Q1930" t="b">
        <v>1</v>
      </c>
      <c r="R1930" t="s">
        <v>8279</v>
      </c>
      <c r="S1930" s="10">
        <f>(E1930/D1930)*100</f>
        <v>103.1372549019608</v>
      </c>
      <c r="T1930" s="12">
        <f>IF(P1930&gt;0,E1930/P1930,0)</f>
        <v>77.352941176470594</v>
      </c>
      <c r="U1930" t="str">
        <f>LEFT(R1930,FIND("/",R1930,1)-1)</f>
        <v>music</v>
      </c>
      <c r="V1930" t="str">
        <f>RIGHT(R1930,(LEN(R1930)-LEN(U1930)-1))</f>
        <v>indie rock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>(I1931/86400)+25569+(-5/24)</f>
        <v>40728.813263888886</v>
      </c>
      <c r="K1931">
        <v>1306197066</v>
      </c>
      <c r="L1931" s="13">
        <f>(K1931/86400)+25569+(-5/24)</f>
        <v>40686.813263888886</v>
      </c>
      <c r="M1931" s="15" t="str">
        <f>TEXT(L1931, "mmm")</f>
        <v>May</v>
      </c>
      <c r="N1931" s="15" t="str">
        <f>TEXT(L1931, "yyyy")</f>
        <v>2011</v>
      </c>
      <c r="O1931" t="b">
        <v>0</v>
      </c>
      <c r="P1931">
        <v>75</v>
      </c>
      <c r="Q1931" t="b">
        <v>1</v>
      </c>
      <c r="R1931" t="s">
        <v>8279</v>
      </c>
      <c r="S1931" s="10">
        <f>(E1931/D1931)*100</f>
        <v>100.3125</v>
      </c>
      <c r="T1931" s="12">
        <f>IF(P1931&gt;0,E1931/P1931,0)</f>
        <v>42.8</v>
      </c>
      <c r="U1931" t="str">
        <f>LEFT(R1931,FIND("/",R1931,1)-1)</f>
        <v>music</v>
      </c>
      <c r="V1931" t="str">
        <f>RIGHT(R1931,(LEN(R1931)-LEN(U1931)-1))</f>
        <v>indie rock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>(I1932/86400)+25569+(-5/24)</f>
        <v>41462.350486111107</v>
      </c>
      <c r="K1932">
        <v>1368019482</v>
      </c>
      <c r="L1932" s="13">
        <f>(K1932/86400)+25569+(-5/24)</f>
        <v>41402.350486111107</v>
      </c>
      <c r="M1932" s="15" t="str">
        <f>TEXT(L1932, "mmm")</f>
        <v>May</v>
      </c>
      <c r="N1932" s="15" t="str">
        <f>TEXT(L1932, "yyyy")</f>
        <v>2013</v>
      </c>
      <c r="O1932" t="b">
        <v>0</v>
      </c>
      <c r="P1932">
        <v>26</v>
      </c>
      <c r="Q1932" t="b">
        <v>1</v>
      </c>
      <c r="R1932" t="s">
        <v>8279</v>
      </c>
      <c r="S1932" s="10">
        <f>(E1932/D1932)*100</f>
        <v>127</v>
      </c>
      <c r="T1932" s="12">
        <f>IF(P1932&gt;0,E1932/P1932,0)</f>
        <v>48.846153846153847</v>
      </c>
      <c r="U1932" t="str">
        <f>LEFT(R1932,FIND("/",R1932,1)-1)</f>
        <v>music</v>
      </c>
      <c r="V1932" t="str">
        <f>RIGHT(R1932,(LEN(R1932)-LEN(U1932)-1))</f>
        <v>indie rock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>(I1933/86400)+25569+(-5/24)</f>
        <v>41050.9375</v>
      </c>
      <c r="K1933">
        <v>1336512309</v>
      </c>
      <c r="L1933" s="13">
        <f>(K1933/86400)+25569+(-5/24)</f>
        <v>41037.684131944443</v>
      </c>
      <c r="M1933" s="15" t="str">
        <f>TEXT(L1933, "mmm")</f>
        <v>May</v>
      </c>
      <c r="N1933" s="15" t="str">
        <f>TEXT(L1933, "yyyy")</f>
        <v>2012</v>
      </c>
      <c r="O1933" t="b">
        <v>0</v>
      </c>
      <c r="P1933">
        <v>50</v>
      </c>
      <c r="Q1933" t="b">
        <v>1</v>
      </c>
      <c r="R1933" t="s">
        <v>8279</v>
      </c>
      <c r="S1933" s="10">
        <f>(E1933/D1933)*100</f>
        <v>120.601</v>
      </c>
      <c r="T1933" s="12">
        <f>IF(P1933&gt;0,E1933/P1933,0)</f>
        <v>48.240400000000001</v>
      </c>
      <c r="U1933" t="str">
        <f>LEFT(R1933,FIND("/",R1933,1)-1)</f>
        <v>music</v>
      </c>
      <c r="V1933" t="str">
        <f>RIGHT(R1933,(LEN(R1933)-LEN(U1933)-1))</f>
        <v>indie rock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>(I1934/86400)+25569+(-5/24)</f>
        <v>40932.601539351854</v>
      </c>
      <c r="K1934">
        <v>1325618773</v>
      </c>
      <c r="L1934" s="13">
        <f>(K1934/86400)+25569+(-5/24)</f>
        <v>40911.601539351854</v>
      </c>
      <c r="M1934" s="15" t="str">
        <f>TEXT(L1934, "mmm")</f>
        <v>Jan</v>
      </c>
      <c r="N1934" s="15" t="str">
        <f>TEXT(L1934, "yyyy")</f>
        <v>2012</v>
      </c>
      <c r="O1934" t="b">
        <v>0</v>
      </c>
      <c r="P1934">
        <v>80</v>
      </c>
      <c r="Q1934" t="b">
        <v>1</v>
      </c>
      <c r="R1934" t="s">
        <v>8279</v>
      </c>
      <c r="S1934" s="10">
        <f>(E1934/D1934)*100</f>
        <v>106.99047619047619</v>
      </c>
      <c r="T1934" s="12">
        <f>IF(P1934&gt;0,E1934/P1934,0)</f>
        <v>70.212500000000006</v>
      </c>
      <c r="U1934" t="str">
        <f>LEFT(R1934,FIND("/",R1934,1)-1)</f>
        <v>music</v>
      </c>
      <c r="V1934" t="str">
        <f>RIGHT(R1934,(LEN(R1934)-LEN(U1934)-1))</f>
        <v>indie rock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>(I1935/86400)+25569+(-5/24)</f>
        <v>41908.922534722216</v>
      </c>
      <c r="K1935">
        <v>1409195307</v>
      </c>
      <c r="L1935" s="13">
        <f>(K1935/86400)+25569+(-5/24)</f>
        <v>41878.922534722216</v>
      </c>
      <c r="M1935" s="15" t="str">
        <f>TEXT(L1935, "mmm")</f>
        <v>Aug</v>
      </c>
      <c r="N1935" s="15" t="str">
        <f>TEXT(L1935, "yyyy")</f>
        <v>2014</v>
      </c>
      <c r="O1935" t="b">
        <v>0</v>
      </c>
      <c r="P1935">
        <v>110</v>
      </c>
      <c r="Q1935" t="b">
        <v>1</v>
      </c>
      <c r="R1935" t="s">
        <v>8279</v>
      </c>
      <c r="S1935" s="10">
        <f>(E1935/D1935)*100</f>
        <v>172.43333333333334</v>
      </c>
      <c r="T1935" s="12">
        <f>IF(P1935&gt;0,E1935/P1935,0)</f>
        <v>94.054545454545448</v>
      </c>
      <c r="U1935" t="str">
        <f>LEFT(R1935,FIND("/",R1935,1)-1)</f>
        <v>music</v>
      </c>
      <c r="V1935" t="str">
        <f>RIGHT(R1935,(LEN(R1935)-LEN(U1935)-1))</f>
        <v>indie rock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>(I1936/86400)+25569+(-5/24)</f>
        <v>40902</v>
      </c>
      <c r="K1936">
        <v>1321649321</v>
      </c>
      <c r="L1936" s="13">
        <f>(K1936/86400)+25569+(-5/24)</f>
        <v>40865.658807870372</v>
      </c>
      <c r="M1936" s="15" t="str">
        <f>TEXT(L1936, "mmm")</f>
        <v>Nov</v>
      </c>
      <c r="N1936" s="15" t="str">
        <f>TEXT(L1936, "yyyy")</f>
        <v>2011</v>
      </c>
      <c r="O1936" t="b">
        <v>0</v>
      </c>
      <c r="P1936">
        <v>77</v>
      </c>
      <c r="Q1936" t="b">
        <v>1</v>
      </c>
      <c r="R1936" t="s">
        <v>8279</v>
      </c>
      <c r="S1936" s="10">
        <f>(E1936/D1936)*100</f>
        <v>123.61999999999999</v>
      </c>
      <c r="T1936" s="12">
        <f>IF(P1936&gt;0,E1936/P1936,0)</f>
        <v>80.272727272727266</v>
      </c>
      <c r="U1936" t="str">
        <f>LEFT(R1936,FIND("/",R1936,1)-1)</f>
        <v>music</v>
      </c>
      <c r="V1936" t="str">
        <f>RIGHT(R1936,(LEN(R1936)-LEN(U1936)-1))</f>
        <v>indie rock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>(I1937/86400)+25569+(-5/24)</f>
        <v>41810.999305555553</v>
      </c>
      <c r="K1937">
        <v>1400106171</v>
      </c>
      <c r="L1937" s="13">
        <f>(K1937/86400)+25569+(-5/24)</f>
        <v>41773.724201388883</v>
      </c>
      <c r="M1937" s="15" t="str">
        <f>TEXT(L1937, "mmm")</f>
        <v>May</v>
      </c>
      <c r="N1937" s="15" t="str">
        <f>TEXT(L1937, "yyyy")</f>
        <v>2014</v>
      </c>
      <c r="O1937" t="b">
        <v>0</v>
      </c>
      <c r="P1937">
        <v>50</v>
      </c>
      <c r="Q1937" t="b">
        <v>1</v>
      </c>
      <c r="R1937" t="s">
        <v>8279</v>
      </c>
      <c r="S1937" s="10">
        <f>(E1937/D1937)*100</f>
        <v>108.4</v>
      </c>
      <c r="T1937" s="12">
        <f>IF(P1937&gt;0,E1937/P1937,0)</f>
        <v>54.2</v>
      </c>
      <c r="U1937" t="str">
        <f>LEFT(R1937,FIND("/",R1937,1)-1)</f>
        <v>music</v>
      </c>
      <c r="V1937" t="str">
        <f>RIGHT(R1937,(LEN(R1937)-LEN(U1937)-1))</f>
        <v>indie rock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>(I1938/86400)+25569+(-5/24)</f>
        <v>40883.040972222218</v>
      </c>
      <c r="K1938">
        <v>1320528070</v>
      </c>
      <c r="L1938" s="13">
        <f>(K1938/86400)+25569+(-5/24)</f>
        <v>40852.68136574074</v>
      </c>
      <c r="M1938" s="15" t="str">
        <f>TEXT(L1938, "mmm")</f>
        <v>Nov</v>
      </c>
      <c r="N1938" s="15" t="str">
        <f>TEXT(L1938, "yyyy")</f>
        <v>2011</v>
      </c>
      <c r="O1938" t="b">
        <v>0</v>
      </c>
      <c r="P1938">
        <v>145</v>
      </c>
      <c r="Q1938" t="b">
        <v>1</v>
      </c>
      <c r="R1938" t="s">
        <v>8279</v>
      </c>
      <c r="S1938" s="10">
        <f>(E1938/D1938)*100</f>
        <v>116.52013333333333</v>
      </c>
      <c r="T1938" s="12">
        <f>IF(P1938&gt;0,E1938/P1938,0)</f>
        <v>60.26903448275862</v>
      </c>
      <c r="U1938" t="str">
        <f>LEFT(R1938,FIND("/",R1938,1)-1)</f>
        <v>music</v>
      </c>
      <c r="V1938" t="str">
        <f>RIGHT(R1938,(LEN(R1938)-LEN(U1938)-1))</f>
        <v>indie rock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>(I1939/86400)+25569+(-5/24)</f>
        <v>41074.957638888889</v>
      </c>
      <c r="K1939">
        <v>1338346281</v>
      </c>
      <c r="L1939" s="13">
        <f>(K1939/86400)+25569+(-5/24)</f>
        <v>41058.91065972222</v>
      </c>
      <c r="M1939" s="15" t="str">
        <f>TEXT(L1939, "mmm")</f>
        <v>May</v>
      </c>
      <c r="N1939" s="15" t="str">
        <f>TEXT(L1939, "yyyy")</f>
        <v>2012</v>
      </c>
      <c r="O1939" t="b">
        <v>0</v>
      </c>
      <c r="P1939">
        <v>29</v>
      </c>
      <c r="Q1939" t="b">
        <v>1</v>
      </c>
      <c r="R1939" t="s">
        <v>8279</v>
      </c>
      <c r="S1939" s="10">
        <f>(E1939/D1939)*100</f>
        <v>187.245</v>
      </c>
      <c r="T1939" s="12">
        <f>IF(P1939&gt;0,E1939/P1939,0)</f>
        <v>38.740344827586206</v>
      </c>
      <c r="U1939" t="str">
        <f>LEFT(R1939,FIND("/",R1939,1)-1)</f>
        <v>music</v>
      </c>
      <c r="V1939" t="str">
        <f>RIGHT(R1939,(LEN(R1939)-LEN(U1939)-1))</f>
        <v>indie rock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>(I1940/86400)+25569+(-5/24)</f>
        <v>41457</v>
      </c>
      <c r="K1940">
        <v>1370067231</v>
      </c>
      <c r="L1940" s="13">
        <f>(K1940/86400)+25569+(-5/24)</f>
        <v>41426.05128472222</v>
      </c>
      <c r="M1940" s="15" t="str">
        <f>TEXT(L1940, "mmm")</f>
        <v>Jun</v>
      </c>
      <c r="N1940" s="15" t="str">
        <f>TEXT(L1940, "yyyy")</f>
        <v>2013</v>
      </c>
      <c r="O1940" t="b">
        <v>0</v>
      </c>
      <c r="P1940">
        <v>114</v>
      </c>
      <c r="Q1940" t="b">
        <v>1</v>
      </c>
      <c r="R1940" t="s">
        <v>8279</v>
      </c>
      <c r="S1940" s="10">
        <f>(E1940/D1940)*100</f>
        <v>115.93333333333334</v>
      </c>
      <c r="T1940" s="12">
        <f>IF(P1940&gt;0,E1940/P1940,0)</f>
        <v>152.54385964912279</v>
      </c>
      <c r="U1940" t="str">
        <f>LEFT(R1940,FIND("/",R1940,1)-1)</f>
        <v>music</v>
      </c>
      <c r="V1940" t="str">
        <f>RIGHT(R1940,(LEN(R1940)-LEN(U1940)-1))</f>
        <v>indie rock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>(I1941/86400)+25569+(-5/24)</f>
        <v>41343.735046296293</v>
      </c>
      <c r="K1941">
        <v>1360366708</v>
      </c>
      <c r="L1941" s="13">
        <f>(K1941/86400)+25569+(-5/24)</f>
        <v>41313.776712962957</v>
      </c>
      <c r="M1941" s="15" t="str">
        <f>TEXT(L1941, "mmm")</f>
        <v>Feb</v>
      </c>
      <c r="N1941" s="15" t="str">
        <f>TEXT(L1941, "yyyy")</f>
        <v>2013</v>
      </c>
      <c r="O1941" t="b">
        <v>0</v>
      </c>
      <c r="P1941">
        <v>96</v>
      </c>
      <c r="Q1941" t="b">
        <v>1</v>
      </c>
      <c r="R1941" t="s">
        <v>8279</v>
      </c>
      <c r="S1941" s="10">
        <f>(E1941/D1941)*100</f>
        <v>110.7</v>
      </c>
      <c r="T1941" s="12">
        <f>IF(P1941&gt;0,E1941/P1941,0)</f>
        <v>115.3125</v>
      </c>
      <c r="U1941" t="str">
        <f>LEFT(R1941,FIND("/",R1941,1)-1)</f>
        <v>music</v>
      </c>
      <c r="V1941" t="str">
        <f>RIGHT(R1941,(LEN(R1941)-LEN(U1941)-1))</f>
        <v>indie rock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>(I1942/86400)+25569+(-5/24)</f>
        <v>40708.957638888889</v>
      </c>
      <c r="K1942">
        <v>1304770233</v>
      </c>
      <c r="L1942" s="13">
        <f>(K1942/86400)+25569+(-5/24)</f>
        <v>40670.298993055556</v>
      </c>
      <c r="M1942" s="15" t="str">
        <f>TEXT(L1942, "mmm")</f>
        <v>May</v>
      </c>
      <c r="N1942" s="15" t="str">
        <f>TEXT(L1942, "yyyy")</f>
        <v>2011</v>
      </c>
      <c r="O1942" t="b">
        <v>0</v>
      </c>
      <c r="P1942">
        <v>31</v>
      </c>
      <c r="Q1942" t="b">
        <v>1</v>
      </c>
      <c r="R1942" t="s">
        <v>8279</v>
      </c>
      <c r="S1942" s="10">
        <f>(E1942/D1942)*100</f>
        <v>170.92307692307693</v>
      </c>
      <c r="T1942" s="12">
        <f>IF(P1942&gt;0,E1942/P1942,0)</f>
        <v>35.838709677419352</v>
      </c>
      <c r="U1942" t="str">
        <f>LEFT(R1942,FIND("/",R1942,1)-1)</f>
        <v>music</v>
      </c>
      <c r="V1942" t="str">
        <f>RIGHT(R1942,(LEN(R1942)-LEN(U1942)-1))</f>
        <v>indie rock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>(I1943/86400)+25569+(-5/24)</f>
        <v>41774.08253472222</v>
      </c>
      <c r="K1943">
        <v>1397545131</v>
      </c>
      <c r="L1943" s="13">
        <f>(K1943/86400)+25569+(-5/24)</f>
        <v>41744.08253472222</v>
      </c>
      <c r="M1943" s="15" t="str">
        <f>TEXT(L1943, "mmm")</f>
        <v>Apr</v>
      </c>
      <c r="N1943" s="15" t="str">
        <f>TEXT(L1943, "yyyy")</f>
        <v>2014</v>
      </c>
      <c r="O1943" t="b">
        <v>1</v>
      </c>
      <c r="P1943">
        <v>4883</v>
      </c>
      <c r="Q1943" t="b">
        <v>1</v>
      </c>
      <c r="R1943" t="s">
        <v>8295</v>
      </c>
      <c r="S1943" s="10">
        <f>(E1943/D1943)*100</f>
        <v>126.11835600000001</v>
      </c>
      <c r="T1943" s="12">
        <f>IF(P1943&gt;0,E1943/P1943,0)</f>
        <v>64.570118779438872</v>
      </c>
      <c r="U1943" t="str">
        <f>LEFT(R1943,FIND("/",R1943,1)-1)</f>
        <v>technology</v>
      </c>
      <c r="V1943" t="str">
        <f>RIGHT(R1943,(LEN(R1943)-LEN(U1943)-1))</f>
        <v>hardware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>(I1944/86400)+25569+(-5/24)</f>
        <v>40728.619675925926</v>
      </c>
      <c r="K1944">
        <v>1302033140</v>
      </c>
      <c r="L1944" s="13">
        <f>(K1944/86400)+25569+(-5/24)</f>
        <v>40638.619675925926</v>
      </c>
      <c r="M1944" s="15" t="str">
        <f>TEXT(L1944, "mmm")</f>
        <v>Apr</v>
      </c>
      <c r="N1944" s="15" t="str">
        <f>TEXT(L1944, "yyyy")</f>
        <v>2011</v>
      </c>
      <c r="O1944" t="b">
        <v>1</v>
      </c>
      <c r="P1944">
        <v>95</v>
      </c>
      <c r="Q1944" t="b">
        <v>1</v>
      </c>
      <c r="R1944" t="s">
        <v>8295</v>
      </c>
      <c r="S1944" s="10">
        <f>(E1944/D1944)*100</f>
        <v>138.44033333333334</v>
      </c>
      <c r="T1944" s="12">
        <f>IF(P1944&gt;0,E1944/P1944,0)</f>
        <v>87.436000000000007</v>
      </c>
      <c r="U1944" t="str">
        <f>LEFT(R1944,FIND("/",R1944,1)-1)</f>
        <v>technology</v>
      </c>
      <c r="V1944" t="str">
        <f>RIGHT(R1944,(LEN(R1944)-LEN(U1944)-1))</f>
        <v>hardware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>(I1945/86400)+25569+(-5/24)</f>
        <v>42593.061527777776</v>
      </c>
      <c r="K1945">
        <v>1467008916</v>
      </c>
      <c r="L1945" s="13">
        <f>(K1945/86400)+25569+(-5/24)</f>
        <v>42548.061527777776</v>
      </c>
      <c r="M1945" s="15" t="str">
        <f>TEXT(L1945, "mmm")</f>
        <v>Jun</v>
      </c>
      <c r="N1945" s="15" t="str">
        <f>TEXT(L1945, "yyyy")</f>
        <v>2016</v>
      </c>
      <c r="O1945" t="b">
        <v>1</v>
      </c>
      <c r="P1945">
        <v>2478</v>
      </c>
      <c r="Q1945" t="b">
        <v>1</v>
      </c>
      <c r="R1945" t="s">
        <v>8295</v>
      </c>
      <c r="S1945" s="10">
        <f>(E1945/D1945)*100</f>
        <v>1705.2499999999998</v>
      </c>
      <c r="T1945" s="12">
        <f>IF(P1945&gt;0,E1945/P1945,0)</f>
        <v>68.815577078288939</v>
      </c>
      <c r="U1945" t="str">
        <f>LEFT(R1945,FIND("/",R1945,1)-1)</f>
        <v>technology</v>
      </c>
      <c r="V1945" t="str">
        <f>RIGHT(R1945,(LEN(R1945)-LEN(U1945)-1))</f>
        <v>hardware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>(I1946/86400)+25569+(-5/24)</f>
        <v>41760.376041666663</v>
      </c>
      <c r="K1946">
        <v>1396360890</v>
      </c>
      <c r="L1946" s="13">
        <f>(K1946/86400)+25569+(-5/24)</f>
        <v>41730.376041666663</v>
      </c>
      <c r="M1946" s="15" t="str">
        <f>TEXT(L1946, "mmm")</f>
        <v>Apr</v>
      </c>
      <c r="N1946" s="15" t="str">
        <f>TEXT(L1946, "yyyy")</f>
        <v>2014</v>
      </c>
      <c r="O1946" t="b">
        <v>1</v>
      </c>
      <c r="P1946">
        <v>1789</v>
      </c>
      <c r="Q1946" t="b">
        <v>1</v>
      </c>
      <c r="R1946" t="s">
        <v>8295</v>
      </c>
      <c r="S1946" s="10">
        <f>(E1946/D1946)*100</f>
        <v>788.05550000000005</v>
      </c>
      <c r="T1946" s="12">
        <f>IF(P1946&gt;0,E1946/P1946,0)</f>
        <v>176.200223588597</v>
      </c>
      <c r="U1946" t="str">
        <f>LEFT(R1946,FIND("/",R1946,1)-1)</f>
        <v>technology</v>
      </c>
      <c r="V1946" t="str">
        <f>RIGHT(R1946,(LEN(R1946)-LEN(U1946)-1))</f>
        <v>hardware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>(I1947/86400)+25569+(-5/24)</f>
        <v>42197.043495370366</v>
      </c>
      <c r="K1947">
        <v>1433224958</v>
      </c>
      <c r="L1947" s="13">
        <f>(K1947/86400)+25569+(-5/24)</f>
        <v>42157.043495370366</v>
      </c>
      <c r="M1947" s="15" t="str">
        <f>TEXT(L1947, "mmm")</f>
        <v>Jun</v>
      </c>
      <c r="N1947" s="15" t="str">
        <f>TEXT(L1947, "yyyy")</f>
        <v>2015</v>
      </c>
      <c r="O1947" t="b">
        <v>1</v>
      </c>
      <c r="P1947">
        <v>680</v>
      </c>
      <c r="Q1947" t="b">
        <v>1</v>
      </c>
      <c r="R1947" t="s">
        <v>8295</v>
      </c>
      <c r="S1947" s="10">
        <f>(E1947/D1947)*100</f>
        <v>348.01799999999997</v>
      </c>
      <c r="T1947" s="12">
        <f>IF(P1947&gt;0,E1947/P1947,0)</f>
        <v>511.79117647058825</v>
      </c>
      <c r="U1947" t="str">
        <f>LEFT(R1947,FIND("/",R1947,1)-1)</f>
        <v>technology</v>
      </c>
      <c r="V1947" t="str">
        <f>RIGHT(R1947,(LEN(R1947)-LEN(U1947)-1))</f>
        <v>hardware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>(I1948/86400)+25569+(-5/24)</f>
        <v>41748.900011574071</v>
      </c>
      <c r="K1948">
        <v>1392780961</v>
      </c>
      <c r="L1948" s="13">
        <f>(K1948/86400)+25569+(-5/24)</f>
        <v>41688.941678240742</v>
      </c>
      <c r="M1948" s="15" t="str">
        <f>TEXT(L1948, "mmm")</f>
        <v>Feb</v>
      </c>
      <c r="N1948" s="15" t="str">
        <f>TEXT(L1948, "yyyy")</f>
        <v>2014</v>
      </c>
      <c r="O1948" t="b">
        <v>1</v>
      </c>
      <c r="P1948">
        <v>70</v>
      </c>
      <c r="Q1948" t="b">
        <v>1</v>
      </c>
      <c r="R1948" t="s">
        <v>8295</v>
      </c>
      <c r="S1948" s="10">
        <f>(E1948/D1948)*100</f>
        <v>149.74666666666667</v>
      </c>
      <c r="T1948" s="12">
        <f>IF(P1948&gt;0,E1948/P1948,0)</f>
        <v>160.44285714285715</v>
      </c>
      <c r="U1948" t="str">
        <f>LEFT(R1948,FIND("/",R1948,1)-1)</f>
        <v>technology</v>
      </c>
      <c r="V1948" t="str">
        <f>RIGHT(R1948,(LEN(R1948)-LEN(U1948)-1))</f>
        <v>hardware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>(I1949/86400)+25569+(-5/24)</f>
        <v>40140.040972222218</v>
      </c>
      <c r="K1949">
        <v>1255730520</v>
      </c>
      <c r="L1949" s="13">
        <f>(K1949/86400)+25569+(-5/24)</f>
        <v>40102.709722222222</v>
      </c>
      <c r="M1949" s="15" t="str">
        <f>TEXT(L1949, "mmm")</f>
        <v>Oct</v>
      </c>
      <c r="N1949" s="15" t="str">
        <f>TEXT(L1949, "yyyy")</f>
        <v>2009</v>
      </c>
      <c r="O1949" t="b">
        <v>1</v>
      </c>
      <c r="P1949">
        <v>23</v>
      </c>
      <c r="Q1949" t="b">
        <v>1</v>
      </c>
      <c r="R1949" t="s">
        <v>8295</v>
      </c>
      <c r="S1949" s="10">
        <f>(E1949/D1949)*100</f>
        <v>100.63375000000001</v>
      </c>
      <c r="T1949" s="12">
        <f>IF(P1949&gt;0,E1949/P1949,0)</f>
        <v>35.003043478260871</v>
      </c>
      <c r="U1949" t="str">
        <f>LEFT(R1949,FIND("/",R1949,1)-1)</f>
        <v>technology</v>
      </c>
      <c r="V1949" t="str">
        <f>RIGHT(R1949,(LEN(R1949)-LEN(U1949)-1))</f>
        <v>hardware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>(I1950/86400)+25569+(-5/24)</f>
        <v>42527.501388888886</v>
      </c>
      <c r="K1950">
        <v>1460557809</v>
      </c>
      <c r="L1950" s="13">
        <f>(K1950/86400)+25569+(-5/24)</f>
        <v>42473.395937499998</v>
      </c>
      <c r="M1950" s="15" t="str">
        <f>TEXT(L1950, "mmm")</f>
        <v>Apr</v>
      </c>
      <c r="N1950" s="15" t="str">
        <f>TEXT(L1950, "yyyy")</f>
        <v>2016</v>
      </c>
      <c r="O1950" t="b">
        <v>1</v>
      </c>
      <c r="P1950">
        <v>4245</v>
      </c>
      <c r="Q1950" t="b">
        <v>1</v>
      </c>
      <c r="R1950" t="s">
        <v>8295</v>
      </c>
      <c r="S1950" s="10">
        <f>(E1950/D1950)*100</f>
        <v>800.21100000000001</v>
      </c>
      <c r="T1950" s="12">
        <f>IF(P1950&gt;0,E1950/P1950,0)</f>
        <v>188.50671378091872</v>
      </c>
      <c r="U1950" t="str">
        <f>LEFT(R1950,FIND("/",R1950,1)-1)</f>
        <v>technology</v>
      </c>
      <c r="V1950" t="str">
        <f>RIGHT(R1950,(LEN(R1950)-LEN(U1950)-1))</f>
        <v>hardware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>(I1951/86400)+25569+(-5/24)</f>
        <v>41830.21471064815</v>
      </c>
      <c r="K1951">
        <v>1402394951</v>
      </c>
      <c r="L1951" s="13">
        <f>(K1951/86400)+25569+(-5/24)</f>
        <v>41800.21471064815</v>
      </c>
      <c r="M1951" s="15" t="str">
        <f>TEXT(L1951, "mmm")</f>
        <v>Jun</v>
      </c>
      <c r="N1951" s="15" t="str">
        <f>TEXT(L1951, "yyyy")</f>
        <v>2014</v>
      </c>
      <c r="O1951" t="b">
        <v>1</v>
      </c>
      <c r="P1951">
        <v>943</v>
      </c>
      <c r="Q1951" t="b">
        <v>1</v>
      </c>
      <c r="R1951" t="s">
        <v>8295</v>
      </c>
      <c r="S1951" s="10">
        <f>(E1951/D1951)*100</f>
        <v>106.00260000000002</v>
      </c>
      <c r="T1951" s="12">
        <f>IF(P1951&gt;0,E1951/P1951,0)</f>
        <v>56.204984093319197</v>
      </c>
      <c r="U1951" t="str">
        <f>LEFT(R1951,FIND("/",R1951,1)-1)</f>
        <v>technology</v>
      </c>
      <c r="V1951" t="str">
        <f>RIGHT(R1951,(LEN(R1951)-LEN(U1951)-1))</f>
        <v>hardware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>(I1952/86400)+25569+(-5/24)</f>
        <v>40654.973067129627</v>
      </c>
      <c r="K1952">
        <v>1300767673</v>
      </c>
      <c r="L1952" s="13">
        <f>(K1952/86400)+25569+(-5/24)</f>
        <v>40623.973067129627</v>
      </c>
      <c r="M1952" s="15" t="str">
        <f>TEXT(L1952, "mmm")</f>
        <v>Mar</v>
      </c>
      <c r="N1952" s="15" t="str">
        <f>TEXT(L1952, "yyyy")</f>
        <v>2011</v>
      </c>
      <c r="O1952" t="b">
        <v>1</v>
      </c>
      <c r="P1952">
        <v>1876</v>
      </c>
      <c r="Q1952" t="b">
        <v>1</v>
      </c>
      <c r="R1952" t="s">
        <v>8295</v>
      </c>
      <c r="S1952" s="10">
        <f>(E1952/D1952)*100</f>
        <v>200.51866666666669</v>
      </c>
      <c r="T1952" s="12">
        <f>IF(P1952&gt;0,E1952/P1952,0)</f>
        <v>51.3054157782516</v>
      </c>
      <c r="U1952" t="str">
        <f>LEFT(R1952,FIND("/",R1952,1)-1)</f>
        <v>technology</v>
      </c>
      <c r="V1952" t="str">
        <f>RIGHT(R1952,(LEN(R1952)-LEN(U1952)-1))</f>
        <v>hardware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>(I1953/86400)+25569+(-5/24)</f>
        <v>42681.253900462958</v>
      </c>
      <c r="K1953">
        <v>1475921137</v>
      </c>
      <c r="L1953" s="13">
        <f>(K1953/86400)+25569+(-5/24)</f>
        <v>42651.212233796294</v>
      </c>
      <c r="M1953" s="15" t="str">
        <f>TEXT(L1953, "mmm")</f>
        <v>Oct</v>
      </c>
      <c r="N1953" s="15" t="str">
        <f>TEXT(L1953, "yyyy")</f>
        <v>2016</v>
      </c>
      <c r="O1953" t="b">
        <v>1</v>
      </c>
      <c r="P1953">
        <v>834</v>
      </c>
      <c r="Q1953" t="b">
        <v>1</v>
      </c>
      <c r="R1953" t="s">
        <v>8295</v>
      </c>
      <c r="S1953" s="10">
        <f>(E1953/D1953)*100</f>
        <v>212.44399999999999</v>
      </c>
      <c r="T1953" s="12">
        <f>IF(P1953&gt;0,E1953/P1953,0)</f>
        <v>127.36450839328538</v>
      </c>
      <c r="U1953" t="str">
        <f>LEFT(R1953,FIND("/",R1953,1)-1)</f>
        <v>technology</v>
      </c>
      <c r="V1953" t="str">
        <f>RIGHT(R1953,(LEN(R1953)-LEN(U1953)-1))</f>
        <v>hardware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>(I1954/86400)+25569+(-5/24)</f>
        <v>41563.398321759254</v>
      </c>
      <c r="K1954">
        <v>1378737215</v>
      </c>
      <c r="L1954" s="13">
        <f>(K1954/86400)+25569+(-5/24)</f>
        <v>41526.398321759254</v>
      </c>
      <c r="M1954" s="15" t="str">
        <f>TEXT(L1954, "mmm")</f>
        <v>Sep</v>
      </c>
      <c r="N1954" s="15" t="str">
        <f>TEXT(L1954, "yyyy")</f>
        <v>2013</v>
      </c>
      <c r="O1954" t="b">
        <v>1</v>
      </c>
      <c r="P1954">
        <v>682</v>
      </c>
      <c r="Q1954" t="b">
        <v>1</v>
      </c>
      <c r="R1954" t="s">
        <v>8295</v>
      </c>
      <c r="S1954" s="10">
        <f>(E1954/D1954)*100</f>
        <v>198.47237142857145</v>
      </c>
      <c r="T1954" s="12">
        <f>IF(P1954&gt;0,E1954/P1954,0)</f>
        <v>101.85532258064516</v>
      </c>
      <c r="U1954" t="str">
        <f>LEFT(R1954,FIND("/",R1954,1)-1)</f>
        <v>technology</v>
      </c>
      <c r="V1954" t="str">
        <f>RIGHT(R1954,(LEN(R1954)-LEN(U1954)-1))</f>
        <v>hardware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>(I1955/86400)+25569+(-5/24)</f>
        <v>40969.916666666664</v>
      </c>
      <c r="K1955">
        <v>1328158065</v>
      </c>
      <c r="L1955" s="13">
        <f>(K1955/86400)+25569+(-5/24)</f>
        <v>40940.991493055553</v>
      </c>
      <c r="M1955" s="15" t="str">
        <f>TEXT(L1955, "mmm")</f>
        <v>Feb</v>
      </c>
      <c r="N1955" s="15" t="str">
        <f>TEXT(L1955, "yyyy")</f>
        <v>2012</v>
      </c>
      <c r="O1955" t="b">
        <v>1</v>
      </c>
      <c r="P1955">
        <v>147</v>
      </c>
      <c r="Q1955" t="b">
        <v>1</v>
      </c>
      <c r="R1955" t="s">
        <v>8295</v>
      </c>
      <c r="S1955" s="10">
        <f>(E1955/D1955)*100</f>
        <v>225.94666666666666</v>
      </c>
      <c r="T1955" s="12">
        <f>IF(P1955&gt;0,E1955/P1955,0)</f>
        <v>230.55782312925169</v>
      </c>
      <c r="U1955" t="str">
        <f>LEFT(R1955,FIND("/",R1955,1)-1)</f>
        <v>technology</v>
      </c>
      <c r="V1955" t="str">
        <f>RIGHT(R1955,(LEN(R1955)-LEN(U1955)-1))</f>
        <v>hardware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>(I1956/86400)+25569+(-5/24)</f>
        <v>42440.999999999993</v>
      </c>
      <c r="K1956">
        <v>1453730176</v>
      </c>
      <c r="L1956" s="13">
        <f>(K1956/86400)+25569+(-5/24)</f>
        <v>42394.372407407405</v>
      </c>
      <c r="M1956" s="15" t="str">
        <f>TEXT(L1956, "mmm")</f>
        <v>Jan</v>
      </c>
      <c r="N1956" s="15" t="str">
        <f>TEXT(L1956, "yyyy")</f>
        <v>2016</v>
      </c>
      <c r="O1956" t="b">
        <v>1</v>
      </c>
      <c r="P1956">
        <v>415</v>
      </c>
      <c r="Q1956" t="b">
        <v>1</v>
      </c>
      <c r="R1956" t="s">
        <v>8295</v>
      </c>
      <c r="S1956" s="10">
        <f>(E1956/D1956)*100</f>
        <v>698.94800000000009</v>
      </c>
      <c r="T1956" s="12">
        <f>IF(P1956&gt;0,E1956/P1956,0)</f>
        <v>842.10602409638557</v>
      </c>
      <c r="U1956" t="str">
        <f>LEFT(R1956,FIND("/",R1956,1)-1)</f>
        <v>technology</v>
      </c>
      <c r="V1956" t="str">
        <f>RIGHT(R1956,(LEN(R1956)-LEN(U1956)-1))</f>
        <v>hardware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>(I1957/86400)+25569+(-5/24)</f>
        <v>41052.583333333328</v>
      </c>
      <c r="K1957">
        <v>1334989881</v>
      </c>
      <c r="L1957" s="13">
        <f>(K1957/86400)+25569+(-5/24)</f>
        <v>41020.063437500001</v>
      </c>
      <c r="M1957" s="15" t="str">
        <f>TEXT(L1957, "mmm")</f>
        <v>Apr</v>
      </c>
      <c r="N1957" s="15" t="str">
        <f>TEXT(L1957, "yyyy")</f>
        <v>2012</v>
      </c>
      <c r="O1957" t="b">
        <v>1</v>
      </c>
      <c r="P1957">
        <v>290</v>
      </c>
      <c r="Q1957" t="b">
        <v>1</v>
      </c>
      <c r="R1957" t="s">
        <v>8295</v>
      </c>
      <c r="S1957" s="10">
        <f>(E1957/D1957)*100</f>
        <v>398.59528571428569</v>
      </c>
      <c r="T1957" s="12">
        <f>IF(P1957&gt;0,E1957/P1957,0)</f>
        <v>577.27593103448271</v>
      </c>
      <c r="U1957" t="str">
        <f>LEFT(R1957,FIND("/",R1957,1)-1)</f>
        <v>technology</v>
      </c>
      <c r="V1957" t="str">
        <f>RIGHT(R1957,(LEN(R1957)-LEN(U1957)-1))</f>
        <v>hardware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>(I1958/86400)+25569+(-5/24)</f>
        <v>42112.673668981479</v>
      </c>
      <c r="K1958">
        <v>1425507005</v>
      </c>
      <c r="L1958" s="13">
        <f>(K1958/86400)+25569+(-5/24)</f>
        <v>42067.71533564815</v>
      </c>
      <c r="M1958" s="15" t="str">
        <f>TEXT(L1958, "mmm")</f>
        <v>Mar</v>
      </c>
      <c r="N1958" s="15" t="str">
        <f>TEXT(L1958, "yyyy")</f>
        <v>2015</v>
      </c>
      <c r="O1958" t="b">
        <v>1</v>
      </c>
      <c r="P1958">
        <v>365</v>
      </c>
      <c r="Q1958" t="b">
        <v>1</v>
      </c>
      <c r="R1958" t="s">
        <v>8295</v>
      </c>
      <c r="S1958" s="10">
        <f>(E1958/D1958)*100</f>
        <v>294.0333333333333</v>
      </c>
      <c r="T1958" s="12">
        <f>IF(P1958&gt;0,E1958/P1958,0)</f>
        <v>483.34246575342468</v>
      </c>
      <c r="U1958" t="str">
        <f>LEFT(R1958,FIND("/",R1958,1)-1)</f>
        <v>technology</v>
      </c>
      <c r="V1958" t="str">
        <f>RIGHT(R1958,(LEN(R1958)-LEN(U1958)-1))</f>
        <v>hardware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>(I1959/86400)+25569+(-5/24)</f>
        <v>41208.890196759261</v>
      </c>
      <c r="K1959">
        <v>1348712513</v>
      </c>
      <c r="L1959" s="13">
        <f>(K1959/86400)+25569+(-5/24)</f>
        <v>41178.890196759261</v>
      </c>
      <c r="M1959" s="15" t="str">
        <f>TEXT(L1959, "mmm")</f>
        <v>Sep</v>
      </c>
      <c r="N1959" s="15" t="str">
        <f>TEXT(L1959, "yyyy")</f>
        <v>2012</v>
      </c>
      <c r="O1959" t="b">
        <v>1</v>
      </c>
      <c r="P1959">
        <v>660</v>
      </c>
      <c r="Q1959" t="b">
        <v>1</v>
      </c>
      <c r="R1959" t="s">
        <v>8295</v>
      </c>
      <c r="S1959" s="10">
        <f>(E1959/D1959)*100</f>
        <v>167.50470000000001</v>
      </c>
      <c r="T1959" s="12">
        <f>IF(P1959&gt;0,E1959/P1959,0)</f>
        <v>76.138500000000008</v>
      </c>
      <c r="U1959" t="str">
        <f>LEFT(R1959,FIND("/",R1959,1)-1)</f>
        <v>technology</v>
      </c>
      <c r="V1959" t="str">
        <f>RIGHT(R1959,(LEN(R1959)-LEN(U1959)-1))</f>
        <v>hardware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>(I1960/86400)+25569+(-5/24)</f>
        <v>41356.737974537034</v>
      </c>
      <c r="K1960">
        <v>1361490161</v>
      </c>
      <c r="L1960" s="13">
        <f>(K1960/86400)+25569+(-5/24)</f>
        <v>41326.779641203699</v>
      </c>
      <c r="M1960" s="15" t="str">
        <f>TEXT(L1960, "mmm")</f>
        <v>Feb</v>
      </c>
      <c r="N1960" s="15" t="str">
        <f>TEXT(L1960, "yyyy")</f>
        <v>2013</v>
      </c>
      <c r="O1960" t="b">
        <v>1</v>
      </c>
      <c r="P1960">
        <v>1356</v>
      </c>
      <c r="Q1960" t="b">
        <v>1</v>
      </c>
      <c r="R1960" t="s">
        <v>8295</v>
      </c>
      <c r="S1960" s="10">
        <f>(E1960/D1960)*100</f>
        <v>1435.5717142857143</v>
      </c>
      <c r="T1960" s="12">
        <f>IF(P1960&gt;0,E1960/P1960,0)</f>
        <v>74.107684365781708</v>
      </c>
      <c r="U1960" t="str">
        <f>LEFT(R1960,FIND("/",R1960,1)-1)</f>
        <v>technology</v>
      </c>
      <c r="V1960" t="str">
        <f>RIGHT(R1960,(LEN(R1960)-LEN(U1960)-1))</f>
        <v>hardware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>(I1961/86400)+25569+(-5/24)</f>
        <v>41912.791666666664</v>
      </c>
      <c r="K1961">
        <v>1408565860</v>
      </c>
      <c r="L1961" s="13">
        <f>(K1961/86400)+25569+(-5/24)</f>
        <v>41871.637268518512</v>
      </c>
      <c r="M1961" s="15" t="str">
        <f>TEXT(L1961, "mmm")</f>
        <v>Aug</v>
      </c>
      <c r="N1961" s="15" t="str">
        <f>TEXT(L1961, "yyyy")</f>
        <v>2014</v>
      </c>
      <c r="O1961" t="b">
        <v>1</v>
      </c>
      <c r="P1961">
        <v>424</v>
      </c>
      <c r="Q1961" t="b">
        <v>1</v>
      </c>
      <c r="R1961" t="s">
        <v>8295</v>
      </c>
      <c r="S1961" s="10">
        <f>(E1961/D1961)*100</f>
        <v>156.73439999999999</v>
      </c>
      <c r="T1961" s="12">
        <f>IF(P1961&gt;0,E1961/P1961,0)</f>
        <v>36.965660377358489</v>
      </c>
      <c r="U1961" t="str">
        <f>LEFT(R1961,FIND("/",R1961,1)-1)</f>
        <v>technology</v>
      </c>
      <c r="V1961" t="str">
        <f>RIGHT(R1961,(LEN(R1961)-LEN(U1961)-1))</f>
        <v>hardware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>(I1962/86400)+25569+(-5/24)</f>
        <v>41994.154409722221</v>
      </c>
      <c r="K1962">
        <v>1416559341</v>
      </c>
      <c r="L1962" s="13">
        <f>(K1962/86400)+25569+(-5/24)</f>
        <v>41964.154409722221</v>
      </c>
      <c r="M1962" s="15" t="str">
        <f>TEXT(L1962, "mmm")</f>
        <v>Nov</v>
      </c>
      <c r="N1962" s="15" t="str">
        <f>TEXT(L1962, "yyyy")</f>
        <v>2014</v>
      </c>
      <c r="O1962" t="b">
        <v>1</v>
      </c>
      <c r="P1962">
        <v>33</v>
      </c>
      <c r="Q1962" t="b">
        <v>1</v>
      </c>
      <c r="R1962" t="s">
        <v>8295</v>
      </c>
      <c r="S1962" s="10">
        <f>(E1962/D1962)*100</f>
        <v>117.90285714285716</v>
      </c>
      <c r="T1962" s="12">
        <f>IF(P1962&gt;0,E1962/P1962,0)</f>
        <v>2500.969696969697</v>
      </c>
      <c r="U1962" t="str">
        <f>LEFT(R1962,FIND("/",R1962,1)-1)</f>
        <v>technology</v>
      </c>
      <c r="V1962" t="str">
        <f>RIGHT(R1962,(LEN(R1962)-LEN(U1962)-1))</f>
        <v>hardware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>(I1963/86400)+25569+(-5/24)</f>
        <v>41187.957638888889</v>
      </c>
      <c r="K1963">
        <v>1346042417</v>
      </c>
      <c r="L1963" s="13">
        <f>(K1963/86400)+25569+(-5/24)</f>
        <v>41147.986307870371</v>
      </c>
      <c r="M1963" s="15" t="str">
        <f>TEXT(L1963, "mmm")</f>
        <v>Aug</v>
      </c>
      <c r="N1963" s="15" t="str">
        <f>TEXT(L1963, "yyyy")</f>
        <v>2012</v>
      </c>
      <c r="O1963" t="b">
        <v>1</v>
      </c>
      <c r="P1963">
        <v>1633</v>
      </c>
      <c r="Q1963" t="b">
        <v>1</v>
      </c>
      <c r="R1963" t="s">
        <v>8295</v>
      </c>
      <c r="S1963" s="10">
        <f>(E1963/D1963)*100</f>
        <v>1105.3811999999998</v>
      </c>
      <c r="T1963" s="12">
        <f>IF(P1963&gt;0,E1963/P1963,0)</f>
        <v>67.690214329454989</v>
      </c>
      <c r="U1963" t="str">
        <f>LEFT(R1963,FIND("/",R1963,1)-1)</f>
        <v>technology</v>
      </c>
      <c r="V1963" t="str">
        <f>RIGHT(R1963,(LEN(R1963)-LEN(U1963)-1))</f>
        <v>hardware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>(I1964/86400)+25569+(-5/24)</f>
        <v>41772.572175925925</v>
      </c>
      <c r="K1964">
        <v>1397414636</v>
      </c>
      <c r="L1964" s="13">
        <f>(K1964/86400)+25569+(-5/24)</f>
        <v>41742.572175925925</v>
      </c>
      <c r="M1964" s="15" t="str">
        <f>TEXT(L1964, "mmm")</f>
        <v>Apr</v>
      </c>
      <c r="N1964" s="15" t="str">
        <f>TEXT(L1964, "yyyy")</f>
        <v>2014</v>
      </c>
      <c r="O1964" t="b">
        <v>1</v>
      </c>
      <c r="P1964">
        <v>306</v>
      </c>
      <c r="Q1964" t="b">
        <v>1</v>
      </c>
      <c r="R1964" t="s">
        <v>8295</v>
      </c>
      <c r="S1964" s="10">
        <f>(E1964/D1964)*100</f>
        <v>192.92499999999998</v>
      </c>
      <c r="T1964" s="12">
        <f>IF(P1964&gt;0,E1964/P1964,0)</f>
        <v>63.04738562091503</v>
      </c>
      <c r="U1964" t="str">
        <f>LEFT(R1964,FIND("/",R1964,1)-1)</f>
        <v>technology</v>
      </c>
      <c r="V1964" t="str">
        <f>RIGHT(R1964,(LEN(R1964)-LEN(U1964)-1))</f>
        <v>hardware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>(I1965/86400)+25569+(-5/24)</f>
        <v>41898.221458333333</v>
      </c>
      <c r="K1965">
        <v>1407838734</v>
      </c>
      <c r="L1965" s="13">
        <f>(K1965/86400)+25569+(-5/24)</f>
        <v>41863.221458333333</v>
      </c>
      <c r="M1965" s="15" t="str">
        <f>TEXT(L1965, "mmm")</f>
        <v>Aug</v>
      </c>
      <c r="N1965" s="15" t="str">
        <f>TEXT(L1965, "yyyy")</f>
        <v>2014</v>
      </c>
      <c r="O1965" t="b">
        <v>1</v>
      </c>
      <c r="P1965">
        <v>205</v>
      </c>
      <c r="Q1965" t="b">
        <v>1</v>
      </c>
      <c r="R1965" t="s">
        <v>8295</v>
      </c>
      <c r="S1965" s="10">
        <f>(E1965/D1965)*100</f>
        <v>126.8842105263158</v>
      </c>
      <c r="T1965" s="12">
        <f>IF(P1965&gt;0,E1965/P1965,0)</f>
        <v>117.6</v>
      </c>
      <c r="U1965" t="str">
        <f>LEFT(R1965,FIND("/",R1965,1)-1)</f>
        <v>technology</v>
      </c>
      <c r="V1965" t="str">
        <f>RIGHT(R1965,(LEN(R1965)-LEN(U1965)-1))</f>
        <v>hardware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>(I1966/86400)+25569+(-5/24)</f>
        <v>42482.064490740733</v>
      </c>
      <c r="K1966">
        <v>1458714772</v>
      </c>
      <c r="L1966" s="13">
        <f>(K1966/86400)+25569+(-5/24)</f>
        <v>42452.064490740733</v>
      </c>
      <c r="M1966" s="15" t="str">
        <f>TEXT(L1966, "mmm")</f>
        <v>Mar</v>
      </c>
      <c r="N1966" s="15" t="str">
        <f>TEXT(L1966, "yyyy")</f>
        <v>2016</v>
      </c>
      <c r="O1966" t="b">
        <v>1</v>
      </c>
      <c r="P1966">
        <v>1281</v>
      </c>
      <c r="Q1966" t="b">
        <v>1</v>
      </c>
      <c r="R1966" t="s">
        <v>8295</v>
      </c>
      <c r="S1966" s="10">
        <f>(E1966/D1966)*100</f>
        <v>259.57748878923763</v>
      </c>
      <c r="T1966" s="12">
        <f>IF(P1966&gt;0,E1966/P1966,0)</f>
        <v>180.75185011709601</v>
      </c>
      <c r="U1966" t="str">
        <f>LEFT(R1966,FIND("/",R1966,1)-1)</f>
        <v>technology</v>
      </c>
      <c r="V1966" t="str">
        <f>RIGHT(R1966,(LEN(R1966)-LEN(U1966)-1))</f>
        <v>hardware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>(I1967/86400)+25569+(-5/24)</f>
        <v>40919.833333333328</v>
      </c>
      <c r="K1967">
        <v>1324433310</v>
      </c>
      <c r="L1967" s="13">
        <f>(K1967/86400)+25569+(-5/24)</f>
        <v>40897.880902777775</v>
      </c>
      <c r="M1967" s="15" t="str">
        <f>TEXT(L1967, "mmm")</f>
        <v>Dec</v>
      </c>
      <c r="N1967" s="15" t="str">
        <f>TEXT(L1967, "yyyy")</f>
        <v>2011</v>
      </c>
      <c r="O1967" t="b">
        <v>1</v>
      </c>
      <c r="P1967">
        <v>103</v>
      </c>
      <c r="Q1967" t="b">
        <v>1</v>
      </c>
      <c r="R1967" t="s">
        <v>8295</v>
      </c>
      <c r="S1967" s="10">
        <f>(E1967/D1967)*100</f>
        <v>262.27999999999997</v>
      </c>
      <c r="T1967" s="12">
        <f>IF(P1967&gt;0,E1967/P1967,0)</f>
        <v>127.32038834951456</v>
      </c>
      <c r="U1967" t="str">
        <f>LEFT(R1967,FIND("/",R1967,1)-1)</f>
        <v>technology</v>
      </c>
      <c r="V1967" t="str">
        <f>RIGHT(R1967,(LEN(R1967)-LEN(U1967)-1))</f>
        <v>hardware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>(I1968/86400)+25569+(-5/24)</f>
        <v>41865.332152777773</v>
      </c>
      <c r="K1968">
        <v>1405429098</v>
      </c>
      <c r="L1968" s="13">
        <f>(K1968/86400)+25569+(-5/24)</f>
        <v>41835.332152777773</v>
      </c>
      <c r="M1968" s="15" t="str">
        <f>TEXT(L1968, "mmm")</f>
        <v>Jul</v>
      </c>
      <c r="N1968" s="15" t="str">
        <f>TEXT(L1968, "yyyy")</f>
        <v>2014</v>
      </c>
      <c r="O1968" t="b">
        <v>1</v>
      </c>
      <c r="P1968">
        <v>1513</v>
      </c>
      <c r="Q1968" t="b">
        <v>1</v>
      </c>
      <c r="R1968" t="s">
        <v>8295</v>
      </c>
      <c r="S1968" s="10">
        <f>(E1968/D1968)*100</f>
        <v>206.74309000000002</v>
      </c>
      <c r="T1968" s="12">
        <f>IF(P1968&gt;0,E1968/P1968,0)</f>
        <v>136.6444745538665</v>
      </c>
      <c r="U1968" t="str">
        <f>LEFT(R1968,FIND("/",R1968,1)-1)</f>
        <v>technology</v>
      </c>
      <c r="V1968" t="str">
        <f>RIGHT(R1968,(LEN(R1968)-LEN(U1968)-1))</f>
        <v>hardware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>(I1969/86400)+25569+(-5/24)</f>
        <v>41760.455196759256</v>
      </c>
      <c r="K1969">
        <v>1396367729</v>
      </c>
      <c r="L1969" s="13">
        <f>(K1969/86400)+25569+(-5/24)</f>
        <v>41730.455196759256</v>
      </c>
      <c r="M1969" s="15" t="str">
        <f>TEXT(L1969, "mmm")</f>
        <v>Apr</v>
      </c>
      <c r="N1969" s="15" t="str">
        <f>TEXT(L1969, "yyyy")</f>
        <v>2014</v>
      </c>
      <c r="O1969" t="b">
        <v>1</v>
      </c>
      <c r="P1969">
        <v>405</v>
      </c>
      <c r="Q1969" t="b">
        <v>1</v>
      </c>
      <c r="R1969" t="s">
        <v>8295</v>
      </c>
      <c r="S1969" s="10">
        <f>(E1969/D1969)*100</f>
        <v>370.13</v>
      </c>
      <c r="T1969" s="12">
        <f>IF(P1969&gt;0,E1969/P1969,0)</f>
        <v>182.78024691358024</v>
      </c>
      <c r="U1969" t="str">
        <f>LEFT(R1969,FIND("/",R1969,1)-1)</f>
        <v>technology</v>
      </c>
      <c r="V1969" t="str">
        <f>RIGHT(R1969,(LEN(R1969)-LEN(U1969)-1))</f>
        <v>hardware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>(I1970/86400)+25569+(-5/24)</f>
        <v>42707.420312499999</v>
      </c>
      <c r="K1970">
        <v>1478095515</v>
      </c>
      <c r="L1970" s="13">
        <f>(K1970/86400)+25569+(-5/24)</f>
        <v>42676.378645833327</v>
      </c>
      <c r="M1970" s="15" t="str">
        <f>TEXT(L1970, "mmm")</f>
        <v>Nov</v>
      </c>
      <c r="N1970" s="15" t="str">
        <f>TEXT(L1970, "yyyy")</f>
        <v>2016</v>
      </c>
      <c r="O1970" t="b">
        <v>1</v>
      </c>
      <c r="P1970">
        <v>510</v>
      </c>
      <c r="Q1970" t="b">
        <v>1</v>
      </c>
      <c r="R1970" t="s">
        <v>8295</v>
      </c>
      <c r="S1970" s="10">
        <f>(E1970/D1970)*100</f>
        <v>284.96600000000001</v>
      </c>
      <c r="T1970" s="12">
        <f>IF(P1970&gt;0,E1970/P1970,0)</f>
        <v>279.37843137254902</v>
      </c>
      <c r="U1970" t="str">
        <f>LEFT(R1970,FIND("/",R1970,1)-1)</f>
        <v>technology</v>
      </c>
      <c r="V1970" t="str">
        <f>RIGHT(R1970,(LEN(R1970)-LEN(U1970)-1))</f>
        <v>hardware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>(I1971/86400)+25569+(-5/24)</f>
        <v>42587.584120370368</v>
      </c>
      <c r="K1971">
        <v>1467831668</v>
      </c>
      <c r="L1971" s="13">
        <f>(K1971/86400)+25569+(-5/24)</f>
        <v>42557.584120370368</v>
      </c>
      <c r="M1971" s="15" t="str">
        <f>TEXT(L1971, "mmm")</f>
        <v>Jul</v>
      </c>
      <c r="N1971" s="15" t="str">
        <f>TEXT(L1971, "yyyy")</f>
        <v>2016</v>
      </c>
      <c r="O1971" t="b">
        <v>1</v>
      </c>
      <c r="P1971">
        <v>1887</v>
      </c>
      <c r="Q1971" t="b">
        <v>1</v>
      </c>
      <c r="R1971" t="s">
        <v>8295</v>
      </c>
      <c r="S1971" s="10">
        <f>(E1971/D1971)*100</f>
        <v>579.08000000000004</v>
      </c>
      <c r="T1971" s="12">
        <f>IF(P1971&gt;0,E1971/P1971,0)</f>
        <v>61.375728669846318</v>
      </c>
      <c r="U1971" t="str">
        <f>LEFT(R1971,FIND("/",R1971,1)-1)</f>
        <v>technology</v>
      </c>
      <c r="V1971" t="str">
        <f>RIGHT(R1971,(LEN(R1971)-LEN(U1971)-1))</f>
        <v>hardware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>(I1972/86400)+25569+(-5/24)</f>
        <v>41383.943298611106</v>
      </c>
      <c r="K1972">
        <v>1361248701</v>
      </c>
      <c r="L1972" s="13">
        <f>(K1972/86400)+25569+(-5/24)</f>
        <v>41323.984965277778</v>
      </c>
      <c r="M1972" s="15" t="str">
        <f>TEXT(L1972, "mmm")</f>
        <v>Feb</v>
      </c>
      <c r="N1972" s="15" t="str">
        <f>TEXT(L1972, "yyyy")</f>
        <v>2013</v>
      </c>
      <c r="O1972" t="b">
        <v>1</v>
      </c>
      <c r="P1972">
        <v>701</v>
      </c>
      <c r="Q1972" t="b">
        <v>1</v>
      </c>
      <c r="R1972" t="s">
        <v>8295</v>
      </c>
      <c r="S1972" s="10">
        <f>(E1972/D1972)*100</f>
        <v>1131.8</v>
      </c>
      <c r="T1972" s="12">
        <f>IF(P1972&gt;0,E1972/P1972,0)</f>
        <v>80.727532097004286</v>
      </c>
      <c r="U1972" t="str">
        <f>LEFT(R1972,FIND("/",R1972,1)-1)</f>
        <v>technology</v>
      </c>
      <c r="V1972" t="str">
        <f>RIGHT(R1972,(LEN(R1972)-LEN(U1972)-1))</f>
        <v>hardware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>(I1973/86400)+25569+(-5/24)</f>
        <v>41592.958333333328</v>
      </c>
      <c r="K1973">
        <v>1381752061</v>
      </c>
      <c r="L1973" s="13">
        <f>(K1973/86400)+25569+(-5/24)</f>
        <v>41561.29237268518</v>
      </c>
      <c r="M1973" s="15" t="str">
        <f>TEXT(L1973, "mmm")</f>
        <v>Oct</v>
      </c>
      <c r="N1973" s="15" t="str">
        <f>TEXT(L1973, "yyyy")</f>
        <v>2013</v>
      </c>
      <c r="O1973" t="b">
        <v>1</v>
      </c>
      <c r="P1973">
        <v>3863</v>
      </c>
      <c r="Q1973" t="b">
        <v>1</v>
      </c>
      <c r="R1973" t="s">
        <v>8295</v>
      </c>
      <c r="S1973" s="10">
        <f>(E1973/D1973)*100</f>
        <v>263.02771750000005</v>
      </c>
      <c r="T1973" s="12">
        <f>IF(P1973&gt;0,E1973/P1973,0)</f>
        <v>272.35590732591254</v>
      </c>
      <c r="U1973" t="str">
        <f>LEFT(R1973,FIND("/",R1973,1)-1)</f>
        <v>technology</v>
      </c>
      <c r="V1973" t="str">
        <f>RIGHT(R1973,(LEN(R1973)-LEN(U1973)-1))</f>
        <v>hardware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>(I1974/86400)+25569+(-5/24)</f>
        <v>41230.845416666663</v>
      </c>
      <c r="K1974">
        <v>1350605844</v>
      </c>
      <c r="L1974" s="13">
        <f>(K1974/86400)+25569+(-5/24)</f>
        <v>41200.803749999999</v>
      </c>
      <c r="M1974" s="15" t="str">
        <f>TEXT(L1974, "mmm")</f>
        <v>Oct</v>
      </c>
      <c r="N1974" s="15" t="str">
        <f>TEXT(L1974, "yyyy")</f>
        <v>2012</v>
      </c>
      <c r="O1974" t="b">
        <v>1</v>
      </c>
      <c r="P1974">
        <v>238</v>
      </c>
      <c r="Q1974" t="b">
        <v>1</v>
      </c>
      <c r="R1974" t="s">
        <v>8295</v>
      </c>
      <c r="S1974" s="10">
        <f>(E1974/D1974)*100</f>
        <v>674.48</v>
      </c>
      <c r="T1974" s="12">
        <f>IF(P1974&gt;0,E1974/P1974,0)</f>
        <v>70.848739495798313</v>
      </c>
      <c r="U1974" t="str">
        <f>LEFT(R1974,FIND("/",R1974,1)-1)</f>
        <v>technology</v>
      </c>
      <c r="V1974" t="str">
        <f>RIGHT(R1974,(LEN(R1974)-LEN(U1974)-1))</f>
        <v>hardware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>(I1975/86400)+25569+(-5/24)</f>
        <v>42588.083333333336</v>
      </c>
      <c r="K1975">
        <v>1467134464</v>
      </c>
      <c r="L1975" s="13">
        <f>(K1975/86400)+25569+(-5/24)</f>
        <v>42549.514629629623</v>
      </c>
      <c r="M1975" s="15" t="str">
        <f>TEXT(L1975, "mmm")</f>
        <v>Jun</v>
      </c>
      <c r="N1975" s="15" t="str">
        <f>TEXT(L1975, "yyyy")</f>
        <v>2016</v>
      </c>
      <c r="O1975" t="b">
        <v>1</v>
      </c>
      <c r="P1975">
        <v>2051</v>
      </c>
      <c r="Q1975" t="b">
        <v>1</v>
      </c>
      <c r="R1975" t="s">
        <v>8295</v>
      </c>
      <c r="S1975" s="10">
        <f>(E1975/D1975)*100</f>
        <v>256.83081313131316</v>
      </c>
      <c r="T1975" s="12">
        <f>IF(P1975&gt;0,E1975/P1975,0)</f>
        <v>247.94003412969283</v>
      </c>
      <c r="U1975" t="str">
        <f>LEFT(R1975,FIND("/",R1975,1)-1)</f>
        <v>technology</v>
      </c>
      <c r="V1975" t="str">
        <f>RIGHT(R1975,(LEN(R1975)-LEN(U1975)-1))</f>
        <v>hardware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>(I1976/86400)+25569+(-5/24)</f>
        <v>41505.125798611109</v>
      </c>
      <c r="K1976">
        <v>1371715269</v>
      </c>
      <c r="L1976" s="13">
        <f>(K1976/86400)+25569+(-5/24)</f>
        <v>41445.125798611109</v>
      </c>
      <c r="M1976" s="15" t="str">
        <f>TEXT(L1976, "mmm")</f>
        <v>Jun</v>
      </c>
      <c r="N1976" s="15" t="str">
        <f>TEXT(L1976, "yyyy")</f>
        <v>2013</v>
      </c>
      <c r="O1976" t="b">
        <v>1</v>
      </c>
      <c r="P1976">
        <v>402</v>
      </c>
      <c r="Q1976" t="b">
        <v>1</v>
      </c>
      <c r="R1976" t="s">
        <v>8295</v>
      </c>
      <c r="S1976" s="10">
        <f>(E1976/D1976)*100</f>
        <v>375.49599999999998</v>
      </c>
      <c r="T1976" s="12">
        <f>IF(P1976&gt;0,E1976/P1976,0)</f>
        <v>186.81393034825871</v>
      </c>
      <c r="U1976" t="str">
        <f>LEFT(R1976,FIND("/",R1976,1)-1)</f>
        <v>technology</v>
      </c>
      <c r="V1976" t="str">
        <f>RIGHT(R1976,(LEN(R1976)-LEN(U1976)-1))</f>
        <v>hardware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>(I1977/86400)+25569+(-5/24)</f>
        <v>41343.54688657407</v>
      </c>
      <c r="K1977">
        <v>1360346851</v>
      </c>
      <c r="L1977" s="13">
        <f>(K1977/86400)+25569+(-5/24)</f>
        <v>41313.54688657407</v>
      </c>
      <c r="M1977" s="15" t="str">
        <f>TEXT(L1977, "mmm")</f>
        <v>Feb</v>
      </c>
      <c r="N1977" s="15" t="str">
        <f>TEXT(L1977, "yyyy")</f>
        <v>2013</v>
      </c>
      <c r="O1977" t="b">
        <v>1</v>
      </c>
      <c r="P1977">
        <v>253</v>
      </c>
      <c r="Q1977" t="b">
        <v>1</v>
      </c>
      <c r="R1977" t="s">
        <v>8295</v>
      </c>
      <c r="S1977" s="10">
        <f>(E1977/D1977)*100</f>
        <v>208.70837499999996</v>
      </c>
      <c r="T1977" s="12">
        <f>IF(P1977&gt;0,E1977/P1977,0)</f>
        <v>131.98948616600788</v>
      </c>
      <c r="U1977" t="str">
        <f>LEFT(R1977,FIND("/",R1977,1)-1)</f>
        <v>technology</v>
      </c>
      <c r="V1977" t="str">
        <f>RIGHT(R1977,(LEN(R1977)-LEN(U1977)-1))</f>
        <v>hardware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>(I1978/86400)+25569+(-5/24)</f>
        <v>41468.691261574073</v>
      </c>
      <c r="K1978">
        <v>1371159325</v>
      </c>
      <c r="L1978" s="13">
        <f>(K1978/86400)+25569+(-5/24)</f>
        <v>41438.691261574073</v>
      </c>
      <c r="M1978" s="15" t="str">
        <f>TEXT(L1978, "mmm")</f>
        <v>Jun</v>
      </c>
      <c r="N1978" s="15" t="str">
        <f>TEXT(L1978, "yyyy")</f>
        <v>2013</v>
      </c>
      <c r="O1978" t="b">
        <v>1</v>
      </c>
      <c r="P1978">
        <v>473</v>
      </c>
      <c r="Q1978" t="b">
        <v>1</v>
      </c>
      <c r="R1978" t="s">
        <v>8295</v>
      </c>
      <c r="S1978" s="10">
        <f>(E1978/D1978)*100</f>
        <v>346.6</v>
      </c>
      <c r="T1978" s="12">
        <f>IF(P1978&gt;0,E1978/P1978,0)</f>
        <v>29.310782241014799</v>
      </c>
      <c r="U1978" t="str">
        <f>LEFT(R1978,FIND("/",R1978,1)-1)</f>
        <v>technology</v>
      </c>
      <c r="V1978" t="str">
        <f>RIGHT(R1978,(LEN(R1978)-LEN(U1978)-1))</f>
        <v>hardware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>(I1979/86400)+25569+(-5/24)</f>
        <v>42357.124305555553</v>
      </c>
      <c r="K1979">
        <v>1446527540</v>
      </c>
      <c r="L1979" s="13">
        <f>(K1979/86400)+25569+(-5/24)</f>
        <v>42311.008564814816</v>
      </c>
      <c r="M1979" s="15" t="str">
        <f>TEXT(L1979, "mmm")</f>
        <v>Nov</v>
      </c>
      <c r="N1979" s="15" t="str">
        <f>TEXT(L1979, "yyyy")</f>
        <v>2015</v>
      </c>
      <c r="O1979" t="b">
        <v>1</v>
      </c>
      <c r="P1979">
        <v>821</v>
      </c>
      <c r="Q1979" t="b">
        <v>1</v>
      </c>
      <c r="R1979" t="s">
        <v>8295</v>
      </c>
      <c r="S1979" s="10">
        <f>(E1979/D1979)*100</f>
        <v>402.33</v>
      </c>
      <c r="T1979" s="12">
        <f>IF(P1979&gt;0,E1979/P1979,0)</f>
        <v>245.02436053593178</v>
      </c>
      <c r="U1979" t="str">
        <f>LEFT(R1979,FIND("/",R1979,1)-1)</f>
        <v>technology</v>
      </c>
      <c r="V1979" t="str">
        <f>RIGHT(R1979,(LEN(R1979)-LEN(U1979)-1))</f>
        <v>hardware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>(I1980/86400)+25569+(-5/24)</f>
        <v>41072.083333333328</v>
      </c>
      <c r="K1980">
        <v>1336627492</v>
      </c>
      <c r="L1980" s="13">
        <f>(K1980/86400)+25569+(-5/24)</f>
        <v>41039.017268518517</v>
      </c>
      <c r="M1980" s="15" t="str">
        <f>TEXT(L1980, "mmm")</f>
        <v>May</v>
      </c>
      <c r="N1980" s="15" t="str">
        <f>TEXT(L1980, "yyyy")</f>
        <v>2012</v>
      </c>
      <c r="O1980" t="b">
        <v>1</v>
      </c>
      <c r="P1980">
        <v>388</v>
      </c>
      <c r="Q1980" t="b">
        <v>1</v>
      </c>
      <c r="R1980" t="s">
        <v>8295</v>
      </c>
      <c r="S1980" s="10">
        <f>(E1980/D1980)*100</f>
        <v>1026.8451399999999</v>
      </c>
      <c r="T1980" s="12">
        <f>IF(P1980&gt;0,E1980/P1980,0)</f>
        <v>1323.2540463917526</v>
      </c>
      <c r="U1980" t="str">
        <f>LEFT(R1980,FIND("/",R1980,1)-1)</f>
        <v>technology</v>
      </c>
      <c r="V1980" t="str">
        <f>RIGHT(R1980,(LEN(R1980)-LEN(U1980)-1))</f>
        <v>hardware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>(I1981/86400)+25569+(-5/24)</f>
        <v>42326.999305555553</v>
      </c>
      <c r="K1981">
        <v>1444734146</v>
      </c>
      <c r="L1981" s="13">
        <f>(K1981/86400)+25569+(-5/24)</f>
        <v>42290.25168981481</v>
      </c>
      <c r="M1981" s="15" t="str">
        <f>TEXT(L1981, "mmm")</f>
        <v>Oct</v>
      </c>
      <c r="N1981" s="15" t="str">
        <f>TEXT(L1981, "yyyy")</f>
        <v>2015</v>
      </c>
      <c r="O1981" t="b">
        <v>1</v>
      </c>
      <c r="P1981">
        <v>813</v>
      </c>
      <c r="Q1981" t="b">
        <v>1</v>
      </c>
      <c r="R1981" t="s">
        <v>8295</v>
      </c>
      <c r="S1981" s="10">
        <f>(E1981/D1981)*100</f>
        <v>114.901155</v>
      </c>
      <c r="T1981" s="12">
        <f>IF(P1981&gt;0,E1981/P1981,0)</f>
        <v>282.65966789667897</v>
      </c>
      <c r="U1981" t="str">
        <f>LEFT(R1981,FIND("/",R1981,1)-1)</f>
        <v>technology</v>
      </c>
      <c r="V1981" t="str">
        <f>RIGHT(R1981,(LEN(R1981)-LEN(U1981)-1))</f>
        <v>hardware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>(I1982/86400)+25569+(-5/24)</f>
        <v>42463.292384259257</v>
      </c>
      <c r="K1982">
        <v>1456232462</v>
      </c>
      <c r="L1982" s="13">
        <f>(K1982/86400)+25569+(-5/24)</f>
        <v>42423.334050925921</v>
      </c>
      <c r="M1982" s="15" t="str">
        <f>TEXT(L1982, "mmm")</f>
        <v>Feb</v>
      </c>
      <c r="N1982" s="15" t="str">
        <f>TEXT(L1982, "yyyy")</f>
        <v>2016</v>
      </c>
      <c r="O1982" t="b">
        <v>1</v>
      </c>
      <c r="P1982">
        <v>1945</v>
      </c>
      <c r="Q1982" t="b">
        <v>1</v>
      </c>
      <c r="R1982" t="s">
        <v>8295</v>
      </c>
      <c r="S1982" s="10">
        <f>(E1982/D1982)*100</f>
        <v>354.82402000000002</v>
      </c>
      <c r="T1982" s="12">
        <f>IF(P1982&gt;0,E1982/P1982,0)</f>
        <v>91.214401028277635</v>
      </c>
      <c r="U1982" t="str">
        <f>LEFT(R1982,FIND("/",R1982,1)-1)</f>
        <v>technology</v>
      </c>
      <c r="V1982" t="str">
        <f>RIGHT(R1982,(LEN(R1982)-LEN(U1982)-1))</f>
        <v>hardware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>(I1983/86400)+25569+(-5/24)</f>
        <v>41829.516956018517</v>
      </c>
      <c r="K1983">
        <v>1402334665</v>
      </c>
      <c r="L1983" s="13">
        <f>(K1983/86400)+25569+(-5/24)</f>
        <v>41799.516956018517</v>
      </c>
      <c r="M1983" s="15" t="str">
        <f>TEXT(L1983, "mmm")</f>
        <v>Jun</v>
      </c>
      <c r="N1983" s="15" t="str">
        <f>TEXT(L1983, "yyyy")</f>
        <v>2014</v>
      </c>
      <c r="O1983" t="b">
        <v>0</v>
      </c>
      <c r="P1983">
        <v>12</v>
      </c>
      <c r="Q1983" t="b">
        <v>0</v>
      </c>
      <c r="R1983" t="s">
        <v>8296</v>
      </c>
      <c r="S1983" s="10">
        <f>(E1983/D1983)*100</f>
        <v>5.08</v>
      </c>
      <c r="T1983" s="12">
        <f>IF(P1983&gt;0,E1983/P1983,0)</f>
        <v>31.75</v>
      </c>
      <c r="U1983" t="str">
        <f>LEFT(R1983,FIND("/",R1983,1)-1)</f>
        <v>photography</v>
      </c>
      <c r="V1983" t="str">
        <f>RIGHT(R1983,(LEN(R1983)-LEN(U1983)-1))</f>
        <v>people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>(I1984/86400)+25569+(-5/24)</f>
        <v>42708.419988425921</v>
      </c>
      <c r="K1984">
        <v>1478268287</v>
      </c>
      <c r="L1984" s="13">
        <f>(K1984/86400)+25569+(-5/24)</f>
        <v>42678.378321759257</v>
      </c>
      <c r="M1984" s="15" t="str">
        <f>TEXT(L1984, "mmm")</f>
        <v>Nov</v>
      </c>
      <c r="N1984" s="15" t="str">
        <f>TEXT(L1984, "yyyy")</f>
        <v>2016</v>
      </c>
      <c r="O1984" t="b">
        <v>0</v>
      </c>
      <c r="P1984">
        <v>0</v>
      </c>
      <c r="Q1984" t="b">
        <v>0</v>
      </c>
      <c r="R1984" t="s">
        <v>8296</v>
      </c>
      <c r="S1984" s="10">
        <f>(E1984/D1984)*100</f>
        <v>0</v>
      </c>
      <c r="T1984" s="12">
        <f>IF(P1984&gt;0,E1984/P1984,0)</f>
        <v>0</v>
      </c>
      <c r="U1984" t="str">
        <f>LEFT(R1984,FIND("/",R1984,1)-1)</f>
        <v>photography</v>
      </c>
      <c r="V1984" t="str">
        <f>RIGHT(R1984,(LEN(R1984)-LEN(U1984)-1))</f>
        <v>people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>(I1985/86400)+25569+(-5/24)</f>
        <v>42615.083333333336</v>
      </c>
      <c r="K1985">
        <v>1470874618</v>
      </c>
      <c r="L1985" s="13">
        <f>(K1985/86400)+25569+(-5/24)</f>
        <v>42592.803449074076</v>
      </c>
      <c r="M1985" s="15" t="str">
        <f>TEXT(L1985, "mmm")</f>
        <v>Aug</v>
      </c>
      <c r="N1985" s="15" t="str">
        <f>TEXT(L1985, "yyyy")</f>
        <v>2016</v>
      </c>
      <c r="O1985" t="b">
        <v>0</v>
      </c>
      <c r="P1985">
        <v>16</v>
      </c>
      <c r="Q1985" t="b">
        <v>0</v>
      </c>
      <c r="R1985" t="s">
        <v>8296</v>
      </c>
      <c r="S1985" s="10">
        <f>(E1985/D1985)*100</f>
        <v>4.3</v>
      </c>
      <c r="T1985" s="12">
        <f>IF(P1985&gt;0,E1985/P1985,0)</f>
        <v>88.6875</v>
      </c>
      <c r="U1985" t="str">
        <f>LEFT(R1985,FIND("/",R1985,1)-1)</f>
        <v>photography</v>
      </c>
      <c r="V1985" t="str">
        <f>RIGHT(R1985,(LEN(R1985)-LEN(U1985)-1))</f>
        <v>people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>(I1986/86400)+25569+(-5/24)</f>
        <v>41973.623622685183</v>
      </c>
      <c r="K1986">
        <v>1412189881</v>
      </c>
      <c r="L1986" s="13">
        <f>(K1986/86400)+25569+(-5/24)</f>
        <v>41913.581956018512</v>
      </c>
      <c r="M1986" s="15" t="str">
        <f>TEXT(L1986, "mmm")</f>
        <v>Oct</v>
      </c>
      <c r="N1986" s="15" t="str">
        <f>TEXT(L1986, "yyyy")</f>
        <v>2014</v>
      </c>
      <c r="O1986" t="b">
        <v>0</v>
      </c>
      <c r="P1986">
        <v>7</v>
      </c>
      <c r="Q1986" t="b">
        <v>0</v>
      </c>
      <c r="R1986" t="s">
        <v>8296</v>
      </c>
      <c r="S1986" s="10">
        <f>(E1986/D1986)*100</f>
        <v>21.146666666666665</v>
      </c>
      <c r="T1986" s="12">
        <f>IF(P1986&gt;0,E1986/P1986,0)</f>
        <v>453.14285714285717</v>
      </c>
      <c r="U1986" t="str">
        <f>LEFT(R1986,FIND("/",R1986,1)-1)</f>
        <v>photography</v>
      </c>
      <c r="V1986" t="str">
        <f>RIGHT(R1986,(LEN(R1986)-LEN(U1986)-1))</f>
        <v>people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>(I1987/86400)+25569+(-5/24)</f>
        <v>42584.749999999993</v>
      </c>
      <c r="K1987">
        <v>1467650771</v>
      </c>
      <c r="L1987" s="13">
        <f>(K1987/86400)+25569+(-5/24)</f>
        <v>42555.490405092591</v>
      </c>
      <c r="M1987" s="15" t="str">
        <f>TEXT(L1987, "mmm")</f>
        <v>Jul</v>
      </c>
      <c r="N1987" s="15" t="str">
        <f>TEXT(L1987, "yyyy")</f>
        <v>2016</v>
      </c>
      <c r="O1987" t="b">
        <v>0</v>
      </c>
      <c r="P1987">
        <v>4</v>
      </c>
      <c r="Q1987" t="b">
        <v>0</v>
      </c>
      <c r="R1987" t="s">
        <v>8296</v>
      </c>
      <c r="S1987" s="10">
        <f>(E1987/D1987)*100</f>
        <v>3.1875</v>
      </c>
      <c r="T1987" s="12">
        <f>IF(P1987&gt;0,E1987/P1987,0)</f>
        <v>12.75</v>
      </c>
      <c r="U1987" t="str">
        <f>LEFT(R1987,FIND("/",R1987,1)-1)</f>
        <v>photography</v>
      </c>
      <c r="V1987" t="str">
        <f>RIGHT(R1987,(LEN(R1987)-LEN(U1987)-1))</f>
        <v>people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>(I1988/86400)+25569+(-5/24)</f>
        <v>42443.183831018519</v>
      </c>
      <c r="K1988">
        <v>1455359083</v>
      </c>
      <c r="L1988" s="13">
        <f>(K1988/86400)+25569+(-5/24)</f>
        <v>42413.225497685184</v>
      </c>
      <c r="M1988" s="15" t="str">
        <f>TEXT(L1988, "mmm")</f>
        <v>Feb</v>
      </c>
      <c r="N1988" s="15" t="str">
        <f>TEXT(L1988, "yyyy")</f>
        <v>2016</v>
      </c>
      <c r="O1988" t="b">
        <v>0</v>
      </c>
      <c r="P1988">
        <v>1</v>
      </c>
      <c r="Q1988" t="b">
        <v>0</v>
      </c>
      <c r="R1988" t="s">
        <v>8296</v>
      </c>
      <c r="S1988" s="10">
        <f>(E1988/D1988)*100</f>
        <v>0.05</v>
      </c>
      <c r="T1988" s="12">
        <f>IF(P1988&gt;0,E1988/P1988,0)</f>
        <v>1</v>
      </c>
      <c r="U1988" t="str">
        <f>LEFT(R1988,FIND("/",R1988,1)-1)</f>
        <v>photography</v>
      </c>
      <c r="V1988" t="str">
        <f>RIGHT(R1988,(LEN(R1988)-LEN(U1988)-1))</f>
        <v>people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>(I1989/86400)+25569+(-5/24)</f>
        <v>42064.431435185186</v>
      </c>
      <c r="K1989">
        <v>1422631276</v>
      </c>
      <c r="L1989" s="13">
        <f>(K1989/86400)+25569+(-5/24)</f>
        <v>42034.431435185186</v>
      </c>
      <c r="M1989" s="15" t="str">
        <f>TEXT(L1989, "mmm")</f>
        <v>Jan</v>
      </c>
      <c r="N1989" s="15" t="str">
        <f>TEXT(L1989, "yyyy")</f>
        <v>2015</v>
      </c>
      <c r="O1989" t="b">
        <v>0</v>
      </c>
      <c r="P1989">
        <v>28</v>
      </c>
      <c r="Q1989" t="b">
        <v>0</v>
      </c>
      <c r="R1989" t="s">
        <v>8296</v>
      </c>
      <c r="S1989" s="10">
        <f>(E1989/D1989)*100</f>
        <v>42.472727272727276</v>
      </c>
      <c r="T1989" s="12">
        <f>IF(P1989&gt;0,E1989/P1989,0)</f>
        <v>83.428571428571431</v>
      </c>
      <c r="U1989" t="str">
        <f>LEFT(R1989,FIND("/",R1989,1)-1)</f>
        <v>photography</v>
      </c>
      <c r="V1989" t="str">
        <f>RIGHT(R1989,(LEN(R1989)-LEN(U1989)-1))</f>
        <v>people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>(I1990/86400)+25569+(-5/24)</f>
        <v>42236.554884259262</v>
      </c>
      <c r="K1990">
        <v>1437502742</v>
      </c>
      <c r="L1990" s="13">
        <f>(K1990/86400)+25569+(-5/24)</f>
        <v>42206.554884259262</v>
      </c>
      <c r="M1990" s="15" t="str">
        <f>TEXT(L1990, "mmm")</f>
        <v>Jul</v>
      </c>
      <c r="N1990" s="15" t="str">
        <f>TEXT(L1990, "yyyy")</f>
        <v>2015</v>
      </c>
      <c r="O1990" t="b">
        <v>0</v>
      </c>
      <c r="P1990">
        <v>1</v>
      </c>
      <c r="Q1990" t="b">
        <v>0</v>
      </c>
      <c r="R1990" t="s">
        <v>8296</v>
      </c>
      <c r="S1990" s="10">
        <f>(E1990/D1990)*100</f>
        <v>0.41666666666666669</v>
      </c>
      <c r="T1990" s="12">
        <f>IF(P1990&gt;0,E1990/P1990,0)</f>
        <v>25</v>
      </c>
      <c r="U1990" t="str">
        <f>LEFT(R1990,FIND("/",R1990,1)-1)</f>
        <v>photography</v>
      </c>
      <c r="V1990" t="str">
        <f>RIGHT(R1990,(LEN(R1990)-LEN(U1990)-1))</f>
        <v>people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>(I1991/86400)+25569+(-5/24)</f>
        <v>42715.472314814811</v>
      </c>
      <c r="K1991">
        <v>1478881208</v>
      </c>
      <c r="L1991" s="13">
        <f>(K1991/86400)+25569+(-5/24)</f>
        <v>42685.472314814811</v>
      </c>
      <c r="M1991" s="15" t="str">
        <f>TEXT(L1991, "mmm")</f>
        <v>Nov</v>
      </c>
      <c r="N1991" s="15" t="str">
        <f>TEXT(L1991, "yyyy")</f>
        <v>2016</v>
      </c>
      <c r="O1991" t="b">
        <v>0</v>
      </c>
      <c r="P1991">
        <v>1</v>
      </c>
      <c r="Q1991" t="b">
        <v>0</v>
      </c>
      <c r="R1991" t="s">
        <v>8296</v>
      </c>
      <c r="S1991" s="10">
        <f>(E1991/D1991)*100</f>
        <v>1</v>
      </c>
      <c r="T1991" s="12">
        <f>IF(P1991&gt;0,E1991/P1991,0)</f>
        <v>50</v>
      </c>
      <c r="U1991" t="str">
        <f>LEFT(R1991,FIND("/",R1991,1)-1)</f>
        <v>photography</v>
      </c>
      <c r="V1991" t="str">
        <f>RIGHT(R1991,(LEN(R1991)-LEN(U1991)-1))</f>
        <v>people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>(I1992/86400)+25569+(-5/24)</f>
        <v>42412.987638888888</v>
      </c>
      <c r="K1992">
        <v>1454042532</v>
      </c>
      <c r="L1992" s="13">
        <f>(K1992/86400)+25569+(-5/24)</f>
        <v>42397.987638888888</v>
      </c>
      <c r="M1992" s="15" t="str">
        <f>TEXT(L1992, "mmm")</f>
        <v>Jan</v>
      </c>
      <c r="N1992" s="15" t="str">
        <f>TEXT(L1992, "yyyy")</f>
        <v>2016</v>
      </c>
      <c r="O1992" t="b">
        <v>0</v>
      </c>
      <c r="P1992">
        <v>5</v>
      </c>
      <c r="Q1992" t="b">
        <v>0</v>
      </c>
      <c r="R1992" t="s">
        <v>8296</v>
      </c>
      <c r="S1992" s="10">
        <f>(E1992/D1992)*100</f>
        <v>16.966666666666665</v>
      </c>
      <c r="T1992" s="12">
        <f>IF(P1992&gt;0,E1992/P1992,0)</f>
        <v>101.8</v>
      </c>
      <c r="U1992" t="str">
        <f>LEFT(R1992,FIND("/",R1992,1)-1)</f>
        <v>photography</v>
      </c>
      <c r="V1992" t="str">
        <f>RIGHT(R1992,(LEN(R1992)-LEN(U1992)-1))</f>
        <v>people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>(I1993/86400)+25569+(-5/24)</f>
        <v>42188.685023148144</v>
      </c>
      <c r="K1993">
        <v>1434144386</v>
      </c>
      <c r="L1993" s="13">
        <f>(K1993/86400)+25569+(-5/24)</f>
        <v>42167.685023148144</v>
      </c>
      <c r="M1993" s="15" t="str">
        <f>TEXT(L1993, "mmm")</f>
        <v>Jun</v>
      </c>
      <c r="N1993" s="15" t="str">
        <f>TEXT(L1993, "yyyy")</f>
        <v>2015</v>
      </c>
      <c r="O1993" t="b">
        <v>0</v>
      </c>
      <c r="P1993">
        <v>3</v>
      </c>
      <c r="Q1993" t="b">
        <v>0</v>
      </c>
      <c r="R1993" t="s">
        <v>8296</v>
      </c>
      <c r="S1993" s="10">
        <f>(E1993/D1993)*100</f>
        <v>7.0000000000000009</v>
      </c>
      <c r="T1993" s="12">
        <f>IF(P1993&gt;0,E1993/P1993,0)</f>
        <v>46.666666666666664</v>
      </c>
      <c r="U1993" t="str">
        <f>LEFT(R1993,FIND("/",R1993,1)-1)</f>
        <v>photography</v>
      </c>
      <c r="V1993" t="str">
        <f>RIGHT(R1993,(LEN(R1993)-LEN(U1993)-1))</f>
        <v>people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>(I1994/86400)+25569+(-5/24)</f>
        <v>42052.935081018521</v>
      </c>
      <c r="K1994">
        <v>1421637991</v>
      </c>
      <c r="L1994" s="13">
        <f>(K1994/86400)+25569+(-5/24)</f>
        <v>42022.935081018521</v>
      </c>
      <c r="M1994" s="15" t="str">
        <f>TEXT(L1994, "mmm")</f>
        <v>Jan</v>
      </c>
      <c r="N1994" s="15" t="str">
        <f>TEXT(L1994, "yyyy")</f>
        <v>2015</v>
      </c>
      <c r="O1994" t="b">
        <v>0</v>
      </c>
      <c r="P1994">
        <v>2</v>
      </c>
      <c r="Q1994" t="b">
        <v>0</v>
      </c>
      <c r="R1994" t="s">
        <v>8296</v>
      </c>
      <c r="S1994" s="10">
        <f>(E1994/D1994)*100</f>
        <v>0.13333333333333333</v>
      </c>
      <c r="T1994" s="12">
        <f>IF(P1994&gt;0,E1994/P1994,0)</f>
        <v>1</v>
      </c>
      <c r="U1994" t="str">
        <f>LEFT(R1994,FIND("/",R1994,1)-1)</f>
        <v>photography</v>
      </c>
      <c r="V1994" t="str">
        <f>RIGHT(R1994,(LEN(R1994)-LEN(U1994)-1))</f>
        <v>people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>(I1995/86400)+25569+(-5/24)</f>
        <v>42359.380057870367</v>
      </c>
      <c r="K1995">
        <v>1448114837</v>
      </c>
      <c r="L1995" s="13">
        <f>(K1995/86400)+25569+(-5/24)</f>
        <v>42329.380057870367</v>
      </c>
      <c r="M1995" s="15" t="str">
        <f>TEXT(L1995, "mmm")</f>
        <v>Nov</v>
      </c>
      <c r="N1995" s="15" t="str">
        <f>TEXT(L1995, "yyyy")</f>
        <v>2015</v>
      </c>
      <c r="O1995" t="b">
        <v>0</v>
      </c>
      <c r="P1995">
        <v>0</v>
      </c>
      <c r="Q1995" t="b">
        <v>0</v>
      </c>
      <c r="R1995" t="s">
        <v>8296</v>
      </c>
      <c r="S1995" s="10">
        <f>(E1995/D1995)*100</f>
        <v>0</v>
      </c>
      <c r="T1995" s="12">
        <f>IF(P1995&gt;0,E1995/P1995,0)</f>
        <v>0</v>
      </c>
      <c r="U1995" t="str">
        <f>LEFT(R1995,FIND("/",R1995,1)-1)</f>
        <v>photography</v>
      </c>
      <c r="V1995" t="str">
        <f>RIGHT(R1995,(LEN(R1995)-LEN(U1995)-1))</f>
        <v>people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>(I1996/86400)+25569+(-5/24)</f>
        <v>42710.839606481481</v>
      </c>
      <c r="K1996">
        <v>1475885342</v>
      </c>
      <c r="L1996" s="13">
        <f>(K1996/86400)+25569+(-5/24)</f>
        <v>42650.797939814809</v>
      </c>
      <c r="M1996" s="15" t="str">
        <f>TEXT(L1996, "mmm")</f>
        <v>Oct</v>
      </c>
      <c r="N1996" s="15" t="str">
        <f>TEXT(L1996, "yyyy")</f>
        <v>2016</v>
      </c>
      <c r="O1996" t="b">
        <v>0</v>
      </c>
      <c r="P1996">
        <v>0</v>
      </c>
      <c r="Q1996" t="b">
        <v>0</v>
      </c>
      <c r="R1996" t="s">
        <v>8296</v>
      </c>
      <c r="S1996" s="10">
        <f>(E1996/D1996)*100</f>
        <v>0</v>
      </c>
      <c r="T1996" s="12">
        <f>IF(P1996&gt;0,E1996/P1996,0)</f>
        <v>0</v>
      </c>
      <c r="U1996" t="str">
        <f>LEFT(R1996,FIND("/",R1996,1)-1)</f>
        <v>photography</v>
      </c>
      <c r="V1996" t="str">
        <f>RIGHT(R1996,(LEN(R1996)-LEN(U1996)-1))</f>
        <v>people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>(I1997/86400)+25569+(-5/24)</f>
        <v>42201.693703703706</v>
      </c>
      <c r="K1997">
        <v>1435354736</v>
      </c>
      <c r="L1997" s="13">
        <f>(K1997/86400)+25569+(-5/24)</f>
        <v>42181.693703703706</v>
      </c>
      <c r="M1997" s="15" t="str">
        <f>TEXT(L1997, "mmm")</f>
        <v>Jun</v>
      </c>
      <c r="N1997" s="15" t="str">
        <f>TEXT(L1997, "yyyy")</f>
        <v>2015</v>
      </c>
      <c r="O1997" t="b">
        <v>0</v>
      </c>
      <c r="P1997">
        <v>3</v>
      </c>
      <c r="Q1997" t="b">
        <v>0</v>
      </c>
      <c r="R1997" t="s">
        <v>8296</v>
      </c>
      <c r="S1997" s="10">
        <f>(E1997/D1997)*100</f>
        <v>7.8</v>
      </c>
      <c r="T1997" s="12">
        <f>IF(P1997&gt;0,E1997/P1997,0)</f>
        <v>26</v>
      </c>
      <c r="U1997" t="str">
        <f>LEFT(R1997,FIND("/",R1997,1)-1)</f>
        <v>photography</v>
      </c>
      <c r="V1997" t="str">
        <f>RIGHT(R1997,(LEN(R1997)-LEN(U1997)-1))</f>
        <v>people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>(I1998/86400)+25569+(-5/24)</f>
        <v>41830.611238425925</v>
      </c>
      <c r="K1998">
        <v>1402429211</v>
      </c>
      <c r="L1998" s="13">
        <f>(K1998/86400)+25569+(-5/24)</f>
        <v>41800.611238425925</v>
      </c>
      <c r="M1998" s="15" t="str">
        <f>TEXT(L1998, "mmm")</f>
        <v>Jun</v>
      </c>
      <c r="N1998" s="15" t="str">
        <f>TEXT(L1998, "yyyy")</f>
        <v>2014</v>
      </c>
      <c r="O1998" t="b">
        <v>0</v>
      </c>
      <c r="P1998">
        <v>0</v>
      </c>
      <c r="Q1998" t="b">
        <v>0</v>
      </c>
      <c r="R1998" t="s">
        <v>8296</v>
      </c>
      <c r="S1998" s="10">
        <f>(E1998/D1998)*100</f>
        <v>0</v>
      </c>
      <c r="T1998" s="12">
        <f>IF(P1998&gt;0,E1998/P1998,0)</f>
        <v>0</v>
      </c>
      <c r="U1998" t="str">
        <f>LEFT(R1998,FIND("/",R1998,1)-1)</f>
        <v>photography</v>
      </c>
      <c r="V1998" t="str">
        <f>RIGHT(R1998,(LEN(R1998)-LEN(U1998)-1))</f>
        <v>people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>(I1999/86400)+25569+(-5/24)</f>
        <v>41877.722361111111</v>
      </c>
      <c r="K1999">
        <v>1406499612</v>
      </c>
      <c r="L1999" s="13">
        <f>(K1999/86400)+25569+(-5/24)</f>
        <v>41847.722361111111</v>
      </c>
      <c r="M1999" s="15" t="str">
        <f>TEXT(L1999, "mmm")</f>
        <v>Jul</v>
      </c>
      <c r="N1999" s="15" t="str">
        <f>TEXT(L1999, "yyyy")</f>
        <v>2014</v>
      </c>
      <c r="O1999" t="b">
        <v>0</v>
      </c>
      <c r="P1999">
        <v>0</v>
      </c>
      <c r="Q1999" t="b">
        <v>0</v>
      </c>
      <c r="R1999" t="s">
        <v>8296</v>
      </c>
      <c r="S1999" s="10">
        <f>(E1999/D1999)*100</f>
        <v>0</v>
      </c>
      <c r="T1999" s="12">
        <f>IF(P1999&gt;0,E1999/P1999,0)</f>
        <v>0</v>
      </c>
      <c r="U1999" t="str">
        <f>LEFT(R1999,FIND("/",R1999,1)-1)</f>
        <v>photography</v>
      </c>
      <c r="V1999" t="str">
        <f>RIGHT(R1999,(LEN(R1999)-LEN(U1999)-1))</f>
        <v>people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>(I2000/86400)+25569+(-5/24)</f>
        <v>41851.910162037035</v>
      </c>
      <c r="K2000">
        <v>1402973438</v>
      </c>
      <c r="L2000" s="13">
        <f>(K2000/86400)+25569+(-5/24)</f>
        <v>41806.910162037035</v>
      </c>
      <c r="M2000" s="15" t="str">
        <f>TEXT(L2000, "mmm")</f>
        <v>Jun</v>
      </c>
      <c r="N2000" s="15" t="str">
        <f>TEXT(L2000, "yyyy")</f>
        <v>2014</v>
      </c>
      <c r="O2000" t="b">
        <v>0</v>
      </c>
      <c r="P2000">
        <v>3</v>
      </c>
      <c r="Q2000" t="b">
        <v>0</v>
      </c>
      <c r="R2000" t="s">
        <v>8296</v>
      </c>
      <c r="S2000" s="10">
        <f>(E2000/D2000)*100</f>
        <v>26.200000000000003</v>
      </c>
      <c r="T2000" s="12">
        <f>IF(P2000&gt;0,E2000/P2000,0)</f>
        <v>218.33333333333334</v>
      </c>
      <c r="U2000" t="str">
        <f>LEFT(R2000,FIND("/",R2000,1)-1)</f>
        <v>photography</v>
      </c>
      <c r="V2000" t="str">
        <f>RIGHT(R2000,(LEN(R2000)-LEN(U2000)-1))</f>
        <v>people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>(I2001/86400)+25569+(-5/24)</f>
        <v>41956.316064814811</v>
      </c>
      <c r="K2001">
        <v>1413286508</v>
      </c>
      <c r="L2001" s="13">
        <f>(K2001/86400)+25569+(-5/24)</f>
        <v>41926.274398148147</v>
      </c>
      <c r="M2001" s="15" t="str">
        <f>TEXT(L2001, "mmm")</f>
        <v>Oct</v>
      </c>
      <c r="N2001" s="15" t="str">
        <f>TEXT(L2001, "yyyy")</f>
        <v>2014</v>
      </c>
      <c r="O2001" t="b">
        <v>0</v>
      </c>
      <c r="P2001">
        <v>7</v>
      </c>
      <c r="Q2001" t="b">
        <v>0</v>
      </c>
      <c r="R2001" t="s">
        <v>8296</v>
      </c>
      <c r="S2001" s="10">
        <f>(E2001/D2001)*100</f>
        <v>0.76129032258064511</v>
      </c>
      <c r="T2001" s="12">
        <f>IF(P2001&gt;0,E2001/P2001,0)</f>
        <v>33.714285714285715</v>
      </c>
      <c r="U2001" t="str">
        <f>LEFT(R2001,FIND("/",R2001,1)-1)</f>
        <v>photography</v>
      </c>
      <c r="V2001" t="str">
        <f>RIGHT(R2001,(LEN(R2001)-LEN(U2001)-1))</f>
        <v>people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>(I2002/86400)+25569+(-5/24)</f>
        <v>42375.743206018517</v>
      </c>
      <c r="K2002">
        <v>1449528613</v>
      </c>
      <c r="L2002" s="13">
        <f>(K2002/86400)+25569+(-5/24)</f>
        <v>42345.743206018517</v>
      </c>
      <c r="M2002" s="15" t="str">
        <f>TEXT(L2002, "mmm")</f>
        <v>Dec</v>
      </c>
      <c r="N2002" s="15" t="str">
        <f>TEXT(L2002, "yyyy")</f>
        <v>2015</v>
      </c>
      <c r="O2002" t="b">
        <v>0</v>
      </c>
      <c r="P2002">
        <v>25</v>
      </c>
      <c r="Q2002" t="b">
        <v>0</v>
      </c>
      <c r="R2002" t="s">
        <v>8296</v>
      </c>
      <c r="S2002" s="10">
        <f>(E2002/D2002)*100</f>
        <v>12.5</v>
      </c>
      <c r="T2002" s="12">
        <f>IF(P2002&gt;0,E2002/P2002,0)</f>
        <v>25</v>
      </c>
      <c r="U2002" t="str">
        <f>LEFT(R2002,FIND("/",R2002,1)-1)</f>
        <v>photography</v>
      </c>
      <c r="V2002" t="str">
        <f>RIGHT(R2002,(LEN(R2002)-LEN(U2002)-1))</f>
        <v>people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>(I2003/86400)+25569+(-5/24)</f>
        <v>42167.624999999993</v>
      </c>
      <c r="K2003">
        <v>1431406916</v>
      </c>
      <c r="L2003" s="13">
        <f>(K2003/86400)+25569+(-5/24)</f>
        <v>42136.001342592594</v>
      </c>
      <c r="M2003" s="15" t="str">
        <f>TEXT(L2003, "mmm")</f>
        <v>May</v>
      </c>
      <c r="N2003" s="15" t="str">
        <f>TEXT(L2003, "yyyy")</f>
        <v>2015</v>
      </c>
      <c r="O2003" t="b">
        <v>1</v>
      </c>
      <c r="P2003">
        <v>1637</v>
      </c>
      <c r="Q2003" t="b">
        <v>1</v>
      </c>
      <c r="R2003" t="s">
        <v>8295</v>
      </c>
      <c r="S2003" s="10">
        <f>(E2003/D2003)*100</f>
        <v>382.12909090909091</v>
      </c>
      <c r="T2003" s="12">
        <f>IF(P2003&gt;0,E2003/P2003,0)</f>
        <v>128.38790470372632</v>
      </c>
      <c r="U2003" t="str">
        <f>LEFT(R2003,FIND("/",R2003,1)-1)</f>
        <v>technology</v>
      </c>
      <c r="V2003" t="str">
        <f>RIGHT(R2003,(LEN(R2003)-LEN(U2003)-1))</f>
        <v>hardware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>(I2004/86400)+25569+(-5/24)</f>
        <v>42758.503969907404</v>
      </c>
      <c r="K2004">
        <v>1482599143</v>
      </c>
      <c r="L2004" s="13">
        <f>(K2004/86400)+25569+(-5/24)</f>
        <v>42728.503969907404</v>
      </c>
      <c r="M2004" s="15" t="str">
        <f>TEXT(L2004, "mmm")</f>
        <v>Dec</v>
      </c>
      <c r="N2004" s="15" t="str">
        <f>TEXT(L2004, "yyyy")</f>
        <v>2016</v>
      </c>
      <c r="O2004" t="b">
        <v>1</v>
      </c>
      <c r="P2004">
        <v>1375</v>
      </c>
      <c r="Q2004" t="b">
        <v>1</v>
      </c>
      <c r="R2004" t="s">
        <v>8295</v>
      </c>
      <c r="S2004" s="10">
        <f>(E2004/D2004)*100</f>
        <v>216.79422000000002</v>
      </c>
      <c r="T2004" s="12">
        <f>IF(P2004&gt;0,E2004/P2004,0)</f>
        <v>78.834261818181815</v>
      </c>
      <c r="U2004" t="str">
        <f>LEFT(R2004,FIND("/",R2004,1)-1)</f>
        <v>technology</v>
      </c>
      <c r="V2004" t="str">
        <f>RIGHT(R2004,(LEN(R2004)-LEN(U2004)-1))</f>
        <v>hardware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>(I2005/86400)+25569+(-5/24)</f>
        <v>40361.75</v>
      </c>
      <c r="K2005">
        <v>1276830052</v>
      </c>
      <c r="L2005" s="13">
        <f>(K2005/86400)+25569+(-5/24)</f>
        <v>40346.917268518519</v>
      </c>
      <c r="M2005" s="15" t="str">
        <f>TEXT(L2005, "mmm")</f>
        <v>Jun</v>
      </c>
      <c r="N2005" s="15" t="str">
        <f>TEXT(L2005, "yyyy")</f>
        <v>2010</v>
      </c>
      <c r="O2005" t="b">
        <v>1</v>
      </c>
      <c r="P2005">
        <v>17</v>
      </c>
      <c r="Q2005" t="b">
        <v>1</v>
      </c>
      <c r="R2005" t="s">
        <v>8295</v>
      </c>
      <c r="S2005" s="10">
        <f>(E2005/D2005)*100</f>
        <v>312</v>
      </c>
      <c r="T2005" s="12">
        <f>IF(P2005&gt;0,E2005/P2005,0)</f>
        <v>91.764705882352942</v>
      </c>
      <c r="U2005" t="str">
        <f>LEFT(R2005,FIND("/",R2005,1)-1)</f>
        <v>technology</v>
      </c>
      <c r="V2005" t="str">
        <f>RIGHT(R2005,(LEN(R2005)-LEN(U2005)-1))</f>
        <v>hardware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>(I2006/86400)+25569+(-5/24)</f>
        <v>41830.396562499998</v>
      </c>
      <c r="K2006">
        <v>1402410663</v>
      </c>
      <c r="L2006" s="13">
        <f>(K2006/86400)+25569+(-5/24)</f>
        <v>41800.396562499998</v>
      </c>
      <c r="M2006" s="15" t="str">
        <f>TEXT(L2006, "mmm")</f>
        <v>Jun</v>
      </c>
      <c r="N2006" s="15" t="str">
        <f>TEXT(L2006, "yyyy")</f>
        <v>2014</v>
      </c>
      <c r="O2006" t="b">
        <v>1</v>
      </c>
      <c r="P2006">
        <v>354</v>
      </c>
      <c r="Q2006" t="b">
        <v>1</v>
      </c>
      <c r="R2006" t="s">
        <v>8295</v>
      </c>
      <c r="S2006" s="10">
        <f>(E2006/D2006)*100</f>
        <v>234.42048</v>
      </c>
      <c r="T2006" s="12">
        <f>IF(P2006&gt;0,E2006/P2006,0)</f>
        <v>331.10237288135596</v>
      </c>
      <c r="U2006" t="str">
        <f>LEFT(R2006,FIND("/",R2006,1)-1)</f>
        <v>technology</v>
      </c>
      <c r="V2006" t="str">
        <f>RIGHT(R2006,(LEN(R2006)-LEN(U2006)-1))</f>
        <v>hardware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>(I2007/86400)+25569+(-5/24)</f>
        <v>41562.957638888889</v>
      </c>
      <c r="K2007">
        <v>1379532618</v>
      </c>
      <c r="L2007" s="13">
        <f>(K2007/86400)+25569+(-5/24)</f>
        <v>41535.604374999995</v>
      </c>
      <c r="M2007" s="15" t="str">
        <f>TEXT(L2007, "mmm")</f>
        <v>Sep</v>
      </c>
      <c r="N2007" s="15" t="str">
        <f>TEXT(L2007, "yyyy")</f>
        <v>2013</v>
      </c>
      <c r="O2007" t="b">
        <v>1</v>
      </c>
      <c r="P2007">
        <v>191</v>
      </c>
      <c r="Q2007" t="b">
        <v>1</v>
      </c>
      <c r="R2007" t="s">
        <v>8295</v>
      </c>
      <c r="S2007" s="10">
        <f>(E2007/D2007)*100</f>
        <v>123.68010000000001</v>
      </c>
      <c r="T2007" s="12">
        <f>IF(P2007&gt;0,E2007/P2007,0)</f>
        <v>194.26193717277485</v>
      </c>
      <c r="U2007" t="str">
        <f>LEFT(R2007,FIND("/",R2007,1)-1)</f>
        <v>technology</v>
      </c>
      <c r="V2007" t="str">
        <f>RIGHT(R2007,(LEN(R2007)-LEN(U2007)-1))</f>
        <v>hardware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>(I2008/86400)+25569+(-5/24)</f>
        <v>41976.333854166667</v>
      </c>
      <c r="K2008">
        <v>1414584045</v>
      </c>
      <c r="L2008" s="13">
        <f>(K2008/86400)+25569+(-5/24)</f>
        <v>41941.292187499996</v>
      </c>
      <c r="M2008" s="15" t="str">
        <f>TEXT(L2008, "mmm")</f>
        <v>Oct</v>
      </c>
      <c r="N2008" s="15" t="str">
        <f>TEXT(L2008, "yyyy")</f>
        <v>2014</v>
      </c>
      <c r="O2008" t="b">
        <v>1</v>
      </c>
      <c r="P2008">
        <v>303</v>
      </c>
      <c r="Q2008" t="b">
        <v>1</v>
      </c>
      <c r="R2008" t="s">
        <v>8295</v>
      </c>
      <c r="S2008" s="10">
        <f>(E2008/D2008)*100</f>
        <v>247.84</v>
      </c>
      <c r="T2008" s="12">
        <f>IF(P2008&gt;0,E2008/P2008,0)</f>
        <v>408.97689768976898</v>
      </c>
      <c r="U2008" t="str">
        <f>LEFT(R2008,FIND("/",R2008,1)-1)</f>
        <v>technology</v>
      </c>
      <c r="V2008" t="str">
        <f>RIGHT(R2008,(LEN(R2008)-LEN(U2008)-1))</f>
        <v>hardware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>(I2009/86400)+25569+(-5/24)</f>
        <v>40413.958333333328</v>
      </c>
      <c r="K2009">
        <v>1276891586</v>
      </c>
      <c r="L2009" s="13">
        <f>(K2009/86400)+25569+(-5/24)</f>
        <v>40347.629467592589</v>
      </c>
      <c r="M2009" s="15" t="str">
        <f>TEXT(L2009, "mmm")</f>
        <v>Jun</v>
      </c>
      <c r="N2009" s="15" t="str">
        <f>TEXT(L2009, "yyyy")</f>
        <v>2010</v>
      </c>
      <c r="O2009" t="b">
        <v>1</v>
      </c>
      <c r="P2009">
        <v>137</v>
      </c>
      <c r="Q2009" t="b">
        <v>1</v>
      </c>
      <c r="R2009" t="s">
        <v>8295</v>
      </c>
      <c r="S2009" s="10">
        <f>(E2009/D2009)*100</f>
        <v>115.7092</v>
      </c>
      <c r="T2009" s="12">
        <f>IF(P2009&gt;0,E2009/P2009,0)</f>
        <v>84.459270072992695</v>
      </c>
      <c r="U2009" t="str">
        <f>LEFT(R2009,FIND("/",R2009,1)-1)</f>
        <v>technology</v>
      </c>
      <c r="V2009" t="str">
        <f>RIGHT(R2009,(LEN(R2009)-LEN(U2009)-1))</f>
        <v>hardware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>(I2010/86400)+25569+(-5/24)</f>
        <v>40805.396087962959</v>
      </c>
      <c r="K2010">
        <v>1312641022</v>
      </c>
      <c r="L2010" s="13">
        <f>(K2010/86400)+25569+(-5/24)</f>
        <v>40761.396087962959</v>
      </c>
      <c r="M2010" s="15" t="str">
        <f>TEXT(L2010, "mmm")</f>
        <v>Aug</v>
      </c>
      <c r="N2010" s="15" t="str">
        <f>TEXT(L2010, "yyyy")</f>
        <v>2011</v>
      </c>
      <c r="O2010" t="b">
        <v>1</v>
      </c>
      <c r="P2010">
        <v>41</v>
      </c>
      <c r="Q2010" t="b">
        <v>1</v>
      </c>
      <c r="R2010" t="s">
        <v>8295</v>
      </c>
      <c r="S2010" s="10">
        <f>(E2010/D2010)*100</f>
        <v>117.07484768810599</v>
      </c>
      <c r="T2010" s="12">
        <f>IF(P2010&gt;0,E2010/P2010,0)</f>
        <v>44.853658536585364</v>
      </c>
      <c r="U2010" t="str">
        <f>LEFT(R2010,FIND("/",R2010,1)-1)</f>
        <v>technology</v>
      </c>
      <c r="V2010" t="str">
        <f>RIGHT(R2010,(LEN(R2010)-LEN(U2010)-1))</f>
        <v>hardware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>(I2011/86400)+25569+(-5/24)</f>
        <v>42697.156747685185</v>
      </c>
      <c r="K2011">
        <v>1476776743</v>
      </c>
      <c r="L2011" s="13">
        <f>(K2011/86400)+25569+(-5/24)</f>
        <v>42661.115081018514</v>
      </c>
      <c r="M2011" s="15" t="str">
        <f>TEXT(L2011, "mmm")</f>
        <v>Oct</v>
      </c>
      <c r="N2011" s="15" t="str">
        <f>TEXT(L2011, "yyyy")</f>
        <v>2016</v>
      </c>
      <c r="O2011" t="b">
        <v>1</v>
      </c>
      <c r="P2011">
        <v>398</v>
      </c>
      <c r="Q2011" t="b">
        <v>1</v>
      </c>
      <c r="R2011" t="s">
        <v>8295</v>
      </c>
      <c r="S2011" s="10">
        <f>(E2011/D2011)*100</f>
        <v>305.15800000000002</v>
      </c>
      <c r="T2011" s="12">
        <f>IF(P2011&gt;0,E2011/P2011,0)</f>
        <v>383.3643216080402</v>
      </c>
      <c r="U2011" t="str">
        <f>LEFT(R2011,FIND("/",R2011,1)-1)</f>
        <v>technology</v>
      </c>
      <c r="V2011" t="str">
        <f>RIGHT(R2011,(LEN(R2011)-LEN(U2011)-1))</f>
        <v>hardware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>(I2012/86400)+25569+(-5/24)</f>
        <v>42600.788090277776</v>
      </c>
      <c r="K2012">
        <v>1468972491</v>
      </c>
      <c r="L2012" s="13">
        <f>(K2012/86400)+25569+(-5/24)</f>
        <v>42570.788090277776</v>
      </c>
      <c r="M2012" s="15" t="str">
        <f>TEXT(L2012, "mmm")</f>
        <v>Jul</v>
      </c>
      <c r="N2012" s="15" t="str">
        <f>TEXT(L2012, "yyyy")</f>
        <v>2016</v>
      </c>
      <c r="O2012" t="b">
        <v>1</v>
      </c>
      <c r="P2012">
        <v>1737</v>
      </c>
      <c r="Q2012" t="b">
        <v>1</v>
      </c>
      <c r="R2012" t="s">
        <v>8295</v>
      </c>
      <c r="S2012" s="10">
        <f>(E2012/D2012)*100</f>
        <v>320.05299999999994</v>
      </c>
      <c r="T2012" s="12">
        <f>IF(P2012&gt;0,E2012/P2012,0)</f>
        <v>55.276856649395505</v>
      </c>
      <c r="U2012" t="str">
        <f>LEFT(R2012,FIND("/",R2012,1)-1)</f>
        <v>technology</v>
      </c>
      <c r="V2012" t="str">
        <f>RIGHT(R2012,(LEN(R2012)-LEN(U2012)-1))</f>
        <v>hardware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>(I2013/86400)+25569+(-5/24)</f>
        <v>42380.749999999993</v>
      </c>
      <c r="K2013">
        <v>1449650173</v>
      </c>
      <c r="L2013" s="13">
        <f>(K2013/86400)+25569+(-5/24)</f>
        <v>42347.150150462963</v>
      </c>
      <c r="M2013" s="15" t="str">
        <f>TEXT(L2013, "mmm")</f>
        <v>Dec</v>
      </c>
      <c r="N2013" s="15" t="str">
        <f>TEXT(L2013, "yyyy")</f>
        <v>2015</v>
      </c>
      <c r="O2013" t="b">
        <v>1</v>
      </c>
      <c r="P2013">
        <v>971</v>
      </c>
      <c r="Q2013" t="b">
        <v>1</v>
      </c>
      <c r="R2013" t="s">
        <v>8295</v>
      </c>
      <c r="S2013" s="10">
        <f>(E2013/D2013)*100</f>
        <v>819.56399999999996</v>
      </c>
      <c r="T2013" s="12">
        <f>IF(P2013&gt;0,E2013/P2013,0)</f>
        <v>422.02059732234807</v>
      </c>
      <c r="U2013" t="str">
        <f>LEFT(R2013,FIND("/",R2013,1)-1)</f>
        <v>technology</v>
      </c>
      <c r="V2013" t="str">
        <f>RIGHT(R2013,(LEN(R2013)-LEN(U2013)-1))</f>
        <v>hardware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>(I2014/86400)+25569+(-5/24)</f>
        <v>42040.613900462959</v>
      </c>
      <c r="K2014">
        <v>1420573441</v>
      </c>
      <c r="L2014" s="13">
        <f>(K2014/86400)+25569+(-5/24)</f>
        <v>42010.613900462959</v>
      </c>
      <c r="M2014" s="15" t="str">
        <f>TEXT(L2014, "mmm")</f>
        <v>Jan</v>
      </c>
      <c r="N2014" s="15" t="str">
        <f>TEXT(L2014, "yyyy")</f>
        <v>2015</v>
      </c>
      <c r="O2014" t="b">
        <v>1</v>
      </c>
      <c r="P2014">
        <v>183</v>
      </c>
      <c r="Q2014" t="b">
        <v>1</v>
      </c>
      <c r="R2014" t="s">
        <v>8295</v>
      </c>
      <c r="S2014" s="10">
        <f>(E2014/D2014)*100</f>
        <v>234.90000000000003</v>
      </c>
      <c r="T2014" s="12">
        <f>IF(P2014&gt;0,E2014/P2014,0)</f>
        <v>64.180327868852459</v>
      </c>
      <c r="U2014" t="str">
        <f>LEFT(R2014,FIND("/",R2014,1)-1)</f>
        <v>technology</v>
      </c>
      <c r="V2014" t="str">
        <f>RIGHT(R2014,(LEN(R2014)-LEN(U2014)-1))</f>
        <v>hardware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>(I2015/86400)+25569+(-5/24)</f>
        <v>42559.752476851849</v>
      </c>
      <c r="K2015">
        <v>1462835014</v>
      </c>
      <c r="L2015" s="13">
        <f>(K2015/86400)+25569+(-5/24)</f>
        <v>42499.752476851849</v>
      </c>
      <c r="M2015" s="15" t="str">
        <f>TEXT(L2015, "mmm")</f>
        <v>May</v>
      </c>
      <c r="N2015" s="15" t="str">
        <f>TEXT(L2015, "yyyy")</f>
        <v>2016</v>
      </c>
      <c r="O2015" t="b">
        <v>1</v>
      </c>
      <c r="P2015">
        <v>4562</v>
      </c>
      <c r="Q2015" t="b">
        <v>1</v>
      </c>
      <c r="R2015" t="s">
        <v>8295</v>
      </c>
      <c r="S2015" s="10">
        <f>(E2015/D2015)*100</f>
        <v>494.91374999999999</v>
      </c>
      <c r="T2015" s="12">
        <f>IF(P2015&gt;0,E2015/P2015,0)</f>
        <v>173.57781674704077</v>
      </c>
      <c r="U2015" t="str">
        <f>LEFT(R2015,FIND("/",R2015,1)-1)</f>
        <v>technology</v>
      </c>
      <c r="V2015" t="str">
        <f>RIGHT(R2015,(LEN(R2015)-LEN(U2015)-1))</f>
        <v>hardware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>(I2016/86400)+25569+(-5/24)</f>
        <v>41357.964571759258</v>
      </c>
      <c r="K2016">
        <v>1361250539</v>
      </c>
      <c r="L2016" s="13">
        <f>(K2016/86400)+25569+(-5/24)</f>
        <v>41324.006238425922</v>
      </c>
      <c r="M2016" s="15" t="str">
        <f>TEXT(L2016, "mmm")</f>
        <v>Feb</v>
      </c>
      <c r="N2016" s="15" t="str">
        <f>TEXT(L2016, "yyyy")</f>
        <v>2013</v>
      </c>
      <c r="O2016" t="b">
        <v>1</v>
      </c>
      <c r="P2016">
        <v>26457</v>
      </c>
      <c r="Q2016" t="b">
        <v>1</v>
      </c>
      <c r="R2016" t="s">
        <v>8295</v>
      </c>
      <c r="S2016" s="10">
        <f>(E2016/D2016)*100</f>
        <v>7813.7822333333334</v>
      </c>
      <c r="T2016" s="12">
        <f>IF(P2016&gt;0,E2016/P2016,0)</f>
        <v>88.601680840609291</v>
      </c>
      <c r="U2016" t="str">
        <f>LEFT(R2016,FIND("/",R2016,1)-1)</f>
        <v>technology</v>
      </c>
      <c r="V2016" t="str">
        <f>RIGHT(R2016,(LEN(R2016)-LEN(U2016)-1))</f>
        <v>hardware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>(I2017/86400)+25569+(-5/24)</f>
        <v>40795.668553240735</v>
      </c>
      <c r="K2017">
        <v>1313010163</v>
      </c>
      <c r="L2017" s="13">
        <f>(K2017/86400)+25569+(-5/24)</f>
        <v>40765.668553240735</v>
      </c>
      <c r="M2017" s="15" t="str">
        <f>TEXT(L2017, "mmm")</f>
        <v>Aug</v>
      </c>
      <c r="N2017" s="15" t="str">
        <f>TEXT(L2017, "yyyy")</f>
        <v>2011</v>
      </c>
      <c r="O2017" t="b">
        <v>1</v>
      </c>
      <c r="P2017">
        <v>162</v>
      </c>
      <c r="Q2017" t="b">
        <v>1</v>
      </c>
      <c r="R2017" t="s">
        <v>8295</v>
      </c>
      <c r="S2017" s="10">
        <f>(E2017/D2017)*100</f>
        <v>113.00013888888888</v>
      </c>
      <c r="T2017" s="12">
        <f>IF(P2017&gt;0,E2017/P2017,0)</f>
        <v>50.222283950617282</v>
      </c>
      <c r="U2017" t="str">
        <f>LEFT(R2017,FIND("/",R2017,1)-1)</f>
        <v>technology</v>
      </c>
      <c r="V2017" t="str">
        <f>RIGHT(R2017,(LEN(R2017)-LEN(U2017)-1))</f>
        <v>hardware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>(I2018/86400)+25569+(-5/24)</f>
        <v>41342.672442129631</v>
      </c>
      <c r="K2018">
        <v>1360271299</v>
      </c>
      <c r="L2018" s="13">
        <f>(K2018/86400)+25569+(-5/24)</f>
        <v>41312.672442129631</v>
      </c>
      <c r="M2018" s="15" t="str">
        <f>TEXT(L2018, "mmm")</f>
        <v>Feb</v>
      </c>
      <c r="N2018" s="15" t="str">
        <f>TEXT(L2018, "yyyy")</f>
        <v>2013</v>
      </c>
      <c r="O2018" t="b">
        <v>1</v>
      </c>
      <c r="P2018">
        <v>479</v>
      </c>
      <c r="Q2018" t="b">
        <v>1</v>
      </c>
      <c r="R2018" t="s">
        <v>8295</v>
      </c>
      <c r="S2018" s="10">
        <f>(E2018/D2018)*100</f>
        <v>921.54219999999998</v>
      </c>
      <c r="T2018" s="12">
        <f>IF(P2018&gt;0,E2018/P2018,0)</f>
        <v>192.38876826722338</v>
      </c>
      <c r="U2018" t="str">
        <f>LEFT(R2018,FIND("/",R2018,1)-1)</f>
        <v>technology</v>
      </c>
      <c r="V2018" t="str">
        <f>RIGHT(R2018,(LEN(R2018)-LEN(U2018)-1))</f>
        <v>hardware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>(I2019/86400)+25569+(-5/24)</f>
        <v>40991.958333333328</v>
      </c>
      <c r="K2019">
        <v>1329873755</v>
      </c>
      <c r="L2019" s="13">
        <f>(K2019/86400)+25569+(-5/24)</f>
        <v>40960.849016203698</v>
      </c>
      <c r="M2019" s="15" t="str">
        <f>TEXT(L2019, "mmm")</f>
        <v>Feb</v>
      </c>
      <c r="N2019" s="15" t="str">
        <f>TEXT(L2019, "yyyy")</f>
        <v>2012</v>
      </c>
      <c r="O2019" t="b">
        <v>1</v>
      </c>
      <c r="P2019">
        <v>426</v>
      </c>
      <c r="Q2019" t="b">
        <v>1</v>
      </c>
      <c r="R2019" t="s">
        <v>8295</v>
      </c>
      <c r="S2019" s="10">
        <f>(E2019/D2019)*100</f>
        <v>125.10239999999999</v>
      </c>
      <c r="T2019" s="12">
        <f>IF(P2019&gt;0,E2019/P2019,0)</f>
        <v>73.416901408450698</v>
      </c>
      <c r="U2019" t="str">
        <f>LEFT(R2019,FIND("/",R2019,1)-1)</f>
        <v>technology</v>
      </c>
      <c r="V2019" t="str">
        <f>RIGHT(R2019,(LEN(R2019)-LEN(U2019)-1))</f>
        <v>hardware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>(I2020/86400)+25569+(-5/24)</f>
        <v>42229.157511574071</v>
      </c>
      <c r="K2020">
        <v>1436863609</v>
      </c>
      <c r="L2020" s="13">
        <f>(K2020/86400)+25569+(-5/24)</f>
        <v>42199.157511574071</v>
      </c>
      <c r="M2020" s="15" t="str">
        <f>TEXT(L2020, "mmm")</f>
        <v>Jul</v>
      </c>
      <c r="N2020" s="15" t="str">
        <f>TEXT(L2020, "yyyy")</f>
        <v>2015</v>
      </c>
      <c r="O2020" t="b">
        <v>1</v>
      </c>
      <c r="P2020">
        <v>450</v>
      </c>
      <c r="Q2020" t="b">
        <v>1</v>
      </c>
      <c r="R2020" t="s">
        <v>8295</v>
      </c>
      <c r="S2020" s="10">
        <f>(E2020/D2020)*100</f>
        <v>102.24343076923077</v>
      </c>
      <c r="T2020" s="12">
        <f>IF(P2020&gt;0,E2020/P2020,0)</f>
        <v>147.68495555555555</v>
      </c>
      <c r="U2020" t="str">
        <f>LEFT(R2020,FIND("/",R2020,1)-1)</f>
        <v>technology</v>
      </c>
      <c r="V2020" t="str">
        <f>RIGHT(R2020,(LEN(R2020)-LEN(U2020)-1))</f>
        <v>hardware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>(I2021/86400)+25569+(-5/24)</f>
        <v>42635.500243055554</v>
      </c>
      <c r="K2021">
        <v>1471971621</v>
      </c>
      <c r="L2021" s="13">
        <f>(K2021/86400)+25569+(-5/24)</f>
        <v>42605.500243055554</v>
      </c>
      <c r="M2021" s="15" t="str">
        <f>TEXT(L2021, "mmm")</f>
        <v>Aug</v>
      </c>
      <c r="N2021" s="15" t="str">
        <f>TEXT(L2021, "yyyy")</f>
        <v>2016</v>
      </c>
      <c r="O2021" t="b">
        <v>1</v>
      </c>
      <c r="P2021">
        <v>1780</v>
      </c>
      <c r="Q2021" t="b">
        <v>1</v>
      </c>
      <c r="R2021" t="s">
        <v>8295</v>
      </c>
      <c r="S2021" s="10">
        <f>(E2021/D2021)*100</f>
        <v>484.90975000000003</v>
      </c>
      <c r="T2021" s="12">
        <f>IF(P2021&gt;0,E2021/P2021,0)</f>
        <v>108.96848314606741</v>
      </c>
      <c r="U2021" t="str">
        <f>LEFT(R2021,FIND("/",R2021,1)-1)</f>
        <v>technology</v>
      </c>
      <c r="V2021" t="str">
        <f>RIGHT(R2021,(LEN(R2021)-LEN(U2021)-1))</f>
        <v>hardware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>(I2022/86400)+25569+(-5/24)</f>
        <v>41773.75277777778</v>
      </c>
      <c r="K2022">
        <v>1396923624</v>
      </c>
      <c r="L2022" s="13">
        <f>(K2022/86400)+25569+(-5/24)</f>
        <v>41736.889166666668</v>
      </c>
      <c r="M2022" s="15" t="str">
        <f>TEXT(L2022, "mmm")</f>
        <v>Apr</v>
      </c>
      <c r="N2022" s="15" t="str">
        <f>TEXT(L2022, "yyyy")</f>
        <v>2014</v>
      </c>
      <c r="O2022" t="b">
        <v>1</v>
      </c>
      <c r="P2022">
        <v>122</v>
      </c>
      <c r="Q2022" t="b">
        <v>1</v>
      </c>
      <c r="R2022" t="s">
        <v>8295</v>
      </c>
      <c r="S2022" s="10">
        <f>(E2022/D2022)*100</f>
        <v>192.33333333333334</v>
      </c>
      <c r="T2022" s="12">
        <f>IF(P2022&gt;0,E2022/P2022,0)</f>
        <v>23.647540983606557</v>
      </c>
      <c r="U2022" t="str">
        <f>LEFT(R2022,FIND("/",R2022,1)-1)</f>
        <v>technology</v>
      </c>
      <c r="V2022" t="str">
        <f>RIGHT(R2022,(LEN(R2022)-LEN(U2022)-1))</f>
        <v>hardware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>(I2023/86400)+25569+(-5/24)</f>
        <v>41905.862233796295</v>
      </c>
      <c r="K2023">
        <v>1407634897</v>
      </c>
      <c r="L2023" s="13">
        <f>(K2023/86400)+25569+(-5/24)</f>
        <v>41860.862233796295</v>
      </c>
      <c r="M2023" s="15" t="str">
        <f>TEXT(L2023, "mmm")</f>
        <v>Aug</v>
      </c>
      <c r="N2023" s="15" t="str">
        <f>TEXT(L2023, "yyyy")</f>
        <v>2014</v>
      </c>
      <c r="O2023" t="b">
        <v>1</v>
      </c>
      <c r="P2023">
        <v>95</v>
      </c>
      <c r="Q2023" t="b">
        <v>1</v>
      </c>
      <c r="R2023" t="s">
        <v>8295</v>
      </c>
      <c r="S2023" s="10">
        <f>(E2023/D2023)*100</f>
        <v>281.10000000000002</v>
      </c>
      <c r="T2023" s="12">
        <f>IF(P2023&gt;0,E2023/P2023,0)</f>
        <v>147.94736842105263</v>
      </c>
      <c r="U2023" t="str">
        <f>LEFT(R2023,FIND("/",R2023,1)-1)</f>
        <v>technology</v>
      </c>
      <c r="V2023" t="str">
        <f>RIGHT(R2023,(LEN(R2023)-LEN(U2023)-1))</f>
        <v>hardware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>(I2024/86400)+25569+(-5/24)</f>
        <v>42532.36078703704</v>
      </c>
      <c r="K2024">
        <v>1463060372</v>
      </c>
      <c r="L2024" s="13">
        <f>(K2024/86400)+25569+(-5/24)</f>
        <v>42502.36078703704</v>
      </c>
      <c r="M2024" s="15" t="str">
        <f>TEXT(L2024, "mmm")</f>
        <v>May</v>
      </c>
      <c r="N2024" s="15" t="str">
        <f>TEXT(L2024, "yyyy")</f>
        <v>2016</v>
      </c>
      <c r="O2024" t="b">
        <v>1</v>
      </c>
      <c r="P2024">
        <v>325</v>
      </c>
      <c r="Q2024" t="b">
        <v>1</v>
      </c>
      <c r="R2024" t="s">
        <v>8295</v>
      </c>
      <c r="S2024" s="10">
        <f>(E2024/D2024)*100</f>
        <v>125.13700000000001</v>
      </c>
      <c r="T2024" s="12">
        <f>IF(P2024&gt;0,E2024/P2024,0)</f>
        <v>385.03692307692307</v>
      </c>
      <c r="U2024" t="str">
        <f>LEFT(R2024,FIND("/",R2024,1)-1)</f>
        <v>technology</v>
      </c>
      <c r="V2024" t="str">
        <f>RIGHT(R2024,(LEN(R2024)-LEN(U2024)-1))</f>
        <v>hardware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>(I2025/86400)+25569+(-5/24)</f>
        <v>42166.212418981479</v>
      </c>
      <c r="K2025">
        <v>1431425153</v>
      </c>
      <c r="L2025" s="13">
        <f>(K2025/86400)+25569+(-5/24)</f>
        <v>42136.212418981479</v>
      </c>
      <c r="M2025" s="15" t="str">
        <f>TEXT(L2025, "mmm")</f>
        <v>May</v>
      </c>
      <c r="N2025" s="15" t="str">
        <f>TEXT(L2025, "yyyy")</f>
        <v>2015</v>
      </c>
      <c r="O2025" t="b">
        <v>1</v>
      </c>
      <c r="P2025">
        <v>353</v>
      </c>
      <c r="Q2025" t="b">
        <v>1</v>
      </c>
      <c r="R2025" t="s">
        <v>8295</v>
      </c>
      <c r="S2025" s="10">
        <f>(E2025/D2025)*100</f>
        <v>161.459</v>
      </c>
      <c r="T2025" s="12">
        <f>IF(P2025&gt;0,E2025/P2025,0)</f>
        <v>457.39093484419266</v>
      </c>
      <c r="U2025" t="str">
        <f>LEFT(R2025,FIND("/",R2025,1)-1)</f>
        <v>technology</v>
      </c>
      <c r="V2025" t="str">
        <f>RIGHT(R2025,(LEN(R2025)-LEN(U2025)-1))</f>
        <v>hardware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>(I2026/86400)+25569+(-5/24)</f>
        <v>41133.916666666664</v>
      </c>
      <c r="K2026">
        <v>1341875544</v>
      </c>
      <c r="L2026" s="13">
        <f>(K2026/86400)+25569+(-5/24)</f>
        <v>41099.758611111109</v>
      </c>
      <c r="M2026" s="15" t="str">
        <f>TEXT(L2026, "mmm")</f>
        <v>Jul</v>
      </c>
      <c r="N2026" s="15" t="str">
        <f>TEXT(L2026, "yyyy")</f>
        <v>2012</v>
      </c>
      <c r="O2026" t="b">
        <v>1</v>
      </c>
      <c r="P2026">
        <v>105</v>
      </c>
      <c r="Q2026" t="b">
        <v>1</v>
      </c>
      <c r="R2026" t="s">
        <v>8295</v>
      </c>
      <c r="S2026" s="10">
        <f>(E2026/D2026)*100</f>
        <v>585.35</v>
      </c>
      <c r="T2026" s="12">
        <f>IF(P2026&gt;0,E2026/P2026,0)</f>
        <v>222.99047619047619</v>
      </c>
      <c r="U2026" t="str">
        <f>LEFT(R2026,FIND("/",R2026,1)-1)</f>
        <v>technology</v>
      </c>
      <c r="V2026" t="str">
        <f>RIGHT(R2026,(LEN(R2026)-LEN(U2026)-1))</f>
        <v>hardware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>(I2027/86400)+25569+(-5/24)</f>
        <v>42165.976226851846</v>
      </c>
      <c r="K2027">
        <v>1431404746</v>
      </c>
      <c r="L2027" s="13">
        <f>(K2027/86400)+25569+(-5/24)</f>
        <v>42135.976226851846</v>
      </c>
      <c r="M2027" s="15" t="str">
        <f>TEXT(L2027, "mmm")</f>
        <v>May</v>
      </c>
      <c r="N2027" s="15" t="str">
        <f>TEXT(L2027, "yyyy")</f>
        <v>2015</v>
      </c>
      <c r="O2027" t="b">
        <v>1</v>
      </c>
      <c r="P2027">
        <v>729</v>
      </c>
      <c r="Q2027" t="b">
        <v>1</v>
      </c>
      <c r="R2027" t="s">
        <v>8295</v>
      </c>
      <c r="S2027" s="10">
        <f>(E2027/D2027)*100</f>
        <v>201.14999999999998</v>
      </c>
      <c r="T2027" s="12">
        <f>IF(P2027&gt;0,E2027/P2027,0)</f>
        <v>220.74074074074073</v>
      </c>
      <c r="U2027" t="str">
        <f>LEFT(R2027,FIND("/",R2027,1)-1)</f>
        <v>technology</v>
      </c>
      <c r="V2027" t="str">
        <f>RIGHT(R2027,(LEN(R2027)-LEN(U2027)-1))</f>
        <v>hardware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>(I2028/86400)+25569+(-5/24)</f>
        <v>41749.957638888889</v>
      </c>
      <c r="K2028">
        <v>1394127585</v>
      </c>
      <c r="L2028" s="13">
        <f>(K2028/86400)+25569+(-5/24)</f>
        <v>41704.527604166666</v>
      </c>
      <c r="M2028" s="15" t="str">
        <f>TEXT(L2028, "mmm")</f>
        <v>Mar</v>
      </c>
      <c r="N2028" s="15" t="str">
        <f>TEXT(L2028, "yyyy")</f>
        <v>2014</v>
      </c>
      <c r="O2028" t="b">
        <v>1</v>
      </c>
      <c r="P2028">
        <v>454</v>
      </c>
      <c r="Q2028" t="b">
        <v>1</v>
      </c>
      <c r="R2028" t="s">
        <v>8295</v>
      </c>
      <c r="S2028" s="10">
        <f>(E2028/D2028)*100</f>
        <v>133.48307999999997</v>
      </c>
      <c r="T2028" s="12">
        <f>IF(P2028&gt;0,E2028/P2028,0)</f>
        <v>73.503898678414089</v>
      </c>
      <c r="U2028" t="str">
        <f>LEFT(R2028,FIND("/",R2028,1)-1)</f>
        <v>technology</v>
      </c>
      <c r="V2028" t="str">
        <f>RIGHT(R2028,(LEN(R2028)-LEN(U2028)-1))</f>
        <v>hardware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>(I2029/86400)+25569+(-5/24)</f>
        <v>42093.563877314817</v>
      </c>
      <c r="K2029">
        <v>1423855919</v>
      </c>
      <c r="L2029" s="13">
        <f>(K2029/86400)+25569+(-5/24)</f>
        <v>42048.605543981474</v>
      </c>
      <c r="M2029" s="15" t="str">
        <f>TEXT(L2029, "mmm")</f>
        <v>Feb</v>
      </c>
      <c r="N2029" s="15" t="str">
        <f>TEXT(L2029, "yyyy")</f>
        <v>2015</v>
      </c>
      <c r="O2029" t="b">
        <v>1</v>
      </c>
      <c r="P2029">
        <v>539</v>
      </c>
      <c r="Q2029" t="b">
        <v>1</v>
      </c>
      <c r="R2029" t="s">
        <v>8295</v>
      </c>
      <c r="S2029" s="10">
        <f>(E2029/D2029)*100</f>
        <v>120.24900000000001</v>
      </c>
      <c r="T2029" s="12">
        <f>IF(P2029&gt;0,E2029/P2029,0)</f>
        <v>223.09647495361781</v>
      </c>
      <c r="U2029" t="str">
        <f>LEFT(R2029,FIND("/",R2029,1)-1)</f>
        <v>technology</v>
      </c>
      <c r="V2029" t="str">
        <f>RIGHT(R2029,(LEN(R2029)-LEN(U2029)-1))</f>
        <v>hardware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>(I2030/86400)+25569+(-5/24)</f>
        <v>40252.704861111109</v>
      </c>
      <c r="K2030">
        <v>1265493806</v>
      </c>
      <c r="L2030" s="13">
        <f>(K2030/86400)+25569+(-5/24)</f>
        <v>40215.710717592592</v>
      </c>
      <c r="M2030" s="15" t="str">
        <f>TEXT(L2030, "mmm")</f>
        <v>Feb</v>
      </c>
      <c r="N2030" s="15" t="str">
        <f>TEXT(L2030, "yyyy")</f>
        <v>2010</v>
      </c>
      <c r="O2030" t="b">
        <v>1</v>
      </c>
      <c r="P2030">
        <v>79</v>
      </c>
      <c r="Q2030" t="b">
        <v>1</v>
      </c>
      <c r="R2030" t="s">
        <v>8295</v>
      </c>
      <c r="S2030" s="10">
        <f>(E2030/D2030)*100</f>
        <v>126.16666666666667</v>
      </c>
      <c r="T2030" s="12">
        <f>IF(P2030&gt;0,E2030/P2030,0)</f>
        <v>47.911392405063289</v>
      </c>
      <c r="U2030" t="str">
        <f>LEFT(R2030,FIND("/",R2030,1)-1)</f>
        <v>technology</v>
      </c>
      <c r="V2030" t="str">
        <f>RIGHT(R2030,(LEN(R2030)-LEN(U2030)-1))</f>
        <v>hardware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>(I2031/86400)+25569+(-5/24)</f>
        <v>41877.813437500001</v>
      </c>
      <c r="K2031">
        <v>1406507481</v>
      </c>
      <c r="L2031" s="13">
        <f>(K2031/86400)+25569+(-5/24)</f>
        <v>41847.813437500001</v>
      </c>
      <c r="M2031" s="15" t="str">
        <f>TEXT(L2031, "mmm")</f>
        <v>Jul</v>
      </c>
      <c r="N2031" s="15" t="str">
        <f>TEXT(L2031, "yyyy")</f>
        <v>2014</v>
      </c>
      <c r="O2031" t="b">
        <v>1</v>
      </c>
      <c r="P2031">
        <v>94</v>
      </c>
      <c r="Q2031" t="b">
        <v>1</v>
      </c>
      <c r="R2031" t="s">
        <v>8295</v>
      </c>
      <c r="S2031" s="10">
        <f>(E2031/D2031)*100</f>
        <v>361.2</v>
      </c>
      <c r="T2031" s="12">
        <f>IF(P2031&gt;0,E2031/P2031,0)</f>
        <v>96.063829787234042</v>
      </c>
      <c r="U2031" t="str">
        <f>LEFT(R2031,FIND("/",R2031,1)-1)</f>
        <v>technology</v>
      </c>
      <c r="V2031" t="str">
        <f>RIGHT(R2031,(LEN(R2031)-LEN(U2031)-1))</f>
        <v>hardware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>(I2032/86400)+25569+(-5/24)</f>
        <v>41242.788148148145</v>
      </c>
      <c r="K2032">
        <v>1351641296</v>
      </c>
      <c r="L2032" s="13">
        <f>(K2032/86400)+25569+(-5/24)</f>
        <v>41212.788148148145</v>
      </c>
      <c r="M2032" s="15" t="str">
        <f>TEXT(L2032, "mmm")</f>
        <v>Oct</v>
      </c>
      <c r="N2032" s="15" t="str">
        <f>TEXT(L2032, "yyyy")</f>
        <v>2012</v>
      </c>
      <c r="O2032" t="b">
        <v>1</v>
      </c>
      <c r="P2032">
        <v>625</v>
      </c>
      <c r="Q2032" t="b">
        <v>1</v>
      </c>
      <c r="R2032" t="s">
        <v>8295</v>
      </c>
      <c r="S2032" s="10">
        <f>(E2032/D2032)*100</f>
        <v>226.239013671875</v>
      </c>
      <c r="T2032" s="12">
        <f>IF(P2032&gt;0,E2032/P2032,0)</f>
        <v>118.6144</v>
      </c>
      <c r="U2032" t="str">
        <f>LEFT(R2032,FIND("/",R2032,1)-1)</f>
        <v>technology</v>
      </c>
      <c r="V2032" t="str">
        <f>RIGHT(R2032,(LEN(R2032)-LEN(U2032)-1))</f>
        <v>hardware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>(I2033/86400)+25569+(-5/24)</f>
        <v>42012.833333333336</v>
      </c>
      <c r="K2033">
        <v>1417506853</v>
      </c>
      <c r="L2033" s="13">
        <f>(K2033/86400)+25569+(-5/24)</f>
        <v>41975.120983796289</v>
      </c>
      <c r="M2033" s="15" t="str">
        <f>TEXT(L2033, "mmm")</f>
        <v>Dec</v>
      </c>
      <c r="N2033" s="15" t="str">
        <f>TEXT(L2033, "yyyy")</f>
        <v>2014</v>
      </c>
      <c r="O2033" t="b">
        <v>1</v>
      </c>
      <c r="P2033">
        <v>508</v>
      </c>
      <c r="Q2033" t="b">
        <v>1</v>
      </c>
      <c r="R2033" t="s">
        <v>8295</v>
      </c>
      <c r="S2033" s="10">
        <f>(E2033/D2033)*100</f>
        <v>120.35</v>
      </c>
      <c r="T2033" s="12">
        <f>IF(P2033&gt;0,E2033/P2033,0)</f>
        <v>118.45472440944881</v>
      </c>
      <c r="U2033" t="str">
        <f>LEFT(R2033,FIND("/",R2033,1)-1)</f>
        <v>technology</v>
      </c>
      <c r="V2033" t="str">
        <f>RIGHT(R2033,(LEN(R2033)-LEN(U2033)-1))</f>
        <v>hardware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>(I2034/86400)+25569+(-5/24)</f>
        <v>42718.999999999993</v>
      </c>
      <c r="K2034">
        <v>1479216874</v>
      </c>
      <c r="L2034" s="13">
        <f>(K2034/86400)+25569+(-5/24)</f>
        <v>42689.35733796296</v>
      </c>
      <c r="M2034" s="15" t="str">
        <f>TEXT(L2034, "mmm")</f>
        <v>Nov</v>
      </c>
      <c r="N2034" s="15" t="str">
        <f>TEXT(L2034, "yyyy")</f>
        <v>2016</v>
      </c>
      <c r="O2034" t="b">
        <v>1</v>
      </c>
      <c r="P2034">
        <v>531</v>
      </c>
      <c r="Q2034" t="b">
        <v>1</v>
      </c>
      <c r="R2034" t="s">
        <v>8295</v>
      </c>
      <c r="S2034" s="10">
        <f>(E2034/D2034)*100</f>
        <v>304.18799999999999</v>
      </c>
      <c r="T2034" s="12">
        <f>IF(P2034&gt;0,E2034/P2034,0)</f>
        <v>143.21468926553672</v>
      </c>
      <c r="U2034" t="str">
        <f>LEFT(R2034,FIND("/",R2034,1)-1)</f>
        <v>technology</v>
      </c>
      <c r="V2034" t="str">
        <f>RIGHT(R2034,(LEN(R2034)-LEN(U2034)-1))</f>
        <v>hardware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>(I2035/86400)+25569+(-5/24)</f>
        <v>41754.874050925922</v>
      </c>
      <c r="K2035">
        <v>1395885518</v>
      </c>
      <c r="L2035" s="13">
        <f>(K2035/86400)+25569+(-5/24)</f>
        <v>41724.874050925922</v>
      </c>
      <c r="M2035" s="15" t="str">
        <f>TEXT(L2035, "mmm")</f>
        <v>Mar</v>
      </c>
      <c r="N2035" s="15" t="str">
        <f>TEXT(L2035, "yyyy")</f>
        <v>2014</v>
      </c>
      <c r="O2035" t="b">
        <v>1</v>
      </c>
      <c r="P2035">
        <v>158</v>
      </c>
      <c r="Q2035" t="b">
        <v>1</v>
      </c>
      <c r="R2035" t="s">
        <v>8295</v>
      </c>
      <c r="S2035" s="10">
        <f>(E2035/D2035)*100</f>
        <v>178.67599999999999</v>
      </c>
      <c r="T2035" s="12">
        <f>IF(P2035&gt;0,E2035/P2035,0)</f>
        <v>282.71518987341773</v>
      </c>
      <c r="U2035" t="str">
        <f>LEFT(R2035,FIND("/",R2035,1)-1)</f>
        <v>technology</v>
      </c>
      <c r="V2035" t="str">
        <f>RIGHT(R2035,(LEN(R2035)-LEN(U2035)-1))</f>
        <v>hardware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>(I2036/86400)+25569+(-5/24)</f>
        <v>42131.081944444442</v>
      </c>
      <c r="K2036">
        <v>1426216033</v>
      </c>
      <c r="L2036" s="13">
        <f>(K2036/86400)+25569+(-5/24)</f>
        <v>42075.921678240738</v>
      </c>
      <c r="M2036" s="15" t="str">
        <f>TEXT(L2036, "mmm")</f>
        <v>Mar</v>
      </c>
      <c r="N2036" s="15" t="str">
        <f>TEXT(L2036, "yyyy")</f>
        <v>2015</v>
      </c>
      <c r="O2036" t="b">
        <v>1</v>
      </c>
      <c r="P2036">
        <v>508</v>
      </c>
      <c r="Q2036" t="b">
        <v>1</v>
      </c>
      <c r="R2036" t="s">
        <v>8295</v>
      </c>
      <c r="S2036" s="10">
        <f>(E2036/D2036)*100</f>
        <v>386.81998717948721</v>
      </c>
      <c r="T2036" s="12">
        <f>IF(P2036&gt;0,E2036/P2036,0)</f>
        <v>593.93620078740162</v>
      </c>
      <c r="U2036" t="str">
        <f>LEFT(R2036,FIND("/",R2036,1)-1)</f>
        <v>technology</v>
      </c>
      <c r="V2036" t="str">
        <f>RIGHT(R2036,(LEN(R2036)-LEN(U2036)-1))</f>
        <v>hardware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>(I2037/86400)+25569+(-5/24)</f>
        <v>42356.833333333336</v>
      </c>
      <c r="K2037">
        <v>1446562807</v>
      </c>
      <c r="L2037" s="13">
        <f>(K2037/86400)+25569+(-5/24)</f>
        <v>42311.41674768518</v>
      </c>
      <c r="M2037" s="15" t="str">
        <f>TEXT(L2037, "mmm")</f>
        <v>Nov</v>
      </c>
      <c r="N2037" s="15" t="str">
        <f>TEXT(L2037, "yyyy")</f>
        <v>2015</v>
      </c>
      <c r="O2037" t="b">
        <v>1</v>
      </c>
      <c r="P2037">
        <v>644</v>
      </c>
      <c r="Q2037" t="b">
        <v>1</v>
      </c>
      <c r="R2037" t="s">
        <v>8295</v>
      </c>
      <c r="S2037" s="10">
        <f>(E2037/D2037)*100</f>
        <v>211.03642500000004</v>
      </c>
      <c r="T2037" s="12">
        <f>IF(P2037&gt;0,E2037/P2037,0)</f>
        <v>262.15704968944101</v>
      </c>
      <c r="U2037" t="str">
        <f>LEFT(R2037,FIND("/",R2037,1)-1)</f>
        <v>technology</v>
      </c>
      <c r="V2037" t="str">
        <f>RIGHT(R2037,(LEN(R2037)-LEN(U2037)-1))</f>
        <v>hardware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>(I2038/86400)+25569+(-5/24)</f>
        <v>41768.656469907401</v>
      </c>
      <c r="K2038">
        <v>1397076319</v>
      </c>
      <c r="L2038" s="13">
        <f>(K2038/86400)+25569+(-5/24)</f>
        <v>41738.656469907401</v>
      </c>
      <c r="M2038" s="15" t="str">
        <f>TEXT(L2038, "mmm")</f>
        <v>Apr</v>
      </c>
      <c r="N2038" s="15" t="str">
        <f>TEXT(L2038, "yyyy")</f>
        <v>2014</v>
      </c>
      <c r="O2038" t="b">
        <v>1</v>
      </c>
      <c r="P2038">
        <v>848</v>
      </c>
      <c r="Q2038" t="b">
        <v>1</v>
      </c>
      <c r="R2038" t="s">
        <v>8295</v>
      </c>
      <c r="S2038" s="10">
        <f>(E2038/D2038)*100</f>
        <v>131.66833333333335</v>
      </c>
      <c r="T2038" s="12">
        <f>IF(P2038&gt;0,E2038/P2038,0)</f>
        <v>46.580778301886795</v>
      </c>
      <c r="U2038" t="str">
        <f>LEFT(R2038,FIND("/",R2038,1)-1)</f>
        <v>technology</v>
      </c>
      <c r="V2038" t="str">
        <f>RIGHT(R2038,(LEN(R2038)-LEN(U2038)-1))</f>
        <v>hardware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>(I2039/86400)+25569+(-5/24)</f>
        <v>41638.043437499997</v>
      </c>
      <c r="K2039">
        <v>1383195753</v>
      </c>
      <c r="L2039" s="13">
        <f>(K2039/86400)+25569+(-5/24)</f>
        <v>41578.001770833333</v>
      </c>
      <c r="M2039" s="15" t="str">
        <f>TEXT(L2039, "mmm")</f>
        <v>Oct</v>
      </c>
      <c r="N2039" s="15" t="str">
        <f>TEXT(L2039, "yyyy")</f>
        <v>2013</v>
      </c>
      <c r="O2039" t="b">
        <v>1</v>
      </c>
      <c r="P2039">
        <v>429</v>
      </c>
      <c r="Q2039" t="b">
        <v>1</v>
      </c>
      <c r="R2039" t="s">
        <v>8295</v>
      </c>
      <c r="S2039" s="10">
        <f>(E2039/D2039)*100</f>
        <v>300.47639999999996</v>
      </c>
      <c r="T2039" s="12">
        <f>IF(P2039&gt;0,E2039/P2039,0)</f>
        <v>70.041118881118877</v>
      </c>
      <c r="U2039" t="str">
        <f>LEFT(R2039,FIND("/",R2039,1)-1)</f>
        <v>technology</v>
      </c>
      <c r="V2039" t="str">
        <f>RIGHT(R2039,(LEN(R2039)-LEN(U2039)-1))</f>
        <v>hardware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>(I2040/86400)+25569+(-5/24)</f>
        <v>41456.541666666664</v>
      </c>
      <c r="K2040">
        <v>1369895421</v>
      </c>
      <c r="L2040" s="13">
        <f>(K2040/86400)+25569+(-5/24)</f>
        <v>41424.062743055554</v>
      </c>
      <c r="M2040" s="15" t="str">
        <f>TEXT(L2040, "mmm")</f>
        <v>May</v>
      </c>
      <c r="N2040" s="15" t="str">
        <f>TEXT(L2040, "yyyy")</f>
        <v>2013</v>
      </c>
      <c r="O2040" t="b">
        <v>1</v>
      </c>
      <c r="P2040">
        <v>204</v>
      </c>
      <c r="Q2040" t="b">
        <v>1</v>
      </c>
      <c r="R2040" t="s">
        <v>8295</v>
      </c>
      <c r="S2040" s="10">
        <f>(E2040/D2040)*100</f>
        <v>420.51249999999999</v>
      </c>
      <c r="T2040" s="12">
        <f>IF(P2040&gt;0,E2040/P2040,0)</f>
        <v>164.90686274509804</v>
      </c>
      <c r="U2040" t="str">
        <f>LEFT(R2040,FIND("/",R2040,1)-1)</f>
        <v>technology</v>
      </c>
      <c r="V2040" t="str">
        <f>RIGHT(R2040,(LEN(R2040)-LEN(U2040)-1))</f>
        <v>hardware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>(I2041/86400)+25569+(-5/24)</f>
        <v>42704.999305555553</v>
      </c>
      <c r="K2041">
        <v>1477996325</v>
      </c>
      <c r="L2041" s="13">
        <f>(K2041/86400)+25569+(-5/24)</f>
        <v>42675.23061342592</v>
      </c>
      <c r="M2041" s="15" t="str">
        <f>TEXT(L2041, "mmm")</f>
        <v>Nov</v>
      </c>
      <c r="N2041" s="15" t="str">
        <f>TEXT(L2041, "yyyy")</f>
        <v>2016</v>
      </c>
      <c r="O2041" t="b">
        <v>1</v>
      </c>
      <c r="P2041">
        <v>379</v>
      </c>
      <c r="Q2041" t="b">
        <v>1</v>
      </c>
      <c r="R2041" t="s">
        <v>8295</v>
      </c>
      <c r="S2041" s="10">
        <f>(E2041/D2041)*100</f>
        <v>136.21680000000001</v>
      </c>
      <c r="T2041" s="12">
        <f>IF(P2041&gt;0,E2041/P2041,0)</f>
        <v>449.26385224274406</v>
      </c>
      <c r="U2041" t="str">
        <f>LEFT(R2041,FIND("/",R2041,1)-1)</f>
        <v>technology</v>
      </c>
      <c r="V2041" t="str">
        <f>RIGHT(R2041,(LEN(R2041)-LEN(U2041)-1))</f>
        <v>hardware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>(I2042/86400)+25569+(-5/24)</f>
        <v>41593.760451388887</v>
      </c>
      <c r="K2042">
        <v>1383257703</v>
      </c>
      <c r="L2042" s="13">
        <f>(K2042/86400)+25569+(-5/24)</f>
        <v>41578.718784722216</v>
      </c>
      <c r="M2042" s="15" t="str">
        <f>TEXT(L2042, "mmm")</f>
        <v>Oct</v>
      </c>
      <c r="N2042" s="15" t="str">
        <f>TEXT(L2042, "yyyy")</f>
        <v>2013</v>
      </c>
      <c r="O2042" t="b">
        <v>1</v>
      </c>
      <c r="P2042">
        <v>271</v>
      </c>
      <c r="Q2042" t="b">
        <v>1</v>
      </c>
      <c r="R2042" t="s">
        <v>8295</v>
      </c>
      <c r="S2042" s="10">
        <f>(E2042/D2042)*100</f>
        <v>248.17133333333334</v>
      </c>
      <c r="T2042" s="12">
        <f>IF(P2042&gt;0,E2042/P2042,0)</f>
        <v>27.472841328413285</v>
      </c>
      <c r="U2042" t="str">
        <f>LEFT(R2042,FIND("/",R2042,1)-1)</f>
        <v>technology</v>
      </c>
      <c r="V2042" t="str">
        <f>RIGHT(R2042,(LEN(R2042)-LEN(U2042)-1))</f>
        <v>hardware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>(I2043/86400)+25569+(-5/24)</f>
        <v>42684.359108796292</v>
      </c>
      <c r="K2043">
        <v>1476189427</v>
      </c>
      <c r="L2043" s="13">
        <f>(K2043/86400)+25569+(-5/24)</f>
        <v>42654.317442129628</v>
      </c>
      <c r="M2043" s="15" t="str">
        <f>TEXT(L2043, "mmm")</f>
        <v>Oct</v>
      </c>
      <c r="N2043" s="15" t="str">
        <f>TEXT(L2043, "yyyy")</f>
        <v>2016</v>
      </c>
      <c r="O2043" t="b">
        <v>0</v>
      </c>
      <c r="P2043">
        <v>120</v>
      </c>
      <c r="Q2043" t="b">
        <v>1</v>
      </c>
      <c r="R2043" t="s">
        <v>8295</v>
      </c>
      <c r="S2043" s="10">
        <f>(E2043/D2043)*100</f>
        <v>181.86315789473684</v>
      </c>
      <c r="T2043" s="12">
        <f>IF(P2043&gt;0,E2043/P2043,0)</f>
        <v>143.97499999999999</v>
      </c>
      <c r="U2043" t="str">
        <f>LEFT(R2043,FIND("/",R2043,1)-1)</f>
        <v>technology</v>
      </c>
      <c r="V2043" t="str">
        <f>RIGHT(R2043,(LEN(R2043)-LEN(U2043)-1))</f>
        <v>hardware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>(I2044/86400)+25569+(-5/24)</f>
        <v>42391.499699074069</v>
      </c>
      <c r="K2044">
        <v>1448297974</v>
      </c>
      <c r="L2044" s="13">
        <f>(K2044/86400)+25569+(-5/24)</f>
        <v>42331.499699074069</v>
      </c>
      <c r="M2044" s="15" t="str">
        <f>TEXT(L2044, "mmm")</f>
        <v>Nov</v>
      </c>
      <c r="N2044" s="15" t="str">
        <f>TEXT(L2044, "yyyy")</f>
        <v>2015</v>
      </c>
      <c r="O2044" t="b">
        <v>0</v>
      </c>
      <c r="P2044">
        <v>140</v>
      </c>
      <c r="Q2044" t="b">
        <v>1</v>
      </c>
      <c r="R2044" t="s">
        <v>8295</v>
      </c>
      <c r="S2044" s="10">
        <f>(E2044/D2044)*100</f>
        <v>123.53</v>
      </c>
      <c r="T2044" s="12">
        <f>IF(P2044&gt;0,E2044/P2044,0)</f>
        <v>88.23571428571428</v>
      </c>
      <c r="U2044" t="str">
        <f>LEFT(R2044,FIND("/",R2044,1)-1)</f>
        <v>technology</v>
      </c>
      <c r="V2044" t="str">
        <f>RIGHT(R2044,(LEN(R2044)-LEN(U2044)-1))</f>
        <v>hardware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>(I2045/86400)+25569+(-5/24)</f>
        <v>42714.999305555553</v>
      </c>
      <c r="K2045">
        <v>1476764077</v>
      </c>
      <c r="L2045" s="13">
        <f>(K2045/86400)+25569+(-5/24)</f>
        <v>42660.968483796292</v>
      </c>
      <c r="M2045" s="15" t="str">
        <f>TEXT(L2045, "mmm")</f>
        <v>Oct</v>
      </c>
      <c r="N2045" s="15" t="str">
        <f>TEXT(L2045, "yyyy")</f>
        <v>2016</v>
      </c>
      <c r="O2045" t="b">
        <v>0</v>
      </c>
      <c r="P2045">
        <v>193</v>
      </c>
      <c r="Q2045" t="b">
        <v>1</v>
      </c>
      <c r="R2045" t="s">
        <v>8295</v>
      </c>
      <c r="S2045" s="10">
        <f>(E2045/D2045)*100</f>
        <v>506.20938628158842</v>
      </c>
      <c r="T2045" s="12">
        <f>IF(P2045&gt;0,E2045/P2045,0)</f>
        <v>36.326424870466319</v>
      </c>
      <c r="U2045" t="str">
        <f>LEFT(R2045,FIND("/",R2045,1)-1)</f>
        <v>technology</v>
      </c>
      <c r="V2045" t="str">
        <f>RIGHT(R2045,(LEN(R2045)-LEN(U2045)-1))</f>
        <v>hardware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>(I2046/86400)+25569+(-5/24)</f>
        <v>42168.475856481477</v>
      </c>
      <c r="K2046">
        <v>1431620714</v>
      </c>
      <c r="L2046" s="13">
        <f>(K2046/86400)+25569+(-5/24)</f>
        <v>42138.475856481477</v>
      </c>
      <c r="M2046" s="15" t="str">
        <f>TEXT(L2046, "mmm")</f>
        <v>May</v>
      </c>
      <c r="N2046" s="15" t="str">
        <f>TEXT(L2046, "yyyy")</f>
        <v>2015</v>
      </c>
      <c r="O2046" t="b">
        <v>0</v>
      </c>
      <c r="P2046">
        <v>180</v>
      </c>
      <c r="Q2046" t="b">
        <v>1</v>
      </c>
      <c r="R2046" t="s">
        <v>8295</v>
      </c>
      <c r="S2046" s="10">
        <f>(E2046/D2046)*100</f>
        <v>108.21333333333334</v>
      </c>
      <c r="T2046" s="12">
        <f>IF(P2046&gt;0,E2046/P2046,0)</f>
        <v>90.177777777777777</v>
      </c>
      <c r="U2046" t="str">
        <f>LEFT(R2046,FIND("/",R2046,1)-1)</f>
        <v>technology</v>
      </c>
      <c r="V2046" t="str">
        <f>RIGHT(R2046,(LEN(R2046)-LEN(U2046)-1))</f>
        <v>hardware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>(I2047/86400)+25569+(-5/24)</f>
        <v>41098.880173611113</v>
      </c>
      <c r="K2047">
        <v>1339207647</v>
      </c>
      <c r="L2047" s="13">
        <f>(K2047/86400)+25569+(-5/24)</f>
        <v>41068.880173611113</v>
      </c>
      <c r="M2047" s="15" t="str">
        <f>TEXT(L2047, "mmm")</f>
        <v>Jun</v>
      </c>
      <c r="N2047" s="15" t="str">
        <f>TEXT(L2047, "yyyy")</f>
        <v>2012</v>
      </c>
      <c r="O2047" t="b">
        <v>0</v>
      </c>
      <c r="P2047">
        <v>263</v>
      </c>
      <c r="Q2047" t="b">
        <v>1</v>
      </c>
      <c r="R2047" t="s">
        <v>8295</v>
      </c>
      <c r="S2047" s="10">
        <f>(E2047/D2047)*100</f>
        <v>819.18387755102037</v>
      </c>
      <c r="T2047" s="12">
        <f>IF(P2047&gt;0,E2047/P2047,0)</f>
        <v>152.62361216730039</v>
      </c>
      <c r="U2047" t="str">
        <f>LEFT(R2047,FIND("/",R2047,1)-1)</f>
        <v>technology</v>
      </c>
      <c r="V2047" t="str">
        <f>RIGHT(R2047,(LEN(R2047)-LEN(U2047)-1))</f>
        <v>hardware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>(I2048/86400)+25569+(-5/24)</f>
        <v>41416.963472222218</v>
      </c>
      <c r="K2048">
        <v>1366690044</v>
      </c>
      <c r="L2048" s="13">
        <f>(K2048/86400)+25569+(-5/24)</f>
        <v>41386.963472222218</v>
      </c>
      <c r="M2048" s="15" t="str">
        <f>TEXT(L2048, "mmm")</f>
        <v>Apr</v>
      </c>
      <c r="N2048" s="15" t="str">
        <f>TEXT(L2048, "yyyy")</f>
        <v>2013</v>
      </c>
      <c r="O2048" t="b">
        <v>0</v>
      </c>
      <c r="P2048">
        <v>217</v>
      </c>
      <c r="Q2048" t="b">
        <v>1</v>
      </c>
      <c r="R2048" t="s">
        <v>8295</v>
      </c>
      <c r="S2048" s="10">
        <f>(E2048/D2048)*100</f>
        <v>121.10000000000001</v>
      </c>
      <c r="T2048" s="12">
        <f>IF(P2048&gt;0,E2048/P2048,0)</f>
        <v>55.806451612903224</v>
      </c>
      <c r="U2048" t="str">
        <f>LEFT(R2048,FIND("/",R2048,1)-1)</f>
        <v>technology</v>
      </c>
      <c r="V2048" t="str">
        <f>RIGHT(R2048,(LEN(R2048)-LEN(U2048)-1))</f>
        <v>hardware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>(I2049/86400)+25569+(-5/24)</f>
        <v>42110.791666666664</v>
      </c>
      <c r="K2049">
        <v>1426714870</v>
      </c>
      <c r="L2049" s="13">
        <f>(K2049/86400)+25569+(-5/24)</f>
        <v>42081.695254629631</v>
      </c>
      <c r="M2049" s="15" t="str">
        <f>TEXT(L2049, "mmm")</f>
        <v>Mar</v>
      </c>
      <c r="N2049" s="15" t="str">
        <f>TEXT(L2049, "yyyy")</f>
        <v>2015</v>
      </c>
      <c r="O2049" t="b">
        <v>0</v>
      </c>
      <c r="P2049">
        <v>443</v>
      </c>
      <c r="Q2049" t="b">
        <v>1</v>
      </c>
      <c r="R2049" t="s">
        <v>8295</v>
      </c>
      <c r="S2049" s="10">
        <f>(E2049/D2049)*100</f>
        <v>102.99897959183673</v>
      </c>
      <c r="T2049" s="12">
        <f>IF(P2049&gt;0,E2049/P2049,0)</f>
        <v>227.85327313769753</v>
      </c>
      <c r="U2049" t="str">
        <f>LEFT(R2049,FIND("/",R2049,1)-1)</f>
        <v>technology</v>
      </c>
      <c r="V2049" t="str">
        <f>RIGHT(R2049,(LEN(R2049)-LEN(U2049)-1))</f>
        <v>hardware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>(I2050/86400)+25569+(-5/24)</f>
        <v>41417.443182870367</v>
      </c>
      <c r="K2050">
        <v>1366731491</v>
      </c>
      <c r="L2050" s="13">
        <f>(K2050/86400)+25569+(-5/24)</f>
        <v>41387.443182870367</v>
      </c>
      <c r="M2050" s="15" t="str">
        <f>TEXT(L2050, "mmm")</f>
        <v>Apr</v>
      </c>
      <c r="N2050" s="15" t="str">
        <f>TEXT(L2050, "yyyy")</f>
        <v>2013</v>
      </c>
      <c r="O2050" t="b">
        <v>0</v>
      </c>
      <c r="P2050">
        <v>1373</v>
      </c>
      <c r="Q2050" t="b">
        <v>1</v>
      </c>
      <c r="R2050" t="s">
        <v>8295</v>
      </c>
      <c r="S2050" s="10">
        <f>(E2050/D2050)*100</f>
        <v>148.33229411764705</v>
      </c>
      <c r="T2050" s="12">
        <f>IF(P2050&gt;0,E2050/P2050,0)</f>
        <v>91.82989803350327</v>
      </c>
      <c r="U2050" t="str">
        <f>LEFT(R2050,FIND("/",R2050,1)-1)</f>
        <v>technology</v>
      </c>
      <c r="V2050" t="str">
        <f>RIGHT(R2050,(LEN(R2050)-LEN(U2050)-1))</f>
        <v>hardware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>(I2051/86400)+25569+(-5/24)</f>
        <v>41610.749305555553</v>
      </c>
      <c r="K2051">
        <v>1382963963</v>
      </c>
      <c r="L2051" s="13">
        <f>(K2051/86400)+25569+(-5/24)</f>
        <v>41575.319016203699</v>
      </c>
      <c r="M2051" s="15" t="str">
        <f>TEXT(L2051, "mmm")</f>
        <v>Oct</v>
      </c>
      <c r="N2051" s="15" t="str">
        <f>TEXT(L2051, "yyyy")</f>
        <v>2013</v>
      </c>
      <c r="O2051" t="b">
        <v>0</v>
      </c>
      <c r="P2051">
        <v>742</v>
      </c>
      <c r="Q2051" t="b">
        <v>1</v>
      </c>
      <c r="R2051" t="s">
        <v>8295</v>
      </c>
      <c r="S2051" s="10">
        <f>(E2051/D2051)*100</f>
        <v>120.19070000000001</v>
      </c>
      <c r="T2051" s="12">
        <f>IF(P2051&gt;0,E2051/P2051,0)</f>
        <v>80.991037735849048</v>
      </c>
      <c r="U2051" t="str">
        <f>LEFT(R2051,FIND("/",R2051,1)-1)</f>
        <v>technology</v>
      </c>
      <c r="V2051" t="str">
        <f>RIGHT(R2051,(LEN(R2051)-LEN(U2051)-1))</f>
        <v>hardware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>(I2052/86400)+25569+(-5/24)</f>
        <v>42154.863171296289</v>
      </c>
      <c r="K2052">
        <v>1429580578</v>
      </c>
      <c r="L2052" s="13">
        <f>(K2052/86400)+25569+(-5/24)</f>
        <v>42114.863171296289</v>
      </c>
      <c r="M2052" s="15" t="str">
        <f>TEXT(L2052, "mmm")</f>
        <v>Apr</v>
      </c>
      <c r="N2052" s="15" t="str">
        <f>TEXT(L2052, "yyyy")</f>
        <v>2015</v>
      </c>
      <c r="O2052" t="b">
        <v>0</v>
      </c>
      <c r="P2052">
        <v>170</v>
      </c>
      <c r="Q2052" t="b">
        <v>1</v>
      </c>
      <c r="R2052" t="s">
        <v>8295</v>
      </c>
      <c r="S2052" s="10">
        <f>(E2052/D2052)*100</f>
        <v>473.27000000000004</v>
      </c>
      <c r="T2052" s="12">
        <f>IF(P2052&gt;0,E2052/P2052,0)</f>
        <v>278.39411764705881</v>
      </c>
      <c r="U2052" t="str">
        <f>LEFT(R2052,FIND("/",R2052,1)-1)</f>
        <v>technology</v>
      </c>
      <c r="V2052" t="str">
        <f>RIGHT(R2052,(LEN(R2052)-LEN(U2052)-1))</f>
        <v>hardware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>(I2053/86400)+25569+(-5/24)</f>
        <v>41633.814085648148</v>
      </c>
      <c r="K2053">
        <v>1385425937</v>
      </c>
      <c r="L2053" s="13">
        <f>(K2053/86400)+25569+(-5/24)</f>
        <v>41603.814085648148</v>
      </c>
      <c r="M2053" s="15" t="str">
        <f>TEXT(L2053, "mmm")</f>
        <v>Nov</v>
      </c>
      <c r="N2053" s="15" t="str">
        <f>TEXT(L2053, "yyyy")</f>
        <v>2013</v>
      </c>
      <c r="O2053" t="b">
        <v>0</v>
      </c>
      <c r="P2053">
        <v>242</v>
      </c>
      <c r="Q2053" t="b">
        <v>1</v>
      </c>
      <c r="R2053" t="s">
        <v>8295</v>
      </c>
      <c r="S2053" s="10">
        <f>(E2053/D2053)*100</f>
        <v>130.36250000000001</v>
      </c>
      <c r="T2053" s="12">
        <f>IF(P2053&gt;0,E2053/P2053,0)</f>
        <v>43.095041322314053</v>
      </c>
      <c r="U2053" t="str">
        <f>LEFT(R2053,FIND("/",R2053,1)-1)</f>
        <v>technology</v>
      </c>
      <c r="V2053" t="str">
        <f>RIGHT(R2053,(LEN(R2053)-LEN(U2053)-1))</f>
        <v>hardware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>(I2054/86400)+25569+(-5/24)</f>
        <v>42419.875613425924</v>
      </c>
      <c r="K2054">
        <v>1452045653</v>
      </c>
      <c r="L2054" s="13">
        <f>(K2054/86400)+25569+(-5/24)</f>
        <v>42374.875613425924</v>
      </c>
      <c r="M2054" s="15" t="str">
        <f>TEXT(L2054, "mmm")</f>
        <v>Jan</v>
      </c>
      <c r="N2054" s="15" t="str">
        <f>TEXT(L2054, "yyyy")</f>
        <v>2016</v>
      </c>
      <c r="O2054" t="b">
        <v>0</v>
      </c>
      <c r="P2054">
        <v>541</v>
      </c>
      <c r="Q2054" t="b">
        <v>1</v>
      </c>
      <c r="R2054" t="s">
        <v>8295</v>
      </c>
      <c r="S2054" s="10">
        <f>(E2054/D2054)*100</f>
        <v>353.048</v>
      </c>
      <c r="T2054" s="12">
        <f>IF(P2054&gt;0,E2054/P2054,0)</f>
        <v>326.29205175600737</v>
      </c>
      <c r="U2054" t="str">
        <f>LEFT(R2054,FIND("/",R2054,1)-1)</f>
        <v>technology</v>
      </c>
      <c r="V2054" t="str">
        <f>RIGHT(R2054,(LEN(R2054)-LEN(U2054)-1))</f>
        <v>hardware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>(I2055/86400)+25569+(-5/24)</f>
        <v>42333.450821759259</v>
      </c>
      <c r="K2055">
        <v>1445870951</v>
      </c>
      <c r="L2055" s="13">
        <f>(K2055/86400)+25569+(-5/24)</f>
        <v>42303.409155092588</v>
      </c>
      <c r="M2055" s="15" t="str">
        <f>TEXT(L2055, "mmm")</f>
        <v>Oct</v>
      </c>
      <c r="N2055" s="15" t="str">
        <f>TEXT(L2055, "yyyy")</f>
        <v>2015</v>
      </c>
      <c r="O2055" t="b">
        <v>0</v>
      </c>
      <c r="P2055">
        <v>121</v>
      </c>
      <c r="Q2055" t="b">
        <v>1</v>
      </c>
      <c r="R2055" t="s">
        <v>8295</v>
      </c>
      <c r="S2055" s="10">
        <f>(E2055/D2055)*100</f>
        <v>101.02</v>
      </c>
      <c r="T2055" s="12">
        <f>IF(P2055&gt;0,E2055/P2055,0)</f>
        <v>41.743801652892564</v>
      </c>
      <c r="U2055" t="str">
        <f>LEFT(R2055,FIND("/",R2055,1)-1)</f>
        <v>technology</v>
      </c>
      <c r="V2055" t="str">
        <f>RIGHT(R2055,(LEN(R2055)-LEN(U2055)-1))</f>
        <v>hardware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>(I2056/86400)+25569+(-5/24)</f>
        <v>41761.312615740739</v>
      </c>
      <c r="K2056">
        <v>1396441810</v>
      </c>
      <c r="L2056" s="13">
        <f>(K2056/86400)+25569+(-5/24)</f>
        <v>41731.312615740739</v>
      </c>
      <c r="M2056" s="15" t="str">
        <f>TEXT(L2056, "mmm")</f>
        <v>Apr</v>
      </c>
      <c r="N2056" s="15" t="str">
        <f>TEXT(L2056, "yyyy")</f>
        <v>2014</v>
      </c>
      <c r="O2056" t="b">
        <v>0</v>
      </c>
      <c r="P2056">
        <v>621</v>
      </c>
      <c r="Q2056" t="b">
        <v>1</v>
      </c>
      <c r="R2056" t="s">
        <v>8295</v>
      </c>
      <c r="S2056" s="10">
        <f>(E2056/D2056)*100</f>
        <v>113.59142857142857</v>
      </c>
      <c r="T2056" s="12">
        <f>IF(P2056&gt;0,E2056/P2056,0)</f>
        <v>64.020933977455712</v>
      </c>
      <c r="U2056" t="str">
        <f>LEFT(R2056,FIND("/",R2056,1)-1)</f>
        <v>technology</v>
      </c>
      <c r="V2056" t="str">
        <f>RIGHT(R2056,(LEN(R2056)-LEN(U2056)-1))</f>
        <v>hardware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>(I2057/86400)+25569+(-5/24)</f>
        <v>41975.958333333336</v>
      </c>
      <c r="K2057">
        <v>1415031043</v>
      </c>
      <c r="L2057" s="13">
        <f>(K2057/86400)+25569+(-5/24)</f>
        <v>41946.465775462959</v>
      </c>
      <c r="M2057" s="15" t="str">
        <f>TEXT(L2057, "mmm")</f>
        <v>Nov</v>
      </c>
      <c r="N2057" s="15" t="str">
        <f>TEXT(L2057, "yyyy")</f>
        <v>2014</v>
      </c>
      <c r="O2057" t="b">
        <v>0</v>
      </c>
      <c r="P2057">
        <v>101</v>
      </c>
      <c r="Q2057" t="b">
        <v>1</v>
      </c>
      <c r="R2057" t="s">
        <v>8295</v>
      </c>
      <c r="S2057" s="10">
        <f>(E2057/D2057)*100</f>
        <v>167.41666666666666</v>
      </c>
      <c r="T2057" s="12">
        <f>IF(P2057&gt;0,E2057/P2057,0)</f>
        <v>99.455445544554451</v>
      </c>
      <c r="U2057" t="str">
        <f>LEFT(R2057,FIND("/",R2057,1)-1)</f>
        <v>technology</v>
      </c>
      <c r="V2057" t="str">
        <f>RIGHT(R2057,(LEN(R2057)-LEN(U2057)-1))</f>
        <v>hardware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>(I2058/86400)+25569+(-5/24)</f>
        <v>41381.552569444444</v>
      </c>
      <c r="K2058">
        <v>1363630542</v>
      </c>
      <c r="L2058" s="13">
        <f>(K2058/86400)+25569+(-5/24)</f>
        <v>41351.552569444444</v>
      </c>
      <c r="M2058" s="15" t="str">
        <f>TEXT(L2058, "mmm")</f>
        <v>Mar</v>
      </c>
      <c r="N2058" s="15" t="str">
        <f>TEXT(L2058, "yyyy")</f>
        <v>2013</v>
      </c>
      <c r="O2058" t="b">
        <v>0</v>
      </c>
      <c r="P2058">
        <v>554</v>
      </c>
      <c r="Q2058" t="b">
        <v>1</v>
      </c>
      <c r="R2058" t="s">
        <v>8295</v>
      </c>
      <c r="S2058" s="10">
        <f>(E2058/D2058)*100</f>
        <v>153.452</v>
      </c>
      <c r="T2058" s="12">
        <f>IF(P2058&gt;0,E2058/P2058,0)</f>
        <v>138.49458483754512</v>
      </c>
      <c r="U2058" t="str">
        <f>LEFT(R2058,FIND("/",R2058,1)-1)</f>
        <v>technology</v>
      </c>
      <c r="V2058" t="str">
        <f>RIGHT(R2058,(LEN(R2058)-LEN(U2058)-1))</f>
        <v>hardware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>(I2059/86400)+25569+(-5/24)</f>
        <v>42426.286249999997</v>
      </c>
      <c r="K2059">
        <v>1453895532</v>
      </c>
      <c r="L2059" s="13">
        <f>(K2059/86400)+25569+(-5/24)</f>
        <v>42396.286249999997</v>
      </c>
      <c r="M2059" s="15" t="str">
        <f>TEXT(L2059, "mmm")</f>
        <v>Jan</v>
      </c>
      <c r="N2059" s="15" t="str">
        <f>TEXT(L2059, "yyyy")</f>
        <v>2016</v>
      </c>
      <c r="O2059" t="b">
        <v>0</v>
      </c>
      <c r="P2059">
        <v>666</v>
      </c>
      <c r="Q2059" t="b">
        <v>1</v>
      </c>
      <c r="R2059" t="s">
        <v>8295</v>
      </c>
      <c r="S2059" s="10">
        <f>(E2059/D2059)*100</f>
        <v>202.23220000000001</v>
      </c>
      <c r="T2059" s="12">
        <f>IF(P2059&gt;0,E2059/P2059,0)</f>
        <v>45.547792792792798</v>
      </c>
      <c r="U2059" t="str">
        <f>LEFT(R2059,FIND("/",R2059,1)-1)</f>
        <v>technology</v>
      </c>
      <c r="V2059" t="str">
        <f>RIGHT(R2059,(LEN(R2059)-LEN(U2059)-1))</f>
        <v>hardware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>(I2060/86400)+25569+(-5/24)</f>
        <v>42065.624999999993</v>
      </c>
      <c r="K2060">
        <v>1421916830</v>
      </c>
      <c r="L2060" s="13">
        <f>(K2060/86400)+25569+(-5/24)</f>
        <v>42026.16238425926</v>
      </c>
      <c r="M2060" s="15" t="str">
        <f>TEXT(L2060, "mmm")</f>
        <v>Jan</v>
      </c>
      <c r="N2060" s="15" t="str">
        <f>TEXT(L2060, "yyyy")</f>
        <v>2015</v>
      </c>
      <c r="O2060" t="b">
        <v>0</v>
      </c>
      <c r="P2060">
        <v>410</v>
      </c>
      <c r="Q2060" t="b">
        <v>1</v>
      </c>
      <c r="R2060" t="s">
        <v>8295</v>
      </c>
      <c r="S2060" s="10">
        <f>(E2060/D2060)*100</f>
        <v>168.28125</v>
      </c>
      <c r="T2060" s="12">
        <f>IF(P2060&gt;0,E2060/P2060,0)</f>
        <v>10.507317073170732</v>
      </c>
      <c r="U2060" t="str">
        <f>LEFT(R2060,FIND("/",R2060,1)-1)</f>
        <v>technology</v>
      </c>
      <c r="V2060" t="str">
        <f>RIGHT(R2060,(LEN(R2060)-LEN(U2060)-1))</f>
        <v>hardware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>(I2061/86400)+25569+(-5/24)</f>
        <v>42400.707638888889</v>
      </c>
      <c r="K2061">
        <v>1450880854</v>
      </c>
      <c r="L2061" s="13">
        <f>(K2061/86400)+25569+(-5/24)</f>
        <v>42361.394143518519</v>
      </c>
      <c r="M2061" s="15" t="str">
        <f>TEXT(L2061, "mmm")</f>
        <v>Dec</v>
      </c>
      <c r="N2061" s="15" t="str">
        <f>TEXT(L2061, "yyyy")</f>
        <v>2015</v>
      </c>
      <c r="O2061" t="b">
        <v>0</v>
      </c>
      <c r="P2061">
        <v>375</v>
      </c>
      <c r="Q2061" t="b">
        <v>1</v>
      </c>
      <c r="R2061" t="s">
        <v>8295</v>
      </c>
      <c r="S2061" s="10">
        <f>(E2061/D2061)*100</f>
        <v>143.45666666666668</v>
      </c>
      <c r="T2061" s="12">
        <f>IF(P2061&gt;0,E2061/P2061,0)</f>
        <v>114.76533333333333</v>
      </c>
      <c r="U2061" t="str">
        <f>LEFT(R2061,FIND("/",R2061,1)-1)</f>
        <v>technology</v>
      </c>
      <c r="V2061" t="str">
        <f>RIGHT(R2061,(LEN(R2061)-LEN(U2061)-1))</f>
        <v>hardware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>(I2062/86400)+25569+(-5/24)</f>
        <v>41843.434606481482</v>
      </c>
      <c r="K2062">
        <v>1400945150</v>
      </c>
      <c r="L2062" s="13">
        <f>(K2062/86400)+25569+(-5/24)</f>
        <v>41783.434606481482</v>
      </c>
      <c r="M2062" s="15" t="str">
        <f>TEXT(L2062, "mmm")</f>
        <v>May</v>
      </c>
      <c r="N2062" s="15" t="str">
        <f>TEXT(L2062, "yyyy")</f>
        <v>2014</v>
      </c>
      <c r="O2062" t="b">
        <v>0</v>
      </c>
      <c r="P2062">
        <v>1364</v>
      </c>
      <c r="Q2062" t="b">
        <v>1</v>
      </c>
      <c r="R2062" t="s">
        <v>8295</v>
      </c>
      <c r="S2062" s="10">
        <f>(E2062/D2062)*100</f>
        <v>196.4</v>
      </c>
      <c r="T2062" s="12">
        <f>IF(P2062&gt;0,E2062/P2062,0)</f>
        <v>35.997067448680355</v>
      </c>
      <c r="U2062" t="str">
        <f>LEFT(R2062,FIND("/",R2062,1)-1)</f>
        <v>technology</v>
      </c>
      <c r="V2062" t="str">
        <f>RIGHT(R2062,(LEN(R2062)-LEN(U2062)-1))</f>
        <v>hardware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>(I2063/86400)+25569+(-5/24)</f>
        <v>42735.556180555555</v>
      </c>
      <c r="K2063">
        <v>1480616454</v>
      </c>
      <c r="L2063" s="13">
        <f>(K2063/86400)+25569+(-5/24)</f>
        <v>42705.556180555555</v>
      </c>
      <c r="M2063" s="15" t="str">
        <f>TEXT(L2063, "mmm")</f>
        <v>Dec</v>
      </c>
      <c r="N2063" s="15" t="str">
        <f>TEXT(L2063, "yyyy")</f>
        <v>2016</v>
      </c>
      <c r="O2063" t="b">
        <v>0</v>
      </c>
      <c r="P2063">
        <v>35</v>
      </c>
      <c r="Q2063" t="b">
        <v>1</v>
      </c>
      <c r="R2063" t="s">
        <v>8295</v>
      </c>
      <c r="S2063" s="10">
        <f>(E2063/D2063)*100</f>
        <v>107.91999999999999</v>
      </c>
      <c r="T2063" s="12">
        <f>IF(P2063&gt;0,E2063/P2063,0)</f>
        <v>154.17142857142858</v>
      </c>
      <c r="U2063" t="str">
        <f>LEFT(R2063,FIND("/",R2063,1)-1)</f>
        <v>technology</v>
      </c>
      <c r="V2063" t="str">
        <f>RIGHT(R2063,(LEN(R2063)-LEN(U2063)-1))</f>
        <v>hardware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>(I2064/86400)+25569+(-5/24)</f>
        <v>42453.1330787037</v>
      </c>
      <c r="K2064">
        <v>1456218698</v>
      </c>
      <c r="L2064" s="13">
        <f>(K2064/86400)+25569+(-5/24)</f>
        <v>42423.174745370365</v>
      </c>
      <c r="M2064" s="15" t="str">
        <f>TEXT(L2064, "mmm")</f>
        <v>Feb</v>
      </c>
      <c r="N2064" s="15" t="str">
        <f>TEXT(L2064, "yyyy")</f>
        <v>2016</v>
      </c>
      <c r="O2064" t="b">
        <v>0</v>
      </c>
      <c r="P2064">
        <v>203</v>
      </c>
      <c r="Q2064" t="b">
        <v>1</v>
      </c>
      <c r="R2064" t="s">
        <v>8295</v>
      </c>
      <c r="S2064" s="10">
        <f>(E2064/D2064)*100</f>
        <v>114.97699999999999</v>
      </c>
      <c r="T2064" s="12">
        <f>IF(P2064&gt;0,E2064/P2064,0)</f>
        <v>566.38916256157631</v>
      </c>
      <c r="U2064" t="str">
        <f>LEFT(R2064,FIND("/",R2064,1)-1)</f>
        <v>technology</v>
      </c>
      <c r="V2064" t="str">
        <f>RIGHT(R2064,(LEN(R2064)-LEN(U2064)-1))</f>
        <v>hardware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>(I2065/86400)+25569+(-5/24)</f>
        <v>42505.524317129624</v>
      </c>
      <c r="K2065">
        <v>1460482501</v>
      </c>
      <c r="L2065" s="13">
        <f>(K2065/86400)+25569+(-5/24)</f>
        <v>42472.524317129624</v>
      </c>
      <c r="M2065" s="15" t="str">
        <f>TEXT(L2065, "mmm")</f>
        <v>Apr</v>
      </c>
      <c r="N2065" s="15" t="str">
        <f>TEXT(L2065, "yyyy")</f>
        <v>2016</v>
      </c>
      <c r="O2065" t="b">
        <v>0</v>
      </c>
      <c r="P2065">
        <v>49</v>
      </c>
      <c r="Q2065" t="b">
        <v>1</v>
      </c>
      <c r="R2065" t="s">
        <v>8295</v>
      </c>
      <c r="S2065" s="10">
        <f>(E2065/D2065)*100</f>
        <v>148.04999999999998</v>
      </c>
      <c r="T2065" s="12">
        <f>IF(P2065&gt;0,E2065/P2065,0)</f>
        <v>120.85714285714286</v>
      </c>
      <c r="U2065" t="str">
        <f>LEFT(R2065,FIND("/",R2065,1)-1)</f>
        <v>technology</v>
      </c>
      <c r="V2065" t="str">
        <f>RIGHT(R2065,(LEN(R2065)-LEN(U2065)-1))</f>
        <v>hardware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>(I2066/86400)+25569+(-5/24)</f>
        <v>41425.291666666664</v>
      </c>
      <c r="K2066">
        <v>1366879523</v>
      </c>
      <c r="L2066" s="13">
        <f>(K2066/86400)+25569+(-5/24)</f>
        <v>41389.1565162037</v>
      </c>
      <c r="M2066" s="15" t="str">
        <f>TEXT(L2066, "mmm")</f>
        <v>Apr</v>
      </c>
      <c r="N2066" s="15" t="str">
        <f>TEXT(L2066, "yyyy")</f>
        <v>2013</v>
      </c>
      <c r="O2066" t="b">
        <v>0</v>
      </c>
      <c r="P2066">
        <v>5812</v>
      </c>
      <c r="Q2066" t="b">
        <v>1</v>
      </c>
      <c r="R2066" t="s">
        <v>8295</v>
      </c>
      <c r="S2066" s="10">
        <f>(E2066/D2066)*100</f>
        <v>191.16676082790633</v>
      </c>
      <c r="T2066" s="12">
        <f>IF(P2066&gt;0,E2066/P2066,0)</f>
        <v>86.163845492085343</v>
      </c>
      <c r="U2066" t="str">
        <f>LEFT(R2066,FIND("/",R2066,1)-1)</f>
        <v>technology</v>
      </c>
      <c r="V2066" t="str">
        <f>RIGHT(R2066,(LEN(R2066)-LEN(U2066)-1))</f>
        <v>hardware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>(I2067/86400)+25569+(-5/24)</f>
        <v>41633.125335648147</v>
      </c>
      <c r="K2067">
        <v>1385366429</v>
      </c>
      <c r="L2067" s="13">
        <f>(K2067/86400)+25569+(-5/24)</f>
        <v>41603.125335648147</v>
      </c>
      <c r="M2067" s="15" t="str">
        <f>TEXT(L2067, "mmm")</f>
        <v>Nov</v>
      </c>
      <c r="N2067" s="15" t="str">
        <f>TEXT(L2067, "yyyy")</f>
        <v>2013</v>
      </c>
      <c r="O2067" t="b">
        <v>0</v>
      </c>
      <c r="P2067">
        <v>1556</v>
      </c>
      <c r="Q2067" t="b">
        <v>1</v>
      </c>
      <c r="R2067" t="s">
        <v>8295</v>
      </c>
      <c r="S2067" s="10">
        <f>(E2067/D2067)*100</f>
        <v>199.215125</v>
      </c>
      <c r="T2067" s="12">
        <f>IF(P2067&gt;0,E2067/P2067,0)</f>
        <v>51.212114395886893</v>
      </c>
      <c r="U2067" t="str">
        <f>LEFT(R2067,FIND("/",R2067,1)-1)</f>
        <v>technology</v>
      </c>
      <c r="V2067" t="str">
        <f>RIGHT(R2067,(LEN(R2067)-LEN(U2067)-1))</f>
        <v>hardware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>(I2068/86400)+25569+(-5/24)</f>
        <v>41874.563460648147</v>
      </c>
      <c r="K2068">
        <v>1406226683</v>
      </c>
      <c r="L2068" s="13">
        <f>(K2068/86400)+25569+(-5/24)</f>
        <v>41844.563460648147</v>
      </c>
      <c r="M2068" s="15" t="str">
        <f>TEXT(L2068, "mmm")</f>
        <v>Jul</v>
      </c>
      <c r="N2068" s="15" t="str">
        <f>TEXT(L2068, "yyyy")</f>
        <v>2014</v>
      </c>
      <c r="O2068" t="b">
        <v>0</v>
      </c>
      <c r="P2068">
        <v>65</v>
      </c>
      <c r="Q2068" t="b">
        <v>1</v>
      </c>
      <c r="R2068" t="s">
        <v>8295</v>
      </c>
      <c r="S2068" s="10">
        <f>(E2068/D2068)*100</f>
        <v>218.6</v>
      </c>
      <c r="T2068" s="12">
        <f>IF(P2068&gt;0,E2068/P2068,0)</f>
        <v>67.261538461538464</v>
      </c>
      <c r="U2068" t="str">
        <f>LEFT(R2068,FIND("/",R2068,1)-1)</f>
        <v>technology</v>
      </c>
      <c r="V2068" t="str">
        <f>RIGHT(R2068,(LEN(R2068)-LEN(U2068)-1))</f>
        <v>hardware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>(I2069/86400)+25569+(-5/24)</f>
        <v>42148.645555555551</v>
      </c>
      <c r="K2069">
        <v>1429648176</v>
      </c>
      <c r="L2069" s="13">
        <f>(K2069/86400)+25569+(-5/24)</f>
        <v>42115.645555555551</v>
      </c>
      <c r="M2069" s="15" t="str">
        <f>TEXT(L2069, "mmm")</f>
        <v>Apr</v>
      </c>
      <c r="N2069" s="15" t="str">
        <f>TEXT(L2069, "yyyy")</f>
        <v>2015</v>
      </c>
      <c r="O2069" t="b">
        <v>0</v>
      </c>
      <c r="P2069">
        <v>10</v>
      </c>
      <c r="Q2069" t="b">
        <v>1</v>
      </c>
      <c r="R2069" t="s">
        <v>8295</v>
      </c>
      <c r="S2069" s="10">
        <f>(E2069/D2069)*100</f>
        <v>126.86868686868686</v>
      </c>
      <c r="T2069" s="12">
        <f>IF(P2069&gt;0,E2069/P2069,0)</f>
        <v>62.8</v>
      </c>
      <c r="U2069" t="str">
        <f>LEFT(R2069,FIND("/",R2069,1)-1)</f>
        <v>technology</v>
      </c>
      <c r="V2069" t="str">
        <f>RIGHT(R2069,(LEN(R2069)-LEN(U2069)-1))</f>
        <v>hardware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>(I2070/86400)+25569+(-5/24)</f>
        <v>42663.633275462962</v>
      </c>
      <c r="K2070">
        <v>1474402315</v>
      </c>
      <c r="L2070" s="13">
        <f>(K2070/86400)+25569+(-5/24)</f>
        <v>42633.633275462962</v>
      </c>
      <c r="M2070" s="15" t="str">
        <f>TEXT(L2070, "mmm")</f>
        <v>Sep</v>
      </c>
      <c r="N2070" s="15" t="str">
        <f>TEXT(L2070, "yyyy")</f>
        <v>2016</v>
      </c>
      <c r="O2070" t="b">
        <v>0</v>
      </c>
      <c r="P2070">
        <v>76</v>
      </c>
      <c r="Q2070" t="b">
        <v>1</v>
      </c>
      <c r="R2070" t="s">
        <v>8295</v>
      </c>
      <c r="S2070" s="10">
        <f>(E2070/D2070)*100</f>
        <v>105.22388000000001</v>
      </c>
      <c r="T2070" s="12">
        <f>IF(P2070&gt;0,E2070/P2070,0)</f>
        <v>346.13118421052633</v>
      </c>
      <c r="U2070" t="str">
        <f>LEFT(R2070,FIND("/",R2070,1)-1)</f>
        <v>technology</v>
      </c>
      <c r="V2070" t="str">
        <f>RIGHT(R2070,(LEN(R2070)-LEN(U2070)-1))</f>
        <v>hardware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>(I2071/86400)+25569+(-5/24)</f>
        <v>42371.763784722221</v>
      </c>
      <c r="K2071">
        <v>1449098391</v>
      </c>
      <c r="L2071" s="13">
        <f>(K2071/86400)+25569+(-5/24)</f>
        <v>42340.763784722221</v>
      </c>
      <c r="M2071" s="15" t="str">
        <f>TEXT(L2071, "mmm")</f>
        <v>Dec</v>
      </c>
      <c r="N2071" s="15" t="str">
        <f>TEXT(L2071, "yyyy")</f>
        <v>2015</v>
      </c>
      <c r="O2071" t="b">
        <v>0</v>
      </c>
      <c r="P2071">
        <v>263</v>
      </c>
      <c r="Q2071" t="b">
        <v>1</v>
      </c>
      <c r="R2071" t="s">
        <v>8295</v>
      </c>
      <c r="S2071" s="10">
        <f>(E2071/D2071)*100</f>
        <v>128.40666000000002</v>
      </c>
      <c r="T2071" s="12">
        <f>IF(P2071&gt;0,E2071/P2071,0)</f>
        <v>244.11912547528519</v>
      </c>
      <c r="U2071" t="str">
        <f>LEFT(R2071,FIND("/",R2071,1)-1)</f>
        <v>technology</v>
      </c>
      <c r="V2071" t="str">
        <f>RIGHT(R2071,(LEN(R2071)-LEN(U2071)-1))</f>
        <v>hardware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>(I2072/86400)+25569+(-5/24)</f>
        <v>42549.448182870365</v>
      </c>
      <c r="K2072">
        <v>1464536723</v>
      </c>
      <c r="L2072" s="13">
        <f>(K2072/86400)+25569+(-5/24)</f>
        <v>42519.448182870365</v>
      </c>
      <c r="M2072" s="15" t="str">
        <f>TEXT(L2072, "mmm")</f>
        <v>May</v>
      </c>
      <c r="N2072" s="15" t="str">
        <f>TEXT(L2072, "yyyy")</f>
        <v>2016</v>
      </c>
      <c r="O2072" t="b">
        <v>0</v>
      </c>
      <c r="P2072">
        <v>1530</v>
      </c>
      <c r="Q2072" t="b">
        <v>1</v>
      </c>
      <c r="R2072" t="s">
        <v>8295</v>
      </c>
      <c r="S2072" s="10">
        <f>(E2072/D2072)*100</f>
        <v>317.3272</v>
      </c>
      <c r="T2072" s="12">
        <f>IF(P2072&gt;0,E2072/P2072,0)</f>
        <v>259.25424836601309</v>
      </c>
      <c r="U2072" t="str">
        <f>LEFT(R2072,FIND("/",R2072,1)-1)</f>
        <v>technology</v>
      </c>
      <c r="V2072" t="str">
        <f>RIGHT(R2072,(LEN(R2072)-LEN(U2072)-1))</f>
        <v>hardware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>(I2073/86400)+25569+(-5/24)</f>
        <v>42645.070416666662</v>
      </c>
      <c r="K2073">
        <v>1471502484</v>
      </c>
      <c r="L2073" s="13">
        <f>(K2073/86400)+25569+(-5/24)</f>
        <v>42600.070416666662</v>
      </c>
      <c r="M2073" s="15" t="str">
        <f>TEXT(L2073, "mmm")</f>
        <v>Aug</v>
      </c>
      <c r="N2073" s="15" t="str">
        <f>TEXT(L2073, "yyyy")</f>
        <v>2016</v>
      </c>
      <c r="O2073" t="b">
        <v>0</v>
      </c>
      <c r="P2073">
        <v>278</v>
      </c>
      <c r="Q2073" t="b">
        <v>1</v>
      </c>
      <c r="R2073" t="s">
        <v>8295</v>
      </c>
      <c r="S2073" s="10">
        <f>(E2073/D2073)*100</f>
        <v>280.73</v>
      </c>
      <c r="T2073" s="12">
        <f>IF(P2073&gt;0,E2073/P2073,0)</f>
        <v>201.96402877697841</v>
      </c>
      <c r="U2073" t="str">
        <f>LEFT(R2073,FIND("/",R2073,1)-1)</f>
        <v>technology</v>
      </c>
      <c r="V2073" t="str">
        <f>RIGHT(R2073,(LEN(R2073)-LEN(U2073)-1))</f>
        <v>hardware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>(I2074/86400)+25569+(-5/24)</f>
        <v>42497.373055555552</v>
      </c>
      <c r="K2074">
        <v>1460037432</v>
      </c>
      <c r="L2074" s="13">
        <f>(K2074/86400)+25569+(-5/24)</f>
        <v>42467.373055555552</v>
      </c>
      <c r="M2074" s="15" t="str">
        <f>TEXT(L2074, "mmm")</f>
        <v>Apr</v>
      </c>
      <c r="N2074" s="15" t="str">
        <f>TEXT(L2074, "yyyy")</f>
        <v>2016</v>
      </c>
      <c r="O2074" t="b">
        <v>0</v>
      </c>
      <c r="P2074">
        <v>350</v>
      </c>
      <c r="Q2074" t="b">
        <v>1</v>
      </c>
      <c r="R2074" t="s">
        <v>8295</v>
      </c>
      <c r="S2074" s="10">
        <f>(E2074/D2074)*100</f>
        <v>110.73146853146854</v>
      </c>
      <c r="T2074" s="12">
        <f>IF(P2074&gt;0,E2074/P2074,0)</f>
        <v>226.20857142857142</v>
      </c>
      <c r="U2074" t="str">
        <f>LEFT(R2074,FIND("/",R2074,1)-1)</f>
        <v>technology</v>
      </c>
      <c r="V2074" t="str">
        <f>RIGHT(R2074,(LEN(R2074)-LEN(U2074)-1))</f>
        <v>hardware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>(I2075/86400)+25569+(-5/24)</f>
        <v>42132.459699074076</v>
      </c>
      <c r="K2075">
        <v>1427212918</v>
      </c>
      <c r="L2075" s="13">
        <f>(K2075/86400)+25569+(-5/24)</f>
        <v>42087.459699074076</v>
      </c>
      <c r="M2075" s="15" t="str">
        <f>TEXT(L2075, "mmm")</f>
        <v>Mar</v>
      </c>
      <c r="N2075" s="15" t="str">
        <f>TEXT(L2075, "yyyy")</f>
        <v>2015</v>
      </c>
      <c r="O2075" t="b">
        <v>0</v>
      </c>
      <c r="P2075">
        <v>470</v>
      </c>
      <c r="Q2075" t="b">
        <v>1</v>
      </c>
      <c r="R2075" t="s">
        <v>8295</v>
      </c>
      <c r="S2075" s="10">
        <f>(E2075/D2075)*100</f>
        <v>152.60429999999999</v>
      </c>
      <c r="T2075" s="12">
        <f>IF(P2075&gt;0,E2075/P2075,0)</f>
        <v>324.69</v>
      </c>
      <c r="U2075" t="str">
        <f>LEFT(R2075,FIND("/",R2075,1)-1)</f>
        <v>technology</v>
      </c>
      <c r="V2075" t="str">
        <f>RIGHT(R2075,(LEN(R2075)-LEN(U2075)-1))</f>
        <v>hardware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>(I2076/86400)+25569+(-5/24)</f>
        <v>42496.617847222216</v>
      </c>
      <c r="K2076">
        <v>1459972182</v>
      </c>
      <c r="L2076" s="13">
        <f>(K2076/86400)+25569+(-5/24)</f>
        <v>42466.617847222216</v>
      </c>
      <c r="M2076" s="15" t="str">
        <f>TEXT(L2076, "mmm")</f>
        <v>Apr</v>
      </c>
      <c r="N2076" s="15" t="str">
        <f>TEXT(L2076, "yyyy")</f>
        <v>2016</v>
      </c>
      <c r="O2076" t="b">
        <v>0</v>
      </c>
      <c r="P2076">
        <v>3</v>
      </c>
      <c r="Q2076" t="b">
        <v>1</v>
      </c>
      <c r="R2076" t="s">
        <v>8295</v>
      </c>
      <c r="S2076" s="10">
        <f>(E2076/D2076)*100</f>
        <v>102.49999999999999</v>
      </c>
      <c r="T2076" s="12">
        <f>IF(P2076&gt;0,E2076/P2076,0)</f>
        <v>205</v>
      </c>
      <c r="U2076" t="str">
        <f>LEFT(R2076,FIND("/",R2076,1)-1)</f>
        <v>technology</v>
      </c>
      <c r="V2076" t="str">
        <f>RIGHT(R2076,(LEN(R2076)-LEN(U2076)-1))</f>
        <v>hardware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>(I2077/86400)+25569+(-5/24)</f>
        <v>41480.473240740735</v>
      </c>
      <c r="K2077">
        <v>1372177288</v>
      </c>
      <c r="L2077" s="13">
        <f>(K2077/86400)+25569+(-5/24)</f>
        <v>41450.473240740735</v>
      </c>
      <c r="M2077" s="15" t="str">
        <f>TEXT(L2077, "mmm")</f>
        <v>Jun</v>
      </c>
      <c r="N2077" s="15" t="str">
        <f>TEXT(L2077, "yyyy")</f>
        <v>2013</v>
      </c>
      <c r="O2077" t="b">
        <v>0</v>
      </c>
      <c r="P2077">
        <v>8200</v>
      </c>
      <c r="Q2077" t="b">
        <v>1</v>
      </c>
      <c r="R2077" t="s">
        <v>8295</v>
      </c>
      <c r="S2077" s="10">
        <f>(E2077/D2077)*100</f>
        <v>1678.3738373837384</v>
      </c>
      <c r="T2077" s="12">
        <f>IF(P2077&gt;0,E2077/P2077,0)</f>
        <v>20.465926829268295</v>
      </c>
      <c r="U2077" t="str">
        <f>LEFT(R2077,FIND("/",R2077,1)-1)</f>
        <v>technology</v>
      </c>
      <c r="V2077" t="str">
        <f>RIGHT(R2077,(LEN(R2077)-LEN(U2077)-1))</f>
        <v>hardware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>(I2078/86400)+25569+(-5/24)</f>
        <v>41843.672326388885</v>
      </c>
      <c r="K2078">
        <v>1402693689</v>
      </c>
      <c r="L2078" s="13">
        <f>(K2078/86400)+25569+(-5/24)</f>
        <v>41803.672326388885</v>
      </c>
      <c r="M2078" s="15" t="str">
        <f>TEXT(L2078, "mmm")</f>
        <v>Jun</v>
      </c>
      <c r="N2078" s="15" t="str">
        <f>TEXT(L2078, "yyyy")</f>
        <v>2014</v>
      </c>
      <c r="O2078" t="b">
        <v>0</v>
      </c>
      <c r="P2078">
        <v>8359</v>
      </c>
      <c r="Q2078" t="b">
        <v>1</v>
      </c>
      <c r="R2078" t="s">
        <v>8295</v>
      </c>
      <c r="S2078" s="10">
        <f>(E2078/D2078)*100</f>
        <v>543.349156424581</v>
      </c>
      <c r="T2078" s="12">
        <f>IF(P2078&gt;0,E2078/P2078,0)</f>
        <v>116.35303146309367</v>
      </c>
      <c r="U2078" t="str">
        <f>LEFT(R2078,FIND("/",R2078,1)-1)</f>
        <v>technology</v>
      </c>
      <c r="V2078" t="str">
        <f>RIGHT(R2078,(LEN(R2078)-LEN(U2078)-1))</f>
        <v>hardware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>(I2079/86400)+25569+(-5/24)</f>
        <v>42160.666666666664</v>
      </c>
      <c r="K2079">
        <v>1428541276</v>
      </c>
      <c r="L2079" s="13">
        <f>(K2079/86400)+25569+(-5/24)</f>
        <v>42102.83421296296</v>
      </c>
      <c r="M2079" s="15" t="str">
        <f>TEXT(L2079, "mmm")</f>
        <v>Apr</v>
      </c>
      <c r="N2079" s="15" t="str">
        <f>TEXT(L2079, "yyyy")</f>
        <v>2015</v>
      </c>
      <c r="O2079" t="b">
        <v>0</v>
      </c>
      <c r="P2079">
        <v>188</v>
      </c>
      <c r="Q2079" t="b">
        <v>1</v>
      </c>
      <c r="R2079" t="s">
        <v>8295</v>
      </c>
      <c r="S2079" s="10">
        <f>(E2079/D2079)*100</f>
        <v>115.50800000000001</v>
      </c>
      <c r="T2079" s="12">
        <f>IF(P2079&gt;0,E2079/P2079,0)</f>
        <v>307.20212765957444</v>
      </c>
      <c r="U2079" t="str">
        <f>LEFT(R2079,FIND("/",R2079,1)-1)</f>
        <v>technology</v>
      </c>
      <c r="V2079" t="str">
        <f>RIGHT(R2079,(LEN(R2079)-LEN(U2079)-1))</f>
        <v>hardware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>(I2080/86400)+25569+(-5/24)</f>
        <v>42722.563159722216</v>
      </c>
      <c r="K2080">
        <v>1479493857</v>
      </c>
      <c r="L2080" s="13">
        <f>(K2080/86400)+25569+(-5/24)</f>
        <v>42692.563159722216</v>
      </c>
      <c r="M2080" s="15" t="str">
        <f>TEXT(L2080, "mmm")</f>
        <v>Nov</v>
      </c>
      <c r="N2080" s="15" t="str">
        <f>TEXT(L2080, "yyyy")</f>
        <v>2016</v>
      </c>
      <c r="O2080" t="b">
        <v>0</v>
      </c>
      <c r="P2080">
        <v>48</v>
      </c>
      <c r="Q2080" t="b">
        <v>1</v>
      </c>
      <c r="R2080" t="s">
        <v>8295</v>
      </c>
      <c r="S2080" s="10">
        <f>(E2080/D2080)*100</f>
        <v>131.20499999999998</v>
      </c>
      <c r="T2080" s="12">
        <f>IF(P2080&gt;0,E2080/P2080,0)</f>
        <v>546.6875</v>
      </c>
      <c r="U2080" t="str">
        <f>LEFT(R2080,FIND("/",R2080,1)-1)</f>
        <v>technology</v>
      </c>
      <c r="V2080" t="str">
        <f>RIGHT(R2080,(LEN(R2080)-LEN(U2080)-1))</f>
        <v>hardware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>(I2081/86400)+25569+(-5/24)</f>
        <v>42180.583333333336</v>
      </c>
      <c r="K2081">
        <v>1432659793</v>
      </c>
      <c r="L2081" s="13">
        <f>(K2081/86400)+25569+(-5/24)</f>
        <v>42150.502233796295</v>
      </c>
      <c r="M2081" s="15" t="str">
        <f>TEXT(L2081, "mmm")</f>
        <v>May</v>
      </c>
      <c r="N2081" s="15" t="str">
        <f>TEXT(L2081, "yyyy")</f>
        <v>2015</v>
      </c>
      <c r="O2081" t="b">
        <v>0</v>
      </c>
      <c r="P2081">
        <v>607</v>
      </c>
      <c r="Q2081" t="b">
        <v>1</v>
      </c>
      <c r="R2081" t="s">
        <v>8295</v>
      </c>
      <c r="S2081" s="10">
        <f>(E2081/D2081)*100</f>
        <v>288.17</v>
      </c>
      <c r="T2081" s="12">
        <f>IF(P2081&gt;0,E2081/P2081,0)</f>
        <v>47.474464579901152</v>
      </c>
      <c r="U2081" t="str">
        <f>LEFT(R2081,FIND("/",R2081,1)-1)</f>
        <v>technology</v>
      </c>
      <c r="V2081" t="str">
        <f>RIGHT(R2081,(LEN(R2081)-LEN(U2081)-1))</f>
        <v>hardware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>(I2082/86400)+25569+(-5/24)</f>
        <v>42319.790509259255</v>
      </c>
      <c r="K2082">
        <v>1444690700</v>
      </c>
      <c r="L2082" s="13">
        <f>(K2082/86400)+25569+(-5/24)</f>
        <v>42289.748842592591</v>
      </c>
      <c r="M2082" s="15" t="str">
        <f>TEXT(L2082, "mmm")</f>
        <v>Oct</v>
      </c>
      <c r="N2082" s="15" t="str">
        <f>TEXT(L2082, "yyyy")</f>
        <v>2015</v>
      </c>
      <c r="O2082" t="b">
        <v>0</v>
      </c>
      <c r="P2082">
        <v>50</v>
      </c>
      <c r="Q2082" t="b">
        <v>1</v>
      </c>
      <c r="R2082" t="s">
        <v>8295</v>
      </c>
      <c r="S2082" s="10">
        <f>(E2082/D2082)*100</f>
        <v>507.8</v>
      </c>
      <c r="T2082" s="12">
        <f>IF(P2082&gt;0,E2082/P2082,0)</f>
        <v>101.56</v>
      </c>
      <c r="U2082" t="str">
        <f>LEFT(R2082,FIND("/",R2082,1)-1)</f>
        <v>technology</v>
      </c>
      <c r="V2082" t="str">
        <f>RIGHT(R2082,(LEN(R2082)-LEN(U2082)-1))</f>
        <v>hardware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>(I2083/86400)+25569+(-5/24)</f>
        <v>41044.999305555553</v>
      </c>
      <c r="K2083">
        <v>1333597555</v>
      </c>
      <c r="L2083" s="13">
        <f>(K2083/86400)+25569+(-5/24)</f>
        <v>41003.948553240734</v>
      </c>
      <c r="M2083" s="15" t="str">
        <f>TEXT(L2083, "mmm")</f>
        <v>Apr</v>
      </c>
      <c r="N2083" s="15" t="str">
        <f>TEXT(L2083, "yyyy")</f>
        <v>2012</v>
      </c>
      <c r="O2083" t="b">
        <v>0</v>
      </c>
      <c r="P2083">
        <v>55</v>
      </c>
      <c r="Q2083" t="b">
        <v>1</v>
      </c>
      <c r="R2083" t="s">
        <v>8279</v>
      </c>
      <c r="S2083" s="10">
        <f>(E2083/D2083)*100</f>
        <v>114.57142857142857</v>
      </c>
      <c r="T2083" s="12">
        <f>IF(P2083&gt;0,E2083/P2083,0)</f>
        <v>72.909090909090907</v>
      </c>
      <c r="U2083" t="str">
        <f>LEFT(R2083,FIND("/",R2083,1)-1)</f>
        <v>music</v>
      </c>
      <c r="V2083" t="str">
        <f>RIGHT(R2083,(LEN(R2083)-LEN(U2083)-1))</f>
        <v>indie rock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>(I2084/86400)+25569+(-5/24)</f>
        <v>40870.953657407408</v>
      </c>
      <c r="K2084">
        <v>1316919196</v>
      </c>
      <c r="L2084" s="13">
        <f>(K2084/86400)+25569+(-5/24)</f>
        <v>40810.911990740737</v>
      </c>
      <c r="M2084" s="15" t="str">
        <f>TEXT(L2084, "mmm")</f>
        <v>Sep</v>
      </c>
      <c r="N2084" s="15" t="str">
        <f>TEXT(L2084, "yyyy")</f>
        <v>2011</v>
      </c>
      <c r="O2084" t="b">
        <v>0</v>
      </c>
      <c r="P2084">
        <v>38</v>
      </c>
      <c r="Q2084" t="b">
        <v>1</v>
      </c>
      <c r="R2084" t="s">
        <v>8279</v>
      </c>
      <c r="S2084" s="10">
        <f>(E2084/D2084)*100</f>
        <v>110.73333333333333</v>
      </c>
      <c r="T2084" s="12">
        <f>IF(P2084&gt;0,E2084/P2084,0)</f>
        <v>43.710526315789473</v>
      </c>
      <c r="U2084" t="str">
        <f>LEFT(R2084,FIND("/",R2084,1)-1)</f>
        <v>music</v>
      </c>
      <c r="V2084" t="str">
        <f>RIGHT(R2084,(LEN(R2084)-LEN(U2084)-1))</f>
        <v>indie rock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>(I2085/86400)+25569+(-5/24)</f>
        <v>41064.513831018514</v>
      </c>
      <c r="K2085">
        <v>1336238395</v>
      </c>
      <c r="L2085" s="13">
        <f>(K2085/86400)+25569+(-5/24)</f>
        <v>41034.513831018514</v>
      </c>
      <c r="M2085" s="15" t="str">
        <f>TEXT(L2085, "mmm")</f>
        <v>May</v>
      </c>
      <c r="N2085" s="15" t="str">
        <f>TEXT(L2085, "yyyy")</f>
        <v>2012</v>
      </c>
      <c r="O2085" t="b">
        <v>0</v>
      </c>
      <c r="P2085">
        <v>25</v>
      </c>
      <c r="Q2085" t="b">
        <v>1</v>
      </c>
      <c r="R2085" t="s">
        <v>8279</v>
      </c>
      <c r="S2085" s="10">
        <f>(E2085/D2085)*100</f>
        <v>113.33333333333333</v>
      </c>
      <c r="T2085" s="12">
        <f>IF(P2085&gt;0,E2085/P2085,0)</f>
        <v>34</v>
      </c>
      <c r="U2085" t="str">
        <f>LEFT(R2085,FIND("/",R2085,1)-1)</f>
        <v>music</v>
      </c>
      <c r="V2085" t="str">
        <f>RIGHT(R2085,(LEN(R2085)-LEN(U2085)-1))</f>
        <v>indie rock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>(I2086/86400)+25569+(-5/24)</f>
        <v>41763.082638888889</v>
      </c>
      <c r="K2086">
        <v>1396468782</v>
      </c>
      <c r="L2086" s="13">
        <f>(K2086/86400)+25569+(-5/24)</f>
        <v>41731.624791666662</v>
      </c>
      <c r="M2086" s="15" t="str">
        <f>TEXT(L2086, "mmm")</f>
        <v>Apr</v>
      </c>
      <c r="N2086" s="15" t="str">
        <f>TEXT(L2086, "yyyy")</f>
        <v>2014</v>
      </c>
      <c r="O2086" t="b">
        <v>0</v>
      </c>
      <c r="P2086">
        <v>46</v>
      </c>
      <c r="Q2086" t="b">
        <v>1</v>
      </c>
      <c r="R2086" t="s">
        <v>8279</v>
      </c>
      <c r="S2086" s="10">
        <f>(E2086/D2086)*100</f>
        <v>108.33333333333333</v>
      </c>
      <c r="T2086" s="12">
        <f>IF(P2086&gt;0,E2086/P2086,0)</f>
        <v>70.652173913043484</v>
      </c>
      <c r="U2086" t="str">
        <f>LEFT(R2086,FIND("/",R2086,1)-1)</f>
        <v>music</v>
      </c>
      <c r="V2086" t="str">
        <f>RIGHT(R2086,(LEN(R2086)-LEN(U2086)-1))</f>
        <v>indie rock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>(I2087/86400)+25569+(-5/24)</f>
        <v>41105.627164351848</v>
      </c>
      <c r="K2087">
        <v>1339790587</v>
      </c>
      <c r="L2087" s="13">
        <f>(K2087/86400)+25569+(-5/24)</f>
        <v>41075.627164351848</v>
      </c>
      <c r="M2087" s="15" t="str">
        <f>TEXT(L2087, "mmm")</f>
        <v>Jun</v>
      </c>
      <c r="N2087" s="15" t="str">
        <f>TEXT(L2087, "yyyy")</f>
        <v>2012</v>
      </c>
      <c r="O2087" t="b">
        <v>0</v>
      </c>
      <c r="P2087">
        <v>83</v>
      </c>
      <c r="Q2087" t="b">
        <v>1</v>
      </c>
      <c r="R2087" t="s">
        <v>8279</v>
      </c>
      <c r="S2087" s="10">
        <f>(E2087/D2087)*100</f>
        <v>123.53333333333335</v>
      </c>
      <c r="T2087" s="12">
        <f>IF(P2087&gt;0,E2087/P2087,0)</f>
        <v>89.301204819277103</v>
      </c>
      <c r="U2087" t="str">
        <f>LEFT(R2087,FIND("/",R2087,1)-1)</f>
        <v>music</v>
      </c>
      <c r="V2087" t="str">
        <f>RIGHT(R2087,(LEN(R2087)-LEN(U2087)-1))</f>
        <v>indie rock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>(I2088/86400)+25569+(-5/24)</f>
        <v>40890.999305555553</v>
      </c>
      <c r="K2088">
        <v>1321200332</v>
      </c>
      <c r="L2088" s="13">
        <f>(K2088/86400)+25569+(-5/24)</f>
        <v>40860.462175925924</v>
      </c>
      <c r="M2088" s="15" t="str">
        <f>TEXT(L2088, "mmm")</f>
        <v>Nov</v>
      </c>
      <c r="N2088" s="15" t="str">
        <f>TEXT(L2088, "yyyy")</f>
        <v>2011</v>
      </c>
      <c r="O2088" t="b">
        <v>0</v>
      </c>
      <c r="P2088">
        <v>35</v>
      </c>
      <c r="Q2088" t="b">
        <v>1</v>
      </c>
      <c r="R2088" t="s">
        <v>8279</v>
      </c>
      <c r="S2088" s="10">
        <f>(E2088/D2088)*100</f>
        <v>100.69999999999999</v>
      </c>
      <c r="T2088" s="12">
        <f>IF(P2088&gt;0,E2088/P2088,0)</f>
        <v>115.08571428571429</v>
      </c>
      <c r="U2088" t="str">
        <f>LEFT(R2088,FIND("/",R2088,1)-1)</f>
        <v>music</v>
      </c>
      <c r="V2088" t="str">
        <f>RIGHT(R2088,(LEN(R2088)-LEN(U2088)-1))</f>
        <v>indie rock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>(I2089/86400)+25569+(-5/24)</f>
        <v>40793.996041666665</v>
      </c>
      <c r="K2089">
        <v>1312865658</v>
      </c>
      <c r="L2089" s="13">
        <f>(K2089/86400)+25569+(-5/24)</f>
        <v>40763.996041666665</v>
      </c>
      <c r="M2089" s="15" t="str">
        <f>TEXT(L2089, "mmm")</f>
        <v>Aug</v>
      </c>
      <c r="N2089" s="15" t="str">
        <f>TEXT(L2089, "yyyy")</f>
        <v>2011</v>
      </c>
      <c r="O2089" t="b">
        <v>0</v>
      </c>
      <c r="P2089">
        <v>25</v>
      </c>
      <c r="Q2089" t="b">
        <v>1</v>
      </c>
      <c r="R2089" t="s">
        <v>8279</v>
      </c>
      <c r="S2089" s="10">
        <f>(E2089/D2089)*100</f>
        <v>103.53333333333335</v>
      </c>
      <c r="T2089" s="12">
        <f>IF(P2089&gt;0,E2089/P2089,0)</f>
        <v>62.12</v>
      </c>
      <c r="U2089" t="str">
        <f>LEFT(R2089,FIND("/",R2089,1)-1)</f>
        <v>music</v>
      </c>
      <c r="V2089" t="str">
        <f>RIGHT(R2089,(LEN(R2089)-LEN(U2089)-1))</f>
        <v>indie rock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>(I2090/86400)+25569+(-5/24)</f>
        <v>40431.957638888889</v>
      </c>
      <c r="K2090">
        <v>1281028152</v>
      </c>
      <c r="L2090" s="13">
        <f>(K2090/86400)+25569+(-5/24)</f>
        <v>40395.506388888891</v>
      </c>
      <c r="M2090" s="15" t="str">
        <f>TEXT(L2090, "mmm")</f>
        <v>Aug</v>
      </c>
      <c r="N2090" s="15" t="str">
        <f>TEXT(L2090, "yyyy")</f>
        <v>2010</v>
      </c>
      <c r="O2090" t="b">
        <v>0</v>
      </c>
      <c r="P2090">
        <v>75</v>
      </c>
      <c r="Q2090" t="b">
        <v>1</v>
      </c>
      <c r="R2090" t="s">
        <v>8279</v>
      </c>
      <c r="S2090" s="10">
        <f>(E2090/D2090)*100</f>
        <v>115.51066666666668</v>
      </c>
      <c r="T2090" s="12">
        <f>IF(P2090&gt;0,E2090/P2090,0)</f>
        <v>46.204266666666669</v>
      </c>
      <c r="U2090" t="str">
        <f>LEFT(R2090,FIND("/",R2090,1)-1)</f>
        <v>music</v>
      </c>
      <c r="V2090" t="str">
        <f>RIGHT(R2090,(LEN(R2090)-LEN(U2090)-1))</f>
        <v>indie rock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>(I2091/86400)+25569+(-5/24)</f>
        <v>41487.867986111109</v>
      </c>
      <c r="K2091">
        <v>1372384194</v>
      </c>
      <c r="L2091" s="13">
        <f>(K2091/86400)+25569+(-5/24)</f>
        <v>41452.867986111109</v>
      </c>
      <c r="M2091" s="15" t="str">
        <f>TEXT(L2091, "mmm")</f>
        <v>Jun</v>
      </c>
      <c r="N2091" s="15" t="str">
        <f>TEXT(L2091, "yyyy")</f>
        <v>2013</v>
      </c>
      <c r="O2091" t="b">
        <v>0</v>
      </c>
      <c r="P2091">
        <v>62</v>
      </c>
      <c r="Q2091" t="b">
        <v>1</v>
      </c>
      <c r="R2091" t="s">
        <v>8279</v>
      </c>
      <c r="S2091" s="10">
        <f>(E2091/D2091)*100</f>
        <v>120.4004</v>
      </c>
      <c r="T2091" s="12">
        <f>IF(P2091&gt;0,E2091/P2091,0)</f>
        <v>48.54854838709678</v>
      </c>
      <c r="U2091" t="str">
        <f>LEFT(R2091,FIND("/",R2091,1)-1)</f>
        <v>music</v>
      </c>
      <c r="V2091" t="str">
        <f>RIGHT(R2091,(LEN(R2091)-LEN(U2091)-1))</f>
        <v>indie rock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>(I2092/86400)+25569+(-5/24)</f>
        <v>41329.173090277771</v>
      </c>
      <c r="K2092">
        <v>1359104955</v>
      </c>
      <c r="L2092" s="13">
        <f>(K2092/86400)+25569+(-5/24)</f>
        <v>41299.173090277771</v>
      </c>
      <c r="M2092" s="15" t="str">
        <f>TEXT(L2092, "mmm")</f>
        <v>Jan</v>
      </c>
      <c r="N2092" s="15" t="str">
        <f>TEXT(L2092, "yyyy")</f>
        <v>2013</v>
      </c>
      <c r="O2092" t="b">
        <v>0</v>
      </c>
      <c r="P2092">
        <v>160</v>
      </c>
      <c r="Q2092" t="b">
        <v>1</v>
      </c>
      <c r="R2092" t="s">
        <v>8279</v>
      </c>
      <c r="S2092" s="10">
        <f>(E2092/D2092)*100</f>
        <v>115.040375</v>
      </c>
      <c r="T2092" s="12">
        <f>IF(P2092&gt;0,E2092/P2092,0)</f>
        <v>57.520187499999999</v>
      </c>
      <c r="U2092" t="str">
        <f>LEFT(R2092,FIND("/",R2092,1)-1)</f>
        <v>music</v>
      </c>
      <c r="V2092" t="str">
        <f>RIGHT(R2092,(LEN(R2092)-LEN(U2092)-1))</f>
        <v>indie rock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>(I2093/86400)+25569+(-5/24)</f>
        <v>40603.625</v>
      </c>
      <c r="K2093">
        <v>1294818278</v>
      </c>
      <c r="L2093" s="13">
        <f>(K2093/86400)+25569+(-5/24)</f>
        <v>40555.114328703705</v>
      </c>
      <c r="M2093" s="15" t="str">
        <f>TEXT(L2093, "mmm")</f>
        <v>Jan</v>
      </c>
      <c r="N2093" s="15" t="str">
        <f>TEXT(L2093, "yyyy")</f>
        <v>2011</v>
      </c>
      <c r="O2093" t="b">
        <v>0</v>
      </c>
      <c r="P2093">
        <v>246</v>
      </c>
      <c r="Q2093" t="b">
        <v>1</v>
      </c>
      <c r="R2093" t="s">
        <v>8279</v>
      </c>
      <c r="S2093" s="10">
        <f>(E2093/D2093)*100</f>
        <v>120.46777777777777</v>
      </c>
      <c r="T2093" s="12">
        <f>IF(P2093&gt;0,E2093/P2093,0)</f>
        <v>88.147154471544724</v>
      </c>
      <c r="U2093" t="str">
        <f>LEFT(R2093,FIND("/",R2093,1)-1)</f>
        <v>music</v>
      </c>
      <c r="V2093" t="str">
        <f>RIGHT(R2093,(LEN(R2093)-LEN(U2093)-1))</f>
        <v>indie rock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>(I2094/86400)+25569+(-5/24)</f>
        <v>40823.499212962961</v>
      </c>
      <c r="K2094">
        <v>1312822732</v>
      </c>
      <c r="L2094" s="13">
        <f>(K2094/86400)+25569+(-5/24)</f>
        <v>40763.499212962961</v>
      </c>
      <c r="M2094" s="15" t="str">
        <f>TEXT(L2094, "mmm")</f>
        <v>Aug</v>
      </c>
      <c r="N2094" s="15" t="str">
        <f>TEXT(L2094, "yyyy")</f>
        <v>2011</v>
      </c>
      <c r="O2094" t="b">
        <v>0</v>
      </c>
      <c r="P2094">
        <v>55</v>
      </c>
      <c r="Q2094" t="b">
        <v>1</v>
      </c>
      <c r="R2094" t="s">
        <v>8279</v>
      </c>
      <c r="S2094" s="10">
        <f>(E2094/D2094)*100</f>
        <v>101.28333333333333</v>
      </c>
      <c r="T2094" s="12">
        <f>IF(P2094&gt;0,E2094/P2094,0)</f>
        <v>110.49090909090908</v>
      </c>
      <c r="U2094" t="str">
        <f>LEFT(R2094,FIND("/",R2094,1)-1)</f>
        <v>music</v>
      </c>
      <c r="V2094" t="str">
        <f>RIGHT(R2094,(LEN(R2094)-LEN(U2094)-1))</f>
        <v>indie rock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>(I2095/86400)+25569+(-5/24)</f>
        <v>41265.68787037037</v>
      </c>
      <c r="K2095">
        <v>1351024232</v>
      </c>
      <c r="L2095" s="13">
        <f>(K2095/86400)+25569+(-5/24)</f>
        <v>41205.646203703705</v>
      </c>
      <c r="M2095" s="15" t="str">
        <f>TEXT(L2095, "mmm")</f>
        <v>Oct</v>
      </c>
      <c r="N2095" s="15" t="str">
        <f>TEXT(L2095, "yyyy")</f>
        <v>2012</v>
      </c>
      <c r="O2095" t="b">
        <v>0</v>
      </c>
      <c r="P2095">
        <v>23</v>
      </c>
      <c r="Q2095" t="b">
        <v>1</v>
      </c>
      <c r="R2095" t="s">
        <v>8279</v>
      </c>
      <c r="S2095" s="10">
        <f>(E2095/D2095)*100</f>
        <v>102.46666666666667</v>
      </c>
      <c r="T2095" s="12">
        <f>IF(P2095&gt;0,E2095/P2095,0)</f>
        <v>66.826086956521735</v>
      </c>
      <c r="U2095" t="str">
        <f>LEFT(R2095,FIND("/",R2095,1)-1)</f>
        <v>music</v>
      </c>
      <c r="V2095" t="str">
        <f>RIGHT(R2095,(LEN(R2095)-LEN(U2095)-1))</f>
        <v>indie rock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>(I2096/86400)+25569+(-5/24)</f>
        <v>40972.916666666664</v>
      </c>
      <c r="K2096">
        <v>1327969730</v>
      </c>
      <c r="L2096" s="13">
        <f>(K2096/86400)+25569+(-5/24)</f>
        <v>40938.811689814815</v>
      </c>
      <c r="M2096" s="15" t="str">
        <f>TEXT(L2096, "mmm")</f>
        <v>Jan</v>
      </c>
      <c r="N2096" s="15" t="str">
        <f>TEXT(L2096, "yyyy")</f>
        <v>2012</v>
      </c>
      <c r="O2096" t="b">
        <v>0</v>
      </c>
      <c r="P2096">
        <v>72</v>
      </c>
      <c r="Q2096" t="b">
        <v>1</v>
      </c>
      <c r="R2096" t="s">
        <v>8279</v>
      </c>
      <c r="S2096" s="10">
        <f>(E2096/D2096)*100</f>
        <v>120.54285714285714</v>
      </c>
      <c r="T2096" s="12">
        <f>IF(P2096&gt;0,E2096/P2096,0)</f>
        <v>58.597222222222221</v>
      </c>
      <c r="U2096" t="str">
        <f>LEFT(R2096,FIND("/",R2096,1)-1)</f>
        <v>music</v>
      </c>
      <c r="V2096" t="str">
        <f>RIGHT(R2096,(LEN(R2096)-LEN(U2096)-1))</f>
        <v>indie rock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>(I2097/86400)+25569+(-5/24)</f>
        <v>40818.525150462963</v>
      </c>
      <c r="K2097">
        <v>1312392973</v>
      </c>
      <c r="L2097" s="13">
        <f>(K2097/86400)+25569+(-5/24)</f>
        <v>40758.525150462963</v>
      </c>
      <c r="M2097" s="15" t="str">
        <f>TEXT(L2097, "mmm")</f>
        <v>Aug</v>
      </c>
      <c r="N2097" s="15" t="str">
        <f>TEXT(L2097, "yyyy")</f>
        <v>2011</v>
      </c>
      <c r="O2097" t="b">
        <v>0</v>
      </c>
      <c r="P2097">
        <v>22</v>
      </c>
      <c r="Q2097" t="b">
        <v>1</v>
      </c>
      <c r="R2097" t="s">
        <v>8279</v>
      </c>
      <c r="S2097" s="10">
        <f>(E2097/D2097)*100</f>
        <v>100</v>
      </c>
      <c r="T2097" s="12">
        <f>IF(P2097&gt;0,E2097/P2097,0)</f>
        <v>113.63636363636364</v>
      </c>
      <c r="U2097" t="str">
        <f>LEFT(R2097,FIND("/",R2097,1)-1)</f>
        <v>music</v>
      </c>
      <c r="V2097" t="str">
        <f>RIGHT(R2097,(LEN(R2097)-LEN(U2097)-1))</f>
        <v>indie rock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>(I2098/86400)+25569+(-5/24)</f>
        <v>41207.957638888889</v>
      </c>
      <c r="K2098">
        <v>1349892735</v>
      </c>
      <c r="L2098" s="13">
        <f>(K2098/86400)+25569+(-5/24)</f>
        <v>41192.550173611111</v>
      </c>
      <c r="M2098" s="15" t="str">
        <f>TEXT(L2098, "mmm")</f>
        <v>Oct</v>
      </c>
      <c r="N2098" s="15" t="str">
        <f>TEXT(L2098, "yyyy")</f>
        <v>2012</v>
      </c>
      <c r="O2098" t="b">
        <v>0</v>
      </c>
      <c r="P2098">
        <v>14</v>
      </c>
      <c r="Q2098" t="b">
        <v>1</v>
      </c>
      <c r="R2098" t="s">
        <v>8279</v>
      </c>
      <c r="S2098" s="10">
        <f>(E2098/D2098)*100</f>
        <v>101.66666666666666</v>
      </c>
      <c r="T2098" s="12">
        <f>IF(P2098&gt;0,E2098/P2098,0)</f>
        <v>43.571428571428569</v>
      </c>
      <c r="U2098" t="str">
        <f>LEFT(R2098,FIND("/",R2098,1)-1)</f>
        <v>music</v>
      </c>
      <c r="V2098" t="str">
        <f>RIGHT(R2098,(LEN(R2098)-LEN(U2098)-1))</f>
        <v>indie rock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>(I2099/86400)+25569+(-5/24)</f>
        <v>40878.418229166666</v>
      </c>
      <c r="K2099">
        <v>1317564135</v>
      </c>
      <c r="L2099" s="13">
        <f>(K2099/86400)+25569+(-5/24)</f>
        <v>40818.376562500001</v>
      </c>
      <c r="M2099" s="15" t="str">
        <f>TEXT(L2099, "mmm")</f>
        <v>Oct</v>
      </c>
      <c r="N2099" s="15" t="str">
        <f>TEXT(L2099, "yyyy")</f>
        <v>2011</v>
      </c>
      <c r="O2099" t="b">
        <v>0</v>
      </c>
      <c r="P2099">
        <v>38</v>
      </c>
      <c r="Q2099" t="b">
        <v>1</v>
      </c>
      <c r="R2099" t="s">
        <v>8279</v>
      </c>
      <c r="S2099" s="10">
        <f>(E2099/D2099)*100</f>
        <v>100</v>
      </c>
      <c r="T2099" s="12">
        <f>IF(P2099&gt;0,E2099/P2099,0)</f>
        <v>78.94736842105263</v>
      </c>
      <c r="U2099" t="str">
        <f>LEFT(R2099,FIND("/",R2099,1)-1)</f>
        <v>music</v>
      </c>
      <c r="V2099" t="str">
        <f>RIGHT(R2099,(LEN(R2099)-LEN(U2099)-1))</f>
        <v>indie rock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>(I2100/86400)+25569+(-5/24)</f>
        <v>40975.905497685184</v>
      </c>
      <c r="K2100">
        <v>1328582635</v>
      </c>
      <c r="L2100" s="13">
        <f>(K2100/86400)+25569+(-5/24)</f>
        <v>40945.905497685184</v>
      </c>
      <c r="M2100" s="15" t="str">
        <f>TEXT(L2100, "mmm")</f>
        <v>Feb</v>
      </c>
      <c r="N2100" s="15" t="str">
        <f>TEXT(L2100, "yyyy")</f>
        <v>2012</v>
      </c>
      <c r="O2100" t="b">
        <v>0</v>
      </c>
      <c r="P2100">
        <v>32</v>
      </c>
      <c r="Q2100" t="b">
        <v>1</v>
      </c>
      <c r="R2100" t="s">
        <v>8279</v>
      </c>
      <c r="S2100" s="10">
        <f>(E2100/D2100)*100</f>
        <v>100.33333333333334</v>
      </c>
      <c r="T2100" s="12">
        <f>IF(P2100&gt;0,E2100/P2100,0)</f>
        <v>188.125</v>
      </c>
      <c r="U2100" t="str">
        <f>LEFT(R2100,FIND("/",R2100,1)-1)</f>
        <v>music</v>
      </c>
      <c r="V2100" t="str">
        <f>RIGHT(R2100,(LEN(R2100)-LEN(U2100)-1))</f>
        <v>indie rock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>(I2101/86400)+25569+(-5/24)</f>
        <v>42186.944444444445</v>
      </c>
      <c r="K2101">
        <v>1434650084</v>
      </c>
      <c r="L2101" s="13">
        <f>(K2101/86400)+25569+(-5/24)</f>
        <v>42173.53800925926</v>
      </c>
      <c r="M2101" s="15" t="str">
        <f>TEXT(L2101, "mmm")</f>
        <v>Jun</v>
      </c>
      <c r="N2101" s="15" t="str">
        <f>TEXT(L2101, "yyyy")</f>
        <v>2015</v>
      </c>
      <c r="O2101" t="b">
        <v>0</v>
      </c>
      <c r="P2101">
        <v>63</v>
      </c>
      <c r="Q2101" t="b">
        <v>1</v>
      </c>
      <c r="R2101" t="s">
        <v>8279</v>
      </c>
      <c r="S2101" s="10">
        <f>(E2101/D2101)*100</f>
        <v>132.36666666666667</v>
      </c>
      <c r="T2101" s="12">
        <f>IF(P2101&gt;0,E2101/P2101,0)</f>
        <v>63.031746031746032</v>
      </c>
      <c r="U2101" t="str">
        <f>LEFT(R2101,FIND("/",R2101,1)-1)</f>
        <v>music</v>
      </c>
      <c r="V2101" t="str">
        <f>RIGHT(R2101,(LEN(R2101)-LEN(U2101)-1))</f>
        <v>indie rock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>(I2102/86400)+25569+(-5/24)</f>
        <v>41089.957638888889</v>
      </c>
      <c r="K2102">
        <v>1339704141</v>
      </c>
      <c r="L2102" s="13">
        <f>(K2102/86400)+25569+(-5/24)</f>
        <v>41074.62663194444</v>
      </c>
      <c r="M2102" s="15" t="str">
        <f>TEXT(L2102, "mmm")</f>
        <v>Jun</v>
      </c>
      <c r="N2102" s="15" t="str">
        <f>TEXT(L2102, "yyyy")</f>
        <v>2012</v>
      </c>
      <c r="O2102" t="b">
        <v>0</v>
      </c>
      <c r="P2102">
        <v>27</v>
      </c>
      <c r="Q2102" t="b">
        <v>1</v>
      </c>
      <c r="R2102" t="s">
        <v>8279</v>
      </c>
      <c r="S2102" s="10">
        <f>(E2102/D2102)*100</f>
        <v>136.66666666666666</v>
      </c>
      <c r="T2102" s="12">
        <f>IF(P2102&gt;0,E2102/P2102,0)</f>
        <v>30.37037037037037</v>
      </c>
      <c r="U2102" t="str">
        <f>LEFT(R2102,FIND("/",R2102,1)-1)</f>
        <v>music</v>
      </c>
      <c r="V2102" t="str">
        <f>RIGHT(R2102,(LEN(R2102)-LEN(U2102)-1))</f>
        <v>indie rock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>(I2103/86400)+25569+(-5/24)</f>
        <v>40951.941134259258</v>
      </c>
      <c r="K2103">
        <v>1323920114</v>
      </c>
      <c r="L2103" s="13">
        <f>(K2103/86400)+25569+(-5/24)</f>
        <v>40891.941134259258</v>
      </c>
      <c r="M2103" s="15" t="str">
        <f>TEXT(L2103, "mmm")</f>
        <v>Dec</v>
      </c>
      <c r="N2103" s="15" t="str">
        <f>TEXT(L2103, "yyyy")</f>
        <v>2011</v>
      </c>
      <c r="O2103" t="b">
        <v>0</v>
      </c>
      <c r="P2103">
        <v>44</v>
      </c>
      <c r="Q2103" t="b">
        <v>1</v>
      </c>
      <c r="R2103" t="s">
        <v>8279</v>
      </c>
      <c r="S2103" s="10">
        <f>(E2103/D2103)*100</f>
        <v>113.25</v>
      </c>
      <c r="T2103" s="12">
        <f>IF(P2103&gt;0,E2103/P2103,0)</f>
        <v>51.477272727272727</v>
      </c>
      <c r="U2103" t="str">
        <f>LEFT(R2103,FIND("/",R2103,1)-1)</f>
        <v>music</v>
      </c>
      <c r="V2103" t="str">
        <f>RIGHT(R2103,(LEN(R2103)-LEN(U2103)-1))</f>
        <v>indie rock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>(I2104/86400)+25569+(-5/24)</f>
        <v>40668.660277777773</v>
      </c>
      <c r="K2104">
        <v>1302036648</v>
      </c>
      <c r="L2104" s="13">
        <f>(K2104/86400)+25569+(-5/24)</f>
        <v>40638.660277777773</v>
      </c>
      <c r="M2104" s="15" t="str">
        <f>TEXT(L2104, "mmm")</f>
        <v>Apr</v>
      </c>
      <c r="N2104" s="15" t="str">
        <f>TEXT(L2104, "yyyy")</f>
        <v>2011</v>
      </c>
      <c r="O2104" t="b">
        <v>0</v>
      </c>
      <c r="P2104">
        <v>38</v>
      </c>
      <c r="Q2104" t="b">
        <v>1</v>
      </c>
      <c r="R2104" t="s">
        <v>8279</v>
      </c>
      <c r="S2104" s="10">
        <f>(E2104/D2104)*100</f>
        <v>136</v>
      </c>
      <c r="T2104" s="12">
        <f>IF(P2104&gt;0,E2104/P2104,0)</f>
        <v>35.789473684210527</v>
      </c>
      <c r="U2104" t="str">
        <f>LEFT(R2104,FIND("/",R2104,1)-1)</f>
        <v>music</v>
      </c>
      <c r="V2104" t="str">
        <f>RIGHT(R2104,(LEN(R2104)-LEN(U2104)-1))</f>
        <v>indie rock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>(I2105/86400)+25569+(-5/24)</f>
        <v>41222.588275462964</v>
      </c>
      <c r="K2105">
        <v>1349892427</v>
      </c>
      <c r="L2105" s="13">
        <f>(K2105/86400)+25569+(-5/24)</f>
        <v>41192.546608796292</v>
      </c>
      <c r="M2105" s="15" t="str">
        <f>TEXT(L2105, "mmm")</f>
        <v>Oct</v>
      </c>
      <c r="N2105" s="15" t="str">
        <f>TEXT(L2105, "yyyy")</f>
        <v>2012</v>
      </c>
      <c r="O2105" t="b">
        <v>0</v>
      </c>
      <c r="P2105">
        <v>115</v>
      </c>
      <c r="Q2105" t="b">
        <v>1</v>
      </c>
      <c r="R2105" t="s">
        <v>8279</v>
      </c>
      <c r="S2105" s="10">
        <f>(E2105/D2105)*100</f>
        <v>146.12318374694613</v>
      </c>
      <c r="T2105" s="12">
        <f>IF(P2105&gt;0,E2105/P2105,0)</f>
        <v>98.817391304347822</v>
      </c>
      <c r="U2105" t="str">
        <f>LEFT(R2105,FIND("/",R2105,1)-1)</f>
        <v>music</v>
      </c>
      <c r="V2105" t="str">
        <f>RIGHT(R2105,(LEN(R2105)-LEN(U2105)-1))</f>
        <v>indie rock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>(I2106/86400)+25569+(-5/24)</f>
        <v>41424.791666666664</v>
      </c>
      <c r="K2106">
        <v>1367286434</v>
      </c>
      <c r="L2106" s="13">
        <f>(K2106/86400)+25569+(-5/24)</f>
        <v>41393.86613425926</v>
      </c>
      <c r="M2106" s="15" t="str">
        <f>TEXT(L2106, "mmm")</f>
        <v>Apr</v>
      </c>
      <c r="N2106" s="15" t="str">
        <f>TEXT(L2106, "yyyy")</f>
        <v>2013</v>
      </c>
      <c r="O2106" t="b">
        <v>0</v>
      </c>
      <c r="P2106">
        <v>37</v>
      </c>
      <c r="Q2106" t="b">
        <v>1</v>
      </c>
      <c r="R2106" t="s">
        <v>8279</v>
      </c>
      <c r="S2106" s="10">
        <f>(E2106/D2106)*100</f>
        <v>129.5</v>
      </c>
      <c r="T2106" s="12">
        <f>IF(P2106&gt;0,E2106/P2106,0)</f>
        <v>28</v>
      </c>
      <c r="U2106" t="str">
        <f>LEFT(R2106,FIND("/",R2106,1)-1)</f>
        <v>music</v>
      </c>
      <c r="V2106" t="str">
        <f>RIGHT(R2106,(LEN(R2106)-LEN(U2106)-1))</f>
        <v>indie rock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>(I2107/86400)+25569+(-5/24)</f>
        <v>41963.958333333336</v>
      </c>
      <c r="K2107">
        <v>1415472953</v>
      </c>
      <c r="L2107" s="13">
        <f>(K2107/86400)+25569+(-5/24)</f>
        <v>41951.580474537033</v>
      </c>
      <c r="M2107" s="15" t="str">
        <f>TEXT(L2107, "mmm")</f>
        <v>Nov</v>
      </c>
      <c r="N2107" s="15" t="str">
        <f>TEXT(L2107, "yyyy")</f>
        <v>2014</v>
      </c>
      <c r="O2107" t="b">
        <v>0</v>
      </c>
      <c r="P2107">
        <v>99</v>
      </c>
      <c r="Q2107" t="b">
        <v>1</v>
      </c>
      <c r="R2107" t="s">
        <v>8279</v>
      </c>
      <c r="S2107" s="10">
        <f>(E2107/D2107)*100</f>
        <v>254</v>
      </c>
      <c r="T2107" s="12">
        <f>IF(P2107&gt;0,E2107/P2107,0)</f>
        <v>51.313131313131315</v>
      </c>
      <c r="U2107" t="str">
        <f>LEFT(R2107,FIND("/",R2107,1)-1)</f>
        <v>music</v>
      </c>
      <c r="V2107" t="str">
        <f>RIGHT(R2107,(LEN(R2107)-LEN(U2107)-1))</f>
        <v>indie rock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>(I2108/86400)+25569+(-5/24)</f>
        <v>41300.006643518514</v>
      </c>
      <c r="K2108">
        <v>1356584974</v>
      </c>
      <c r="L2108" s="13">
        <f>(K2108/86400)+25569+(-5/24)</f>
        <v>41270.006643518514</v>
      </c>
      <c r="M2108" s="15" t="str">
        <f>TEXT(L2108, "mmm")</f>
        <v>Dec</v>
      </c>
      <c r="N2108" s="15" t="str">
        <f>TEXT(L2108, "yyyy")</f>
        <v>2012</v>
      </c>
      <c r="O2108" t="b">
        <v>0</v>
      </c>
      <c r="P2108">
        <v>44</v>
      </c>
      <c r="Q2108" t="b">
        <v>1</v>
      </c>
      <c r="R2108" t="s">
        <v>8279</v>
      </c>
      <c r="S2108" s="10">
        <f>(E2108/D2108)*100</f>
        <v>107.04545454545456</v>
      </c>
      <c r="T2108" s="12">
        <f>IF(P2108&gt;0,E2108/P2108,0)</f>
        <v>53.522727272727273</v>
      </c>
      <c r="U2108" t="str">
        <f>LEFT(R2108,FIND("/",R2108,1)-1)</f>
        <v>music</v>
      </c>
      <c r="V2108" t="str">
        <f>RIGHT(R2108,(LEN(R2108)-LEN(U2108)-1))</f>
        <v>indie rock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>(I2109/86400)+25569+(-5/24)</f>
        <v>41955.543900462959</v>
      </c>
      <c r="K2109">
        <v>1413997393</v>
      </c>
      <c r="L2109" s="13">
        <f>(K2109/86400)+25569+(-5/24)</f>
        <v>41934.502233796295</v>
      </c>
      <c r="M2109" s="15" t="str">
        <f>TEXT(L2109, "mmm")</f>
        <v>Oct</v>
      </c>
      <c r="N2109" s="15" t="str">
        <f>TEXT(L2109, "yyyy")</f>
        <v>2014</v>
      </c>
      <c r="O2109" t="b">
        <v>0</v>
      </c>
      <c r="P2109">
        <v>58</v>
      </c>
      <c r="Q2109" t="b">
        <v>1</v>
      </c>
      <c r="R2109" t="s">
        <v>8279</v>
      </c>
      <c r="S2109" s="10">
        <f>(E2109/D2109)*100</f>
        <v>107.73299999999999</v>
      </c>
      <c r="T2109" s="12">
        <f>IF(P2109&gt;0,E2109/P2109,0)</f>
        <v>37.149310344827583</v>
      </c>
      <c r="U2109" t="str">
        <f>LEFT(R2109,FIND("/",R2109,1)-1)</f>
        <v>music</v>
      </c>
      <c r="V2109" t="str">
        <f>RIGHT(R2109,(LEN(R2109)-LEN(U2109)-1))</f>
        <v>indie rock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>(I2110/86400)+25569+(-5/24)</f>
        <v>41161.954861111109</v>
      </c>
      <c r="K2110">
        <v>1344917580</v>
      </c>
      <c r="L2110" s="13">
        <f>(K2110/86400)+25569+(-5/24)</f>
        <v>41134.967361111107</v>
      </c>
      <c r="M2110" s="15" t="str">
        <f>TEXT(L2110, "mmm")</f>
        <v>Aug</v>
      </c>
      <c r="N2110" s="15" t="str">
        <f>TEXT(L2110, "yyyy")</f>
        <v>2012</v>
      </c>
      <c r="O2110" t="b">
        <v>0</v>
      </c>
      <c r="P2110">
        <v>191</v>
      </c>
      <c r="Q2110" t="b">
        <v>1</v>
      </c>
      <c r="R2110" t="s">
        <v>8279</v>
      </c>
      <c r="S2110" s="10">
        <f>(E2110/D2110)*100</f>
        <v>107.31250000000001</v>
      </c>
      <c r="T2110" s="12">
        <f>IF(P2110&gt;0,E2110/P2110,0)</f>
        <v>89.895287958115176</v>
      </c>
      <c r="U2110" t="str">
        <f>LEFT(R2110,FIND("/",R2110,1)-1)</f>
        <v>music</v>
      </c>
      <c r="V2110" t="str">
        <f>RIGHT(R2110,(LEN(R2110)-LEN(U2110)-1))</f>
        <v>indie rock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>(I2111/86400)+25569+(-5/24)</f>
        <v>42190.500196759262</v>
      </c>
      <c r="K2111">
        <v>1433523617</v>
      </c>
      <c r="L2111" s="13">
        <f>(K2111/86400)+25569+(-5/24)</f>
        <v>42160.500196759262</v>
      </c>
      <c r="M2111" s="15" t="str">
        <f>TEXT(L2111, "mmm")</f>
        <v>Jun</v>
      </c>
      <c r="N2111" s="15" t="str">
        <f>TEXT(L2111, "yyyy")</f>
        <v>2015</v>
      </c>
      <c r="O2111" t="b">
        <v>0</v>
      </c>
      <c r="P2111">
        <v>40</v>
      </c>
      <c r="Q2111" t="b">
        <v>1</v>
      </c>
      <c r="R2111" t="s">
        <v>8279</v>
      </c>
      <c r="S2111" s="10">
        <f>(E2111/D2111)*100</f>
        <v>106.52500000000001</v>
      </c>
      <c r="T2111" s="12">
        <f>IF(P2111&gt;0,E2111/P2111,0)</f>
        <v>106.52500000000001</v>
      </c>
      <c r="U2111" t="str">
        <f>LEFT(R2111,FIND("/",R2111,1)-1)</f>
        <v>music</v>
      </c>
      <c r="V2111" t="str">
        <f>RIGHT(R2111,(LEN(R2111)-LEN(U2111)-1))</f>
        <v>indie rock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>(I2112/86400)+25569+(-5/24)</f>
        <v>41786.999305555553</v>
      </c>
      <c r="K2112">
        <v>1398873969</v>
      </c>
      <c r="L2112" s="13">
        <f>(K2112/86400)+25569+(-5/24)</f>
        <v>41759.462604166663</v>
      </c>
      <c r="M2112" s="15" t="str">
        <f>TEXT(L2112, "mmm")</f>
        <v>Apr</v>
      </c>
      <c r="N2112" s="15" t="str">
        <f>TEXT(L2112, "yyyy")</f>
        <v>2014</v>
      </c>
      <c r="O2112" t="b">
        <v>0</v>
      </c>
      <c r="P2112">
        <v>38</v>
      </c>
      <c r="Q2112" t="b">
        <v>1</v>
      </c>
      <c r="R2112" t="s">
        <v>8279</v>
      </c>
      <c r="S2112" s="10">
        <f>(E2112/D2112)*100</f>
        <v>100.35000000000001</v>
      </c>
      <c r="T2112" s="12">
        <f>IF(P2112&gt;0,E2112/P2112,0)</f>
        <v>52.815789473684212</v>
      </c>
      <c r="U2112" t="str">
        <f>LEFT(R2112,FIND("/",R2112,1)-1)</f>
        <v>music</v>
      </c>
      <c r="V2112" t="str">
        <f>RIGHT(R2112,(LEN(R2112)-LEN(U2112)-1))</f>
        <v>indie rock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>(I2113/86400)+25569+(-5/24)</f>
        <v>40769.833333333328</v>
      </c>
      <c r="K2113">
        <v>1307594625</v>
      </c>
      <c r="L2113" s="13">
        <f>(K2113/86400)+25569+(-5/24)</f>
        <v>40702.988715277774</v>
      </c>
      <c r="M2113" s="15" t="str">
        <f>TEXT(L2113, "mmm")</f>
        <v>Jun</v>
      </c>
      <c r="N2113" s="15" t="str">
        <f>TEXT(L2113, "yyyy")</f>
        <v>2011</v>
      </c>
      <c r="O2113" t="b">
        <v>0</v>
      </c>
      <c r="P2113">
        <v>39</v>
      </c>
      <c r="Q2113" t="b">
        <v>1</v>
      </c>
      <c r="R2113" t="s">
        <v>8279</v>
      </c>
      <c r="S2113" s="10">
        <f>(E2113/D2113)*100</f>
        <v>106.5</v>
      </c>
      <c r="T2113" s="12">
        <f>IF(P2113&gt;0,E2113/P2113,0)</f>
        <v>54.615384615384613</v>
      </c>
      <c r="U2113" t="str">
        <f>LEFT(R2113,FIND("/",R2113,1)-1)</f>
        <v>music</v>
      </c>
      <c r="V2113" t="str">
        <f>RIGHT(R2113,(LEN(R2113)-LEN(U2113)-1))</f>
        <v>indie rock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>(I2114/86400)+25569+(-5/24)</f>
        <v>41379.719826388886</v>
      </c>
      <c r="K2114">
        <v>1364854593</v>
      </c>
      <c r="L2114" s="13">
        <f>(K2114/86400)+25569+(-5/24)</f>
        <v>41365.719826388886</v>
      </c>
      <c r="M2114" s="15" t="str">
        <f>TEXT(L2114, "mmm")</f>
        <v>Apr</v>
      </c>
      <c r="N2114" s="15" t="str">
        <f>TEXT(L2114, "yyyy")</f>
        <v>2013</v>
      </c>
      <c r="O2114" t="b">
        <v>0</v>
      </c>
      <c r="P2114">
        <v>11</v>
      </c>
      <c r="Q2114" t="b">
        <v>1</v>
      </c>
      <c r="R2114" t="s">
        <v>8279</v>
      </c>
      <c r="S2114" s="10">
        <f>(E2114/D2114)*100</f>
        <v>100</v>
      </c>
      <c r="T2114" s="12">
        <f>IF(P2114&gt;0,E2114/P2114,0)</f>
        <v>27.272727272727273</v>
      </c>
      <c r="U2114" t="str">
        <f>LEFT(R2114,FIND("/",R2114,1)-1)</f>
        <v>music</v>
      </c>
      <c r="V2114" t="str">
        <f>RIGHT(R2114,(LEN(R2114)-LEN(U2114)-1))</f>
        <v>indie rock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>(I2115/86400)+25569+(-5/24)</f>
        <v>41905.657129629624</v>
      </c>
      <c r="K2115">
        <v>1408481176</v>
      </c>
      <c r="L2115" s="13">
        <f>(K2115/86400)+25569+(-5/24)</f>
        <v>41870.657129629624</v>
      </c>
      <c r="M2115" s="15" t="str">
        <f>TEXT(L2115, "mmm")</f>
        <v>Aug</v>
      </c>
      <c r="N2115" s="15" t="str">
        <f>TEXT(L2115, "yyyy")</f>
        <v>2014</v>
      </c>
      <c r="O2115" t="b">
        <v>0</v>
      </c>
      <c r="P2115">
        <v>107</v>
      </c>
      <c r="Q2115" t="b">
        <v>1</v>
      </c>
      <c r="R2115" t="s">
        <v>8279</v>
      </c>
      <c r="S2115" s="10">
        <f>(E2115/D2115)*100</f>
        <v>104.85714285714285</v>
      </c>
      <c r="T2115" s="12">
        <f>IF(P2115&gt;0,E2115/P2115,0)</f>
        <v>68.598130841121488</v>
      </c>
      <c r="U2115" t="str">
        <f>LEFT(R2115,FIND("/",R2115,1)-1)</f>
        <v>music</v>
      </c>
      <c r="V2115" t="str">
        <f>RIGHT(R2115,(LEN(R2115)-LEN(U2115)-1))</f>
        <v>indie rock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>(I2116/86400)+25569+(-5/24)</f>
        <v>40520.999305555553</v>
      </c>
      <c r="K2116">
        <v>1286480070</v>
      </c>
      <c r="L2116" s="13">
        <f>(K2116/86400)+25569+(-5/24)</f>
        <v>40458.607291666667</v>
      </c>
      <c r="M2116" s="15" t="str">
        <f>TEXT(L2116, "mmm")</f>
        <v>Oct</v>
      </c>
      <c r="N2116" s="15" t="str">
        <f>TEXT(L2116, "yyyy")</f>
        <v>2010</v>
      </c>
      <c r="O2116" t="b">
        <v>0</v>
      </c>
      <c r="P2116">
        <v>147</v>
      </c>
      <c r="Q2116" t="b">
        <v>1</v>
      </c>
      <c r="R2116" t="s">
        <v>8279</v>
      </c>
      <c r="S2116" s="10">
        <f>(E2116/D2116)*100</f>
        <v>104.69999999999999</v>
      </c>
      <c r="T2116" s="12">
        <f>IF(P2116&gt;0,E2116/P2116,0)</f>
        <v>35.612244897959187</v>
      </c>
      <c r="U2116" t="str">
        <f>LEFT(R2116,FIND("/",R2116,1)-1)</f>
        <v>music</v>
      </c>
      <c r="V2116" t="str">
        <f>RIGHT(R2116,(LEN(R2116)-LEN(U2116)-1))</f>
        <v>indie rock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>(I2117/86400)+25569+(-5/24)</f>
        <v>40593.872696759259</v>
      </c>
      <c r="K2117">
        <v>1295575001</v>
      </c>
      <c r="L2117" s="13">
        <f>(K2117/86400)+25569+(-5/24)</f>
        <v>40563.872696759259</v>
      </c>
      <c r="M2117" s="15" t="str">
        <f>TEXT(L2117, "mmm")</f>
        <v>Jan</v>
      </c>
      <c r="N2117" s="15" t="str">
        <f>TEXT(L2117, "yyyy")</f>
        <v>2011</v>
      </c>
      <c r="O2117" t="b">
        <v>0</v>
      </c>
      <c r="P2117">
        <v>36</v>
      </c>
      <c r="Q2117" t="b">
        <v>1</v>
      </c>
      <c r="R2117" t="s">
        <v>8279</v>
      </c>
      <c r="S2117" s="10">
        <f>(E2117/D2117)*100</f>
        <v>225.66666666666669</v>
      </c>
      <c r="T2117" s="12">
        <f>IF(P2117&gt;0,E2117/P2117,0)</f>
        <v>94.027777777777771</v>
      </c>
      <c r="U2117" t="str">
        <f>LEFT(R2117,FIND("/",R2117,1)-1)</f>
        <v>music</v>
      </c>
      <c r="V2117" t="str">
        <f>RIGHT(R2117,(LEN(R2117)-LEN(U2117)-1))</f>
        <v>indie rock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>(I2118/86400)+25569+(-5/24)</f>
        <v>41184.569479166668</v>
      </c>
      <c r="K2118">
        <v>1345056003</v>
      </c>
      <c r="L2118" s="13">
        <f>(K2118/86400)+25569+(-5/24)</f>
        <v>41136.569479166668</v>
      </c>
      <c r="M2118" s="15" t="str">
        <f>TEXT(L2118, "mmm")</f>
        <v>Aug</v>
      </c>
      <c r="N2118" s="15" t="str">
        <f>TEXT(L2118, "yyyy")</f>
        <v>2012</v>
      </c>
      <c r="O2118" t="b">
        <v>0</v>
      </c>
      <c r="P2118">
        <v>92</v>
      </c>
      <c r="Q2118" t="b">
        <v>1</v>
      </c>
      <c r="R2118" t="s">
        <v>8279</v>
      </c>
      <c r="S2118" s="10">
        <f>(E2118/D2118)*100</f>
        <v>100.90416666666667</v>
      </c>
      <c r="T2118" s="12">
        <f>IF(P2118&gt;0,E2118/P2118,0)</f>
        <v>526.45652173913038</v>
      </c>
      <c r="U2118" t="str">
        <f>LEFT(R2118,FIND("/",R2118,1)-1)</f>
        <v>music</v>
      </c>
      <c r="V2118" t="str">
        <f>RIGHT(R2118,(LEN(R2118)-LEN(U2118)-1))</f>
        <v>indie rock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>(I2119/86400)+25569+(-5/24)</f>
        <v>42303.999305555553</v>
      </c>
      <c r="K2119">
        <v>1444699549</v>
      </c>
      <c r="L2119" s="13">
        <f>(K2119/86400)+25569+(-5/24)</f>
        <v>42289.851261574069</v>
      </c>
      <c r="M2119" s="15" t="str">
        <f>TEXT(L2119, "mmm")</f>
        <v>Oct</v>
      </c>
      <c r="N2119" s="15" t="str">
        <f>TEXT(L2119, "yyyy")</f>
        <v>2015</v>
      </c>
      <c r="O2119" t="b">
        <v>0</v>
      </c>
      <c r="P2119">
        <v>35</v>
      </c>
      <c r="Q2119" t="b">
        <v>1</v>
      </c>
      <c r="R2119" t="s">
        <v>8279</v>
      </c>
      <c r="S2119" s="10">
        <f>(E2119/D2119)*100</f>
        <v>147.75</v>
      </c>
      <c r="T2119" s="12">
        <f>IF(P2119&gt;0,E2119/P2119,0)</f>
        <v>50.657142857142858</v>
      </c>
      <c r="U2119" t="str">
        <f>LEFT(R2119,FIND("/",R2119,1)-1)</f>
        <v>music</v>
      </c>
      <c r="V2119" t="str">
        <f>RIGHT(R2119,(LEN(R2119)-LEN(U2119)-1))</f>
        <v>indie rock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>(I2120/86400)+25569+(-5/24)</f>
        <v>40748.631203703699</v>
      </c>
      <c r="K2120">
        <v>1308946136</v>
      </c>
      <c r="L2120" s="13">
        <f>(K2120/86400)+25569+(-5/24)</f>
        <v>40718.631203703699</v>
      </c>
      <c r="M2120" s="15" t="str">
        <f>TEXT(L2120, "mmm")</f>
        <v>Jun</v>
      </c>
      <c r="N2120" s="15" t="str">
        <f>TEXT(L2120, "yyyy")</f>
        <v>2011</v>
      </c>
      <c r="O2120" t="b">
        <v>0</v>
      </c>
      <c r="P2120">
        <v>17</v>
      </c>
      <c r="Q2120" t="b">
        <v>1</v>
      </c>
      <c r="R2120" t="s">
        <v>8279</v>
      </c>
      <c r="S2120" s="10">
        <f>(E2120/D2120)*100</f>
        <v>134.61099999999999</v>
      </c>
      <c r="T2120" s="12">
        <f>IF(P2120&gt;0,E2120/P2120,0)</f>
        <v>79.182941176470578</v>
      </c>
      <c r="U2120" t="str">
        <f>LEFT(R2120,FIND("/",R2120,1)-1)</f>
        <v>music</v>
      </c>
      <c r="V2120" t="str">
        <f>RIGHT(R2120,(LEN(R2120)-LEN(U2120)-1))</f>
        <v>indie rock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>(I2121/86400)+25569+(-5/24)</f>
        <v>41136.921817129631</v>
      </c>
      <c r="K2121">
        <v>1342494445</v>
      </c>
      <c r="L2121" s="13">
        <f>(K2121/86400)+25569+(-5/24)</f>
        <v>41106.921817129631</v>
      </c>
      <c r="M2121" s="15" t="str">
        <f>TEXT(L2121, "mmm")</f>
        <v>Jul</v>
      </c>
      <c r="N2121" s="15" t="str">
        <f>TEXT(L2121, "yyyy")</f>
        <v>2012</v>
      </c>
      <c r="O2121" t="b">
        <v>0</v>
      </c>
      <c r="P2121">
        <v>22</v>
      </c>
      <c r="Q2121" t="b">
        <v>1</v>
      </c>
      <c r="R2121" t="s">
        <v>8279</v>
      </c>
      <c r="S2121" s="10">
        <f>(E2121/D2121)*100</f>
        <v>100.75</v>
      </c>
      <c r="T2121" s="12">
        <f>IF(P2121&gt;0,E2121/P2121,0)</f>
        <v>91.590909090909093</v>
      </c>
      <c r="U2121" t="str">
        <f>LEFT(R2121,FIND("/",R2121,1)-1)</f>
        <v>music</v>
      </c>
      <c r="V2121" t="str">
        <f>RIGHT(R2121,(LEN(R2121)-LEN(U2121)-1))</f>
        <v>indie rock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>(I2122/86400)+25569+(-5/24)</f>
        <v>41640.756203703699</v>
      </c>
      <c r="K2122">
        <v>1384384136</v>
      </c>
      <c r="L2122" s="13">
        <f>(K2122/86400)+25569+(-5/24)</f>
        <v>41591.756203703699</v>
      </c>
      <c r="M2122" s="15" t="str">
        <f>TEXT(L2122, "mmm")</f>
        <v>Nov</v>
      </c>
      <c r="N2122" s="15" t="str">
        <f>TEXT(L2122, "yyyy")</f>
        <v>2013</v>
      </c>
      <c r="O2122" t="b">
        <v>0</v>
      </c>
      <c r="P2122">
        <v>69</v>
      </c>
      <c r="Q2122" t="b">
        <v>1</v>
      </c>
      <c r="R2122" t="s">
        <v>8279</v>
      </c>
      <c r="S2122" s="10">
        <f>(E2122/D2122)*100</f>
        <v>100.880375</v>
      </c>
      <c r="T2122" s="12">
        <f>IF(P2122&gt;0,E2122/P2122,0)</f>
        <v>116.96275362318841</v>
      </c>
      <c r="U2122" t="str">
        <f>LEFT(R2122,FIND("/",R2122,1)-1)</f>
        <v>music</v>
      </c>
      <c r="V2122" t="str">
        <f>RIGHT(R2122,(LEN(R2122)-LEN(U2122)-1))</f>
        <v>indie rock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>(I2123/86400)+25569+(-5/24)</f>
        <v>42746.534120370365</v>
      </c>
      <c r="K2123">
        <v>1481564948</v>
      </c>
      <c r="L2123" s="13">
        <f>(K2123/86400)+25569+(-5/24)</f>
        <v>42716.534120370365</v>
      </c>
      <c r="M2123" s="15" t="str">
        <f>TEXT(L2123, "mmm")</f>
        <v>Dec</v>
      </c>
      <c r="N2123" s="15" t="str">
        <f>TEXT(L2123, "yyyy")</f>
        <v>2016</v>
      </c>
      <c r="O2123" t="b">
        <v>0</v>
      </c>
      <c r="P2123">
        <v>10</v>
      </c>
      <c r="Q2123" t="b">
        <v>0</v>
      </c>
      <c r="R2123" t="s">
        <v>8282</v>
      </c>
      <c r="S2123" s="10">
        <f>(E2123/D2123)*100</f>
        <v>0.56800000000000006</v>
      </c>
      <c r="T2123" s="12">
        <f>IF(P2123&gt;0,E2123/P2123,0)</f>
        <v>28.4</v>
      </c>
      <c r="U2123" t="str">
        <f>LEFT(R2123,FIND("/",R2123,1)-1)</f>
        <v>games</v>
      </c>
      <c r="V2123" t="str">
        <f>RIGHT(R2123,(LEN(R2123)-LEN(U2123)-1))</f>
        <v>video games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>(I2124/86400)+25569+(-5/24)</f>
        <v>42742.092233796291</v>
      </c>
      <c r="K2124">
        <v>1481181169</v>
      </c>
      <c r="L2124" s="13">
        <f>(K2124/86400)+25569+(-5/24)</f>
        <v>42712.092233796291</v>
      </c>
      <c r="M2124" s="15" t="str">
        <f>TEXT(L2124, "mmm")</f>
        <v>Dec</v>
      </c>
      <c r="N2124" s="15" t="str">
        <f>TEXT(L2124, "yyyy")</f>
        <v>2016</v>
      </c>
      <c r="O2124" t="b">
        <v>0</v>
      </c>
      <c r="P2124">
        <v>3</v>
      </c>
      <c r="Q2124" t="b">
        <v>0</v>
      </c>
      <c r="R2124" t="s">
        <v>8282</v>
      </c>
      <c r="S2124" s="10">
        <f>(E2124/D2124)*100</f>
        <v>0.38750000000000001</v>
      </c>
      <c r="T2124" s="12">
        <f>IF(P2124&gt;0,E2124/P2124,0)</f>
        <v>103.33333333333333</v>
      </c>
      <c r="U2124" t="str">
        <f>LEFT(R2124,FIND("/",R2124,1)-1)</f>
        <v>games</v>
      </c>
      <c r="V2124" t="str">
        <f>RIGHT(R2124,(LEN(R2124)-LEN(U2124)-1))</f>
        <v>video games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>(I2125/86400)+25569+(-5/24)</f>
        <v>40252.082638888889</v>
      </c>
      <c r="K2125">
        <v>1263982307</v>
      </c>
      <c r="L2125" s="13">
        <f>(K2125/86400)+25569+(-5/24)</f>
        <v>40198.216516203705</v>
      </c>
      <c r="M2125" s="15" t="str">
        <f>TEXT(L2125, "mmm")</f>
        <v>Jan</v>
      </c>
      <c r="N2125" s="15" t="str">
        <f>TEXT(L2125, "yyyy")</f>
        <v>2010</v>
      </c>
      <c r="O2125" t="b">
        <v>0</v>
      </c>
      <c r="P2125">
        <v>5</v>
      </c>
      <c r="Q2125" t="b">
        <v>0</v>
      </c>
      <c r="R2125" t="s">
        <v>8282</v>
      </c>
      <c r="S2125" s="10">
        <f>(E2125/D2125)*100</f>
        <v>10</v>
      </c>
      <c r="T2125" s="12">
        <f>IF(P2125&gt;0,E2125/P2125,0)</f>
        <v>10</v>
      </c>
      <c r="U2125" t="str">
        <f>LEFT(R2125,FIND("/",R2125,1)-1)</f>
        <v>games</v>
      </c>
      <c r="V2125" t="str">
        <f>RIGHT(R2125,(LEN(R2125)-LEN(U2125)-1))</f>
        <v>video games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>(I2126/86400)+25569+(-5/24)</f>
        <v>40512</v>
      </c>
      <c r="K2126">
        <v>1286930435</v>
      </c>
      <c r="L2126" s="13">
        <f>(K2126/86400)+25569+(-5/24)</f>
        <v>40463.819849537038</v>
      </c>
      <c r="M2126" s="15" t="str">
        <f>TEXT(L2126, "mmm")</f>
        <v>Oct</v>
      </c>
      <c r="N2126" s="15" t="str">
        <f>TEXT(L2126, "yyyy")</f>
        <v>2010</v>
      </c>
      <c r="O2126" t="b">
        <v>0</v>
      </c>
      <c r="P2126">
        <v>5</v>
      </c>
      <c r="Q2126" t="b">
        <v>0</v>
      </c>
      <c r="R2126" t="s">
        <v>8282</v>
      </c>
      <c r="S2126" s="10">
        <f>(E2126/D2126)*100</f>
        <v>10.454545454545453</v>
      </c>
      <c r="T2126" s="12">
        <f>IF(P2126&gt;0,E2126/P2126,0)</f>
        <v>23</v>
      </c>
      <c r="U2126" t="str">
        <f>LEFT(R2126,FIND("/",R2126,1)-1)</f>
        <v>games</v>
      </c>
      <c r="V2126" t="str">
        <f>RIGHT(R2126,(LEN(R2126)-LEN(U2126)-1))</f>
        <v>video games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>(I2127/86400)+25569+(-5/24)</f>
        <v>42220.815196759257</v>
      </c>
      <c r="K2127">
        <v>1436142833</v>
      </c>
      <c r="L2127" s="13">
        <f>(K2127/86400)+25569+(-5/24)</f>
        <v>42190.815196759257</v>
      </c>
      <c r="M2127" s="15" t="str">
        <f>TEXT(L2127, "mmm")</f>
        <v>Jul</v>
      </c>
      <c r="N2127" s="15" t="str">
        <f>TEXT(L2127, "yyyy")</f>
        <v>2015</v>
      </c>
      <c r="O2127" t="b">
        <v>0</v>
      </c>
      <c r="P2127">
        <v>27</v>
      </c>
      <c r="Q2127" t="b">
        <v>0</v>
      </c>
      <c r="R2127" t="s">
        <v>8282</v>
      </c>
      <c r="S2127" s="10">
        <f>(E2127/D2127)*100</f>
        <v>1.4200000000000002</v>
      </c>
      <c r="T2127" s="12">
        <f>IF(P2127&gt;0,E2127/P2127,0)</f>
        <v>31.555555555555557</v>
      </c>
      <c r="U2127" t="str">
        <f>LEFT(R2127,FIND("/",R2127,1)-1)</f>
        <v>games</v>
      </c>
      <c r="V2127" t="str">
        <f>RIGHT(R2127,(LEN(R2127)-LEN(U2127)-1))</f>
        <v>video games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>(I2128/86400)+25569+(-5/24)</f>
        <v>41981.76489583333</v>
      </c>
      <c r="K2128">
        <v>1415488887</v>
      </c>
      <c r="L2128" s="13">
        <f>(K2128/86400)+25569+(-5/24)</f>
        <v>41951.76489583333</v>
      </c>
      <c r="M2128" s="15" t="str">
        <f>TEXT(L2128, "mmm")</f>
        <v>Nov</v>
      </c>
      <c r="N2128" s="15" t="str">
        <f>TEXT(L2128, "yyyy")</f>
        <v>2014</v>
      </c>
      <c r="O2128" t="b">
        <v>0</v>
      </c>
      <c r="P2128">
        <v>2</v>
      </c>
      <c r="Q2128" t="b">
        <v>0</v>
      </c>
      <c r="R2128" t="s">
        <v>8282</v>
      </c>
      <c r="S2128" s="10">
        <f>(E2128/D2128)*100</f>
        <v>0.05</v>
      </c>
      <c r="T2128" s="12">
        <f>IF(P2128&gt;0,E2128/P2128,0)</f>
        <v>5</v>
      </c>
      <c r="U2128" t="str">
        <f>LEFT(R2128,FIND("/",R2128,1)-1)</f>
        <v>games</v>
      </c>
      <c r="V2128" t="str">
        <f>RIGHT(R2128,(LEN(R2128)-LEN(U2128)-1))</f>
        <v>video games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>(I2129/86400)+25569+(-5/24)</f>
        <v>42075.255358796298</v>
      </c>
      <c r="K2129">
        <v>1423570063</v>
      </c>
      <c r="L2129" s="13">
        <f>(K2129/86400)+25569+(-5/24)</f>
        <v>42045.297025462962</v>
      </c>
      <c r="M2129" s="15" t="str">
        <f>TEXT(L2129, "mmm")</f>
        <v>Feb</v>
      </c>
      <c r="N2129" s="15" t="str">
        <f>TEXT(L2129, "yyyy")</f>
        <v>2015</v>
      </c>
      <c r="O2129" t="b">
        <v>0</v>
      </c>
      <c r="P2129">
        <v>236</v>
      </c>
      <c r="Q2129" t="b">
        <v>0</v>
      </c>
      <c r="R2129" t="s">
        <v>8282</v>
      </c>
      <c r="S2129" s="10">
        <f>(E2129/D2129)*100</f>
        <v>28.842857142857142</v>
      </c>
      <c r="T2129" s="12">
        <f>IF(P2129&gt;0,E2129/P2129,0)</f>
        <v>34.220338983050844</v>
      </c>
      <c r="U2129" t="str">
        <f>LEFT(R2129,FIND("/",R2129,1)-1)</f>
        <v>games</v>
      </c>
      <c r="V2129" t="str">
        <f>RIGHT(R2129,(LEN(R2129)-LEN(U2129)-1))</f>
        <v>video games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>(I2130/86400)+25569+(-5/24)</f>
        <v>41903.564456018517</v>
      </c>
      <c r="K2130">
        <v>1406140369</v>
      </c>
      <c r="L2130" s="13">
        <f>(K2130/86400)+25569+(-5/24)</f>
        <v>41843.564456018517</v>
      </c>
      <c r="M2130" s="15" t="str">
        <f>TEXT(L2130, "mmm")</f>
        <v>Jul</v>
      </c>
      <c r="N2130" s="15" t="str">
        <f>TEXT(L2130, "yyyy")</f>
        <v>2014</v>
      </c>
      <c r="O2130" t="b">
        <v>0</v>
      </c>
      <c r="P2130">
        <v>1</v>
      </c>
      <c r="Q2130" t="b">
        <v>0</v>
      </c>
      <c r="R2130" t="s">
        <v>8282</v>
      </c>
      <c r="S2130" s="10">
        <f>(E2130/D2130)*100</f>
        <v>0.16666666666666669</v>
      </c>
      <c r="T2130" s="12">
        <f>IF(P2130&gt;0,E2130/P2130,0)</f>
        <v>25</v>
      </c>
      <c r="U2130" t="str">
        <f>LEFT(R2130,FIND("/",R2130,1)-1)</f>
        <v>games</v>
      </c>
      <c r="V2130" t="str">
        <f>RIGHT(R2130,(LEN(R2130)-LEN(U2130)-1))</f>
        <v>video games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>(I2131/86400)+25569+(-5/24)</f>
        <v>42438.815972222219</v>
      </c>
      <c r="K2131">
        <v>1454978100</v>
      </c>
      <c r="L2131" s="13">
        <f>(K2131/86400)+25569+(-5/24)</f>
        <v>42408.815972222219</v>
      </c>
      <c r="M2131" s="15" t="str">
        <f>TEXT(L2131, "mmm")</f>
        <v>Feb</v>
      </c>
      <c r="N2131" s="15" t="str">
        <f>TEXT(L2131, "yyyy")</f>
        <v>2016</v>
      </c>
      <c r="O2131" t="b">
        <v>0</v>
      </c>
      <c r="P2131">
        <v>12</v>
      </c>
      <c r="Q2131" t="b">
        <v>0</v>
      </c>
      <c r="R2131" t="s">
        <v>8282</v>
      </c>
      <c r="S2131" s="10">
        <f>(E2131/D2131)*100</f>
        <v>11.799999999999999</v>
      </c>
      <c r="T2131" s="12">
        <f>IF(P2131&gt;0,E2131/P2131,0)</f>
        <v>19.666666666666668</v>
      </c>
      <c r="U2131" t="str">
        <f>LEFT(R2131,FIND("/",R2131,1)-1)</f>
        <v>games</v>
      </c>
      <c r="V2131" t="str">
        <f>RIGHT(R2131,(LEN(R2131)-LEN(U2131)-1))</f>
        <v>video games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>(I2132/86400)+25569+(-5/24)</f>
        <v>41866.87804398148</v>
      </c>
      <c r="K2132">
        <v>1405130663</v>
      </c>
      <c r="L2132" s="13">
        <f>(K2132/86400)+25569+(-5/24)</f>
        <v>41831.87804398148</v>
      </c>
      <c r="M2132" s="15" t="str">
        <f>TEXT(L2132, "mmm")</f>
        <v>Jul</v>
      </c>
      <c r="N2132" s="15" t="str">
        <f>TEXT(L2132, "yyyy")</f>
        <v>2014</v>
      </c>
      <c r="O2132" t="b">
        <v>0</v>
      </c>
      <c r="P2132">
        <v>4</v>
      </c>
      <c r="Q2132" t="b">
        <v>0</v>
      </c>
      <c r="R2132" t="s">
        <v>8282</v>
      </c>
      <c r="S2132" s="10">
        <f>(E2132/D2132)*100</f>
        <v>0.20238095238095236</v>
      </c>
      <c r="T2132" s="12">
        <f>IF(P2132&gt;0,E2132/P2132,0)</f>
        <v>21.25</v>
      </c>
      <c r="U2132" t="str">
        <f>LEFT(R2132,FIND("/",R2132,1)-1)</f>
        <v>games</v>
      </c>
      <c r="V2132" t="str">
        <f>RIGHT(R2132,(LEN(R2132)-LEN(U2132)-1))</f>
        <v>video games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>(I2133/86400)+25569+(-5/24)</f>
        <v>42196.998738425922</v>
      </c>
      <c r="K2133">
        <v>1434085091</v>
      </c>
      <c r="L2133" s="13">
        <f>(K2133/86400)+25569+(-5/24)</f>
        <v>42166.998738425922</v>
      </c>
      <c r="M2133" s="15" t="str">
        <f>TEXT(L2133, "mmm")</f>
        <v>Jun</v>
      </c>
      <c r="N2133" s="15" t="str">
        <f>TEXT(L2133, "yyyy")</f>
        <v>2015</v>
      </c>
      <c r="O2133" t="b">
        <v>0</v>
      </c>
      <c r="P2133">
        <v>3</v>
      </c>
      <c r="Q2133" t="b">
        <v>0</v>
      </c>
      <c r="R2133" t="s">
        <v>8282</v>
      </c>
      <c r="S2133" s="10">
        <f>(E2133/D2133)*100</f>
        <v>5</v>
      </c>
      <c r="T2133" s="12">
        <f>IF(P2133&gt;0,E2133/P2133,0)</f>
        <v>8.3333333333333339</v>
      </c>
      <c r="U2133" t="str">
        <f>LEFT(R2133,FIND("/",R2133,1)-1)</f>
        <v>games</v>
      </c>
      <c r="V2133" t="str">
        <f>RIGHT(R2133,(LEN(R2133)-LEN(U2133)-1))</f>
        <v>video games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>(I2134/86400)+25569+(-5/24)</f>
        <v>41673.27884259259</v>
      </c>
      <c r="K2134">
        <v>1388835692</v>
      </c>
      <c r="L2134" s="13">
        <f>(K2134/86400)+25569+(-5/24)</f>
        <v>41643.27884259259</v>
      </c>
      <c r="M2134" s="15" t="str">
        <f>TEXT(L2134, "mmm")</f>
        <v>Jan</v>
      </c>
      <c r="N2134" s="15" t="str">
        <f>TEXT(L2134, "yyyy")</f>
        <v>2014</v>
      </c>
      <c r="O2134" t="b">
        <v>0</v>
      </c>
      <c r="P2134">
        <v>99</v>
      </c>
      <c r="Q2134" t="b">
        <v>0</v>
      </c>
      <c r="R2134" t="s">
        <v>8282</v>
      </c>
      <c r="S2134" s="10">
        <f>(E2134/D2134)*100</f>
        <v>2.1129899999999995</v>
      </c>
      <c r="T2134" s="12">
        <f>IF(P2134&gt;0,E2134/P2134,0)</f>
        <v>21.34333333333333</v>
      </c>
      <c r="U2134" t="str">
        <f>LEFT(R2134,FIND("/",R2134,1)-1)</f>
        <v>games</v>
      </c>
      <c r="V2134" t="str">
        <f>RIGHT(R2134,(LEN(R2134)-LEN(U2134)-1))</f>
        <v>video games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>(I2135/86400)+25569+(-5/24)</f>
        <v>40657.082638888889</v>
      </c>
      <c r="K2135">
        <v>1300328399</v>
      </c>
      <c r="L2135" s="13">
        <f>(K2135/86400)+25569+(-5/24)</f>
        <v>40618.888877314814</v>
      </c>
      <c r="M2135" s="15" t="str">
        <f>TEXT(L2135, "mmm")</f>
        <v>Mar</v>
      </c>
      <c r="N2135" s="15" t="str">
        <f>TEXT(L2135, "yyyy")</f>
        <v>2011</v>
      </c>
      <c r="O2135" t="b">
        <v>0</v>
      </c>
      <c r="P2135">
        <v>3</v>
      </c>
      <c r="Q2135" t="b">
        <v>0</v>
      </c>
      <c r="R2135" t="s">
        <v>8282</v>
      </c>
      <c r="S2135" s="10">
        <f>(E2135/D2135)*100</f>
        <v>1.6</v>
      </c>
      <c r="T2135" s="12">
        <f>IF(P2135&gt;0,E2135/P2135,0)</f>
        <v>5.333333333333333</v>
      </c>
      <c r="U2135" t="str">
        <f>LEFT(R2135,FIND("/",R2135,1)-1)</f>
        <v>games</v>
      </c>
      <c r="V2135" t="str">
        <f>RIGHT(R2135,(LEN(R2135)-LEN(U2135)-1))</f>
        <v>video games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>(I2136/86400)+25569+(-5/24)</f>
        <v>41391.678136574068</v>
      </c>
      <c r="K2136">
        <v>1364505391</v>
      </c>
      <c r="L2136" s="13">
        <f>(K2136/86400)+25569+(-5/24)</f>
        <v>41361.678136574068</v>
      </c>
      <c r="M2136" s="15" t="str">
        <f>TEXT(L2136, "mmm")</f>
        <v>Mar</v>
      </c>
      <c r="N2136" s="15" t="str">
        <f>TEXT(L2136, "yyyy")</f>
        <v>2013</v>
      </c>
      <c r="O2136" t="b">
        <v>0</v>
      </c>
      <c r="P2136">
        <v>3</v>
      </c>
      <c r="Q2136" t="b">
        <v>0</v>
      </c>
      <c r="R2136" t="s">
        <v>8282</v>
      </c>
      <c r="S2136" s="10">
        <f>(E2136/D2136)*100</f>
        <v>1.7333333333333332</v>
      </c>
      <c r="T2136" s="12">
        <f>IF(P2136&gt;0,E2136/P2136,0)</f>
        <v>34.666666666666664</v>
      </c>
      <c r="U2136" t="str">
        <f>LEFT(R2136,FIND("/",R2136,1)-1)</f>
        <v>games</v>
      </c>
      <c r="V2136" t="str">
        <f>RIGHT(R2136,(LEN(R2136)-LEN(U2136)-1))</f>
        <v>video games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>(I2137/86400)+25569+(-5/24)</f>
        <v>41186.755011574074</v>
      </c>
      <c r="K2137">
        <v>1346800033</v>
      </c>
      <c r="L2137" s="13">
        <f>(K2137/86400)+25569+(-5/24)</f>
        <v>41156.755011574074</v>
      </c>
      <c r="M2137" s="15" t="str">
        <f>TEXT(L2137, "mmm")</f>
        <v>Sep</v>
      </c>
      <c r="N2137" s="15" t="str">
        <f>TEXT(L2137, "yyyy")</f>
        <v>2012</v>
      </c>
      <c r="O2137" t="b">
        <v>0</v>
      </c>
      <c r="P2137">
        <v>22</v>
      </c>
      <c r="Q2137" t="b">
        <v>0</v>
      </c>
      <c r="R2137" t="s">
        <v>8282</v>
      </c>
      <c r="S2137" s="10">
        <f>(E2137/D2137)*100</f>
        <v>9.56</v>
      </c>
      <c r="T2137" s="12">
        <f>IF(P2137&gt;0,E2137/P2137,0)</f>
        <v>21.727272727272727</v>
      </c>
      <c r="U2137" t="str">
        <f>LEFT(R2137,FIND("/",R2137,1)-1)</f>
        <v>games</v>
      </c>
      <c r="V2137" t="str">
        <f>RIGHT(R2137,(LEN(R2137)-LEN(U2137)-1))</f>
        <v>video games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>(I2138/86400)+25569+(-5/24)</f>
        <v>41566.300763888888</v>
      </c>
      <c r="K2138">
        <v>1379592786</v>
      </c>
      <c r="L2138" s="13">
        <f>(K2138/86400)+25569+(-5/24)</f>
        <v>41536.300763888888</v>
      </c>
      <c r="M2138" s="15" t="str">
        <f>TEXT(L2138, "mmm")</f>
        <v>Sep</v>
      </c>
      <c r="N2138" s="15" t="str">
        <f>TEXT(L2138, "yyyy")</f>
        <v>2013</v>
      </c>
      <c r="O2138" t="b">
        <v>0</v>
      </c>
      <c r="P2138">
        <v>4</v>
      </c>
      <c r="Q2138" t="b">
        <v>0</v>
      </c>
      <c r="R2138" t="s">
        <v>8282</v>
      </c>
      <c r="S2138" s="10">
        <f>(E2138/D2138)*100</f>
        <v>5.9612499999999999E-2</v>
      </c>
      <c r="T2138" s="12">
        <f>IF(P2138&gt;0,E2138/P2138,0)</f>
        <v>11.922499999999999</v>
      </c>
      <c r="U2138" t="str">
        <f>LEFT(R2138,FIND("/",R2138,1)-1)</f>
        <v>games</v>
      </c>
      <c r="V2138" t="str">
        <f>RIGHT(R2138,(LEN(R2138)-LEN(U2138)-1))</f>
        <v>video games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>(I2139/86400)+25569+(-5/24)</f>
        <v>41978.562835648147</v>
      </c>
      <c r="K2139">
        <v>1415212229</v>
      </c>
      <c r="L2139" s="13">
        <f>(K2139/86400)+25569+(-5/24)</f>
        <v>41948.562835648147</v>
      </c>
      <c r="M2139" s="15" t="str">
        <f>TEXT(L2139, "mmm")</f>
        <v>Nov</v>
      </c>
      <c r="N2139" s="15" t="str">
        <f>TEXT(L2139, "yyyy")</f>
        <v>2014</v>
      </c>
      <c r="O2139" t="b">
        <v>0</v>
      </c>
      <c r="P2139">
        <v>534</v>
      </c>
      <c r="Q2139" t="b">
        <v>0</v>
      </c>
      <c r="R2139" t="s">
        <v>8282</v>
      </c>
      <c r="S2139" s="10">
        <f>(E2139/D2139)*100</f>
        <v>28.405999999999999</v>
      </c>
      <c r="T2139" s="12">
        <f>IF(P2139&gt;0,E2139/P2139,0)</f>
        <v>26.59737827715356</v>
      </c>
      <c r="U2139" t="str">
        <f>LEFT(R2139,FIND("/",R2139,1)-1)</f>
        <v>games</v>
      </c>
      <c r="V2139" t="str">
        <f>RIGHT(R2139,(LEN(R2139)-LEN(U2139)-1))</f>
        <v>video games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>(I2140/86400)+25569+(-5/24)</f>
        <v>41586.846516203703</v>
      </c>
      <c r="K2140">
        <v>1381364339</v>
      </c>
      <c r="L2140" s="13">
        <f>(K2140/86400)+25569+(-5/24)</f>
        <v>41556.804849537039</v>
      </c>
      <c r="M2140" s="15" t="str">
        <f>TEXT(L2140, "mmm")</f>
        <v>Oct</v>
      </c>
      <c r="N2140" s="15" t="str">
        <f>TEXT(L2140, "yyyy")</f>
        <v>2013</v>
      </c>
      <c r="O2140" t="b">
        <v>0</v>
      </c>
      <c r="P2140">
        <v>12</v>
      </c>
      <c r="Q2140" t="b">
        <v>0</v>
      </c>
      <c r="R2140" t="s">
        <v>8282</v>
      </c>
      <c r="S2140" s="10">
        <f>(E2140/D2140)*100</f>
        <v>12.8</v>
      </c>
      <c r="T2140" s="12">
        <f>IF(P2140&gt;0,E2140/P2140,0)</f>
        <v>10.666666666666666</v>
      </c>
      <c r="U2140" t="str">
        <f>LEFT(R2140,FIND("/",R2140,1)-1)</f>
        <v>games</v>
      </c>
      <c r="V2140" t="str">
        <f>RIGHT(R2140,(LEN(R2140)-LEN(U2140)-1))</f>
        <v>video games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>(I2141/86400)+25569+(-5/24)</f>
        <v>42677.541759259257</v>
      </c>
      <c r="K2141">
        <v>1475604008</v>
      </c>
      <c r="L2141" s="13">
        <f>(K2141/86400)+25569+(-5/24)</f>
        <v>42647.541759259257</v>
      </c>
      <c r="M2141" s="15" t="str">
        <f>TEXT(L2141, "mmm")</f>
        <v>Oct</v>
      </c>
      <c r="N2141" s="15" t="str">
        <f>TEXT(L2141, "yyyy")</f>
        <v>2016</v>
      </c>
      <c r="O2141" t="b">
        <v>0</v>
      </c>
      <c r="P2141">
        <v>56</v>
      </c>
      <c r="Q2141" t="b">
        <v>0</v>
      </c>
      <c r="R2141" t="s">
        <v>8282</v>
      </c>
      <c r="S2141" s="10">
        <f>(E2141/D2141)*100</f>
        <v>5.42</v>
      </c>
      <c r="T2141" s="12">
        <f>IF(P2141&gt;0,E2141/P2141,0)</f>
        <v>29.035714285714285</v>
      </c>
      <c r="U2141" t="str">
        <f>LEFT(R2141,FIND("/",R2141,1)-1)</f>
        <v>games</v>
      </c>
      <c r="V2141" t="str">
        <f>RIGHT(R2141,(LEN(R2141)-LEN(U2141)-1))</f>
        <v>video games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>(I2142/86400)+25569+(-5/24)</f>
        <v>41285.625277777777</v>
      </c>
      <c r="K2142">
        <v>1355342424</v>
      </c>
      <c r="L2142" s="13">
        <f>(K2142/86400)+25569+(-5/24)</f>
        <v>41255.625277777777</v>
      </c>
      <c r="M2142" s="15" t="str">
        <f>TEXT(L2142, "mmm")</f>
        <v>Dec</v>
      </c>
      <c r="N2142" s="15" t="str">
        <f>TEXT(L2142, "yyyy")</f>
        <v>2012</v>
      </c>
      <c r="O2142" t="b">
        <v>0</v>
      </c>
      <c r="P2142">
        <v>11</v>
      </c>
      <c r="Q2142" t="b">
        <v>0</v>
      </c>
      <c r="R2142" t="s">
        <v>8282</v>
      </c>
      <c r="S2142" s="10">
        <f>(E2142/D2142)*100</f>
        <v>0.11199999999999999</v>
      </c>
      <c r="T2142" s="12">
        <f>IF(P2142&gt;0,E2142/P2142,0)</f>
        <v>50.909090909090907</v>
      </c>
      <c r="U2142" t="str">
        <f>LEFT(R2142,FIND("/",R2142,1)-1)</f>
        <v>games</v>
      </c>
      <c r="V2142" t="str">
        <f>RIGHT(R2142,(LEN(R2142)-LEN(U2142)-1))</f>
        <v>video games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>(I2143/86400)+25569+(-5/24)</f>
        <v>41957.068969907406</v>
      </c>
      <c r="K2143">
        <v>1413351559</v>
      </c>
      <c r="L2143" s="13">
        <f>(K2143/86400)+25569+(-5/24)</f>
        <v>41927.027303240735</v>
      </c>
      <c r="M2143" s="15" t="str">
        <f>TEXT(L2143, "mmm")</f>
        <v>Oct</v>
      </c>
      <c r="N2143" s="15" t="str">
        <f>TEXT(L2143, "yyyy")</f>
        <v>2014</v>
      </c>
      <c r="O2143" t="b">
        <v>0</v>
      </c>
      <c r="P2143">
        <v>0</v>
      </c>
      <c r="Q2143" t="b">
        <v>0</v>
      </c>
      <c r="R2143" t="s">
        <v>8282</v>
      </c>
      <c r="S2143" s="10">
        <f>(E2143/D2143)*100</f>
        <v>0</v>
      </c>
      <c r="T2143" s="12">
        <f>IF(P2143&gt;0,E2143/P2143,0)</f>
        <v>0</v>
      </c>
      <c r="U2143" t="str">
        <f>LEFT(R2143,FIND("/",R2143,1)-1)</f>
        <v>games</v>
      </c>
      <c r="V2143" t="str">
        <f>RIGHT(R2143,(LEN(R2143)-LEN(U2143)-1))</f>
        <v>video games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>(I2144/86400)+25569+(-5/24)</f>
        <v>42368.493171296293</v>
      </c>
      <c r="K2144">
        <v>1449075010</v>
      </c>
      <c r="L2144" s="13">
        <f>(K2144/86400)+25569+(-5/24)</f>
        <v>42340.493171296293</v>
      </c>
      <c r="M2144" s="15" t="str">
        <f>TEXT(L2144, "mmm")</f>
        <v>Dec</v>
      </c>
      <c r="N2144" s="15" t="str">
        <f>TEXT(L2144, "yyyy")</f>
        <v>2015</v>
      </c>
      <c r="O2144" t="b">
        <v>0</v>
      </c>
      <c r="P2144">
        <v>12</v>
      </c>
      <c r="Q2144" t="b">
        <v>0</v>
      </c>
      <c r="R2144" t="s">
        <v>8282</v>
      </c>
      <c r="S2144" s="10">
        <f>(E2144/D2144)*100</f>
        <v>5.7238095238095239</v>
      </c>
      <c r="T2144" s="12">
        <f>IF(P2144&gt;0,E2144/P2144,0)</f>
        <v>50.083333333333336</v>
      </c>
      <c r="U2144" t="str">
        <f>LEFT(R2144,FIND("/",R2144,1)-1)</f>
        <v>games</v>
      </c>
      <c r="V2144" t="str">
        <f>RIGHT(R2144,(LEN(R2144)-LEN(U2144)-1))</f>
        <v>video games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>(I2145/86400)+25569+(-5/24)</f>
        <v>40380.583333333328</v>
      </c>
      <c r="K2145">
        <v>1275599812</v>
      </c>
      <c r="L2145" s="13">
        <f>(K2145/86400)+25569+(-5/24)</f>
        <v>40332.678379629629</v>
      </c>
      <c r="M2145" s="15" t="str">
        <f>TEXT(L2145, "mmm")</f>
        <v>Jun</v>
      </c>
      <c r="N2145" s="15" t="str">
        <f>TEXT(L2145, "yyyy")</f>
        <v>2010</v>
      </c>
      <c r="O2145" t="b">
        <v>0</v>
      </c>
      <c r="P2145">
        <v>5</v>
      </c>
      <c r="Q2145" t="b">
        <v>0</v>
      </c>
      <c r="R2145" t="s">
        <v>8282</v>
      </c>
      <c r="S2145" s="10">
        <f>(E2145/D2145)*100</f>
        <v>11.25</v>
      </c>
      <c r="T2145" s="12">
        <f>IF(P2145&gt;0,E2145/P2145,0)</f>
        <v>45</v>
      </c>
      <c r="U2145" t="str">
        <f>LEFT(R2145,FIND("/",R2145,1)-1)</f>
        <v>games</v>
      </c>
      <c r="V2145" t="str">
        <f>RIGHT(R2145,(LEN(R2145)-LEN(U2145)-1))</f>
        <v>video games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>(I2146/86400)+25569+(-5/24)</f>
        <v>41531.338425925926</v>
      </c>
      <c r="K2146">
        <v>1376399240</v>
      </c>
      <c r="L2146" s="13">
        <f>(K2146/86400)+25569+(-5/24)</f>
        <v>41499.338425925926</v>
      </c>
      <c r="M2146" s="15" t="str">
        <f>TEXT(L2146, "mmm")</f>
        <v>Aug</v>
      </c>
      <c r="N2146" s="15" t="str">
        <f>TEXT(L2146, "yyyy")</f>
        <v>2013</v>
      </c>
      <c r="O2146" t="b">
        <v>0</v>
      </c>
      <c r="P2146">
        <v>24</v>
      </c>
      <c r="Q2146" t="b">
        <v>0</v>
      </c>
      <c r="R2146" t="s">
        <v>8282</v>
      </c>
      <c r="S2146" s="10">
        <f>(E2146/D2146)*100</f>
        <v>1.7098591549295776</v>
      </c>
      <c r="T2146" s="12">
        <f>IF(P2146&gt;0,E2146/P2146,0)</f>
        <v>25.291666666666668</v>
      </c>
      <c r="U2146" t="str">
        <f>LEFT(R2146,FIND("/",R2146,1)-1)</f>
        <v>games</v>
      </c>
      <c r="V2146" t="str">
        <f>RIGHT(R2146,(LEN(R2146)-LEN(U2146)-1))</f>
        <v>video games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>(I2147/86400)+25569+(-5/24)</f>
        <v>41605.070763888885</v>
      </c>
      <c r="K2147">
        <v>1382938914</v>
      </c>
      <c r="L2147" s="13">
        <f>(K2147/86400)+25569+(-5/24)</f>
        <v>41575.029097222221</v>
      </c>
      <c r="M2147" s="15" t="str">
        <f>TEXT(L2147, "mmm")</f>
        <v>Oct</v>
      </c>
      <c r="N2147" s="15" t="str">
        <f>TEXT(L2147, "yyyy")</f>
        <v>2013</v>
      </c>
      <c r="O2147" t="b">
        <v>0</v>
      </c>
      <c r="P2147">
        <v>89</v>
      </c>
      <c r="Q2147" t="b">
        <v>0</v>
      </c>
      <c r="R2147" t="s">
        <v>8282</v>
      </c>
      <c r="S2147" s="10">
        <f>(E2147/D2147)*100</f>
        <v>30.433333333333334</v>
      </c>
      <c r="T2147" s="12">
        <f>IF(P2147&gt;0,E2147/P2147,0)</f>
        <v>51.292134831460672</v>
      </c>
      <c r="U2147" t="str">
        <f>LEFT(R2147,FIND("/",R2147,1)-1)</f>
        <v>games</v>
      </c>
      <c r="V2147" t="str">
        <f>RIGHT(R2147,(LEN(R2147)-LEN(U2147)-1))</f>
        <v>video games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>(I2148/86400)+25569+(-5/24)</f>
        <v>42411.471180555549</v>
      </c>
      <c r="K2148">
        <v>1453997910</v>
      </c>
      <c r="L2148" s="13">
        <f>(K2148/86400)+25569+(-5/24)</f>
        <v>42397.471180555549</v>
      </c>
      <c r="M2148" s="15" t="str">
        <f>TEXT(L2148, "mmm")</f>
        <v>Jan</v>
      </c>
      <c r="N2148" s="15" t="str">
        <f>TEXT(L2148, "yyyy")</f>
        <v>2016</v>
      </c>
      <c r="O2148" t="b">
        <v>0</v>
      </c>
      <c r="P2148">
        <v>1</v>
      </c>
      <c r="Q2148" t="b">
        <v>0</v>
      </c>
      <c r="R2148" t="s">
        <v>8282</v>
      </c>
      <c r="S2148" s="10">
        <f>(E2148/D2148)*100</f>
        <v>0.02</v>
      </c>
      <c r="T2148" s="12">
        <f>IF(P2148&gt;0,E2148/P2148,0)</f>
        <v>1</v>
      </c>
      <c r="U2148" t="str">
        <f>LEFT(R2148,FIND("/",R2148,1)-1)</f>
        <v>games</v>
      </c>
      <c r="V2148" t="str">
        <f>RIGHT(R2148,(LEN(R2148)-LEN(U2148)-1))</f>
        <v>video games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>(I2149/86400)+25569+(-5/24)</f>
        <v>41959.129027777781</v>
      </c>
      <c r="K2149">
        <v>1413356748</v>
      </c>
      <c r="L2149" s="13">
        <f>(K2149/86400)+25569+(-5/24)</f>
        <v>41927.087361111109</v>
      </c>
      <c r="M2149" s="15" t="str">
        <f>TEXT(L2149, "mmm")</f>
        <v>Oct</v>
      </c>
      <c r="N2149" s="15" t="str">
        <f>TEXT(L2149, "yyyy")</f>
        <v>2014</v>
      </c>
      <c r="O2149" t="b">
        <v>0</v>
      </c>
      <c r="P2149">
        <v>55</v>
      </c>
      <c r="Q2149" t="b">
        <v>0</v>
      </c>
      <c r="R2149" t="s">
        <v>8282</v>
      </c>
      <c r="S2149" s="10">
        <f>(E2149/D2149)*100</f>
        <v>0.69641025641025645</v>
      </c>
      <c r="T2149" s="12">
        <f>IF(P2149&gt;0,E2149/P2149,0)</f>
        <v>49.381818181818183</v>
      </c>
      <c r="U2149" t="str">
        <f>LEFT(R2149,FIND("/",R2149,1)-1)</f>
        <v>games</v>
      </c>
      <c r="V2149" t="str">
        <f>RIGHT(R2149,(LEN(R2149)-LEN(U2149)-1))</f>
        <v>video games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>(I2150/86400)+25569+(-5/24)</f>
        <v>42096.483587962961</v>
      </c>
      <c r="K2150">
        <v>1425404182</v>
      </c>
      <c r="L2150" s="13">
        <f>(K2150/86400)+25569+(-5/24)</f>
        <v>42066.525254629632</v>
      </c>
      <c r="M2150" s="15" t="str">
        <f>TEXT(L2150, "mmm")</f>
        <v>Mar</v>
      </c>
      <c r="N2150" s="15" t="str">
        <f>TEXT(L2150, "yyyy")</f>
        <v>2015</v>
      </c>
      <c r="O2150" t="b">
        <v>0</v>
      </c>
      <c r="P2150">
        <v>2</v>
      </c>
      <c r="Q2150" t="b">
        <v>0</v>
      </c>
      <c r="R2150" t="s">
        <v>8282</v>
      </c>
      <c r="S2150" s="10">
        <f>(E2150/D2150)*100</f>
        <v>2</v>
      </c>
      <c r="T2150" s="12">
        <f>IF(P2150&gt;0,E2150/P2150,0)</f>
        <v>1</v>
      </c>
      <c r="U2150" t="str">
        <f>LEFT(R2150,FIND("/",R2150,1)-1)</f>
        <v>games</v>
      </c>
      <c r="V2150" t="str">
        <f>RIGHT(R2150,(LEN(R2150)-LEN(U2150)-1))</f>
        <v>video games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>(I2151/86400)+25569+(-5/24)</f>
        <v>40389.791666666664</v>
      </c>
      <c r="K2151">
        <v>1277512556</v>
      </c>
      <c r="L2151" s="13">
        <f>(K2151/86400)+25569+(-5/24)</f>
        <v>40354.816620370366</v>
      </c>
      <c r="M2151" s="15" t="str">
        <f>TEXT(L2151, "mmm")</f>
        <v>Jun</v>
      </c>
      <c r="N2151" s="15" t="str">
        <f>TEXT(L2151, "yyyy")</f>
        <v>2010</v>
      </c>
      <c r="O2151" t="b">
        <v>0</v>
      </c>
      <c r="P2151">
        <v>0</v>
      </c>
      <c r="Q2151" t="b">
        <v>0</v>
      </c>
      <c r="R2151" t="s">
        <v>8282</v>
      </c>
      <c r="S2151" s="10">
        <f>(E2151/D2151)*100</f>
        <v>0</v>
      </c>
      <c r="T2151" s="12">
        <f>IF(P2151&gt;0,E2151/P2151,0)</f>
        <v>0</v>
      </c>
      <c r="U2151" t="str">
        <f>LEFT(R2151,FIND("/",R2151,1)-1)</f>
        <v>games</v>
      </c>
      <c r="V2151" t="str">
        <f>RIGHT(R2151,(LEN(R2151)-LEN(U2151)-1))</f>
        <v>video games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>(I2152/86400)+25569+(-5/24)</f>
        <v>42564.076377314814</v>
      </c>
      <c r="K2152">
        <v>1465800599</v>
      </c>
      <c r="L2152" s="13">
        <f>(K2152/86400)+25569+(-5/24)</f>
        <v>42534.076377314814</v>
      </c>
      <c r="M2152" s="15" t="str">
        <f>TEXT(L2152, "mmm")</f>
        <v>Jun</v>
      </c>
      <c r="N2152" s="15" t="str">
        <f>TEXT(L2152, "yyyy")</f>
        <v>2016</v>
      </c>
      <c r="O2152" t="b">
        <v>0</v>
      </c>
      <c r="P2152">
        <v>4</v>
      </c>
      <c r="Q2152" t="b">
        <v>0</v>
      </c>
      <c r="R2152" t="s">
        <v>8282</v>
      </c>
      <c r="S2152" s="10">
        <f>(E2152/D2152)*100</f>
        <v>0.80999999999999994</v>
      </c>
      <c r="T2152" s="12">
        <f>IF(P2152&gt;0,E2152/P2152,0)</f>
        <v>101.25</v>
      </c>
      <c r="U2152" t="str">
        <f>LEFT(R2152,FIND("/",R2152,1)-1)</f>
        <v>games</v>
      </c>
      <c r="V2152" t="str">
        <f>RIGHT(R2152,(LEN(R2152)-LEN(U2152)-1))</f>
        <v>video games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>(I2153/86400)+25569+(-5/24)</f>
        <v>42550.639050925922</v>
      </c>
      <c r="K2153">
        <v>1464639614</v>
      </c>
      <c r="L2153" s="13">
        <f>(K2153/86400)+25569+(-5/24)</f>
        <v>42520.639050925922</v>
      </c>
      <c r="M2153" s="15" t="str">
        <f>TEXT(L2153, "mmm")</f>
        <v>May</v>
      </c>
      <c r="N2153" s="15" t="str">
        <f>TEXT(L2153, "yyyy")</f>
        <v>2016</v>
      </c>
      <c r="O2153" t="b">
        <v>0</v>
      </c>
      <c r="P2153">
        <v>6</v>
      </c>
      <c r="Q2153" t="b">
        <v>0</v>
      </c>
      <c r="R2153" t="s">
        <v>8282</v>
      </c>
      <c r="S2153" s="10">
        <f>(E2153/D2153)*100</f>
        <v>0.26222222222222225</v>
      </c>
      <c r="T2153" s="12">
        <f>IF(P2153&gt;0,E2153/P2153,0)</f>
        <v>19.666666666666668</v>
      </c>
      <c r="U2153" t="str">
        <f>LEFT(R2153,FIND("/",R2153,1)-1)</f>
        <v>games</v>
      </c>
      <c r="V2153" t="str">
        <f>RIGHT(R2153,(LEN(R2153)-LEN(U2153)-1))</f>
        <v>video games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>(I2154/86400)+25569+(-5/24)</f>
        <v>41713.582280092589</v>
      </c>
      <c r="K2154">
        <v>1392321509</v>
      </c>
      <c r="L2154" s="13">
        <f>(K2154/86400)+25569+(-5/24)</f>
        <v>41683.62394675926</v>
      </c>
      <c r="M2154" s="15" t="str">
        <f>TEXT(L2154, "mmm")</f>
        <v>Feb</v>
      </c>
      <c r="N2154" s="15" t="str">
        <f>TEXT(L2154, "yyyy")</f>
        <v>2014</v>
      </c>
      <c r="O2154" t="b">
        <v>0</v>
      </c>
      <c r="P2154">
        <v>4</v>
      </c>
      <c r="Q2154" t="b">
        <v>0</v>
      </c>
      <c r="R2154" t="s">
        <v>8282</v>
      </c>
      <c r="S2154" s="10">
        <f>(E2154/D2154)*100</f>
        <v>0.16666666666666669</v>
      </c>
      <c r="T2154" s="12">
        <f>IF(P2154&gt;0,E2154/P2154,0)</f>
        <v>12.5</v>
      </c>
      <c r="U2154" t="str">
        <f>LEFT(R2154,FIND("/",R2154,1)-1)</f>
        <v>games</v>
      </c>
      <c r="V2154" t="str">
        <f>RIGHT(R2154,(LEN(R2154)-LEN(U2154)-1))</f>
        <v>video games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>(I2155/86400)+25569+(-5/24)</f>
        <v>42014.124305555553</v>
      </c>
      <c r="K2155">
        <v>1417470718</v>
      </c>
      <c r="L2155" s="13">
        <f>(K2155/86400)+25569+(-5/24)</f>
        <v>41974.702754629623</v>
      </c>
      <c r="M2155" s="15" t="str">
        <f>TEXT(L2155, "mmm")</f>
        <v>Dec</v>
      </c>
      <c r="N2155" s="15" t="str">
        <f>TEXT(L2155, "yyyy")</f>
        <v>2014</v>
      </c>
      <c r="O2155" t="b">
        <v>0</v>
      </c>
      <c r="P2155">
        <v>4</v>
      </c>
      <c r="Q2155" t="b">
        <v>0</v>
      </c>
      <c r="R2155" t="s">
        <v>8282</v>
      </c>
      <c r="S2155" s="10">
        <f>(E2155/D2155)*100</f>
        <v>9.124454880912446E-3</v>
      </c>
      <c r="T2155" s="12">
        <f>IF(P2155&gt;0,E2155/P2155,0)</f>
        <v>8.5</v>
      </c>
      <c r="U2155" t="str">
        <f>LEFT(R2155,FIND("/",R2155,1)-1)</f>
        <v>games</v>
      </c>
      <c r="V2155" t="str">
        <f>RIGHT(R2155,(LEN(R2155)-LEN(U2155)-1))</f>
        <v>video games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>(I2156/86400)+25569+(-5/24)</f>
        <v>41667.42392361111</v>
      </c>
      <c r="K2156">
        <v>1389193827</v>
      </c>
      <c r="L2156" s="13">
        <f>(K2156/86400)+25569+(-5/24)</f>
        <v>41647.42392361111</v>
      </c>
      <c r="M2156" s="15" t="str">
        <f>TEXT(L2156, "mmm")</f>
        <v>Jan</v>
      </c>
      <c r="N2156" s="15" t="str">
        <f>TEXT(L2156, "yyyy")</f>
        <v>2014</v>
      </c>
      <c r="O2156" t="b">
        <v>0</v>
      </c>
      <c r="P2156">
        <v>2</v>
      </c>
      <c r="Q2156" t="b">
        <v>0</v>
      </c>
      <c r="R2156" t="s">
        <v>8282</v>
      </c>
      <c r="S2156" s="10">
        <f>(E2156/D2156)*100</f>
        <v>0.8</v>
      </c>
      <c r="T2156" s="12">
        <f>IF(P2156&gt;0,E2156/P2156,0)</f>
        <v>1</v>
      </c>
      <c r="U2156" t="str">
        <f>LEFT(R2156,FIND("/",R2156,1)-1)</f>
        <v>games</v>
      </c>
      <c r="V2156" t="str">
        <f>RIGHT(R2156,(LEN(R2156)-LEN(U2156)-1))</f>
        <v>video games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>(I2157/86400)+25569+(-5/24)</f>
        <v>42460.497511574074</v>
      </c>
      <c r="K2157">
        <v>1456854985</v>
      </c>
      <c r="L2157" s="13">
        <f>(K2157/86400)+25569+(-5/24)</f>
        <v>42430.539178240739</v>
      </c>
      <c r="M2157" s="15" t="str">
        <f>TEXT(L2157, "mmm")</f>
        <v>Mar</v>
      </c>
      <c r="N2157" s="15" t="str">
        <f>TEXT(L2157, "yyyy")</f>
        <v>2016</v>
      </c>
      <c r="O2157" t="b">
        <v>0</v>
      </c>
      <c r="P2157">
        <v>5</v>
      </c>
      <c r="Q2157" t="b">
        <v>0</v>
      </c>
      <c r="R2157" t="s">
        <v>8282</v>
      </c>
      <c r="S2157" s="10">
        <f>(E2157/D2157)*100</f>
        <v>2.2999999999999998</v>
      </c>
      <c r="T2157" s="12">
        <f>IF(P2157&gt;0,E2157/P2157,0)</f>
        <v>23</v>
      </c>
      <c r="U2157" t="str">
        <f>LEFT(R2157,FIND("/",R2157,1)-1)</f>
        <v>games</v>
      </c>
      <c r="V2157" t="str">
        <f>RIGHT(R2157,(LEN(R2157)-LEN(U2157)-1))</f>
        <v>video games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>(I2158/86400)+25569+(-5/24)</f>
        <v>41533.645902777775</v>
      </c>
      <c r="K2158">
        <v>1375475406</v>
      </c>
      <c r="L2158" s="13">
        <f>(K2158/86400)+25569+(-5/24)</f>
        <v>41488.645902777775</v>
      </c>
      <c r="M2158" s="15" t="str">
        <f>TEXT(L2158, "mmm")</f>
        <v>Aug</v>
      </c>
      <c r="N2158" s="15" t="str">
        <f>TEXT(L2158, "yyyy")</f>
        <v>2013</v>
      </c>
      <c r="O2158" t="b">
        <v>0</v>
      </c>
      <c r="P2158">
        <v>83</v>
      </c>
      <c r="Q2158" t="b">
        <v>0</v>
      </c>
      <c r="R2158" t="s">
        <v>8282</v>
      </c>
      <c r="S2158" s="10">
        <f>(E2158/D2158)*100</f>
        <v>2.6660714285714282</v>
      </c>
      <c r="T2158" s="12">
        <f>IF(P2158&gt;0,E2158/P2158,0)</f>
        <v>17.987951807228917</v>
      </c>
      <c r="U2158" t="str">
        <f>LEFT(R2158,FIND("/",R2158,1)-1)</f>
        <v>games</v>
      </c>
      <c r="V2158" t="str">
        <f>RIGHT(R2158,(LEN(R2158)-LEN(U2158)-1))</f>
        <v>video games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>(I2159/86400)+25569+(-5/24)</f>
        <v>42727.124305555553</v>
      </c>
      <c r="K2159">
        <v>1479684783</v>
      </c>
      <c r="L2159" s="13">
        <f>(K2159/86400)+25569+(-5/24)</f>
        <v>42694.772951388884</v>
      </c>
      <c r="M2159" s="15" t="str">
        <f>TEXT(L2159, "mmm")</f>
        <v>Nov</v>
      </c>
      <c r="N2159" s="15" t="str">
        <f>TEXT(L2159, "yyyy")</f>
        <v>2016</v>
      </c>
      <c r="O2159" t="b">
        <v>0</v>
      </c>
      <c r="P2159">
        <v>57</v>
      </c>
      <c r="Q2159" t="b">
        <v>0</v>
      </c>
      <c r="R2159" t="s">
        <v>8282</v>
      </c>
      <c r="S2159" s="10">
        <f>(E2159/D2159)*100</f>
        <v>28.192</v>
      </c>
      <c r="T2159" s="12">
        <f>IF(P2159&gt;0,E2159/P2159,0)</f>
        <v>370.94736842105266</v>
      </c>
      <c r="U2159" t="str">
        <f>LEFT(R2159,FIND("/",R2159,1)-1)</f>
        <v>games</v>
      </c>
      <c r="V2159" t="str">
        <f>RIGHT(R2159,(LEN(R2159)-LEN(U2159)-1))</f>
        <v>video games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>(I2160/86400)+25569+(-5/24)</f>
        <v>41309.645532407405</v>
      </c>
      <c r="K2160">
        <v>1356121774</v>
      </c>
      <c r="L2160" s="13">
        <f>(K2160/86400)+25569+(-5/24)</f>
        <v>41264.645532407405</v>
      </c>
      <c r="M2160" s="15" t="str">
        <f>TEXT(L2160, "mmm")</f>
        <v>Dec</v>
      </c>
      <c r="N2160" s="15" t="str">
        <f>TEXT(L2160, "yyyy")</f>
        <v>2012</v>
      </c>
      <c r="O2160" t="b">
        <v>0</v>
      </c>
      <c r="P2160">
        <v>311</v>
      </c>
      <c r="Q2160" t="b">
        <v>0</v>
      </c>
      <c r="R2160" t="s">
        <v>8282</v>
      </c>
      <c r="S2160" s="10">
        <f>(E2160/D2160)*100</f>
        <v>6.5900366666666672</v>
      </c>
      <c r="T2160" s="12">
        <f>IF(P2160&gt;0,E2160/P2160,0)</f>
        <v>63.569485530546629</v>
      </c>
      <c r="U2160" t="str">
        <f>LEFT(R2160,FIND("/",R2160,1)-1)</f>
        <v>games</v>
      </c>
      <c r="V2160" t="str">
        <f>RIGHT(R2160,(LEN(R2160)-LEN(U2160)-1))</f>
        <v>video games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>(I2161/86400)+25569+(-5/24)</f>
        <v>40740.522847222222</v>
      </c>
      <c r="K2161">
        <v>1308245574</v>
      </c>
      <c r="L2161" s="13">
        <f>(K2161/86400)+25569+(-5/24)</f>
        <v>40710.522847222222</v>
      </c>
      <c r="M2161" s="15" t="str">
        <f>TEXT(L2161, "mmm")</f>
        <v>Jun</v>
      </c>
      <c r="N2161" s="15" t="str">
        <f>TEXT(L2161, "yyyy")</f>
        <v>2011</v>
      </c>
      <c r="O2161" t="b">
        <v>0</v>
      </c>
      <c r="P2161">
        <v>2</v>
      </c>
      <c r="Q2161" t="b">
        <v>0</v>
      </c>
      <c r="R2161" t="s">
        <v>8282</v>
      </c>
      <c r="S2161" s="10">
        <f>(E2161/D2161)*100</f>
        <v>0.72222222222222221</v>
      </c>
      <c r="T2161" s="12">
        <f>IF(P2161&gt;0,E2161/P2161,0)</f>
        <v>13</v>
      </c>
      <c r="U2161" t="str">
        <f>LEFT(R2161,FIND("/",R2161,1)-1)</f>
        <v>games</v>
      </c>
      <c r="V2161" t="str">
        <f>RIGHT(R2161,(LEN(R2161)-LEN(U2161)-1))</f>
        <v>video games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>(I2162/86400)+25569+(-5/24)</f>
        <v>41048.503530092588</v>
      </c>
      <c r="K2162">
        <v>1334855105</v>
      </c>
      <c r="L2162" s="13">
        <f>(K2162/86400)+25569+(-5/24)</f>
        <v>41018.503530092588</v>
      </c>
      <c r="M2162" s="15" t="str">
        <f>TEXT(L2162, "mmm")</f>
        <v>Apr</v>
      </c>
      <c r="N2162" s="15" t="str">
        <f>TEXT(L2162, "yyyy")</f>
        <v>2012</v>
      </c>
      <c r="O2162" t="b">
        <v>0</v>
      </c>
      <c r="P2162">
        <v>16</v>
      </c>
      <c r="Q2162" t="b">
        <v>0</v>
      </c>
      <c r="R2162" t="s">
        <v>8282</v>
      </c>
      <c r="S2162" s="10">
        <f>(E2162/D2162)*100</f>
        <v>0.85000000000000009</v>
      </c>
      <c r="T2162" s="12">
        <f>IF(P2162&gt;0,E2162/P2162,0)</f>
        <v>5.3125</v>
      </c>
      <c r="U2162" t="str">
        <f>LEFT(R2162,FIND("/",R2162,1)-1)</f>
        <v>games</v>
      </c>
      <c r="V2162" t="str">
        <f>RIGHT(R2162,(LEN(R2162)-LEN(U2162)-1))</f>
        <v>video games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>(I2163/86400)+25569+(-5/24)</f>
        <v>42270.644201388888</v>
      </c>
      <c r="K2163">
        <v>1440448059</v>
      </c>
      <c r="L2163" s="13">
        <f>(K2163/86400)+25569+(-5/24)</f>
        <v>42240.644201388888</v>
      </c>
      <c r="M2163" s="15" t="str">
        <f>TEXT(L2163, "mmm")</f>
        <v>Aug</v>
      </c>
      <c r="N2163" s="15" t="str">
        <f>TEXT(L2163, "yyyy")</f>
        <v>2015</v>
      </c>
      <c r="O2163" t="b">
        <v>0</v>
      </c>
      <c r="P2163">
        <v>13</v>
      </c>
      <c r="Q2163" t="b">
        <v>1</v>
      </c>
      <c r="R2163" t="s">
        <v>8276</v>
      </c>
      <c r="S2163" s="10">
        <f>(E2163/D2163)*100</f>
        <v>115.75</v>
      </c>
      <c r="T2163" s="12">
        <f>IF(P2163&gt;0,E2163/P2163,0)</f>
        <v>35.615384615384613</v>
      </c>
      <c r="U2163" t="str">
        <f>LEFT(R2163,FIND("/",R2163,1)-1)</f>
        <v>music</v>
      </c>
      <c r="V2163" t="str">
        <f>RIGHT(R2163,(LEN(R2163)-LEN(U2163)-1))</f>
        <v>rock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>(I2164/86400)+25569+(-5/24)</f>
        <v>41844.557766203703</v>
      </c>
      <c r="K2164">
        <v>1403547791</v>
      </c>
      <c r="L2164" s="13">
        <f>(K2164/86400)+25569+(-5/24)</f>
        <v>41813.557766203703</v>
      </c>
      <c r="M2164" s="15" t="str">
        <f>TEXT(L2164, "mmm")</f>
        <v>Jun</v>
      </c>
      <c r="N2164" s="15" t="str">
        <f>TEXT(L2164, "yyyy")</f>
        <v>2014</v>
      </c>
      <c r="O2164" t="b">
        <v>0</v>
      </c>
      <c r="P2164">
        <v>58</v>
      </c>
      <c r="Q2164" t="b">
        <v>1</v>
      </c>
      <c r="R2164" t="s">
        <v>8276</v>
      </c>
      <c r="S2164" s="10">
        <f>(E2164/D2164)*100</f>
        <v>112.26666666666667</v>
      </c>
      <c r="T2164" s="12">
        <f>IF(P2164&gt;0,E2164/P2164,0)</f>
        <v>87.103448275862064</v>
      </c>
      <c r="U2164" t="str">
        <f>LEFT(R2164,FIND("/",R2164,1)-1)</f>
        <v>music</v>
      </c>
      <c r="V2164" t="str">
        <f>RIGHT(R2164,(LEN(R2164)-LEN(U2164)-1))</f>
        <v>rock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>(I2165/86400)+25569+(-5/24)</f>
        <v>42162.951388888883</v>
      </c>
      <c r="K2165">
        <v>1429306520</v>
      </c>
      <c r="L2165" s="13">
        <f>(K2165/86400)+25569+(-5/24)</f>
        <v>42111.691203703704</v>
      </c>
      <c r="M2165" s="15" t="str">
        <f>TEXT(L2165, "mmm")</f>
        <v>Apr</v>
      </c>
      <c r="N2165" s="15" t="str">
        <f>TEXT(L2165, "yyyy")</f>
        <v>2015</v>
      </c>
      <c r="O2165" t="b">
        <v>0</v>
      </c>
      <c r="P2165">
        <v>44</v>
      </c>
      <c r="Q2165" t="b">
        <v>1</v>
      </c>
      <c r="R2165" t="s">
        <v>8276</v>
      </c>
      <c r="S2165" s="10">
        <f>(E2165/D2165)*100</f>
        <v>132.20000000000002</v>
      </c>
      <c r="T2165" s="12">
        <f>IF(P2165&gt;0,E2165/P2165,0)</f>
        <v>75.11363636363636</v>
      </c>
      <c r="U2165" t="str">
        <f>LEFT(R2165,FIND("/",R2165,1)-1)</f>
        <v>music</v>
      </c>
      <c r="V2165" t="str">
        <f>RIGHT(R2165,(LEN(R2165)-LEN(U2165)-1))</f>
        <v>rock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>(I2166/86400)+25569+(-5/24)</f>
        <v>42545.957638888889</v>
      </c>
      <c r="K2166">
        <v>1464196414</v>
      </c>
      <c r="L2166" s="13">
        <f>(K2166/86400)+25569+(-5/24)</f>
        <v>42515.509421296294</v>
      </c>
      <c r="M2166" s="15" t="str">
        <f>TEXT(L2166, "mmm")</f>
        <v>May</v>
      </c>
      <c r="N2166" s="15" t="str">
        <f>TEXT(L2166, "yyyy")</f>
        <v>2016</v>
      </c>
      <c r="O2166" t="b">
        <v>0</v>
      </c>
      <c r="P2166">
        <v>83</v>
      </c>
      <c r="Q2166" t="b">
        <v>1</v>
      </c>
      <c r="R2166" t="s">
        <v>8276</v>
      </c>
      <c r="S2166" s="10">
        <f>(E2166/D2166)*100</f>
        <v>102.63636363636364</v>
      </c>
      <c r="T2166" s="12">
        <f>IF(P2166&gt;0,E2166/P2166,0)</f>
        <v>68.01204819277109</v>
      </c>
      <c r="U2166" t="str">
        <f>LEFT(R2166,FIND("/",R2166,1)-1)</f>
        <v>music</v>
      </c>
      <c r="V2166" t="str">
        <f>RIGHT(R2166,(LEN(R2166)-LEN(U2166)-1))</f>
        <v>rock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>(I2167/86400)+25569+(-5/24)</f>
        <v>42468.417071759257</v>
      </c>
      <c r="K2167">
        <v>1457539235</v>
      </c>
      <c r="L2167" s="13">
        <f>(K2167/86400)+25569+(-5/24)</f>
        <v>42438.458738425928</v>
      </c>
      <c r="M2167" s="15" t="str">
        <f>TEXT(L2167, "mmm")</f>
        <v>Mar</v>
      </c>
      <c r="N2167" s="15" t="str">
        <f>TEXT(L2167, "yyyy")</f>
        <v>2016</v>
      </c>
      <c r="O2167" t="b">
        <v>0</v>
      </c>
      <c r="P2167">
        <v>117</v>
      </c>
      <c r="Q2167" t="b">
        <v>1</v>
      </c>
      <c r="R2167" t="s">
        <v>8276</v>
      </c>
      <c r="S2167" s="10">
        <f>(E2167/D2167)*100</f>
        <v>138.64000000000001</v>
      </c>
      <c r="T2167" s="12">
        <f>IF(P2167&gt;0,E2167/P2167,0)</f>
        <v>29.623931623931625</v>
      </c>
      <c r="U2167" t="str">
        <f>LEFT(R2167,FIND("/",R2167,1)-1)</f>
        <v>music</v>
      </c>
      <c r="V2167" t="str">
        <f>RIGHT(R2167,(LEN(R2167)-LEN(U2167)-1))</f>
        <v>rock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>(I2168/86400)+25569+(-5/24)</f>
        <v>41978.671504629623</v>
      </c>
      <c r="K2168">
        <v>1413922018</v>
      </c>
      <c r="L2168" s="13">
        <f>(K2168/86400)+25569+(-5/24)</f>
        <v>41933.629837962959</v>
      </c>
      <c r="M2168" s="15" t="str">
        <f>TEXT(L2168, "mmm")</f>
        <v>Oct</v>
      </c>
      <c r="N2168" s="15" t="str">
        <f>TEXT(L2168, "yyyy")</f>
        <v>2014</v>
      </c>
      <c r="O2168" t="b">
        <v>0</v>
      </c>
      <c r="P2168">
        <v>32</v>
      </c>
      <c r="Q2168" t="b">
        <v>1</v>
      </c>
      <c r="R2168" t="s">
        <v>8276</v>
      </c>
      <c r="S2168" s="10">
        <f>(E2168/D2168)*100</f>
        <v>146.6</v>
      </c>
      <c r="T2168" s="12">
        <f>IF(P2168&gt;0,E2168/P2168,0)</f>
        <v>91.625</v>
      </c>
      <c r="U2168" t="str">
        <f>LEFT(R2168,FIND("/",R2168,1)-1)</f>
        <v>music</v>
      </c>
      <c r="V2168" t="str">
        <f>RIGHT(R2168,(LEN(R2168)-LEN(U2168)-1))</f>
        <v>rock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>(I2169/86400)+25569+(-5/24)</f>
        <v>41166.858067129629</v>
      </c>
      <c r="K2169">
        <v>1346463337</v>
      </c>
      <c r="L2169" s="13">
        <f>(K2169/86400)+25569+(-5/24)</f>
        <v>41152.858067129629</v>
      </c>
      <c r="M2169" s="15" t="str">
        <f>TEXT(L2169, "mmm")</f>
        <v>Aug</v>
      </c>
      <c r="N2169" s="15" t="str">
        <f>TEXT(L2169, "yyyy")</f>
        <v>2012</v>
      </c>
      <c r="O2169" t="b">
        <v>0</v>
      </c>
      <c r="P2169">
        <v>8</v>
      </c>
      <c r="Q2169" t="b">
        <v>1</v>
      </c>
      <c r="R2169" t="s">
        <v>8276</v>
      </c>
      <c r="S2169" s="10">
        <f>(E2169/D2169)*100</f>
        <v>120</v>
      </c>
      <c r="T2169" s="12">
        <f>IF(P2169&gt;0,E2169/P2169,0)</f>
        <v>22.5</v>
      </c>
      <c r="U2169" t="str">
        <f>LEFT(R2169,FIND("/",R2169,1)-1)</f>
        <v>music</v>
      </c>
      <c r="V2169" t="str">
        <f>RIGHT(R2169,(LEN(R2169)-LEN(U2169)-1))</f>
        <v>rock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>(I2170/86400)+25569+(-5/24)</f>
        <v>42775.999999999993</v>
      </c>
      <c r="K2170">
        <v>1484058261</v>
      </c>
      <c r="L2170" s="13">
        <f>(K2170/86400)+25569+(-5/24)</f>
        <v>42745.391909722217</v>
      </c>
      <c r="M2170" s="15" t="str">
        <f>TEXT(L2170, "mmm")</f>
        <v>Jan</v>
      </c>
      <c r="N2170" s="15" t="str">
        <f>TEXT(L2170, "yyyy")</f>
        <v>2017</v>
      </c>
      <c r="O2170" t="b">
        <v>0</v>
      </c>
      <c r="P2170">
        <v>340</v>
      </c>
      <c r="Q2170" t="b">
        <v>1</v>
      </c>
      <c r="R2170" t="s">
        <v>8276</v>
      </c>
      <c r="S2170" s="10">
        <f>(E2170/D2170)*100</f>
        <v>121.5816111111111</v>
      </c>
      <c r="T2170" s="12">
        <f>IF(P2170&gt;0,E2170/P2170,0)</f>
        <v>64.366735294117646</v>
      </c>
      <c r="U2170" t="str">
        <f>LEFT(R2170,FIND("/",R2170,1)-1)</f>
        <v>music</v>
      </c>
      <c r="V2170" t="str">
        <f>RIGHT(R2170,(LEN(R2170)-LEN(U2170)-1))</f>
        <v>rock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>(I2171/86400)+25569+(-5/24)</f>
        <v>42796.492488425924</v>
      </c>
      <c r="K2171">
        <v>1488214151</v>
      </c>
      <c r="L2171" s="13">
        <f>(K2171/86400)+25569+(-5/24)</f>
        <v>42793.492488425924</v>
      </c>
      <c r="M2171" s="15" t="str">
        <f>TEXT(L2171, "mmm")</f>
        <v>Feb</v>
      </c>
      <c r="N2171" s="15" t="str">
        <f>TEXT(L2171, "yyyy")</f>
        <v>2017</v>
      </c>
      <c r="O2171" t="b">
        <v>0</v>
      </c>
      <c r="P2171">
        <v>7</v>
      </c>
      <c r="Q2171" t="b">
        <v>1</v>
      </c>
      <c r="R2171" t="s">
        <v>8276</v>
      </c>
      <c r="S2171" s="10">
        <f>(E2171/D2171)*100</f>
        <v>100</v>
      </c>
      <c r="T2171" s="12">
        <f>IF(P2171&gt;0,E2171/P2171,0)</f>
        <v>21.857142857142858</v>
      </c>
      <c r="U2171" t="str">
        <f>LEFT(R2171,FIND("/",R2171,1)-1)</f>
        <v>music</v>
      </c>
      <c r="V2171" t="str">
        <f>RIGHT(R2171,(LEN(R2171)-LEN(U2171)-1))</f>
        <v>rock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>(I2172/86400)+25569+(-5/24)</f>
        <v>42238.541921296295</v>
      </c>
      <c r="K2172">
        <v>1436810422</v>
      </c>
      <c r="L2172" s="13">
        <f>(K2172/86400)+25569+(-5/24)</f>
        <v>42198.541921296295</v>
      </c>
      <c r="M2172" s="15" t="str">
        <f>TEXT(L2172, "mmm")</f>
        <v>Jul</v>
      </c>
      <c r="N2172" s="15" t="str">
        <f>TEXT(L2172, "yyyy")</f>
        <v>2015</v>
      </c>
      <c r="O2172" t="b">
        <v>0</v>
      </c>
      <c r="P2172">
        <v>19</v>
      </c>
      <c r="Q2172" t="b">
        <v>1</v>
      </c>
      <c r="R2172" t="s">
        <v>8276</v>
      </c>
      <c r="S2172" s="10">
        <f>(E2172/D2172)*100</f>
        <v>180.85714285714286</v>
      </c>
      <c r="T2172" s="12">
        <f>IF(P2172&gt;0,E2172/P2172,0)</f>
        <v>33.315789473684212</v>
      </c>
      <c r="U2172" t="str">
        <f>LEFT(R2172,FIND("/",R2172,1)-1)</f>
        <v>music</v>
      </c>
      <c r="V2172" t="str">
        <f>RIGHT(R2172,(LEN(R2172)-LEN(U2172)-1))</f>
        <v>rock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>(I2173/86400)+25569+(-5/24)</f>
        <v>42176.999999999993</v>
      </c>
      <c r="K2173">
        <v>1431903495</v>
      </c>
      <c r="L2173" s="13">
        <f>(K2173/86400)+25569+(-5/24)</f>
        <v>42141.748784722215</v>
      </c>
      <c r="M2173" s="15" t="str">
        <f>TEXT(L2173, "mmm")</f>
        <v>May</v>
      </c>
      <c r="N2173" s="15" t="str">
        <f>TEXT(L2173, "yyyy")</f>
        <v>2015</v>
      </c>
      <c r="O2173" t="b">
        <v>0</v>
      </c>
      <c r="P2173">
        <v>47</v>
      </c>
      <c r="Q2173" t="b">
        <v>1</v>
      </c>
      <c r="R2173" t="s">
        <v>8276</v>
      </c>
      <c r="S2173" s="10">
        <f>(E2173/D2173)*100</f>
        <v>106.075</v>
      </c>
      <c r="T2173" s="12">
        <f>IF(P2173&gt;0,E2173/P2173,0)</f>
        <v>90.276595744680847</v>
      </c>
      <c r="U2173" t="str">
        <f>LEFT(R2173,FIND("/",R2173,1)-1)</f>
        <v>music</v>
      </c>
      <c r="V2173" t="str">
        <f>RIGHT(R2173,(LEN(R2173)-LEN(U2173)-1))</f>
        <v>rock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>(I2174/86400)+25569+(-5/24)</f>
        <v>42112.371759259258</v>
      </c>
      <c r="K2174">
        <v>1426773320</v>
      </c>
      <c r="L2174" s="13">
        <f>(K2174/86400)+25569+(-5/24)</f>
        <v>42082.371759259258</v>
      </c>
      <c r="M2174" s="15" t="str">
        <f>TEXT(L2174, "mmm")</f>
        <v>Mar</v>
      </c>
      <c r="N2174" s="15" t="str">
        <f>TEXT(L2174, "yyyy")</f>
        <v>2015</v>
      </c>
      <c r="O2174" t="b">
        <v>0</v>
      </c>
      <c r="P2174">
        <v>13</v>
      </c>
      <c r="Q2174" t="b">
        <v>1</v>
      </c>
      <c r="R2174" t="s">
        <v>8276</v>
      </c>
      <c r="S2174" s="10">
        <f>(E2174/D2174)*100</f>
        <v>100</v>
      </c>
      <c r="T2174" s="12">
        <f>IF(P2174&gt;0,E2174/P2174,0)</f>
        <v>76.92307692307692</v>
      </c>
      <c r="U2174" t="str">
        <f>LEFT(R2174,FIND("/",R2174,1)-1)</f>
        <v>music</v>
      </c>
      <c r="V2174" t="str">
        <f>RIGHT(R2174,(LEN(R2174)-LEN(U2174)-1))</f>
        <v>rock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>(I2175/86400)+25569+(-5/24)</f>
        <v>41526.957638888889</v>
      </c>
      <c r="K2175">
        <v>1376066243</v>
      </c>
      <c r="L2175" s="13">
        <f>(K2175/86400)+25569+(-5/24)</f>
        <v>41495.484293981477</v>
      </c>
      <c r="M2175" s="15" t="str">
        <f>TEXT(L2175, "mmm")</f>
        <v>Aug</v>
      </c>
      <c r="N2175" s="15" t="str">
        <f>TEXT(L2175, "yyyy")</f>
        <v>2013</v>
      </c>
      <c r="O2175" t="b">
        <v>0</v>
      </c>
      <c r="P2175">
        <v>90</v>
      </c>
      <c r="Q2175" t="b">
        <v>1</v>
      </c>
      <c r="R2175" t="s">
        <v>8276</v>
      </c>
      <c r="S2175" s="10">
        <f>(E2175/D2175)*100</f>
        <v>126.92857142857143</v>
      </c>
      <c r="T2175" s="12">
        <f>IF(P2175&gt;0,E2175/P2175,0)</f>
        <v>59.233333333333334</v>
      </c>
      <c r="U2175" t="str">
        <f>LEFT(R2175,FIND("/",R2175,1)-1)</f>
        <v>music</v>
      </c>
      <c r="V2175" t="str">
        <f>RIGHT(R2175,(LEN(R2175)-LEN(U2175)-1))</f>
        <v>rock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>(I2176/86400)+25569+(-5/24)</f>
        <v>42495.334571759253</v>
      </c>
      <c r="K2176">
        <v>1459861307</v>
      </c>
      <c r="L2176" s="13">
        <f>(K2176/86400)+25569+(-5/24)</f>
        <v>42465.334571759253</v>
      </c>
      <c r="M2176" s="15" t="str">
        <f>TEXT(L2176, "mmm")</f>
        <v>Apr</v>
      </c>
      <c r="N2176" s="15" t="str">
        <f>TEXT(L2176, "yyyy")</f>
        <v>2016</v>
      </c>
      <c r="O2176" t="b">
        <v>0</v>
      </c>
      <c r="P2176">
        <v>63</v>
      </c>
      <c r="Q2176" t="b">
        <v>1</v>
      </c>
      <c r="R2176" t="s">
        <v>8276</v>
      </c>
      <c r="S2176" s="10">
        <f>(E2176/D2176)*100</f>
        <v>102.97499999999999</v>
      </c>
      <c r="T2176" s="12">
        <f>IF(P2176&gt;0,E2176/P2176,0)</f>
        <v>65.38095238095238</v>
      </c>
      <c r="U2176" t="str">
        <f>LEFT(R2176,FIND("/",R2176,1)-1)</f>
        <v>music</v>
      </c>
      <c r="V2176" t="str">
        <f>RIGHT(R2176,(LEN(R2176)-LEN(U2176)-1))</f>
        <v>rock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>(I2177/86400)+25569+(-5/24)</f>
        <v>42571.800763888888</v>
      </c>
      <c r="K2177">
        <v>1468455186</v>
      </c>
      <c r="L2177" s="13">
        <f>(K2177/86400)+25569+(-5/24)</f>
        <v>42564.800763888888</v>
      </c>
      <c r="M2177" s="15" t="str">
        <f>TEXT(L2177, "mmm")</f>
        <v>Jul</v>
      </c>
      <c r="N2177" s="15" t="str">
        <f>TEXT(L2177, "yyyy")</f>
        <v>2016</v>
      </c>
      <c r="O2177" t="b">
        <v>0</v>
      </c>
      <c r="P2177">
        <v>26</v>
      </c>
      <c r="Q2177" t="b">
        <v>1</v>
      </c>
      <c r="R2177" t="s">
        <v>8276</v>
      </c>
      <c r="S2177" s="10">
        <f>(E2177/D2177)*100</f>
        <v>250</v>
      </c>
      <c r="T2177" s="12">
        <f>IF(P2177&gt;0,E2177/P2177,0)</f>
        <v>67.307692307692307</v>
      </c>
      <c r="U2177" t="str">
        <f>LEFT(R2177,FIND("/",R2177,1)-1)</f>
        <v>music</v>
      </c>
      <c r="V2177" t="str">
        <f>RIGHT(R2177,(LEN(R2177)-LEN(U2177)-1))</f>
        <v>rock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>(I2178/86400)+25569+(-5/24)</f>
        <v>42126.424872685187</v>
      </c>
      <c r="K2178">
        <v>1427987509</v>
      </c>
      <c r="L2178" s="13">
        <f>(K2178/86400)+25569+(-5/24)</f>
        <v>42096.424872685187</v>
      </c>
      <c r="M2178" s="15" t="str">
        <f>TEXT(L2178, "mmm")</f>
        <v>Apr</v>
      </c>
      <c r="N2178" s="15" t="str">
        <f>TEXT(L2178, "yyyy")</f>
        <v>2015</v>
      </c>
      <c r="O2178" t="b">
        <v>0</v>
      </c>
      <c r="P2178">
        <v>71</v>
      </c>
      <c r="Q2178" t="b">
        <v>1</v>
      </c>
      <c r="R2178" t="s">
        <v>8276</v>
      </c>
      <c r="S2178" s="10">
        <f>(E2178/D2178)*100</f>
        <v>126.02</v>
      </c>
      <c r="T2178" s="12">
        <f>IF(P2178&gt;0,E2178/P2178,0)</f>
        <v>88.74647887323944</v>
      </c>
      <c r="U2178" t="str">
        <f>LEFT(R2178,FIND("/",R2178,1)-1)</f>
        <v>music</v>
      </c>
      <c r="V2178" t="str">
        <f>RIGHT(R2178,(LEN(R2178)-LEN(U2178)-1))</f>
        <v>rock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>(I2179/86400)+25569+(-5/24)</f>
        <v>42527.042442129627</v>
      </c>
      <c r="K2179">
        <v>1463032867</v>
      </c>
      <c r="L2179" s="13">
        <f>(K2179/86400)+25569+(-5/24)</f>
        <v>42502.042442129627</v>
      </c>
      <c r="M2179" s="15" t="str">
        <f>TEXT(L2179, "mmm")</f>
        <v>May</v>
      </c>
      <c r="N2179" s="15" t="str">
        <f>TEXT(L2179, "yyyy")</f>
        <v>2016</v>
      </c>
      <c r="O2179" t="b">
        <v>0</v>
      </c>
      <c r="P2179">
        <v>38</v>
      </c>
      <c r="Q2179" t="b">
        <v>1</v>
      </c>
      <c r="R2179" t="s">
        <v>8276</v>
      </c>
      <c r="S2179" s="10">
        <f>(E2179/D2179)*100</f>
        <v>100.12</v>
      </c>
      <c r="T2179" s="12">
        <f>IF(P2179&gt;0,E2179/P2179,0)</f>
        <v>65.868421052631575</v>
      </c>
      <c r="U2179" t="str">
        <f>LEFT(R2179,FIND("/",R2179,1)-1)</f>
        <v>music</v>
      </c>
      <c r="V2179" t="str">
        <f>RIGHT(R2179,(LEN(R2179)-LEN(U2179)-1))</f>
        <v>rock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>(I2180/86400)+25569+(-5/24)</f>
        <v>42753.428206018514</v>
      </c>
      <c r="K2180">
        <v>1482160597</v>
      </c>
      <c r="L2180" s="13">
        <f>(K2180/86400)+25569+(-5/24)</f>
        <v>42723.428206018514</v>
      </c>
      <c r="M2180" s="15" t="str">
        <f>TEXT(L2180, "mmm")</f>
        <v>Dec</v>
      </c>
      <c r="N2180" s="15" t="str">
        <f>TEXT(L2180, "yyyy")</f>
        <v>2016</v>
      </c>
      <c r="O2180" t="b">
        <v>0</v>
      </c>
      <c r="P2180">
        <v>859</v>
      </c>
      <c r="Q2180" t="b">
        <v>1</v>
      </c>
      <c r="R2180" t="s">
        <v>8276</v>
      </c>
      <c r="S2180" s="10">
        <f>(E2180/D2180)*100</f>
        <v>138.64000000000001</v>
      </c>
      <c r="T2180" s="12">
        <f>IF(P2180&gt;0,E2180/P2180,0)</f>
        <v>40.349243306169967</v>
      </c>
      <c r="U2180" t="str">
        <f>LEFT(R2180,FIND("/",R2180,1)-1)</f>
        <v>music</v>
      </c>
      <c r="V2180" t="str">
        <f>RIGHT(R2180,(LEN(R2180)-LEN(U2180)-1))</f>
        <v>rock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>(I2181/86400)+25569+(-5/24)</f>
        <v>42104.962870370371</v>
      </c>
      <c r="K2181">
        <v>1426133192</v>
      </c>
      <c r="L2181" s="13">
        <f>(K2181/86400)+25569+(-5/24)</f>
        <v>42074.962870370371</v>
      </c>
      <c r="M2181" s="15" t="str">
        <f>TEXT(L2181, "mmm")</f>
        <v>Mar</v>
      </c>
      <c r="N2181" s="15" t="str">
        <f>TEXT(L2181, "yyyy")</f>
        <v>2015</v>
      </c>
      <c r="O2181" t="b">
        <v>0</v>
      </c>
      <c r="P2181">
        <v>21</v>
      </c>
      <c r="Q2181" t="b">
        <v>1</v>
      </c>
      <c r="R2181" t="s">
        <v>8276</v>
      </c>
      <c r="S2181" s="10">
        <f>(E2181/D2181)*100</f>
        <v>161.4</v>
      </c>
      <c r="T2181" s="12">
        <f>IF(P2181&gt;0,E2181/P2181,0)</f>
        <v>76.857142857142861</v>
      </c>
      <c r="U2181" t="str">
        <f>LEFT(R2181,FIND("/",R2181,1)-1)</f>
        <v>music</v>
      </c>
      <c r="V2181" t="str">
        <f>RIGHT(R2181,(LEN(R2181)-LEN(U2181)-1))</f>
        <v>rock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>(I2182/86400)+25569+(-5/24)</f>
        <v>42321.503101851849</v>
      </c>
      <c r="K2182">
        <v>1443801868</v>
      </c>
      <c r="L2182" s="13">
        <f>(K2182/86400)+25569+(-5/24)</f>
        <v>42279.461435185185</v>
      </c>
      <c r="M2182" s="15" t="str">
        <f>TEXT(L2182, "mmm")</f>
        <v>Oct</v>
      </c>
      <c r="N2182" s="15" t="str">
        <f>TEXT(L2182, "yyyy")</f>
        <v>2015</v>
      </c>
      <c r="O2182" t="b">
        <v>0</v>
      </c>
      <c r="P2182">
        <v>78</v>
      </c>
      <c r="Q2182" t="b">
        <v>1</v>
      </c>
      <c r="R2182" t="s">
        <v>8276</v>
      </c>
      <c r="S2182" s="10">
        <f>(E2182/D2182)*100</f>
        <v>107.18419999999999</v>
      </c>
      <c r="T2182" s="12">
        <f>IF(P2182&gt;0,E2182/P2182,0)</f>
        <v>68.707820512820518</v>
      </c>
      <c r="U2182" t="str">
        <f>LEFT(R2182,FIND("/",R2182,1)-1)</f>
        <v>music</v>
      </c>
      <c r="V2182" t="str">
        <f>RIGHT(R2182,(LEN(R2182)-LEN(U2182)-1))</f>
        <v>rock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>(I2183/86400)+25569+(-5/24)</f>
        <v>42786.796909722216</v>
      </c>
      <c r="K2183">
        <v>1486426053</v>
      </c>
      <c r="L2183" s="13">
        <f>(K2183/86400)+25569+(-5/24)</f>
        <v>42772.796909722216</v>
      </c>
      <c r="M2183" s="15" t="str">
        <f>TEXT(L2183, "mmm")</f>
        <v>Feb</v>
      </c>
      <c r="N2183" s="15" t="str">
        <f>TEXT(L2183, "yyyy")</f>
        <v>2017</v>
      </c>
      <c r="O2183" t="b">
        <v>0</v>
      </c>
      <c r="P2183">
        <v>53</v>
      </c>
      <c r="Q2183" t="b">
        <v>1</v>
      </c>
      <c r="R2183" t="s">
        <v>8297</v>
      </c>
      <c r="S2183" s="10">
        <f>(E2183/D2183)*100</f>
        <v>153.1</v>
      </c>
      <c r="T2183" s="12">
        <f>IF(P2183&gt;0,E2183/P2183,0)</f>
        <v>57.773584905660378</v>
      </c>
      <c r="U2183" t="str">
        <f>LEFT(R2183,FIND("/",R2183,1)-1)</f>
        <v>games</v>
      </c>
      <c r="V2183" t="str">
        <f>RIGHT(R2183,(LEN(R2183)-LEN(U2183)-1))</f>
        <v>tabletop games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>(I2184/86400)+25569+(-5/24)</f>
        <v>41914.692418981482</v>
      </c>
      <c r="K2184">
        <v>1409261825</v>
      </c>
      <c r="L2184" s="13">
        <f>(K2184/86400)+25569+(-5/24)</f>
        <v>41879.692418981482</v>
      </c>
      <c r="M2184" s="15" t="str">
        <f>TEXT(L2184, "mmm")</f>
        <v>Aug</v>
      </c>
      <c r="N2184" s="15" t="str">
        <f>TEXT(L2184, "yyyy")</f>
        <v>2014</v>
      </c>
      <c r="O2184" t="b">
        <v>0</v>
      </c>
      <c r="P2184">
        <v>356</v>
      </c>
      <c r="Q2184" t="b">
        <v>1</v>
      </c>
      <c r="R2184" t="s">
        <v>8297</v>
      </c>
      <c r="S2184" s="10">
        <f>(E2184/D2184)*100</f>
        <v>524.16666666666663</v>
      </c>
      <c r="T2184" s="12">
        <f>IF(P2184&gt;0,E2184/P2184,0)</f>
        <v>44.171348314606739</v>
      </c>
      <c r="U2184" t="str">
        <f>LEFT(R2184,FIND("/",R2184,1)-1)</f>
        <v>games</v>
      </c>
      <c r="V2184" t="str">
        <f>RIGHT(R2184,(LEN(R2184)-LEN(U2184)-1))</f>
        <v>tabletop games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>(I2185/86400)+25569+(-5/24)</f>
        <v>42774.999999999993</v>
      </c>
      <c r="K2185">
        <v>1484037977</v>
      </c>
      <c r="L2185" s="13">
        <f>(K2185/86400)+25569+(-5/24)</f>
        <v>42745.157141203701</v>
      </c>
      <c r="M2185" s="15" t="str">
        <f>TEXT(L2185, "mmm")</f>
        <v>Jan</v>
      </c>
      <c r="N2185" s="15" t="str">
        <f>TEXT(L2185, "yyyy")</f>
        <v>2017</v>
      </c>
      <c r="O2185" t="b">
        <v>0</v>
      </c>
      <c r="P2185">
        <v>279</v>
      </c>
      <c r="Q2185" t="b">
        <v>1</v>
      </c>
      <c r="R2185" t="s">
        <v>8297</v>
      </c>
      <c r="S2185" s="10">
        <f>(E2185/D2185)*100</f>
        <v>489.27777777777777</v>
      </c>
      <c r="T2185" s="12">
        <f>IF(P2185&gt;0,E2185/P2185,0)</f>
        <v>31.566308243727597</v>
      </c>
      <c r="U2185" t="str">
        <f>LEFT(R2185,FIND("/",R2185,1)-1)</f>
        <v>games</v>
      </c>
      <c r="V2185" t="str">
        <f>RIGHT(R2185,(LEN(R2185)-LEN(U2185)-1))</f>
        <v>tabletop games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>(I2186/86400)+25569+(-5/24)</f>
        <v>42394.458333333336</v>
      </c>
      <c r="K2186">
        <v>1452530041</v>
      </c>
      <c r="L2186" s="13">
        <f>(K2186/86400)+25569+(-5/24)</f>
        <v>42380.481956018521</v>
      </c>
      <c r="M2186" s="15" t="str">
        <f>TEXT(L2186, "mmm")</f>
        <v>Jan</v>
      </c>
      <c r="N2186" s="15" t="str">
        <f>TEXT(L2186, "yyyy")</f>
        <v>2016</v>
      </c>
      <c r="O2186" t="b">
        <v>1</v>
      </c>
      <c r="P2186">
        <v>266</v>
      </c>
      <c r="Q2186" t="b">
        <v>1</v>
      </c>
      <c r="R2186" t="s">
        <v>8297</v>
      </c>
      <c r="S2186" s="10">
        <f>(E2186/D2186)*100</f>
        <v>284.74</v>
      </c>
      <c r="T2186" s="12">
        <f>IF(P2186&gt;0,E2186/P2186,0)</f>
        <v>107.04511278195488</v>
      </c>
      <c r="U2186" t="str">
        <f>LEFT(R2186,FIND("/",R2186,1)-1)</f>
        <v>games</v>
      </c>
      <c r="V2186" t="str">
        <f>RIGHT(R2186,(LEN(R2186)-LEN(U2186)-1))</f>
        <v>tabletop games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>(I2187/86400)+25569+(-5/24)</f>
        <v>41359.141655092586</v>
      </c>
      <c r="K2187">
        <v>1360830239</v>
      </c>
      <c r="L2187" s="13">
        <f>(K2187/86400)+25569+(-5/24)</f>
        <v>41319.141655092586</v>
      </c>
      <c r="M2187" s="15" t="str">
        <f>TEXT(L2187, "mmm")</f>
        <v>Feb</v>
      </c>
      <c r="N2187" s="15" t="str">
        <f>TEXT(L2187, "yyyy")</f>
        <v>2013</v>
      </c>
      <c r="O2187" t="b">
        <v>0</v>
      </c>
      <c r="P2187">
        <v>623</v>
      </c>
      <c r="Q2187" t="b">
        <v>1</v>
      </c>
      <c r="R2187" t="s">
        <v>8297</v>
      </c>
      <c r="S2187" s="10">
        <f>(E2187/D2187)*100</f>
        <v>1856.97</v>
      </c>
      <c r="T2187" s="12">
        <f>IF(P2187&gt;0,E2187/P2187,0)</f>
        <v>149.03451043338683</v>
      </c>
      <c r="U2187" t="str">
        <f>LEFT(R2187,FIND("/",R2187,1)-1)</f>
        <v>games</v>
      </c>
      <c r="V2187" t="str">
        <f>RIGHT(R2187,(LEN(R2187)-LEN(U2187)-1))</f>
        <v>tabletop games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>(I2188/86400)+25569+(-5/24)</f>
        <v>42619.874999999993</v>
      </c>
      <c r="K2188">
        <v>1470062743</v>
      </c>
      <c r="L2188" s="13">
        <f>(K2188/86400)+25569+(-5/24)</f>
        <v>42583.406747685185</v>
      </c>
      <c r="M2188" s="15" t="str">
        <f>TEXT(L2188, "mmm")</f>
        <v>Aug</v>
      </c>
      <c r="N2188" s="15" t="str">
        <f>TEXT(L2188, "yyyy")</f>
        <v>2016</v>
      </c>
      <c r="O2188" t="b">
        <v>0</v>
      </c>
      <c r="P2188">
        <v>392</v>
      </c>
      <c r="Q2188" t="b">
        <v>1</v>
      </c>
      <c r="R2188" t="s">
        <v>8297</v>
      </c>
      <c r="S2188" s="10">
        <f>(E2188/D2188)*100</f>
        <v>109.67499999999998</v>
      </c>
      <c r="T2188" s="12">
        <f>IF(P2188&gt;0,E2188/P2188,0)</f>
        <v>55.956632653061227</v>
      </c>
      <c r="U2188" t="str">
        <f>LEFT(R2188,FIND("/",R2188,1)-1)</f>
        <v>games</v>
      </c>
      <c r="V2188" t="str">
        <f>RIGHT(R2188,(LEN(R2188)-LEN(U2188)-1))</f>
        <v>tabletop games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>(I2189/86400)+25569+(-5/24)</f>
        <v>42096.957638888889</v>
      </c>
      <c r="K2189">
        <v>1425531666</v>
      </c>
      <c r="L2189" s="13">
        <f>(K2189/86400)+25569+(-5/24)</f>
        <v>42068.000763888886</v>
      </c>
      <c r="M2189" s="15" t="str">
        <f>TEXT(L2189, "mmm")</f>
        <v>Mar</v>
      </c>
      <c r="N2189" s="15" t="str">
        <f>TEXT(L2189, "yyyy")</f>
        <v>2015</v>
      </c>
      <c r="O2189" t="b">
        <v>1</v>
      </c>
      <c r="P2189">
        <v>3562</v>
      </c>
      <c r="Q2189" t="b">
        <v>1</v>
      </c>
      <c r="R2189" t="s">
        <v>8297</v>
      </c>
      <c r="S2189" s="10">
        <f>(E2189/D2189)*100</f>
        <v>1014.6425</v>
      </c>
      <c r="T2189" s="12">
        <f>IF(P2189&gt;0,E2189/P2189,0)</f>
        <v>56.970381807973048</v>
      </c>
      <c r="U2189" t="str">
        <f>LEFT(R2189,FIND("/",R2189,1)-1)</f>
        <v>games</v>
      </c>
      <c r="V2189" t="str">
        <f>RIGHT(R2189,(LEN(R2189)-LEN(U2189)-1))</f>
        <v>tabletop games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>(I2190/86400)+25569+(-5/24)</f>
        <v>42668.499999999993</v>
      </c>
      <c r="K2190">
        <v>1474380241</v>
      </c>
      <c r="L2190" s="13">
        <f>(K2190/86400)+25569+(-5/24)</f>
        <v>42633.377789351849</v>
      </c>
      <c r="M2190" s="15" t="str">
        <f>TEXT(L2190, "mmm")</f>
        <v>Sep</v>
      </c>
      <c r="N2190" s="15" t="str">
        <f>TEXT(L2190, "yyyy")</f>
        <v>2016</v>
      </c>
      <c r="O2190" t="b">
        <v>0</v>
      </c>
      <c r="P2190">
        <v>514</v>
      </c>
      <c r="Q2190" t="b">
        <v>1</v>
      </c>
      <c r="R2190" t="s">
        <v>8297</v>
      </c>
      <c r="S2190" s="10">
        <f>(E2190/D2190)*100</f>
        <v>412.17692027666544</v>
      </c>
      <c r="T2190" s="12">
        <f>IF(P2190&gt;0,E2190/P2190,0)</f>
        <v>44.056420233463037</v>
      </c>
      <c r="U2190" t="str">
        <f>LEFT(R2190,FIND("/",R2190,1)-1)</f>
        <v>games</v>
      </c>
      <c r="V2190" t="str">
        <f>RIGHT(R2190,(LEN(R2190)-LEN(U2190)-1))</f>
        <v>tabletop games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>(I2191/86400)+25569+(-5/24)</f>
        <v>42481.708333333336</v>
      </c>
      <c r="K2191">
        <v>1460055300</v>
      </c>
      <c r="L2191" s="13">
        <f>(K2191/86400)+25569+(-5/24)</f>
        <v>42467.579861111109</v>
      </c>
      <c r="M2191" s="15" t="str">
        <f>TEXT(L2191, "mmm")</f>
        <v>Apr</v>
      </c>
      <c r="N2191" s="15" t="str">
        <f>TEXT(L2191, "yyyy")</f>
        <v>2016</v>
      </c>
      <c r="O2191" t="b">
        <v>0</v>
      </c>
      <c r="P2191">
        <v>88</v>
      </c>
      <c r="Q2191" t="b">
        <v>1</v>
      </c>
      <c r="R2191" t="s">
        <v>8297</v>
      </c>
      <c r="S2191" s="10">
        <f>(E2191/D2191)*100</f>
        <v>503.25</v>
      </c>
      <c r="T2191" s="12">
        <f>IF(P2191&gt;0,E2191/P2191,0)</f>
        <v>68.625</v>
      </c>
      <c r="U2191" t="str">
        <f>LEFT(R2191,FIND("/",R2191,1)-1)</f>
        <v>games</v>
      </c>
      <c r="V2191" t="str">
        <f>RIGHT(R2191,(LEN(R2191)-LEN(U2191)-1))</f>
        <v>tabletop games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>(I2192/86400)+25569+(-5/24)</f>
        <v>42452.082638888889</v>
      </c>
      <c r="K2192">
        <v>1455721204</v>
      </c>
      <c r="L2192" s="13">
        <f>(K2192/86400)+25569+(-5/24)</f>
        <v>42417.416712962957</v>
      </c>
      <c r="M2192" s="15" t="str">
        <f>TEXT(L2192, "mmm")</f>
        <v>Feb</v>
      </c>
      <c r="N2192" s="15" t="str">
        <f>TEXT(L2192, "yyyy")</f>
        <v>2016</v>
      </c>
      <c r="O2192" t="b">
        <v>0</v>
      </c>
      <c r="P2192">
        <v>537</v>
      </c>
      <c r="Q2192" t="b">
        <v>1</v>
      </c>
      <c r="R2192" t="s">
        <v>8297</v>
      </c>
      <c r="S2192" s="10">
        <f>(E2192/D2192)*100</f>
        <v>184.61052631578946</v>
      </c>
      <c r="T2192" s="12">
        <f>IF(P2192&gt;0,E2192/P2192,0)</f>
        <v>65.318435754189949</v>
      </c>
      <c r="U2192" t="str">
        <f>LEFT(R2192,FIND("/",R2192,1)-1)</f>
        <v>games</v>
      </c>
      <c r="V2192" t="str">
        <f>RIGHT(R2192,(LEN(R2192)-LEN(U2192)-1))</f>
        <v>tabletop games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>(I2193/86400)+25569+(-5/24)</f>
        <v>42780.6253125</v>
      </c>
      <c r="K2193">
        <v>1486065627</v>
      </c>
      <c r="L2193" s="13">
        <f>(K2193/86400)+25569+(-5/24)</f>
        <v>42768.6253125</v>
      </c>
      <c r="M2193" s="15" t="str">
        <f>TEXT(L2193, "mmm")</f>
        <v>Feb</v>
      </c>
      <c r="N2193" s="15" t="str">
        <f>TEXT(L2193, "yyyy")</f>
        <v>2017</v>
      </c>
      <c r="O2193" t="b">
        <v>0</v>
      </c>
      <c r="P2193">
        <v>25</v>
      </c>
      <c r="Q2193" t="b">
        <v>1</v>
      </c>
      <c r="R2193" t="s">
        <v>8297</v>
      </c>
      <c r="S2193" s="10">
        <f>(E2193/D2193)*100</f>
        <v>119.73333333333333</v>
      </c>
      <c r="T2193" s="12">
        <f>IF(P2193&gt;0,E2193/P2193,0)</f>
        <v>35.92</v>
      </c>
      <c r="U2193" t="str">
        <f>LEFT(R2193,FIND("/",R2193,1)-1)</f>
        <v>games</v>
      </c>
      <c r="V2193" t="str">
        <f>RIGHT(R2193,(LEN(R2193)-LEN(U2193)-1))</f>
        <v>tabletop games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>(I2194/86400)+25569+(-5/24)</f>
        <v>42719.749999999993</v>
      </c>
      <c r="K2194">
        <v>1479414344</v>
      </c>
      <c r="L2194" s="13">
        <f>(K2194/86400)+25569+(-5/24)</f>
        <v>42691.642870370364</v>
      </c>
      <c r="M2194" s="15" t="str">
        <f>TEXT(L2194, "mmm")</f>
        <v>Nov</v>
      </c>
      <c r="N2194" s="15" t="str">
        <f>TEXT(L2194, "yyyy")</f>
        <v>2016</v>
      </c>
      <c r="O2194" t="b">
        <v>0</v>
      </c>
      <c r="P2194">
        <v>3238</v>
      </c>
      <c r="Q2194" t="b">
        <v>1</v>
      </c>
      <c r="R2194" t="s">
        <v>8297</v>
      </c>
      <c r="S2194" s="10">
        <f>(E2194/D2194)*100</f>
        <v>1081.2401666666667</v>
      </c>
      <c r="T2194" s="12">
        <f>IF(P2194&gt;0,E2194/P2194,0)</f>
        <v>40.070667078443485</v>
      </c>
      <c r="U2194" t="str">
        <f>LEFT(R2194,FIND("/",R2194,1)-1)</f>
        <v>games</v>
      </c>
      <c r="V2194" t="str">
        <f>RIGHT(R2194,(LEN(R2194)-LEN(U2194)-1))</f>
        <v>tabletop games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>(I2195/86400)+25569+(-5/24)</f>
        <v>42694.999305555553</v>
      </c>
      <c r="K2195">
        <v>1477043072</v>
      </c>
      <c r="L2195" s="13">
        <f>(K2195/86400)+25569+(-5/24)</f>
        <v>42664.197592592587</v>
      </c>
      <c r="M2195" s="15" t="str">
        <f>TEXT(L2195, "mmm")</f>
        <v>Oct</v>
      </c>
      <c r="N2195" s="15" t="str">
        <f>TEXT(L2195, "yyyy")</f>
        <v>2016</v>
      </c>
      <c r="O2195" t="b">
        <v>0</v>
      </c>
      <c r="P2195">
        <v>897</v>
      </c>
      <c r="Q2195" t="b">
        <v>1</v>
      </c>
      <c r="R2195" t="s">
        <v>8297</v>
      </c>
      <c r="S2195" s="10">
        <f>(E2195/D2195)*100</f>
        <v>452.37333333333333</v>
      </c>
      <c r="T2195" s="12">
        <f>IF(P2195&gt;0,E2195/P2195,0)</f>
        <v>75.647714604236342</v>
      </c>
      <c r="U2195" t="str">
        <f>LEFT(R2195,FIND("/",R2195,1)-1)</f>
        <v>games</v>
      </c>
      <c r="V2195" t="str">
        <f>RIGHT(R2195,(LEN(R2195)-LEN(U2195)-1))</f>
        <v>tabletop games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>(I2196/86400)+25569+(-5/24)</f>
        <v>42455.507986111108</v>
      </c>
      <c r="K2196">
        <v>1456423890</v>
      </c>
      <c r="L2196" s="13">
        <f>(K2196/86400)+25569+(-5/24)</f>
        <v>42425.54965277778</v>
      </c>
      <c r="M2196" s="15" t="str">
        <f>TEXT(L2196, "mmm")</f>
        <v>Feb</v>
      </c>
      <c r="N2196" s="15" t="str">
        <f>TEXT(L2196, "yyyy")</f>
        <v>2016</v>
      </c>
      <c r="O2196" t="b">
        <v>0</v>
      </c>
      <c r="P2196">
        <v>878</v>
      </c>
      <c r="Q2196" t="b">
        <v>1</v>
      </c>
      <c r="R2196" t="s">
        <v>8297</v>
      </c>
      <c r="S2196" s="10">
        <f>(E2196/D2196)*100</f>
        <v>537.37</v>
      </c>
      <c r="T2196" s="12">
        <f>IF(P2196&gt;0,E2196/P2196,0)</f>
        <v>61.203872437357631</v>
      </c>
      <c r="U2196" t="str">
        <f>LEFT(R2196,FIND("/",R2196,1)-1)</f>
        <v>games</v>
      </c>
      <c r="V2196" t="str">
        <f>RIGHT(R2196,(LEN(R2196)-LEN(U2196)-1))</f>
        <v>tabletop games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>(I2197/86400)+25569+(-5/24)</f>
        <v>42227.563657407409</v>
      </c>
      <c r="K2197">
        <v>1436725900</v>
      </c>
      <c r="L2197" s="13">
        <f>(K2197/86400)+25569+(-5/24)</f>
        <v>42197.563657407409</v>
      </c>
      <c r="M2197" s="15" t="str">
        <f>TEXT(L2197, "mmm")</f>
        <v>Jul</v>
      </c>
      <c r="N2197" s="15" t="str">
        <f>TEXT(L2197, "yyyy")</f>
        <v>2015</v>
      </c>
      <c r="O2197" t="b">
        <v>0</v>
      </c>
      <c r="P2197">
        <v>115</v>
      </c>
      <c r="Q2197" t="b">
        <v>1</v>
      </c>
      <c r="R2197" t="s">
        <v>8297</v>
      </c>
      <c r="S2197" s="10">
        <f>(E2197/D2197)*100</f>
        <v>120.32608695652173</v>
      </c>
      <c r="T2197" s="12">
        <f>IF(P2197&gt;0,E2197/P2197,0)</f>
        <v>48.130434782608695</v>
      </c>
      <c r="U2197" t="str">
        <f>LEFT(R2197,FIND("/",R2197,1)-1)</f>
        <v>games</v>
      </c>
      <c r="V2197" t="str">
        <f>RIGHT(R2197,(LEN(R2197)-LEN(U2197)-1))</f>
        <v>tabletop games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>(I2198/86400)+25569+(-5/24)</f>
        <v>42706.083333333336</v>
      </c>
      <c r="K2198">
        <v>1478000502</v>
      </c>
      <c r="L2198" s="13">
        <f>(K2198/86400)+25569+(-5/24)</f>
        <v>42675.278958333329</v>
      </c>
      <c r="M2198" s="15" t="str">
        <f>TEXT(L2198, "mmm")</f>
        <v>Nov</v>
      </c>
      <c r="N2198" s="15" t="str">
        <f>TEXT(L2198, "yyyy")</f>
        <v>2016</v>
      </c>
      <c r="O2198" t="b">
        <v>0</v>
      </c>
      <c r="P2198">
        <v>234</v>
      </c>
      <c r="Q2198" t="b">
        <v>1</v>
      </c>
      <c r="R2198" t="s">
        <v>8297</v>
      </c>
      <c r="S2198" s="10">
        <f>(E2198/D2198)*100</f>
        <v>113.83571428571429</v>
      </c>
      <c r="T2198" s="12">
        <f>IF(P2198&gt;0,E2198/P2198,0)</f>
        <v>68.106837606837601</v>
      </c>
      <c r="U2198" t="str">
        <f>LEFT(R2198,FIND("/",R2198,1)-1)</f>
        <v>games</v>
      </c>
      <c r="V2198" t="str">
        <f>RIGHT(R2198,(LEN(R2198)-LEN(U2198)-1))</f>
        <v>tabletop games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>(I2199/86400)+25569+(-5/24)</f>
        <v>42063.37568287037</v>
      </c>
      <c r="K2199">
        <v>1422540059</v>
      </c>
      <c r="L2199" s="13">
        <f>(K2199/86400)+25569+(-5/24)</f>
        <v>42033.37568287037</v>
      </c>
      <c r="M2199" s="15" t="str">
        <f>TEXT(L2199, "mmm")</f>
        <v>Jan</v>
      </c>
      <c r="N2199" s="15" t="str">
        <f>TEXT(L2199, "yyyy")</f>
        <v>2015</v>
      </c>
      <c r="O2199" t="b">
        <v>0</v>
      </c>
      <c r="P2199">
        <v>4330</v>
      </c>
      <c r="Q2199" t="b">
        <v>1</v>
      </c>
      <c r="R2199" t="s">
        <v>8297</v>
      </c>
      <c r="S2199" s="10">
        <f>(E2199/D2199)*100</f>
        <v>951.03109999999992</v>
      </c>
      <c r="T2199" s="12">
        <f>IF(P2199&gt;0,E2199/P2199,0)</f>
        <v>65.891300230946882</v>
      </c>
      <c r="U2199" t="str">
        <f>LEFT(R2199,FIND("/",R2199,1)-1)</f>
        <v>games</v>
      </c>
      <c r="V2199" t="str">
        <f>RIGHT(R2199,(LEN(R2199)-LEN(U2199)-1))</f>
        <v>tabletop games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>(I2200/86400)+25569+(-5/24)</f>
        <v>42322.347222222219</v>
      </c>
      <c r="K2200">
        <v>1444911600</v>
      </c>
      <c r="L2200" s="13">
        <f>(K2200/86400)+25569+(-5/24)</f>
        <v>42292.305555555555</v>
      </c>
      <c r="M2200" s="15" t="str">
        <f>TEXT(L2200, "mmm")</f>
        <v>Oct</v>
      </c>
      <c r="N2200" s="15" t="str">
        <f>TEXT(L2200, "yyyy")</f>
        <v>2015</v>
      </c>
      <c r="O2200" t="b">
        <v>0</v>
      </c>
      <c r="P2200">
        <v>651</v>
      </c>
      <c r="Q2200" t="b">
        <v>1</v>
      </c>
      <c r="R2200" t="s">
        <v>8297</v>
      </c>
      <c r="S2200" s="10">
        <f>(E2200/D2200)*100</f>
        <v>132.89249999999998</v>
      </c>
      <c r="T2200" s="12">
        <f>IF(P2200&gt;0,E2200/P2200,0)</f>
        <v>81.654377880184327</v>
      </c>
      <c r="U2200" t="str">
        <f>LEFT(R2200,FIND("/",R2200,1)-1)</f>
        <v>games</v>
      </c>
      <c r="V2200" t="str">
        <f>RIGHT(R2200,(LEN(R2200)-LEN(U2200)-1))</f>
        <v>tabletop games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>(I2201/86400)+25569+(-5/24)</f>
        <v>42292.208310185182</v>
      </c>
      <c r="K2201">
        <v>1442311198</v>
      </c>
      <c r="L2201" s="13">
        <f>(K2201/86400)+25569+(-5/24)</f>
        <v>42262.208310185182</v>
      </c>
      <c r="M2201" s="15" t="str">
        <f>TEXT(L2201, "mmm")</f>
        <v>Sep</v>
      </c>
      <c r="N2201" s="15" t="str">
        <f>TEXT(L2201, "yyyy")</f>
        <v>2015</v>
      </c>
      <c r="O2201" t="b">
        <v>1</v>
      </c>
      <c r="P2201">
        <v>251</v>
      </c>
      <c r="Q2201" t="b">
        <v>1</v>
      </c>
      <c r="R2201" t="s">
        <v>8297</v>
      </c>
      <c r="S2201" s="10">
        <f>(E2201/D2201)*100</f>
        <v>146.97777777777779</v>
      </c>
      <c r="T2201" s="12">
        <f>IF(P2201&gt;0,E2201/P2201,0)</f>
        <v>52.701195219123505</v>
      </c>
      <c r="U2201" t="str">
        <f>LEFT(R2201,FIND("/",R2201,1)-1)</f>
        <v>games</v>
      </c>
      <c r="V2201" t="str">
        <f>RIGHT(R2201,(LEN(R2201)-LEN(U2201)-1))</f>
        <v>tabletop games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>(I2202/86400)+25569+(-5/24)</f>
        <v>42190.916666666664</v>
      </c>
      <c r="K2202">
        <v>1433775668</v>
      </c>
      <c r="L2202" s="13">
        <f>(K2202/86400)+25569+(-5/24)</f>
        <v>42163.417453703696</v>
      </c>
      <c r="M2202" s="15" t="str">
        <f>TEXT(L2202, "mmm")</f>
        <v>Jun</v>
      </c>
      <c r="N2202" s="15" t="str">
        <f>TEXT(L2202, "yyyy")</f>
        <v>2015</v>
      </c>
      <c r="O2202" t="b">
        <v>0</v>
      </c>
      <c r="P2202">
        <v>263</v>
      </c>
      <c r="Q2202" t="b">
        <v>1</v>
      </c>
      <c r="R2202" t="s">
        <v>8297</v>
      </c>
      <c r="S2202" s="10">
        <f>(E2202/D2202)*100</f>
        <v>542.15</v>
      </c>
      <c r="T2202" s="12">
        <f>IF(P2202&gt;0,E2202/P2202,0)</f>
        <v>41.228136882129277</v>
      </c>
      <c r="U2202" t="str">
        <f>LEFT(R2202,FIND("/",R2202,1)-1)</f>
        <v>games</v>
      </c>
      <c r="V2202" t="str">
        <f>RIGHT(R2202,(LEN(R2202)-LEN(U2202)-1))</f>
        <v>tabletop games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>(I2203/86400)+25569+(-5/24)</f>
        <v>41290.638483796291</v>
      </c>
      <c r="K2203">
        <v>1357157965</v>
      </c>
      <c r="L2203" s="13">
        <f>(K2203/86400)+25569+(-5/24)</f>
        <v>41276.638483796291</v>
      </c>
      <c r="M2203" s="15" t="str">
        <f>TEXT(L2203, "mmm")</f>
        <v>Jan</v>
      </c>
      <c r="N2203" s="15" t="str">
        <f>TEXT(L2203, "yyyy")</f>
        <v>2013</v>
      </c>
      <c r="O2203" t="b">
        <v>0</v>
      </c>
      <c r="P2203">
        <v>28</v>
      </c>
      <c r="Q2203" t="b">
        <v>1</v>
      </c>
      <c r="R2203" t="s">
        <v>8280</v>
      </c>
      <c r="S2203" s="10">
        <f>(E2203/D2203)*100</f>
        <v>382.71818181818185</v>
      </c>
      <c r="T2203" s="12">
        <f>IF(P2203&gt;0,E2203/P2203,0)</f>
        <v>15.035357142857142</v>
      </c>
      <c r="U2203" t="str">
        <f>LEFT(R2203,FIND("/",R2203,1)-1)</f>
        <v>music</v>
      </c>
      <c r="V2203" t="str">
        <f>RIGHT(R2203,(LEN(R2203)-LEN(U2203)-1))</f>
        <v>electronic music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>(I2204/86400)+25569+(-5/24)</f>
        <v>41214.640833333331</v>
      </c>
      <c r="K2204">
        <v>1349209368</v>
      </c>
      <c r="L2204" s="13">
        <f>(K2204/86400)+25569+(-5/24)</f>
        <v>41184.640833333331</v>
      </c>
      <c r="M2204" s="15" t="str">
        <f>TEXT(L2204, "mmm")</f>
        <v>Oct</v>
      </c>
      <c r="N2204" s="15" t="str">
        <f>TEXT(L2204, "yyyy")</f>
        <v>2012</v>
      </c>
      <c r="O2204" t="b">
        <v>0</v>
      </c>
      <c r="P2204">
        <v>721</v>
      </c>
      <c r="Q2204" t="b">
        <v>1</v>
      </c>
      <c r="R2204" t="s">
        <v>8280</v>
      </c>
      <c r="S2204" s="10">
        <f>(E2204/D2204)*100</f>
        <v>704.18124999999998</v>
      </c>
      <c r="T2204" s="12">
        <f>IF(P2204&gt;0,E2204/P2204,0)</f>
        <v>39.066920943134534</v>
      </c>
      <c r="U2204" t="str">
        <f>LEFT(R2204,FIND("/",R2204,1)-1)</f>
        <v>music</v>
      </c>
      <c r="V2204" t="str">
        <f>RIGHT(R2204,(LEN(R2204)-LEN(U2204)-1))</f>
        <v>electronic music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>(I2205/86400)+25569+(-5/24)</f>
        <v>42271.651412037034</v>
      </c>
      <c r="K2205">
        <v>1440535082</v>
      </c>
      <c r="L2205" s="13">
        <f>(K2205/86400)+25569+(-5/24)</f>
        <v>42241.651412037034</v>
      </c>
      <c r="M2205" s="15" t="str">
        <f>TEXT(L2205, "mmm")</f>
        <v>Aug</v>
      </c>
      <c r="N2205" s="15" t="str">
        <f>TEXT(L2205, "yyyy")</f>
        <v>2015</v>
      </c>
      <c r="O2205" t="b">
        <v>0</v>
      </c>
      <c r="P2205">
        <v>50</v>
      </c>
      <c r="Q2205" t="b">
        <v>1</v>
      </c>
      <c r="R2205" t="s">
        <v>8280</v>
      </c>
      <c r="S2205" s="10">
        <f>(E2205/D2205)*100</f>
        <v>109.55</v>
      </c>
      <c r="T2205" s="12">
        <f>IF(P2205&gt;0,E2205/P2205,0)</f>
        <v>43.82</v>
      </c>
      <c r="U2205" t="str">
        <f>LEFT(R2205,FIND("/",R2205,1)-1)</f>
        <v>music</v>
      </c>
      <c r="V2205" t="str">
        <f>RIGHT(R2205,(LEN(R2205)-LEN(U2205)-1))</f>
        <v>electronic music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>(I2206/86400)+25569+(-5/24)</f>
        <v>41342.103229166663</v>
      </c>
      <c r="K2206">
        <v>1360222119</v>
      </c>
      <c r="L2206" s="13">
        <f>(K2206/86400)+25569+(-5/24)</f>
        <v>41312.103229166663</v>
      </c>
      <c r="M2206" s="15" t="str">
        <f>TEXT(L2206, "mmm")</f>
        <v>Feb</v>
      </c>
      <c r="N2206" s="15" t="str">
        <f>TEXT(L2206, "yyyy")</f>
        <v>2013</v>
      </c>
      <c r="O2206" t="b">
        <v>0</v>
      </c>
      <c r="P2206">
        <v>73</v>
      </c>
      <c r="Q2206" t="b">
        <v>1</v>
      </c>
      <c r="R2206" t="s">
        <v>8280</v>
      </c>
      <c r="S2206" s="10">
        <f>(E2206/D2206)*100</f>
        <v>132.86666666666667</v>
      </c>
      <c r="T2206" s="12">
        <f>IF(P2206&gt;0,E2206/P2206,0)</f>
        <v>27.301369863013697</v>
      </c>
      <c r="U2206" t="str">
        <f>LEFT(R2206,FIND("/",R2206,1)-1)</f>
        <v>music</v>
      </c>
      <c r="V2206" t="str">
        <f>RIGHT(R2206,(LEN(R2206)-LEN(U2206)-1))</f>
        <v>electronic music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>(I2207/86400)+25569+(-5/24)</f>
        <v>41061.613298611112</v>
      </c>
      <c r="K2207">
        <v>1335987789</v>
      </c>
      <c r="L2207" s="13">
        <f>(K2207/86400)+25569+(-5/24)</f>
        <v>41031.613298611112</v>
      </c>
      <c r="M2207" s="15" t="str">
        <f>TEXT(L2207, "mmm")</f>
        <v>May</v>
      </c>
      <c r="N2207" s="15" t="str">
        <f>TEXT(L2207, "yyyy")</f>
        <v>2012</v>
      </c>
      <c r="O2207" t="b">
        <v>0</v>
      </c>
      <c r="P2207">
        <v>27</v>
      </c>
      <c r="Q2207" t="b">
        <v>1</v>
      </c>
      <c r="R2207" t="s">
        <v>8280</v>
      </c>
      <c r="S2207" s="10">
        <f>(E2207/D2207)*100</f>
        <v>152</v>
      </c>
      <c r="T2207" s="12">
        <f>IF(P2207&gt;0,E2207/P2207,0)</f>
        <v>42.222222222222221</v>
      </c>
      <c r="U2207" t="str">
        <f>LEFT(R2207,FIND("/",R2207,1)-1)</f>
        <v>music</v>
      </c>
      <c r="V2207" t="str">
        <f>RIGHT(R2207,(LEN(R2207)-LEN(U2207)-1))</f>
        <v>electronic music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>(I2208/86400)+25569+(-5/24)</f>
        <v>41015.048888888887</v>
      </c>
      <c r="K2208">
        <v>1333001424</v>
      </c>
      <c r="L2208" s="13">
        <f>(K2208/86400)+25569+(-5/24)</f>
        <v>40997.048888888887</v>
      </c>
      <c r="M2208" s="15" t="str">
        <f>TEXT(L2208, "mmm")</f>
        <v>Mar</v>
      </c>
      <c r="N2208" s="15" t="str">
        <f>TEXT(L2208, "yyyy")</f>
        <v>2012</v>
      </c>
      <c r="O2208" t="b">
        <v>0</v>
      </c>
      <c r="P2208">
        <v>34</v>
      </c>
      <c r="Q2208" t="b">
        <v>1</v>
      </c>
      <c r="R2208" t="s">
        <v>8280</v>
      </c>
      <c r="S2208" s="10">
        <f>(E2208/D2208)*100</f>
        <v>102.72727272727273</v>
      </c>
      <c r="T2208" s="12">
        <f>IF(P2208&gt;0,E2208/P2208,0)</f>
        <v>33.235294117647058</v>
      </c>
      <c r="U2208" t="str">
        <f>LEFT(R2208,FIND("/",R2208,1)-1)</f>
        <v>music</v>
      </c>
      <c r="V2208" t="str">
        <f>RIGHT(R2208,(LEN(R2208)-LEN(U2208)-1))</f>
        <v>electronic music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>(I2209/86400)+25569+(-5/24)</f>
        <v>41594.027465277773</v>
      </c>
      <c r="K2209">
        <v>1381984773</v>
      </c>
      <c r="L2209" s="13">
        <f>(K2209/86400)+25569+(-5/24)</f>
        <v>41563.985798611109</v>
      </c>
      <c r="M2209" s="15" t="str">
        <f>TEXT(L2209, "mmm")</f>
        <v>Oct</v>
      </c>
      <c r="N2209" s="15" t="str">
        <f>TEXT(L2209, "yyyy")</f>
        <v>2013</v>
      </c>
      <c r="O2209" t="b">
        <v>0</v>
      </c>
      <c r="P2209">
        <v>7</v>
      </c>
      <c r="Q2209" t="b">
        <v>1</v>
      </c>
      <c r="R2209" t="s">
        <v>8280</v>
      </c>
      <c r="S2209" s="10">
        <f>(E2209/D2209)*100</f>
        <v>100</v>
      </c>
      <c r="T2209" s="12">
        <f>IF(P2209&gt;0,E2209/P2209,0)</f>
        <v>285.71428571428572</v>
      </c>
      <c r="U2209" t="str">
        <f>LEFT(R2209,FIND("/",R2209,1)-1)</f>
        <v>music</v>
      </c>
      <c r="V2209" t="str">
        <f>RIGHT(R2209,(LEN(R2209)-LEN(U2209)-1))</f>
        <v>electronic music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>(I2210/86400)+25569+(-5/24)</f>
        <v>41005.958333333328</v>
      </c>
      <c r="K2210">
        <v>1328649026</v>
      </c>
      <c r="L2210" s="13">
        <f>(K2210/86400)+25569+(-5/24)</f>
        <v>40946.673912037033</v>
      </c>
      <c r="M2210" s="15" t="str">
        <f>TEXT(L2210, "mmm")</f>
        <v>Feb</v>
      </c>
      <c r="N2210" s="15" t="str">
        <f>TEXT(L2210, "yyyy")</f>
        <v>2012</v>
      </c>
      <c r="O2210" t="b">
        <v>0</v>
      </c>
      <c r="P2210">
        <v>24</v>
      </c>
      <c r="Q2210" t="b">
        <v>1</v>
      </c>
      <c r="R2210" t="s">
        <v>8280</v>
      </c>
      <c r="S2210" s="10">
        <f>(E2210/D2210)*100</f>
        <v>101.6</v>
      </c>
      <c r="T2210" s="12">
        <f>IF(P2210&gt;0,E2210/P2210,0)</f>
        <v>42.333333333333336</v>
      </c>
      <c r="U2210" t="str">
        <f>LEFT(R2210,FIND("/",R2210,1)-1)</f>
        <v>music</v>
      </c>
      <c r="V2210" t="str">
        <f>RIGHT(R2210,(LEN(R2210)-LEN(U2210)-1))</f>
        <v>electronic music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>(I2211/86400)+25569+(-5/24)</f>
        <v>41743.75</v>
      </c>
      <c r="K2211">
        <v>1396524644</v>
      </c>
      <c r="L2211" s="13">
        <f>(K2211/86400)+25569+(-5/24)</f>
        <v>41732.27134259259</v>
      </c>
      <c r="M2211" s="15" t="str">
        <f>TEXT(L2211, "mmm")</f>
        <v>Apr</v>
      </c>
      <c r="N2211" s="15" t="str">
        <f>TEXT(L2211, "yyyy")</f>
        <v>2014</v>
      </c>
      <c r="O2211" t="b">
        <v>0</v>
      </c>
      <c r="P2211">
        <v>15</v>
      </c>
      <c r="Q2211" t="b">
        <v>1</v>
      </c>
      <c r="R2211" t="s">
        <v>8280</v>
      </c>
      <c r="S2211" s="10">
        <f>(E2211/D2211)*100</f>
        <v>150.80000000000001</v>
      </c>
      <c r="T2211" s="12">
        <f>IF(P2211&gt;0,E2211/P2211,0)</f>
        <v>50.266666666666666</v>
      </c>
      <c r="U2211" t="str">
        <f>LEFT(R2211,FIND("/",R2211,1)-1)</f>
        <v>music</v>
      </c>
      <c r="V2211" t="str">
        <f>RIGHT(R2211,(LEN(R2211)-LEN(U2211)-1))</f>
        <v>electronic music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>(I2212/86400)+25569+(-5/24)</f>
        <v>41013.525000000001</v>
      </c>
      <c r="K2212">
        <v>1329442510</v>
      </c>
      <c r="L2212" s="13">
        <f>(K2212/86400)+25569+(-5/24)</f>
        <v>40955.857754629629</v>
      </c>
      <c r="M2212" s="15" t="str">
        <f>TEXT(L2212, "mmm")</f>
        <v>Feb</v>
      </c>
      <c r="N2212" s="15" t="str">
        <f>TEXT(L2212, "yyyy")</f>
        <v>2012</v>
      </c>
      <c r="O2212" t="b">
        <v>0</v>
      </c>
      <c r="P2212">
        <v>72</v>
      </c>
      <c r="Q2212" t="b">
        <v>1</v>
      </c>
      <c r="R2212" t="s">
        <v>8280</v>
      </c>
      <c r="S2212" s="10">
        <f>(E2212/D2212)*100</f>
        <v>111.425</v>
      </c>
      <c r="T2212" s="12">
        <f>IF(P2212&gt;0,E2212/P2212,0)</f>
        <v>61.902777777777779</v>
      </c>
      <c r="U2212" t="str">
        <f>LEFT(R2212,FIND("/",R2212,1)-1)</f>
        <v>music</v>
      </c>
      <c r="V2212" t="str">
        <f>RIGHT(R2212,(LEN(R2212)-LEN(U2212)-1))</f>
        <v>electronic music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>(I2213/86400)+25569+(-5/24)</f>
        <v>41739.082638888889</v>
      </c>
      <c r="K2213">
        <v>1395168625</v>
      </c>
      <c r="L2213" s="13">
        <f>(K2213/86400)+25569+(-5/24)</f>
        <v>41716.576678240737</v>
      </c>
      <c r="M2213" s="15" t="str">
        <f>TEXT(L2213, "mmm")</f>
        <v>Mar</v>
      </c>
      <c r="N2213" s="15" t="str">
        <f>TEXT(L2213, "yyyy")</f>
        <v>2014</v>
      </c>
      <c r="O2213" t="b">
        <v>0</v>
      </c>
      <c r="P2213">
        <v>120</v>
      </c>
      <c r="Q2213" t="b">
        <v>1</v>
      </c>
      <c r="R2213" t="s">
        <v>8280</v>
      </c>
      <c r="S2213" s="10">
        <f>(E2213/D2213)*100</f>
        <v>195.6</v>
      </c>
      <c r="T2213" s="12">
        <f>IF(P2213&gt;0,E2213/P2213,0)</f>
        <v>40.75</v>
      </c>
      <c r="U2213" t="str">
        <f>LEFT(R2213,FIND("/",R2213,1)-1)</f>
        <v>music</v>
      </c>
      <c r="V2213" t="str">
        <f>RIGHT(R2213,(LEN(R2213)-LEN(U2213)-1))</f>
        <v>electronic music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>(I2214/86400)+25569+(-5/24)</f>
        <v>41581.833333333328</v>
      </c>
      <c r="K2214">
        <v>1380650177</v>
      </c>
      <c r="L2214" s="13">
        <f>(K2214/86400)+25569+(-5/24)</f>
        <v>41548.539085648146</v>
      </c>
      <c r="M2214" s="15" t="str">
        <f>TEXT(L2214, "mmm")</f>
        <v>Oct</v>
      </c>
      <c r="N2214" s="15" t="str">
        <f>TEXT(L2214, "yyyy")</f>
        <v>2013</v>
      </c>
      <c r="O2214" t="b">
        <v>0</v>
      </c>
      <c r="P2214">
        <v>123</v>
      </c>
      <c r="Q2214" t="b">
        <v>1</v>
      </c>
      <c r="R2214" t="s">
        <v>8280</v>
      </c>
      <c r="S2214" s="10">
        <f>(E2214/D2214)*100</f>
        <v>114.38333333333333</v>
      </c>
      <c r="T2214" s="12">
        <f>IF(P2214&gt;0,E2214/P2214,0)</f>
        <v>55.796747967479675</v>
      </c>
      <c r="U2214" t="str">
        <f>LEFT(R2214,FIND("/",R2214,1)-1)</f>
        <v>music</v>
      </c>
      <c r="V2214" t="str">
        <f>RIGHT(R2214,(LEN(R2214)-LEN(U2214)-1))</f>
        <v>electronic music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>(I2215/86400)+25569+(-5/24)</f>
        <v>42139.617812499993</v>
      </c>
      <c r="K2215">
        <v>1429127379</v>
      </c>
      <c r="L2215" s="13">
        <f>(K2215/86400)+25569+(-5/24)</f>
        <v>42109.617812499993</v>
      </c>
      <c r="M2215" s="15" t="str">
        <f>TEXT(L2215, "mmm")</f>
        <v>Apr</v>
      </c>
      <c r="N2215" s="15" t="str">
        <f>TEXT(L2215, "yyyy")</f>
        <v>2015</v>
      </c>
      <c r="O2215" t="b">
        <v>0</v>
      </c>
      <c r="P2215">
        <v>1</v>
      </c>
      <c r="Q2215" t="b">
        <v>1</v>
      </c>
      <c r="R2215" t="s">
        <v>8280</v>
      </c>
      <c r="S2215" s="10">
        <f>(E2215/D2215)*100</f>
        <v>200</v>
      </c>
      <c r="T2215" s="12">
        <f>IF(P2215&gt;0,E2215/P2215,0)</f>
        <v>10</v>
      </c>
      <c r="U2215" t="str">
        <f>LEFT(R2215,FIND("/",R2215,1)-1)</f>
        <v>music</v>
      </c>
      <c r="V2215" t="str">
        <f>RIGHT(R2215,(LEN(R2215)-LEN(U2215)-1))</f>
        <v>electronic music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>(I2216/86400)+25569+(-5/24)</f>
        <v>41676.58388888889</v>
      </c>
      <c r="K2216">
        <v>1389121248</v>
      </c>
      <c r="L2216" s="13">
        <f>(K2216/86400)+25569+(-5/24)</f>
        <v>41646.58388888889</v>
      </c>
      <c r="M2216" s="15" t="str">
        <f>TEXT(L2216, "mmm")</f>
        <v>Jan</v>
      </c>
      <c r="N2216" s="15" t="str">
        <f>TEXT(L2216, "yyyy")</f>
        <v>2014</v>
      </c>
      <c r="O2216" t="b">
        <v>0</v>
      </c>
      <c r="P2216">
        <v>24</v>
      </c>
      <c r="Q2216" t="b">
        <v>1</v>
      </c>
      <c r="R2216" t="s">
        <v>8280</v>
      </c>
      <c r="S2216" s="10">
        <f>(E2216/D2216)*100</f>
        <v>292.50166666666667</v>
      </c>
      <c r="T2216" s="12">
        <f>IF(P2216&gt;0,E2216/P2216,0)</f>
        <v>73.125416666666666</v>
      </c>
      <c r="U2216" t="str">
        <f>LEFT(R2216,FIND("/",R2216,1)-1)</f>
        <v>music</v>
      </c>
      <c r="V2216" t="str">
        <f>RIGHT(R2216,(LEN(R2216)-LEN(U2216)-1))</f>
        <v>electronic music</v>
      </c>
    </row>
    <row r="2217" spans="1:22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>(I2217/86400)+25569+(-5/24)</f>
        <v>40981.082638888889</v>
      </c>
      <c r="K2217">
        <v>1329671572</v>
      </c>
      <c r="L2217" s="13">
        <f>(K2217/86400)+25569+(-5/24)</f>
        <v>40958.508935185186</v>
      </c>
      <c r="M2217" s="15" t="str">
        <f>TEXT(L2217, "mmm")</f>
        <v>Feb</v>
      </c>
      <c r="N2217" s="15" t="str">
        <f>TEXT(L2217, "yyyy")</f>
        <v>2012</v>
      </c>
      <c r="O2217" t="b">
        <v>0</v>
      </c>
      <c r="P2217">
        <v>33</v>
      </c>
      <c r="Q2217" t="b">
        <v>1</v>
      </c>
      <c r="R2217" t="s">
        <v>8280</v>
      </c>
      <c r="S2217" s="10">
        <f>(E2217/D2217)*100</f>
        <v>156.36363636363637</v>
      </c>
      <c r="T2217" s="12">
        <f>IF(P2217&gt;0,E2217/P2217,0)</f>
        <v>26.060606060606062</v>
      </c>
      <c r="U2217" t="str">
        <f>LEFT(R2217,FIND("/",R2217,1)-1)</f>
        <v>music</v>
      </c>
      <c r="V2217" t="str">
        <f>RIGHT(R2217,(LEN(R2217)-LEN(U2217)-1))</f>
        <v>electronic music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>(I2218/86400)+25569+(-5/24)</f>
        <v>42208.543344907404</v>
      </c>
      <c r="K2218">
        <v>1436464945</v>
      </c>
      <c r="L2218" s="13">
        <f>(K2218/86400)+25569+(-5/24)</f>
        <v>42194.543344907404</v>
      </c>
      <c r="M2218" s="15" t="str">
        <f>TEXT(L2218, "mmm")</f>
        <v>Jul</v>
      </c>
      <c r="N2218" s="15" t="str">
        <f>TEXT(L2218, "yyyy")</f>
        <v>2015</v>
      </c>
      <c r="O2218" t="b">
        <v>0</v>
      </c>
      <c r="P2218">
        <v>14</v>
      </c>
      <c r="Q2218" t="b">
        <v>1</v>
      </c>
      <c r="R2218" t="s">
        <v>8280</v>
      </c>
      <c r="S2218" s="10">
        <f>(E2218/D2218)*100</f>
        <v>105.66666666666666</v>
      </c>
      <c r="T2218" s="12">
        <f>IF(P2218&gt;0,E2218/P2218,0)</f>
        <v>22.642857142857142</v>
      </c>
      <c r="U2218" t="str">
        <f>LEFT(R2218,FIND("/",R2218,1)-1)</f>
        <v>music</v>
      </c>
      <c r="V2218" t="str">
        <f>RIGHT(R2218,(LEN(R2218)-LEN(U2218)-1))</f>
        <v>electronic music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>(I2219/86400)+25569+(-5/24)</f>
        <v>42310.124999999993</v>
      </c>
      <c r="K2219">
        <v>1445539113</v>
      </c>
      <c r="L2219" s="13">
        <f>(K2219/86400)+25569+(-5/24)</f>
        <v>42299.568437499998</v>
      </c>
      <c r="M2219" s="15" t="str">
        <f>TEXT(L2219, "mmm")</f>
        <v>Oct</v>
      </c>
      <c r="N2219" s="15" t="str">
        <f>TEXT(L2219, "yyyy")</f>
        <v>2015</v>
      </c>
      <c r="O2219" t="b">
        <v>0</v>
      </c>
      <c r="P2219">
        <v>9</v>
      </c>
      <c r="Q2219" t="b">
        <v>1</v>
      </c>
      <c r="R2219" t="s">
        <v>8280</v>
      </c>
      <c r="S2219" s="10">
        <f>(E2219/D2219)*100</f>
        <v>101.19047619047619</v>
      </c>
      <c r="T2219" s="12">
        <f>IF(P2219&gt;0,E2219/P2219,0)</f>
        <v>47.222222222222221</v>
      </c>
      <c r="U2219" t="str">
        <f>LEFT(R2219,FIND("/",R2219,1)-1)</f>
        <v>music</v>
      </c>
      <c r="V2219" t="str">
        <f>RIGHT(R2219,(LEN(R2219)-LEN(U2219)-1))</f>
        <v>electronic music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>(I2220/86400)+25569+(-5/24)</f>
        <v>41149.791666666664</v>
      </c>
      <c r="K2220">
        <v>1344281383</v>
      </c>
      <c r="L2220" s="13">
        <f>(K2220/86400)+25569+(-5/24)</f>
        <v>41127.603969907403</v>
      </c>
      <c r="M2220" s="15" t="str">
        <f>TEXT(L2220, "mmm")</f>
        <v>Aug</v>
      </c>
      <c r="N2220" s="15" t="str">
        <f>TEXT(L2220, "yyyy")</f>
        <v>2012</v>
      </c>
      <c r="O2220" t="b">
        <v>0</v>
      </c>
      <c r="P2220">
        <v>76</v>
      </c>
      <c r="Q2220" t="b">
        <v>1</v>
      </c>
      <c r="R2220" t="s">
        <v>8280</v>
      </c>
      <c r="S2220" s="10">
        <f>(E2220/D2220)*100</f>
        <v>122.833</v>
      </c>
      <c r="T2220" s="12">
        <f>IF(P2220&gt;0,E2220/P2220,0)</f>
        <v>32.324473684210524</v>
      </c>
      <c r="U2220" t="str">
        <f>LEFT(R2220,FIND("/",R2220,1)-1)</f>
        <v>music</v>
      </c>
      <c r="V2220" t="str">
        <f>RIGHT(R2220,(LEN(R2220)-LEN(U2220)-1))</f>
        <v>electronic music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>(I2221/86400)+25569+(-5/24)</f>
        <v>42235.510555555556</v>
      </c>
      <c r="K2221">
        <v>1437412512</v>
      </c>
      <c r="L2221" s="13">
        <f>(K2221/86400)+25569+(-5/24)</f>
        <v>42205.510555555556</v>
      </c>
      <c r="M2221" s="15" t="str">
        <f>TEXT(L2221, "mmm")</f>
        <v>Jul</v>
      </c>
      <c r="N2221" s="15" t="str">
        <f>TEXT(L2221, "yyyy")</f>
        <v>2015</v>
      </c>
      <c r="O2221" t="b">
        <v>0</v>
      </c>
      <c r="P2221">
        <v>19</v>
      </c>
      <c r="Q2221" t="b">
        <v>1</v>
      </c>
      <c r="R2221" t="s">
        <v>8280</v>
      </c>
      <c r="S2221" s="10">
        <f>(E2221/D2221)*100</f>
        <v>101.49999999999999</v>
      </c>
      <c r="T2221" s="12">
        <f>IF(P2221&gt;0,E2221/P2221,0)</f>
        <v>53.421052631578945</v>
      </c>
      <c r="U2221" t="str">
        <f>LEFT(R2221,FIND("/",R2221,1)-1)</f>
        <v>music</v>
      </c>
      <c r="V2221" t="str">
        <f>RIGHT(R2221,(LEN(R2221)-LEN(U2221)-1))</f>
        <v>electronic music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>(I2222/86400)+25569+(-5/24)</f>
        <v>41481.852268518516</v>
      </c>
      <c r="K2222">
        <v>1372296436</v>
      </c>
      <c r="L2222" s="13">
        <f>(K2222/86400)+25569+(-5/24)</f>
        <v>41451.852268518516</v>
      </c>
      <c r="M2222" s="15" t="str">
        <f>TEXT(L2222, "mmm")</f>
        <v>Jun</v>
      </c>
      <c r="N2222" s="15" t="str">
        <f>TEXT(L2222, "yyyy")</f>
        <v>2013</v>
      </c>
      <c r="O2222" t="b">
        <v>0</v>
      </c>
      <c r="P2222">
        <v>69</v>
      </c>
      <c r="Q2222" t="b">
        <v>1</v>
      </c>
      <c r="R2222" t="s">
        <v>8280</v>
      </c>
      <c r="S2222" s="10">
        <f>(E2222/D2222)*100</f>
        <v>101.14285714285714</v>
      </c>
      <c r="T2222" s="12">
        <f>IF(P2222&gt;0,E2222/P2222,0)</f>
        <v>51.304347826086953</v>
      </c>
      <c r="U2222" t="str">
        <f>LEFT(R2222,FIND("/",R2222,1)-1)</f>
        <v>music</v>
      </c>
      <c r="V2222" t="str">
        <f>RIGHT(R2222,(LEN(R2222)-LEN(U2222)-1))</f>
        <v>electronic music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>(I2223/86400)+25569+(-5/24)</f>
        <v>42482.791666666664</v>
      </c>
      <c r="K2223">
        <v>1458748809</v>
      </c>
      <c r="L2223" s="13">
        <f>(K2223/86400)+25569+(-5/24)</f>
        <v>42452.458437499998</v>
      </c>
      <c r="M2223" s="15" t="str">
        <f>TEXT(L2223, "mmm")</f>
        <v>Mar</v>
      </c>
      <c r="N2223" s="15" t="str">
        <f>TEXT(L2223, "yyyy")</f>
        <v>2016</v>
      </c>
      <c r="O2223" t="b">
        <v>0</v>
      </c>
      <c r="P2223">
        <v>218</v>
      </c>
      <c r="Q2223" t="b">
        <v>1</v>
      </c>
      <c r="R2223" t="s">
        <v>8297</v>
      </c>
      <c r="S2223" s="10">
        <f>(E2223/D2223)*100</f>
        <v>108.11999999999999</v>
      </c>
      <c r="T2223" s="12">
        <f>IF(P2223&gt;0,E2223/P2223,0)</f>
        <v>37.197247706422019</v>
      </c>
      <c r="U2223" t="str">
        <f>LEFT(R2223,FIND("/",R2223,1)-1)</f>
        <v>games</v>
      </c>
      <c r="V2223" t="str">
        <f>RIGHT(R2223,(LEN(R2223)-LEN(U2223)-1))</f>
        <v>tabletop games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>(I2224/86400)+25569+(-5/24)</f>
        <v>40936.579247685186</v>
      </c>
      <c r="K2224">
        <v>1325184847</v>
      </c>
      <c r="L2224" s="13">
        <f>(K2224/86400)+25569+(-5/24)</f>
        <v>40906.579247685186</v>
      </c>
      <c r="M2224" s="15" t="str">
        <f>TEXT(L2224, "mmm")</f>
        <v>Dec</v>
      </c>
      <c r="N2224" s="15" t="str">
        <f>TEXT(L2224, "yyyy")</f>
        <v>2011</v>
      </c>
      <c r="O2224" t="b">
        <v>0</v>
      </c>
      <c r="P2224">
        <v>30</v>
      </c>
      <c r="Q2224" t="b">
        <v>1</v>
      </c>
      <c r="R2224" t="s">
        <v>8297</v>
      </c>
      <c r="S2224" s="10">
        <f>(E2224/D2224)*100</f>
        <v>162.6</v>
      </c>
      <c r="T2224" s="12">
        <f>IF(P2224&gt;0,E2224/P2224,0)</f>
        <v>27.1</v>
      </c>
      <c r="U2224" t="str">
        <f>LEFT(R2224,FIND("/",R2224,1)-1)</f>
        <v>games</v>
      </c>
      <c r="V2224" t="str">
        <f>RIGHT(R2224,(LEN(R2224)-LEN(U2224)-1))</f>
        <v>tabletop games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>(I2225/86400)+25569+(-5/24)</f>
        <v>42182.432500000003</v>
      </c>
      <c r="K2225">
        <v>1432826568</v>
      </c>
      <c r="L2225" s="13">
        <f>(K2225/86400)+25569+(-5/24)</f>
        <v>42152.432500000003</v>
      </c>
      <c r="M2225" s="15" t="str">
        <f>TEXT(L2225, "mmm")</f>
        <v>May</v>
      </c>
      <c r="N2225" s="15" t="str">
        <f>TEXT(L2225, "yyyy")</f>
        <v>2015</v>
      </c>
      <c r="O2225" t="b">
        <v>0</v>
      </c>
      <c r="P2225">
        <v>100</v>
      </c>
      <c r="Q2225" t="b">
        <v>1</v>
      </c>
      <c r="R2225" t="s">
        <v>8297</v>
      </c>
      <c r="S2225" s="10">
        <f>(E2225/D2225)*100</f>
        <v>105.80000000000001</v>
      </c>
      <c r="T2225" s="12">
        <f>IF(P2225&gt;0,E2225/P2225,0)</f>
        <v>206.31</v>
      </c>
      <c r="U2225" t="str">
        <f>LEFT(R2225,FIND("/",R2225,1)-1)</f>
        <v>games</v>
      </c>
      <c r="V2225" t="str">
        <f>RIGHT(R2225,(LEN(R2225)-LEN(U2225)-1))</f>
        <v>tabletop games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>(I2226/86400)+25569+(-5/24)</f>
        <v>42672.583333333336</v>
      </c>
      <c r="K2226">
        <v>1475337675</v>
      </c>
      <c r="L2226" s="13">
        <f>(K2226/86400)+25569+(-5/24)</f>
        <v>42644.459201388883</v>
      </c>
      <c r="M2226" s="15" t="str">
        <f>TEXT(L2226, "mmm")</f>
        <v>Oct</v>
      </c>
      <c r="N2226" s="15" t="str">
        <f>TEXT(L2226, "yyyy")</f>
        <v>2016</v>
      </c>
      <c r="O2226" t="b">
        <v>0</v>
      </c>
      <c r="P2226">
        <v>296</v>
      </c>
      <c r="Q2226" t="b">
        <v>1</v>
      </c>
      <c r="R2226" t="s">
        <v>8297</v>
      </c>
      <c r="S2226" s="10">
        <f>(E2226/D2226)*100</f>
        <v>243.15000000000003</v>
      </c>
      <c r="T2226" s="12">
        <f>IF(P2226&gt;0,E2226/P2226,0)</f>
        <v>82.145270270270274</v>
      </c>
      <c r="U2226" t="str">
        <f>LEFT(R2226,FIND("/",R2226,1)-1)</f>
        <v>games</v>
      </c>
      <c r="V2226" t="str">
        <f>RIGHT(R2226,(LEN(R2226)-LEN(U2226)-1))</f>
        <v>tabletop games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>(I2227/86400)+25569+(-5/24)</f>
        <v>41903.583506944444</v>
      </c>
      <c r="K2227">
        <v>1408734015</v>
      </c>
      <c r="L2227" s="13">
        <f>(K2227/86400)+25569+(-5/24)</f>
        <v>41873.583506944444</v>
      </c>
      <c r="M2227" s="15" t="str">
        <f>TEXT(L2227, "mmm")</f>
        <v>Aug</v>
      </c>
      <c r="N2227" s="15" t="str">
        <f>TEXT(L2227, "yyyy")</f>
        <v>2014</v>
      </c>
      <c r="O2227" t="b">
        <v>0</v>
      </c>
      <c r="P2227">
        <v>1204</v>
      </c>
      <c r="Q2227" t="b">
        <v>1</v>
      </c>
      <c r="R2227" t="s">
        <v>8297</v>
      </c>
      <c r="S2227" s="10">
        <f>(E2227/D2227)*100</f>
        <v>944.83338095238094</v>
      </c>
      <c r="T2227" s="12">
        <f>IF(P2227&gt;0,E2227/P2227,0)</f>
        <v>164.79651993355483</v>
      </c>
      <c r="U2227" t="str">
        <f>LEFT(R2227,FIND("/",R2227,1)-1)</f>
        <v>games</v>
      </c>
      <c r="V2227" t="str">
        <f>RIGHT(R2227,(LEN(R2227)-LEN(U2227)-1))</f>
        <v>tabletop games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>(I2228/86400)+25569+(-5/24)</f>
        <v>42411.999305555553</v>
      </c>
      <c r="K2228">
        <v>1452625822</v>
      </c>
      <c r="L2228" s="13">
        <f>(K2228/86400)+25569+(-5/24)</f>
        <v>42381.590532407405</v>
      </c>
      <c r="M2228" s="15" t="str">
        <f>TEXT(L2228, "mmm")</f>
        <v>Jan</v>
      </c>
      <c r="N2228" s="15" t="str">
        <f>TEXT(L2228, "yyyy")</f>
        <v>2016</v>
      </c>
      <c r="O2228" t="b">
        <v>0</v>
      </c>
      <c r="P2228">
        <v>321</v>
      </c>
      <c r="Q2228" t="b">
        <v>1</v>
      </c>
      <c r="R2228" t="s">
        <v>8297</v>
      </c>
      <c r="S2228" s="10">
        <f>(E2228/D2228)*100</f>
        <v>108.46283333333334</v>
      </c>
      <c r="T2228" s="12">
        <f>IF(P2228&gt;0,E2228/P2228,0)</f>
        <v>60.820280373831778</v>
      </c>
      <c r="U2228" t="str">
        <f>LEFT(R2228,FIND("/",R2228,1)-1)</f>
        <v>games</v>
      </c>
      <c r="V2228" t="str">
        <f>RIGHT(R2228,(LEN(R2228)-LEN(U2228)-1))</f>
        <v>tabletop games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>(I2229/86400)+25569+(-5/24)</f>
        <v>41591.640682870369</v>
      </c>
      <c r="K2229">
        <v>1381778555</v>
      </c>
      <c r="L2229" s="13">
        <f>(K2229/86400)+25569+(-5/24)</f>
        <v>41561.599016203698</v>
      </c>
      <c r="M2229" s="15" t="str">
        <f>TEXT(L2229, "mmm")</f>
        <v>Oct</v>
      </c>
      <c r="N2229" s="15" t="str">
        <f>TEXT(L2229, "yyyy")</f>
        <v>2013</v>
      </c>
      <c r="O2229" t="b">
        <v>0</v>
      </c>
      <c r="P2229">
        <v>301</v>
      </c>
      <c r="Q2229" t="b">
        <v>1</v>
      </c>
      <c r="R2229" t="s">
        <v>8297</v>
      </c>
      <c r="S2229" s="10">
        <f>(E2229/D2229)*100</f>
        <v>157.37692307692308</v>
      </c>
      <c r="T2229" s="12">
        <f>IF(P2229&gt;0,E2229/P2229,0)</f>
        <v>67.970099667774093</v>
      </c>
      <c r="U2229" t="str">
        <f>LEFT(R2229,FIND("/",R2229,1)-1)</f>
        <v>games</v>
      </c>
      <c r="V2229" t="str">
        <f>RIGHT(R2229,(LEN(R2229)-LEN(U2229)-1))</f>
        <v>tabletop games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>(I2230/86400)+25569+(-5/24)</f>
        <v>42232.069861111107</v>
      </c>
      <c r="K2230">
        <v>1437115236</v>
      </c>
      <c r="L2230" s="13">
        <f>(K2230/86400)+25569+(-5/24)</f>
        <v>42202.069861111107</v>
      </c>
      <c r="M2230" s="15" t="str">
        <f>TEXT(L2230, "mmm")</f>
        <v>Jul</v>
      </c>
      <c r="N2230" s="15" t="str">
        <f>TEXT(L2230, "yyyy")</f>
        <v>2015</v>
      </c>
      <c r="O2230" t="b">
        <v>0</v>
      </c>
      <c r="P2230">
        <v>144</v>
      </c>
      <c r="Q2230" t="b">
        <v>1</v>
      </c>
      <c r="R2230" t="s">
        <v>8297</v>
      </c>
      <c r="S2230" s="10">
        <f>(E2230/D2230)*100</f>
        <v>1174.49</v>
      </c>
      <c r="T2230" s="12">
        <f>IF(P2230&gt;0,E2230/P2230,0)</f>
        <v>81.561805555555551</v>
      </c>
      <c r="U2230" t="str">
        <f>LEFT(R2230,FIND("/",R2230,1)-1)</f>
        <v>games</v>
      </c>
      <c r="V2230" t="str">
        <f>RIGHT(R2230,(LEN(R2230)-LEN(U2230)-1))</f>
        <v>tabletop games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>(I2231/86400)+25569+(-5/24)</f>
        <v>41519.958333333328</v>
      </c>
      <c r="K2231">
        <v>1375113391</v>
      </c>
      <c r="L2231" s="13">
        <f>(K2231/86400)+25569+(-5/24)</f>
        <v>41484.455914351849</v>
      </c>
      <c r="M2231" s="15" t="str">
        <f>TEXT(L2231, "mmm")</f>
        <v>Jul</v>
      </c>
      <c r="N2231" s="15" t="str">
        <f>TEXT(L2231, "yyyy")</f>
        <v>2013</v>
      </c>
      <c r="O2231" t="b">
        <v>0</v>
      </c>
      <c r="P2231">
        <v>539</v>
      </c>
      <c r="Q2231" t="b">
        <v>1</v>
      </c>
      <c r="R2231" t="s">
        <v>8297</v>
      </c>
      <c r="S2231" s="10">
        <f>(E2231/D2231)*100</f>
        <v>171.04755366949576</v>
      </c>
      <c r="T2231" s="12">
        <f>IF(P2231&gt;0,E2231/P2231,0)</f>
        <v>25.42547309833024</v>
      </c>
      <c r="U2231" t="str">
        <f>LEFT(R2231,FIND("/",R2231,1)-1)</f>
        <v>games</v>
      </c>
      <c r="V2231" t="str">
        <f>RIGHT(R2231,(LEN(R2231)-LEN(U2231)-1))</f>
        <v>tabletop games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>(I2232/86400)+25569+(-5/24)</f>
        <v>41754.672766203701</v>
      </c>
      <c r="K2232">
        <v>1395868127</v>
      </c>
      <c r="L2232" s="13">
        <f>(K2232/86400)+25569+(-5/24)</f>
        <v>41724.672766203701</v>
      </c>
      <c r="M2232" s="15" t="str">
        <f>TEXT(L2232, "mmm")</f>
        <v>Mar</v>
      </c>
      <c r="N2232" s="15" t="str">
        <f>TEXT(L2232, "yyyy")</f>
        <v>2014</v>
      </c>
      <c r="O2232" t="b">
        <v>0</v>
      </c>
      <c r="P2232">
        <v>498</v>
      </c>
      <c r="Q2232" t="b">
        <v>1</v>
      </c>
      <c r="R2232" t="s">
        <v>8297</v>
      </c>
      <c r="S2232" s="10">
        <f>(E2232/D2232)*100</f>
        <v>125.95294117647057</v>
      </c>
      <c r="T2232" s="12">
        <f>IF(P2232&gt;0,E2232/P2232,0)</f>
        <v>21.497991967871485</v>
      </c>
      <c r="U2232" t="str">
        <f>LEFT(R2232,FIND("/",R2232,1)-1)</f>
        <v>games</v>
      </c>
      <c r="V2232" t="str">
        <f>RIGHT(R2232,(LEN(R2232)-LEN(U2232)-1))</f>
        <v>tabletop games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>(I2233/86400)+25569+(-5/24)</f>
        <v>41450</v>
      </c>
      <c r="K2233">
        <v>1369864301</v>
      </c>
      <c r="L2233" s="13">
        <f>(K2233/86400)+25569+(-5/24)</f>
        <v>41423.702557870369</v>
      </c>
      <c r="M2233" s="15" t="str">
        <f>TEXT(L2233, "mmm")</f>
        <v>May</v>
      </c>
      <c r="N2233" s="15" t="str">
        <f>TEXT(L2233, "yyyy")</f>
        <v>2013</v>
      </c>
      <c r="O2233" t="b">
        <v>0</v>
      </c>
      <c r="P2233">
        <v>1113</v>
      </c>
      <c r="Q2233" t="b">
        <v>1</v>
      </c>
      <c r="R2233" t="s">
        <v>8297</v>
      </c>
      <c r="S2233" s="10">
        <f>(E2233/D2233)*100</f>
        <v>1212.1296000000002</v>
      </c>
      <c r="T2233" s="12">
        <f>IF(P2233&gt;0,E2233/P2233,0)</f>
        <v>27.226630727762803</v>
      </c>
      <c r="U2233" t="str">
        <f>LEFT(R2233,FIND("/",R2233,1)-1)</f>
        <v>games</v>
      </c>
      <c r="V2233" t="str">
        <f>RIGHT(R2233,(LEN(R2233)-LEN(U2233)-1))</f>
        <v>tabletop games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>(I2234/86400)+25569+(-5/24)</f>
        <v>41838.916666666664</v>
      </c>
      <c r="K2234">
        <v>1402945408</v>
      </c>
      <c r="L2234" s="13">
        <f>(K2234/86400)+25569+(-5/24)</f>
        <v>41806.585740740738</v>
      </c>
      <c r="M2234" s="15" t="str">
        <f>TEXT(L2234, "mmm")</f>
        <v>Jun</v>
      </c>
      <c r="N2234" s="15" t="str">
        <f>TEXT(L2234, "yyyy")</f>
        <v>2014</v>
      </c>
      <c r="O2234" t="b">
        <v>0</v>
      </c>
      <c r="P2234">
        <v>988</v>
      </c>
      <c r="Q2234" t="b">
        <v>1</v>
      </c>
      <c r="R2234" t="s">
        <v>8297</v>
      </c>
      <c r="S2234" s="10">
        <f>(E2234/D2234)*100</f>
        <v>495.8</v>
      </c>
      <c r="T2234" s="12">
        <f>IF(P2234&gt;0,E2234/P2234,0)</f>
        <v>25.091093117408906</v>
      </c>
      <c r="U2234" t="str">
        <f>LEFT(R2234,FIND("/",R2234,1)-1)</f>
        <v>games</v>
      </c>
      <c r="V2234" t="str">
        <f>RIGHT(R2234,(LEN(R2234)-LEN(U2234)-1))</f>
        <v>tabletop games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>(I2235/86400)+25569+(-5/24)</f>
        <v>42351.791666666664</v>
      </c>
      <c r="K2235">
        <v>1448269539</v>
      </c>
      <c r="L2235" s="13">
        <f>(K2235/86400)+25569+(-5/24)</f>
        <v>42331.170590277776</v>
      </c>
      <c r="M2235" s="15" t="str">
        <f>TEXT(L2235, "mmm")</f>
        <v>Nov</v>
      </c>
      <c r="N2235" s="15" t="str">
        <f>TEXT(L2235, "yyyy")</f>
        <v>2015</v>
      </c>
      <c r="O2235" t="b">
        <v>0</v>
      </c>
      <c r="P2235">
        <v>391</v>
      </c>
      <c r="Q2235" t="b">
        <v>1</v>
      </c>
      <c r="R2235" t="s">
        <v>8297</v>
      </c>
      <c r="S2235" s="10">
        <f>(E2235/D2235)*100</f>
        <v>332.03999999999996</v>
      </c>
      <c r="T2235" s="12">
        <f>IF(P2235&gt;0,E2235/P2235,0)</f>
        <v>21.230179028132991</v>
      </c>
      <c r="U2235" t="str">
        <f>LEFT(R2235,FIND("/",R2235,1)-1)</f>
        <v>games</v>
      </c>
      <c r="V2235" t="str">
        <f>RIGHT(R2235,(LEN(R2235)-LEN(U2235)-1))</f>
        <v>tabletop games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>(I2236/86400)+25569+(-5/24)</f>
        <v>42740.616284722222</v>
      </c>
      <c r="K2236">
        <v>1481053647</v>
      </c>
      <c r="L2236" s="13">
        <f>(K2236/86400)+25569+(-5/24)</f>
        <v>42710.616284722222</v>
      </c>
      <c r="M2236" s="15" t="str">
        <f>TEXT(L2236, "mmm")</f>
        <v>Dec</v>
      </c>
      <c r="N2236" s="15" t="str">
        <f>TEXT(L2236, "yyyy")</f>
        <v>2016</v>
      </c>
      <c r="O2236" t="b">
        <v>0</v>
      </c>
      <c r="P2236">
        <v>28</v>
      </c>
      <c r="Q2236" t="b">
        <v>1</v>
      </c>
      <c r="R2236" t="s">
        <v>8297</v>
      </c>
      <c r="S2236" s="10">
        <f>(E2236/D2236)*100</f>
        <v>1165</v>
      </c>
      <c r="T2236" s="12">
        <f>IF(P2236&gt;0,E2236/P2236,0)</f>
        <v>41.607142857142854</v>
      </c>
      <c r="U2236" t="str">
        <f>LEFT(R2236,FIND("/",R2236,1)-1)</f>
        <v>games</v>
      </c>
      <c r="V2236" t="str">
        <f>RIGHT(R2236,(LEN(R2236)-LEN(U2236)-1))</f>
        <v>tabletop games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>(I2237/86400)+25569+(-5/24)</f>
        <v>42091.772118055553</v>
      </c>
      <c r="K2237">
        <v>1424997111</v>
      </c>
      <c r="L2237" s="13">
        <f>(K2237/86400)+25569+(-5/24)</f>
        <v>42061.813784722217</v>
      </c>
      <c r="M2237" s="15" t="str">
        <f>TEXT(L2237, "mmm")</f>
        <v>Feb</v>
      </c>
      <c r="N2237" s="15" t="str">
        <f>TEXT(L2237, "yyyy")</f>
        <v>2015</v>
      </c>
      <c r="O2237" t="b">
        <v>0</v>
      </c>
      <c r="P2237">
        <v>147</v>
      </c>
      <c r="Q2237" t="b">
        <v>1</v>
      </c>
      <c r="R2237" t="s">
        <v>8297</v>
      </c>
      <c r="S2237" s="10">
        <f>(E2237/D2237)*100</f>
        <v>153.3153846153846</v>
      </c>
      <c r="T2237" s="12">
        <f>IF(P2237&gt;0,E2237/P2237,0)</f>
        <v>135.58503401360545</v>
      </c>
      <c r="U2237" t="str">
        <f>LEFT(R2237,FIND("/",R2237,1)-1)</f>
        <v>games</v>
      </c>
      <c r="V2237" t="str">
        <f>RIGHT(R2237,(LEN(R2237)-LEN(U2237)-1))</f>
        <v>tabletop games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>(I2238/86400)+25569+(-5/24)</f>
        <v>42401.408831018511</v>
      </c>
      <c r="K2238">
        <v>1451746123</v>
      </c>
      <c r="L2238" s="13">
        <f>(K2238/86400)+25569+(-5/24)</f>
        <v>42371.408831018511</v>
      </c>
      <c r="M2238" s="15" t="str">
        <f>TEXT(L2238, "mmm")</f>
        <v>Jan</v>
      </c>
      <c r="N2238" s="15" t="str">
        <f>TEXT(L2238, "yyyy")</f>
        <v>2016</v>
      </c>
      <c r="O2238" t="b">
        <v>0</v>
      </c>
      <c r="P2238">
        <v>680</v>
      </c>
      <c r="Q2238" t="b">
        <v>1</v>
      </c>
      <c r="R2238" t="s">
        <v>8297</v>
      </c>
      <c r="S2238" s="10">
        <f>(E2238/D2238)*100</f>
        <v>537.10714285714289</v>
      </c>
      <c r="T2238" s="12">
        <f>IF(P2238&gt;0,E2238/P2238,0)</f>
        <v>22.116176470588236</v>
      </c>
      <c r="U2238" t="str">
        <f>LEFT(R2238,FIND("/",R2238,1)-1)</f>
        <v>games</v>
      </c>
      <c r="V2238" t="str">
        <f>RIGHT(R2238,(LEN(R2238)-LEN(U2238)-1))</f>
        <v>tabletop games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>(I2239/86400)+25569+(-5/24)</f>
        <v>41955.124305555553</v>
      </c>
      <c r="K2239">
        <v>1412294683</v>
      </c>
      <c r="L2239" s="13">
        <f>(K2239/86400)+25569+(-5/24)</f>
        <v>41914.794942129629</v>
      </c>
      <c r="M2239" s="15" t="str">
        <f>TEXT(L2239, "mmm")</f>
        <v>Oct</v>
      </c>
      <c r="N2239" s="15" t="str">
        <f>TEXT(L2239, "yyyy")</f>
        <v>2014</v>
      </c>
      <c r="O2239" t="b">
        <v>0</v>
      </c>
      <c r="P2239">
        <v>983</v>
      </c>
      <c r="Q2239" t="b">
        <v>1</v>
      </c>
      <c r="R2239" t="s">
        <v>8297</v>
      </c>
      <c r="S2239" s="10">
        <f>(E2239/D2239)*100</f>
        <v>352.92777777777775</v>
      </c>
      <c r="T2239" s="12">
        <f>IF(P2239&gt;0,E2239/P2239,0)</f>
        <v>64.625635808748726</v>
      </c>
      <c r="U2239" t="str">
        <f>LEFT(R2239,FIND("/",R2239,1)-1)</f>
        <v>games</v>
      </c>
      <c r="V2239" t="str">
        <f>RIGHT(R2239,(LEN(R2239)-LEN(U2239)-1))</f>
        <v>tabletop games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>(I2240/86400)+25569+(-5/24)</f>
        <v>42804.41337962963</v>
      </c>
      <c r="K2240">
        <v>1486565716</v>
      </c>
      <c r="L2240" s="13">
        <f>(K2240/86400)+25569+(-5/24)</f>
        <v>42774.41337962963</v>
      </c>
      <c r="M2240" s="15" t="str">
        <f>TEXT(L2240, "mmm")</f>
        <v>Feb</v>
      </c>
      <c r="N2240" s="15" t="str">
        <f>TEXT(L2240, "yyyy")</f>
        <v>2017</v>
      </c>
      <c r="O2240" t="b">
        <v>0</v>
      </c>
      <c r="P2240">
        <v>79</v>
      </c>
      <c r="Q2240" t="b">
        <v>1</v>
      </c>
      <c r="R2240" t="s">
        <v>8297</v>
      </c>
      <c r="S2240" s="10">
        <f>(E2240/D2240)*100</f>
        <v>137.4</v>
      </c>
      <c r="T2240" s="12">
        <f>IF(P2240&gt;0,E2240/P2240,0)</f>
        <v>69.569620253164558</v>
      </c>
      <c r="U2240" t="str">
        <f>LEFT(R2240,FIND("/",R2240,1)-1)</f>
        <v>games</v>
      </c>
      <c r="V2240" t="str">
        <f>RIGHT(R2240,(LEN(R2240)-LEN(U2240)-1))</f>
        <v>tabletop games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>(I2241/86400)+25569+(-5/24)</f>
        <v>41608.959722222222</v>
      </c>
      <c r="K2241">
        <v>1382742014</v>
      </c>
      <c r="L2241" s="13">
        <f>(K2241/86400)+25569+(-5/24)</f>
        <v>41572.750162037039</v>
      </c>
      <c r="M2241" s="15" t="str">
        <f>TEXT(L2241, "mmm")</f>
        <v>Oct</v>
      </c>
      <c r="N2241" s="15" t="str">
        <f>TEXT(L2241, "yyyy")</f>
        <v>2013</v>
      </c>
      <c r="O2241" t="b">
        <v>0</v>
      </c>
      <c r="P2241">
        <v>426</v>
      </c>
      <c r="Q2241" t="b">
        <v>1</v>
      </c>
      <c r="R2241" t="s">
        <v>8297</v>
      </c>
      <c r="S2241" s="10">
        <f>(E2241/D2241)*100</f>
        <v>128.02668</v>
      </c>
      <c r="T2241" s="12">
        <f>IF(P2241&gt;0,E2241/P2241,0)</f>
        <v>75.133028169014082</v>
      </c>
      <c r="U2241" t="str">
        <f>LEFT(R2241,FIND("/",R2241,1)-1)</f>
        <v>games</v>
      </c>
      <c r="V2241" t="str">
        <f>RIGHT(R2241,(LEN(R2241)-LEN(U2241)-1))</f>
        <v>tabletop games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>(I2242/86400)+25569+(-5/24)</f>
        <v>42482.617407407401</v>
      </c>
      <c r="K2242">
        <v>1458762544</v>
      </c>
      <c r="L2242" s="13">
        <f>(K2242/86400)+25569+(-5/24)</f>
        <v>42452.617407407401</v>
      </c>
      <c r="M2242" s="15" t="str">
        <f>TEXT(L2242, "mmm")</f>
        <v>Mar</v>
      </c>
      <c r="N2242" s="15" t="str">
        <f>TEXT(L2242, "yyyy")</f>
        <v>2016</v>
      </c>
      <c r="O2242" t="b">
        <v>0</v>
      </c>
      <c r="P2242">
        <v>96</v>
      </c>
      <c r="Q2242" t="b">
        <v>1</v>
      </c>
      <c r="R2242" t="s">
        <v>8297</v>
      </c>
      <c r="S2242" s="10">
        <f>(E2242/D2242)*100</f>
        <v>270.68</v>
      </c>
      <c r="T2242" s="12">
        <f>IF(P2242&gt;0,E2242/P2242,0)</f>
        <v>140.97916666666666</v>
      </c>
      <c r="U2242" t="str">
        <f>LEFT(R2242,FIND("/",R2242,1)-1)</f>
        <v>games</v>
      </c>
      <c r="V2242" t="str">
        <f>RIGHT(R2242,(LEN(R2242)-LEN(U2242)-1))</f>
        <v>tabletop games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>(I2243/86400)+25569+(-5/24)</f>
        <v>42796.619212962956</v>
      </c>
      <c r="K2243">
        <v>1485892300</v>
      </c>
      <c r="L2243" s="13">
        <f>(K2243/86400)+25569+(-5/24)</f>
        <v>42766.619212962956</v>
      </c>
      <c r="M2243" s="15" t="str">
        <f>TEXT(L2243, "mmm")</f>
        <v>Jan</v>
      </c>
      <c r="N2243" s="15" t="str">
        <f>TEXT(L2243, "yyyy")</f>
        <v>2017</v>
      </c>
      <c r="O2243" t="b">
        <v>0</v>
      </c>
      <c r="P2243">
        <v>163</v>
      </c>
      <c r="Q2243" t="b">
        <v>1</v>
      </c>
      <c r="R2243" t="s">
        <v>8297</v>
      </c>
      <c r="S2243" s="10">
        <f>(E2243/D2243)*100</f>
        <v>806.4</v>
      </c>
      <c r="T2243" s="12">
        <f>IF(P2243&gt;0,E2243/P2243,0)</f>
        <v>49.472392638036808</v>
      </c>
      <c r="U2243" t="str">
        <f>LEFT(R2243,FIND("/",R2243,1)-1)</f>
        <v>games</v>
      </c>
      <c r="V2243" t="str">
        <f>RIGHT(R2243,(LEN(R2243)-LEN(U2243)-1))</f>
        <v>tabletop games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>(I2244/86400)+25569+(-5/24)</f>
        <v>41604.918055555558</v>
      </c>
      <c r="K2244">
        <v>1382449733</v>
      </c>
      <c r="L2244" s="13">
        <f>(K2244/86400)+25569+(-5/24)</f>
        <v>41569.367280092592</v>
      </c>
      <c r="M2244" s="15" t="str">
        <f>TEXT(L2244, "mmm")</f>
        <v>Oct</v>
      </c>
      <c r="N2244" s="15" t="str">
        <f>TEXT(L2244, "yyyy")</f>
        <v>2013</v>
      </c>
      <c r="O2244" t="b">
        <v>0</v>
      </c>
      <c r="P2244">
        <v>2525</v>
      </c>
      <c r="Q2244" t="b">
        <v>1</v>
      </c>
      <c r="R2244" t="s">
        <v>8297</v>
      </c>
      <c r="S2244" s="10">
        <f>(E2244/D2244)*100</f>
        <v>1360.0976000000001</v>
      </c>
      <c r="T2244" s="12">
        <f>IF(P2244&gt;0,E2244/P2244,0)</f>
        <v>53.865251485148519</v>
      </c>
      <c r="U2244" t="str">
        <f>LEFT(R2244,FIND("/",R2244,1)-1)</f>
        <v>games</v>
      </c>
      <c r="V2244" t="str">
        <f>RIGHT(R2244,(LEN(R2244)-LEN(U2244)-1))</f>
        <v>tabletop games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>(I2245/86400)+25569+(-5/24)</f>
        <v>42806.916666666664</v>
      </c>
      <c r="K2245">
        <v>1488823290</v>
      </c>
      <c r="L2245" s="13">
        <f>(K2245/86400)+25569+(-5/24)</f>
        <v>42800.542708333327</v>
      </c>
      <c r="M2245" s="15" t="str">
        <f>TEXT(L2245, "mmm")</f>
        <v>Mar</v>
      </c>
      <c r="N2245" s="15" t="str">
        <f>TEXT(L2245, "yyyy")</f>
        <v>2017</v>
      </c>
      <c r="O2245" t="b">
        <v>0</v>
      </c>
      <c r="P2245">
        <v>2035</v>
      </c>
      <c r="Q2245" t="b">
        <v>1</v>
      </c>
      <c r="R2245" t="s">
        <v>8297</v>
      </c>
      <c r="S2245" s="10">
        <f>(E2245/D2245)*100</f>
        <v>930250</v>
      </c>
      <c r="T2245" s="12">
        <f>IF(P2245&gt;0,E2245/P2245,0)</f>
        <v>4.5712530712530715</v>
      </c>
      <c r="U2245" t="str">
        <f>LEFT(R2245,FIND("/",R2245,1)-1)</f>
        <v>games</v>
      </c>
      <c r="V2245" t="str">
        <f>RIGHT(R2245,(LEN(R2245)-LEN(U2245)-1))</f>
        <v>tabletop games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>(I2246/86400)+25569+(-5/24)</f>
        <v>42659.645833333336</v>
      </c>
      <c r="K2246">
        <v>1475609946</v>
      </c>
      <c r="L2246" s="13">
        <f>(K2246/86400)+25569+(-5/24)</f>
        <v>42647.610486111109</v>
      </c>
      <c r="M2246" s="15" t="str">
        <f>TEXT(L2246, "mmm")</f>
        <v>Oct</v>
      </c>
      <c r="N2246" s="15" t="str">
        <f>TEXT(L2246, "yyyy")</f>
        <v>2016</v>
      </c>
      <c r="O2246" t="b">
        <v>0</v>
      </c>
      <c r="P2246">
        <v>290</v>
      </c>
      <c r="Q2246" t="b">
        <v>1</v>
      </c>
      <c r="R2246" t="s">
        <v>8297</v>
      </c>
      <c r="S2246" s="10">
        <f>(E2246/D2246)*100</f>
        <v>377.02</v>
      </c>
      <c r="T2246" s="12">
        <f>IF(P2246&gt;0,E2246/P2246,0)</f>
        <v>65.00344827586207</v>
      </c>
      <c r="U2246" t="str">
        <f>LEFT(R2246,FIND("/",R2246,1)-1)</f>
        <v>games</v>
      </c>
      <c r="V2246" t="str">
        <f>RIGHT(R2246,(LEN(R2246)-LEN(U2246)-1))</f>
        <v>tabletop games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>(I2247/86400)+25569+(-5/24)</f>
        <v>41691.541666666664</v>
      </c>
      <c r="K2247">
        <v>1390323617</v>
      </c>
      <c r="L2247" s="13">
        <f>(K2247/86400)+25569+(-5/24)</f>
        <v>41660.500196759254</v>
      </c>
      <c r="M2247" s="15" t="str">
        <f>TEXT(L2247, "mmm")</f>
        <v>Jan</v>
      </c>
      <c r="N2247" s="15" t="str">
        <f>TEXT(L2247, "yyyy")</f>
        <v>2014</v>
      </c>
      <c r="O2247" t="b">
        <v>0</v>
      </c>
      <c r="P2247">
        <v>1980</v>
      </c>
      <c r="Q2247" t="b">
        <v>1</v>
      </c>
      <c r="R2247" t="s">
        <v>8297</v>
      </c>
      <c r="S2247" s="10">
        <f>(E2247/D2247)*100</f>
        <v>2647.0250000000001</v>
      </c>
      <c r="T2247" s="12">
        <f>IF(P2247&gt;0,E2247/P2247,0)</f>
        <v>53.475252525252522</v>
      </c>
      <c r="U2247" t="str">
        <f>LEFT(R2247,FIND("/",R2247,1)-1)</f>
        <v>games</v>
      </c>
      <c r="V2247" t="str">
        <f>RIGHT(R2247,(LEN(R2247)-LEN(U2247)-1))</f>
        <v>tabletop games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>(I2248/86400)+25569+(-5/24)</f>
        <v>42251.583449074074</v>
      </c>
      <c r="K2248">
        <v>1438801210</v>
      </c>
      <c r="L2248" s="13">
        <f>(K2248/86400)+25569+(-5/24)</f>
        <v>42221.583449074074</v>
      </c>
      <c r="M2248" s="15" t="str">
        <f>TEXT(L2248, "mmm")</f>
        <v>Aug</v>
      </c>
      <c r="N2248" s="15" t="str">
        <f>TEXT(L2248, "yyyy")</f>
        <v>2015</v>
      </c>
      <c r="O2248" t="b">
        <v>0</v>
      </c>
      <c r="P2248">
        <v>57</v>
      </c>
      <c r="Q2248" t="b">
        <v>1</v>
      </c>
      <c r="R2248" t="s">
        <v>8297</v>
      </c>
      <c r="S2248" s="10">
        <f>(E2248/D2248)*100</f>
        <v>100.12</v>
      </c>
      <c r="T2248" s="12">
        <f>IF(P2248&gt;0,E2248/P2248,0)</f>
        <v>43.912280701754383</v>
      </c>
      <c r="U2248" t="str">
        <f>LEFT(R2248,FIND("/",R2248,1)-1)</f>
        <v>games</v>
      </c>
      <c r="V2248" t="str">
        <f>RIGHT(R2248,(LEN(R2248)-LEN(U2248)-1))</f>
        <v>tabletop games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>(I2249/86400)+25569+(-5/24)</f>
        <v>42214.457928240743</v>
      </c>
      <c r="K2249">
        <v>1436975965</v>
      </c>
      <c r="L2249" s="13">
        <f>(K2249/86400)+25569+(-5/24)</f>
        <v>42200.457928240743</v>
      </c>
      <c r="M2249" s="15" t="str">
        <f>TEXT(L2249, "mmm")</f>
        <v>Jul</v>
      </c>
      <c r="N2249" s="15" t="str">
        <f>TEXT(L2249, "yyyy")</f>
        <v>2015</v>
      </c>
      <c r="O2249" t="b">
        <v>0</v>
      </c>
      <c r="P2249">
        <v>380</v>
      </c>
      <c r="Q2249" t="b">
        <v>1</v>
      </c>
      <c r="R2249" t="s">
        <v>8297</v>
      </c>
      <c r="S2249" s="10">
        <f>(E2249/D2249)*100</f>
        <v>104.45405405405405</v>
      </c>
      <c r="T2249" s="12">
        <f>IF(P2249&gt;0,E2249/P2249,0)</f>
        <v>50.852631578947367</v>
      </c>
      <c r="U2249" t="str">
        <f>LEFT(R2249,FIND("/",R2249,1)-1)</f>
        <v>games</v>
      </c>
      <c r="V2249" t="str">
        <f>RIGHT(R2249,(LEN(R2249)-LEN(U2249)-1))</f>
        <v>tabletop games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>(I2250/86400)+25569+(-5/24)</f>
        <v>42718.667569444442</v>
      </c>
      <c r="K2250">
        <v>1479157278</v>
      </c>
      <c r="L2250" s="13">
        <f>(K2250/86400)+25569+(-5/24)</f>
        <v>42688.667569444442</v>
      </c>
      <c r="M2250" s="15" t="str">
        <f>TEXT(L2250, "mmm")</f>
        <v>Nov</v>
      </c>
      <c r="N2250" s="15" t="str">
        <f>TEXT(L2250, "yyyy")</f>
        <v>2016</v>
      </c>
      <c r="O2250" t="b">
        <v>0</v>
      </c>
      <c r="P2250">
        <v>128</v>
      </c>
      <c r="Q2250" t="b">
        <v>1</v>
      </c>
      <c r="R2250" t="s">
        <v>8297</v>
      </c>
      <c r="S2250" s="10">
        <f>(E2250/D2250)*100</f>
        <v>107.21428571428571</v>
      </c>
      <c r="T2250" s="12">
        <f>IF(P2250&gt;0,E2250/P2250,0)</f>
        <v>58.6328125</v>
      </c>
      <c r="U2250" t="str">
        <f>LEFT(R2250,FIND("/",R2250,1)-1)</f>
        <v>games</v>
      </c>
      <c r="V2250" t="str">
        <f>RIGHT(R2250,(LEN(R2250)-LEN(U2250)-1))</f>
        <v>tabletop games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>(I2251/86400)+25569+(-5/24)</f>
        <v>41366.453298611108</v>
      </c>
      <c r="K2251">
        <v>1362329565</v>
      </c>
      <c r="L2251" s="13">
        <f>(K2251/86400)+25569+(-5/24)</f>
        <v>41336.49496527778</v>
      </c>
      <c r="M2251" s="15" t="str">
        <f>TEXT(L2251, "mmm")</f>
        <v>Mar</v>
      </c>
      <c r="N2251" s="15" t="str">
        <f>TEXT(L2251, "yyyy")</f>
        <v>2013</v>
      </c>
      <c r="O2251" t="b">
        <v>0</v>
      </c>
      <c r="P2251">
        <v>180</v>
      </c>
      <c r="Q2251" t="b">
        <v>1</v>
      </c>
      <c r="R2251" t="s">
        <v>8297</v>
      </c>
      <c r="S2251" s="10">
        <f>(E2251/D2251)*100</f>
        <v>168.77142857142857</v>
      </c>
      <c r="T2251" s="12">
        <f>IF(P2251&gt;0,E2251/P2251,0)</f>
        <v>32.81666666666667</v>
      </c>
      <c r="U2251" t="str">
        <f>LEFT(R2251,FIND("/",R2251,1)-1)</f>
        <v>games</v>
      </c>
      <c r="V2251" t="str">
        <f>RIGHT(R2251,(LEN(R2251)-LEN(U2251)-1))</f>
        <v>tabletop games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>(I2252/86400)+25569+(-5/24)</f>
        <v>42706.838807870365</v>
      </c>
      <c r="K2252">
        <v>1478131673</v>
      </c>
      <c r="L2252" s="13">
        <f>(K2252/86400)+25569+(-5/24)</f>
        <v>42676.7971412037</v>
      </c>
      <c r="M2252" s="15" t="str">
        <f>TEXT(L2252, "mmm")</f>
        <v>Nov</v>
      </c>
      <c r="N2252" s="15" t="str">
        <f>TEXT(L2252, "yyyy")</f>
        <v>2016</v>
      </c>
      <c r="O2252" t="b">
        <v>0</v>
      </c>
      <c r="P2252">
        <v>571</v>
      </c>
      <c r="Q2252" t="b">
        <v>1</v>
      </c>
      <c r="R2252" t="s">
        <v>8297</v>
      </c>
      <c r="S2252" s="10">
        <f>(E2252/D2252)*100</f>
        <v>975.11200000000008</v>
      </c>
      <c r="T2252" s="12">
        <f>IF(P2252&gt;0,E2252/P2252,0)</f>
        <v>426.93169877408059</v>
      </c>
      <c r="U2252" t="str">
        <f>LEFT(R2252,FIND("/",R2252,1)-1)</f>
        <v>games</v>
      </c>
      <c r="V2252" t="str">
        <f>RIGHT(R2252,(LEN(R2252)-LEN(U2252)-1))</f>
        <v>tabletop games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>(I2253/86400)+25569+(-5/24)</f>
        <v>41867.137465277774</v>
      </c>
      <c r="K2253">
        <v>1406362677</v>
      </c>
      <c r="L2253" s="13">
        <f>(K2253/86400)+25569+(-5/24)</f>
        <v>41846.137465277774</v>
      </c>
      <c r="M2253" s="15" t="str">
        <f>TEXT(L2253, "mmm")</f>
        <v>Jul</v>
      </c>
      <c r="N2253" s="15" t="str">
        <f>TEXT(L2253, "yyyy")</f>
        <v>2014</v>
      </c>
      <c r="O2253" t="b">
        <v>0</v>
      </c>
      <c r="P2253">
        <v>480</v>
      </c>
      <c r="Q2253" t="b">
        <v>1</v>
      </c>
      <c r="R2253" t="s">
        <v>8297</v>
      </c>
      <c r="S2253" s="10">
        <f>(E2253/D2253)*100</f>
        <v>134.44929411764704</v>
      </c>
      <c r="T2253" s="12">
        <f>IF(P2253&gt;0,E2253/P2253,0)</f>
        <v>23.808729166666669</v>
      </c>
      <c r="U2253" t="str">
        <f>LEFT(R2253,FIND("/",R2253,1)-1)</f>
        <v>games</v>
      </c>
      <c r="V2253" t="str">
        <f>RIGHT(R2253,(LEN(R2253)-LEN(U2253)-1))</f>
        <v>tabletop games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>(I2254/86400)+25569+(-5/24)</f>
        <v>42588.119652777772</v>
      </c>
      <c r="K2254">
        <v>1469173938</v>
      </c>
      <c r="L2254" s="13">
        <f>(K2254/86400)+25569+(-5/24)</f>
        <v>42573.119652777772</v>
      </c>
      <c r="M2254" s="15" t="str">
        <f>TEXT(L2254, "mmm")</f>
        <v>Jul</v>
      </c>
      <c r="N2254" s="15" t="str">
        <f>TEXT(L2254, "yyyy")</f>
        <v>2016</v>
      </c>
      <c r="O2254" t="b">
        <v>0</v>
      </c>
      <c r="P2254">
        <v>249</v>
      </c>
      <c r="Q2254" t="b">
        <v>1</v>
      </c>
      <c r="R2254" t="s">
        <v>8297</v>
      </c>
      <c r="S2254" s="10">
        <f>(E2254/D2254)*100</f>
        <v>272.27777777777777</v>
      </c>
      <c r="T2254" s="12">
        <f>IF(P2254&gt;0,E2254/P2254,0)</f>
        <v>98.413654618473899</v>
      </c>
      <c r="U2254" t="str">
        <f>LEFT(R2254,FIND("/",R2254,1)-1)</f>
        <v>games</v>
      </c>
      <c r="V2254" t="str">
        <f>RIGHT(R2254,(LEN(R2254)-LEN(U2254)-1))</f>
        <v>tabletop games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>(I2255/86400)+25569+(-5/24)</f>
        <v>42326.46466435185</v>
      </c>
      <c r="K2255">
        <v>1445267347</v>
      </c>
      <c r="L2255" s="13">
        <f>(K2255/86400)+25569+(-5/24)</f>
        <v>42296.422997685186</v>
      </c>
      <c r="M2255" s="15" t="str">
        <f>TEXT(L2255, "mmm")</f>
        <v>Oct</v>
      </c>
      <c r="N2255" s="15" t="str">
        <f>TEXT(L2255, "yyyy")</f>
        <v>2015</v>
      </c>
      <c r="O2255" t="b">
        <v>0</v>
      </c>
      <c r="P2255">
        <v>84</v>
      </c>
      <c r="Q2255" t="b">
        <v>1</v>
      </c>
      <c r="R2255" t="s">
        <v>8297</v>
      </c>
      <c r="S2255" s="10">
        <f>(E2255/D2255)*100</f>
        <v>112.6875</v>
      </c>
      <c r="T2255" s="12">
        <f>IF(P2255&gt;0,E2255/P2255,0)</f>
        <v>107.32142857142857</v>
      </c>
      <c r="U2255" t="str">
        <f>LEFT(R2255,FIND("/",R2255,1)-1)</f>
        <v>games</v>
      </c>
      <c r="V2255" t="str">
        <f>RIGHT(R2255,(LEN(R2255)-LEN(U2255)-1))</f>
        <v>tabletop games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>(I2256/86400)+25569+(-5/24)</f>
        <v>42759.439444444441</v>
      </c>
      <c r="K2256">
        <v>1484667168</v>
      </c>
      <c r="L2256" s="13">
        <f>(K2256/86400)+25569+(-5/24)</f>
        <v>42752.439444444441</v>
      </c>
      <c r="M2256" s="15" t="str">
        <f>TEXT(L2256, "mmm")</f>
        <v>Jan</v>
      </c>
      <c r="N2256" s="15" t="str">
        <f>TEXT(L2256, "yyyy")</f>
        <v>2017</v>
      </c>
      <c r="O2256" t="b">
        <v>0</v>
      </c>
      <c r="P2256">
        <v>197</v>
      </c>
      <c r="Q2256" t="b">
        <v>1</v>
      </c>
      <c r="R2256" t="s">
        <v>8297</v>
      </c>
      <c r="S2256" s="10">
        <f>(E2256/D2256)*100</f>
        <v>459.8</v>
      </c>
      <c r="T2256" s="12">
        <f>IF(P2256&gt;0,E2256/P2256,0)</f>
        <v>11.67005076142132</v>
      </c>
      <c r="U2256" t="str">
        <f>LEFT(R2256,FIND("/",R2256,1)-1)</f>
        <v>games</v>
      </c>
      <c r="V2256" t="str">
        <f>RIGHT(R2256,(LEN(R2256)-LEN(U2256)-1))</f>
        <v>tabletop games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>(I2257/86400)+25569+(-5/24)</f>
        <v>42497.743645833332</v>
      </c>
      <c r="K2257">
        <v>1460069451</v>
      </c>
      <c r="L2257" s="13">
        <f>(K2257/86400)+25569+(-5/24)</f>
        <v>42467.743645833332</v>
      </c>
      <c r="M2257" s="15" t="str">
        <f>TEXT(L2257, "mmm")</f>
        <v>Apr</v>
      </c>
      <c r="N2257" s="15" t="str">
        <f>TEXT(L2257, "yyyy")</f>
        <v>2016</v>
      </c>
      <c r="O2257" t="b">
        <v>0</v>
      </c>
      <c r="P2257">
        <v>271</v>
      </c>
      <c r="Q2257" t="b">
        <v>1</v>
      </c>
      <c r="R2257" t="s">
        <v>8297</v>
      </c>
      <c r="S2257" s="10">
        <f>(E2257/D2257)*100</f>
        <v>286.65822784810126</v>
      </c>
      <c r="T2257" s="12">
        <f>IF(P2257&gt;0,E2257/P2257,0)</f>
        <v>41.782287822878232</v>
      </c>
      <c r="U2257" t="str">
        <f>LEFT(R2257,FIND("/",R2257,1)-1)</f>
        <v>games</v>
      </c>
      <c r="V2257" t="str">
        <f>RIGHT(R2257,(LEN(R2257)-LEN(U2257)-1))</f>
        <v>tabletop games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>(I2258/86400)+25569+(-5/24)</f>
        <v>42696.243587962956</v>
      </c>
      <c r="K2258">
        <v>1478602246</v>
      </c>
      <c r="L2258" s="13">
        <f>(K2258/86400)+25569+(-5/24)</f>
        <v>42682.243587962956</v>
      </c>
      <c r="M2258" s="15" t="str">
        <f>TEXT(L2258, "mmm")</f>
        <v>Nov</v>
      </c>
      <c r="N2258" s="15" t="str">
        <f>TEXT(L2258, "yyyy")</f>
        <v>2016</v>
      </c>
      <c r="O2258" t="b">
        <v>0</v>
      </c>
      <c r="P2258">
        <v>50</v>
      </c>
      <c r="Q2258" t="b">
        <v>1</v>
      </c>
      <c r="R2258" t="s">
        <v>8297</v>
      </c>
      <c r="S2258" s="10">
        <f>(E2258/D2258)*100</f>
        <v>222.70833333333334</v>
      </c>
      <c r="T2258" s="12">
        <f>IF(P2258&gt;0,E2258/P2258,0)</f>
        <v>21.38</v>
      </c>
      <c r="U2258" t="str">
        <f>LEFT(R2258,FIND("/",R2258,1)-1)</f>
        <v>games</v>
      </c>
      <c r="V2258" t="str">
        <f>RIGHT(R2258,(LEN(R2258)-LEN(U2258)-1))</f>
        <v>tabletop games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>(I2259/86400)+25569+(-5/24)</f>
        <v>42540.749999999993</v>
      </c>
      <c r="K2259">
        <v>1463351329</v>
      </c>
      <c r="L2259" s="13">
        <f>(K2259/86400)+25569+(-5/24)</f>
        <v>42505.728344907409</v>
      </c>
      <c r="M2259" s="15" t="str">
        <f>TEXT(L2259, "mmm")</f>
        <v>May</v>
      </c>
      <c r="N2259" s="15" t="str">
        <f>TEXT(L2259, "yyyy")</f>
        <v>2016</v>
      </c>
      <c r="O2259" t="b">
        <v>0</v>
      </c>
      <c r="P2259">
        <v>169</v>
      </c>
      <c r="Q2259" t="b">
        <v>1</v>
      </c>
      <c r="R2259" t="s">
        <v>8297</v>
      </c>
      <c r="S2259" s="10">
        <f>(E2259/D2259)*100</f>
        <v>636.14</v>
      </c>
      <c r="T2259" s="12">
        <f>IF(P2259&gt;0,E2259/P2259,0)</f>
        <v>94.103550295857985</v>
      </c>
      <c r="U2259" t="str">
        <f>LEFT(R2259,FIND("/",R2259,1)-1)</f>
        <v>games</v>
      </c>
      <c r="V2259" t="str">
        <f>RIGHT(R2259,(LEN(R2259)-LEN(U2259)-1))</f>
        <v>tabletop games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>(I2260/86400)+25569+(-5/24)</f>
        <v>42166.542673611104</v>
      </c>
      <c r="K2260">
        <v>1431453687</v>
      </c>
      <c r="L2260" s="13">
        <f>(K2260/86400)+25569+(-5/24)</f>
        <v>42136.542673611104</v>
      </c>
      <c r="M2260" s="15" t="str">
        <f>TEXT(L2260, "mmm")</f>
        <v>May</v>
      </c>
      <c r="N2260" s="15" t="str">
        <f>TEXT(L2260, "yyyy")</f>
        <v>2015</v>
      </c>
      <c r="O2260" t="b">
        <v>0</v>
      </c>
      <c r="P2260">
        <v>205</v>
      </c>
      <c r="Q2260" t="b">
        <v>1</v>
      </c>
      <c r="R2260" t="s">
        <v>8297</v>
      </c>
      <c r="S2260" s="10">
        <f>(E2260/D2260)*100</f>
        <v>146.5</v>
      </c>
      <c r="T2260" s="12">
        <f>IF(P2260&gt;0,E2260/P2260,0)</f>
        <v>15.721951219512196</v>
      </c>
      <c r="U2260" t="str">
        <f>LEFT(R2260,FIND("/",R2260,1)-1)</f>
        <v>games</v>
      </c>
      <c r="V2260" t="str">
        <f>RIGHT(R2260,(LEN(R2260)-LEN(U2260)-1))</f>
        <v>tabletop games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>(I2261/86400)+25569+(-5/24)</f>
        <v>42712.59648148148</v>
      </c>
      <c r="K2261">
        <v>1480360736</v>
      </c>
      <c r="L2261" s="13">
        <f>(K2261/86400)+25569+(-5/24)</f>
        <v>42702.59648148148</v>
      </c>
      <c r="M2261" s="15" t="str">
        <f>TEXT(L2261, "mmm")</f>
        <v>Nov</v>
      </c>
      <c r="N2261" s="15" t="str">
        <f>TEXT(L2261, "yyyy")</f>
        <v>2016</v>
      </c>
      <c r="O2261" t="b">
        <v>0</v>
      </c>
      <c r="P2261">
        <v>206</v>
      </c>
      <c r="Q2261" t="b">
        <v>1</v>
      </c>
      <c r="R2261" t="s">
        <v>8297</v>
      </c>
      <c r="S2261" s="10">
        <f>(E2261/D2261)*100</f>
        <v>1867.1</v>
      </c>
      <c r="T2261" s="12">
        <f>IF(P2261&gt;0,E2261/P2261,0)</f>
        <v>90.635922330097088</v>
      </c>
      <c r="U2261" t="str">
        <f>LEFT(R2261,FIND("/",R2261,1)-1)</f>
        <v>games</v>
      </c>
      <c r="V2261" t="str">
        <f>RIGHT(R2261,(LEN(R2261)-LEN(U2261)-1))</f>
        <v>tabletop games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>(I2262/86400)+25569+(-5/24)</f>
        <v>41724.766782407409</v>
      </c>
      <c r="K2262">
        <v>1393287850</v>
      </c>
      <c r="L2262" s="13">
        <f>(K2262/86400)+25569+(-5/24)</f>
        <v>41694.808449074073</v>
      </c>
      <c r="M2262" s="15" t="str">
        <f>TEXT(L2262, "mmm")</f>
        <v>Feb</v>
      </c>
      <c r="N2262" s="15" t="str">
        <f>TEXT(L2262, "yyyy")</f>
        <v>2014</v>
      </c>
      <c r="O2262" t="b">
        <v>0</v>
      </c>
      <c r="P2262">
        <v>84</v>
      </c>
      <c r="Q2262" t="b">
        <v>1</v>
      </c>
      <c r="R2262" t="s">
        <v>8297</v>
      </c>
      <c r="S2262" s="10">
        <f>(E2262/D2262)*100</f>
        <v>326.92</v>
      </c>
      <c r="T2262" s="12">
        <f>IF(P2262&gt;0,E2262/P2262,0)</f>
        <v>97.297619047619051</v>
      </c>
      <c r="U2262" t="str">
        <f>LEFT(R2262,FIND("/",R2262,1)-1)</f>
        <v>games</v>
      </c>
      <c r="V2262" t="str">
        <f>RIGHT(R2262,(LEN(R2262)-LEN(U2262)-1))</f>
        <v>tabletop games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>(I2263/86400)+25569+(-5/24)</f>
        <v>42780.516435185178</v>
      </c>
      <c r="K2263">
        <v>1485278620</v>
      </c>
      <c r="L2263" s="13">
        <f>(K2263/86400)+25569+(-5/24)</f>
        <v>42759.516435185178</v>
      </c>
      <c r="M2263" s="15" t="str">
        <f>TEXT(L2263, "mmm")</f>
        <v>Jan</v>
      </c>
      <c r="N2263" s="15" t="str">
        <f>TEXT(L2263, "yyyy")</f>
        <v>2017</v>
      </c>
      <c r="O2263" t="b">
        <v>0</v>
      </c>
      <c r="P2263">
        <v>210</v>
      </c>
      <c r="Q2263" t="b">
        <v>1</v>
      </c>
      <c r="R2263" t="s">
        <v>8297</v>
      </c>
      <c r="S2263" s="10">
        <f>(E2263/D2263)*100</f>
        <v>779.5</v>
      </c>
      <c r="T2263" s="12">
        <f>IF(P2263&gt;0,E2263/P2263,0)</f>
        <v>37.11904761904762</v>
      </c>
      <c r="U2263" t="str">
        <f>LEFT(R2263,FIND("/",R2263,1)-1)</f>
        <v>games</v>
      </c>
      <c r="V2263" t="str">
        <f>RIGHT(R2263,(LEN(R2263)-LEN(U2263)-1))</f>
        <v>tabletop games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>(I2264/86400)+25569+(-5/24)</f>
        <v>41960.791666666664</v>
      </c>
      <c r="K2264">
        <v>1413295358</v>
      </c>
      <c r="L2264" s="13">
        <f>(K2264/86400)+25569+(-5/24)</f>
        <v>41926.376828703702</v>
      </c>
      <c r="M2264" s="15" t="str">
        <f>TEXT(L2264, "mmm")</f>
        <v>Oct</v>
      </c>
      <c r="N2264" s="15" t="str">
        <f>TEXT(L2264, "yyyy")</f>
        <v>2014</v>
      </c>
      <c r="O2264" t="b">
        <v>0</v>
      </c>
      <c r="P2264">
        <v>181</v>
      </c>
      <c r="Q2264" t="b">
        <v>1</v>
      </c>
      <c r="R2264" t="s">
        <v>8297</v>
      </c>
      <c r="S2264" s="10">
        <f>(E2264/D2264)*100</f>
        <v>154.15151515151516</v>
      </c>
      <c r="T2264" s="12">
        <f>IF(P2264&gt;0,E2264/P2264,0)</f>
        <v>28.104972375690608</v>
      </c>
      <c r="U2264" t="str">
        <f>LEFT(R2264,FIND("/",R2264,1)-1)</f>
        <v>games</v>
      </c>
      <c r="V2264" t="str">
        <f>RIGHT(R2264,(LEN(R2264)-LEN(U2264)-1))</f>
        <v>tabletop games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>(I2265/86400)+25569+(-5/24)</f>
        <v>42035.623993055553</v>
      </c>
      <c r="K2265">
        <v>1420919913</v>
      </c>
      <c r="L2265" s="13">
        <f>(K2265/86400)+25569+(-5/24)</f>
        <v>42014.623993055553</v>
      </c>
      <c r="M2265" s="15" t="str">
        <f>TEXT(L2265, "mmm")</f>
        <v>Jan</v>
      </c>
      <c r="N2265" s="15" t="str">
        <f>TEXT(L2265, "yyyy")</f>
        <v>2015</v>
      </c>
      <c r="O2265" t="b">
        <v>0</v>
      </c>
      <c r="P2265">
        <v>60</v>
      </c>
      <c r="Q2265" t="b">
        <v>1</v>
      </c>
      <c r="R2265" t="s">
        <v>8297</v>
      </c>
      <c r="S2265" s="10">
        <f>(E2265/D2265)*100</f>
        <v>115.54666666666667</v>
      </c>
      <c r="T2265" s="12">
        <f>IF(P2265&gt;0,E2265/P2265,0)</f>
        <v>144.43333333333334</v>
      </c>
      <c r="U2265" t="str">
        <f>LEFT(R2265,FIND("/",R2265,1)-1)</f>
        <v>games</v>
      </c>
      <c r="V2265" t="str">
        <f>RIGHT(R2265,(LEN(R2265)-LEN(U2265)-1))</f>
        <v>tabletop games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>(I2266/86400)+25569+(-5/24)</f>
        <v>42512.916666666664</v>
      </c>
      <c r="K2266">
        <v>1462543114</v>
      </c>
      <c r="L2266" s="13">
        <f>(K2266/86400)+25569+(-5/24)</f>
        <v>42496.374004629623</v>
      </c>
      <c r="M2266" s="15" t="str">
        <f>TEXT(L2266, "mmm")</f>
        <v>May</v>
      </c>
      <c r="N2266" s="15" t="str">
        <f>TEXT(L2266, "yyyy")</f>
        <v>2016</v>
      </c>
      <c r="O2266" t="b">
        <v>0</v>
      </c>
      <c r="P2266">
        <v>445</v>
      </c>
      <c r="Q2266" t="b">
        <v>1</v>
      </c>
      <c r="R2266" t="s">
        <v>8297</v>
      </c>
      <c r="S2266" s="10">
        <f>(E2266/D2266)*100</f>
        <v>180.03333333333333</v>
      </c>
      <c r="T2266" s="12">
        <f>IF(P2266&gt;0,E2266/P2266,0)</f>
        <v>24.274157303370785</v>
      </c>
      <c r="U2266" t="str">
        <f>LEFT(R2266,FIND("/",R2266,1)-1)</f>
        <v>games</v>
      </c>
      <c r="V2266" t="str">
        <f>RIGHT(R2266,(LEN(R2266)-LEN(U2266)-1))</f>
        <v>tabletop games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>(I2267/86400)+25569+(-5/24)</f>
        <v>42696.644756944443</v>
      </c>
      <c r="K2267">
        <v>1479241707</v>
      </c>
      <c r="L2267" s="13">
        <f>(K2267/86400)+25569+(-5/24)</f>
        <v>42689.644756944443</v>
      </c>
      <c r="M2267" s="15" t="str">
        <f>TEXT(L2267, "mmm")</f>
        <v>Nov</v>
      </c>
      <c r="N2267" s="15" t="str">
        <f>TEXT(L2267, "yyyy")</f>
        <v>2016</v>
      </c>
      <c r="O2267" t="b">
        <v>0</v>
      </c>
      <c r="P2267">
        <v>17</v>
      </c>
      <c r="Q2267" t="b">
        <v>1</v>
      </c>
      <c r="R2267" t="s">
        <v>8297</v>
      </c>
      <c r="S2267" s="10">
        <f>(E2267/D2267)*100</f>
        <v>298.5</v>
      </c>
      <c r="T2267" s="12">
        <f>IF(P2267&gt;0,E2267/P2267,0)</f>
        <v>35.117647058823529</v>
      </c>
      <c r="U2267" t="str">
        <f>LEFT(R2267,FIND("/",R2267,1)-1)</f>
        <v>games</v>
      </c>
      <c r="V2267" t="str">
        <f>RIGHT(R2267,(LEN(R2267)-LEN(U2267)-1))</f>
        <v>tabletop games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>(I2268/86400)+25569+(-5/24)</f>
        <v>42486.874999999993</v>
      </c>
      <c r="K2268">
        <v>1460235592</v>
      </c>
      <c r="L2268" s="13">
        <f>(K2268/86400)+25569+(-5/24)</f>
        <v>42469.666574074072</v>
      </c>
      <c r="M2268" s="15" t="str">
        <f>TEXT(L2268, "mmm")</f>
        <v>Apr</v>
      </c>
      <c r="N2268" s="15" t="str">
        <f>TEXT(L2268, "yyyy")</f>
        <v>2016</v>
      </c>
      <c r="O2268" t="b">
        <v>0</v>
      </c>
      <c r="P2268">
        <v>194</v>
      </c>
      <c r="Q2268" t="b">
        <v>1</v>
      </c>
      <c r="R2268" t="s">
        <v>8297</v>
      </c>
      <c r="S2268" s="10">
        <f>(E2268/D2268)*100</f>
        <v>320.26666666666665</v>
      </c>
      <c r="T2268" s="12">
        <f>IF(P2268&gt;0,E2268/P2268,0)</f>
        <v>24.762886597938145</v>
      </c>
      <c r="U2268" t="str">
        <f>LEFT(R2268,FIND("/",R2268,1)-1)</f>
        <v>games</v>
      </c>
      <c r="V2268" t="str">
        <f>RIGHT(R2268,(LEN(R2268)-LEN(U2268)-1))</f>
        <v>tabletop games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>(I2269/86400)+25569+(-5/24)</f>
        <v>41993.833333333336</v>
      </c>
      <c r="K2269">
        <v>1416945297</v>
      </c>
      <c r="L2269" s="13">
        <f>(K2269/86400)+25569+(-5/24)</f>
        <v>41968.621493055551</v>
      </c>
      <c r="M2269" s="15" t="str">
        <f>TEXT(L2269, "mmm")</f>
        <v>Nov</v>
      </c>
      <c r="N2269" s="15" t="str">
        <f>TEXT(L2269, "yyyy")</f>
        <v>2014</v>
      </c>
      <c r="O2269" t="b">
        <v>0</v>
      </c>
      <c r="P2269">
        <v>404</v>
      </c>
      <c r="Q2269" t="b">
        <v>1</v>
      </c>
      <c r="R2269" t="s">
        <v>8297</v>
      </c>
      <c r="S2269" s="10">
        <f>(E2269/D2269)*100</f>
        <v>380.52499999999998</v>
      </c>
      <c r="T2269" s="12">
        <f>IF(P2269&gt;0,E2269/P2269,0)</f>
        <v>188.37871287128712</v>
      </c>
      <c r="U2269" t="str">
        <f>LEFT(R2269,FIND("/",R2269,1)-1)</f>
        <v>games</v>
      </c>
      <c r="V2269" t="str">
        <f>RIGHT(R2269,(LEN(R2269)-LEN(U2269)-1))</f>
        <v>tabletop games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>(I2270/86400)+25569+(-5/24)</f>
        <v>42805.874016203707</v>
      </c>
      <c r="K2270">
        <v>1486691915</v>
      </c>
      <c r="L2270" s="13">
        <f>(K2270/86400)+25569+(-5/24)</f>
        <v>42775.874016203707</v>
      </c>
      <c r="M2270" s="15" t="str">
        <f>TEXT(L2270, "mmm")</f>
        <v>Feb</v>
      </c>
      <c r="N2270" s="15" t="str">
        <f>TEXT(L2270, "yyyy")</f>
        <v>2017</v>
      </c>
      <c r="O2270" t="b">
        <v>0</v>
      </c>
      <c r="P2270">
        <v>194</v>
      </c>
      <c r="Q2270" t="b">
        <v>1</v>
      </c>
      <c r="R2270" t="s">
        <v>8297</v>
      </c>
      <c r="S2270" s="10">
        <f>(E2270/D2270)*100</f>
        <v>102.60000000000001</v>
      </c>
      <c r="T2270" s="12">
        <f>IF(P2270&gt;0,E2270/P2270,0)</f>
        <v>148.08247422680412</v>
      </c>
      <c r="U2270" t="str">
        <f>LEFT(R2270,FIND("/",R2270,1)-1)</f>
        <v>games</v>
      </c>
      <c r="V2270" t="str">
        <f>RIGHT(R2270,(LEN(R2270)-LEN(U2270)-1))</f>
        <v>tabletop games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>(I2271/86400)+25569+(-5/24)</f>
        <v>42800.999999999993</v>
      </c>
      <c r="K2271">
        <v>1486745663</v>
      </c>
      <c r="L2271" s="13">
        <f>(K2271/86400)+25569+(-5/24)</f>
        <v>42776.496099537035</v>
      </c>
      <c r="M2271" s="15" t="str">
        <f>TEXT(L2271, "mmm")</f>
        <v>Feb</v>
      </c>
      <c r="N2271" s="15" t="str">
        <f>TEXT(L2271, "yyyy")</f>
        <v>2017</v>
      </c>
      <c r="O2271" t="b">
        <v>0</v>
      </c>
      <c r="P2271">
        <v>902</v>
      </c>
      <c r="Q2271" t="b">
        <v>1</v>
      </c>
      <c r="R2271" t="s">
        <v>8297</v>
      </c>
      <c r="S2271" s="10">
        <f>(E2271/D2271)*100</f>
        <v>1801.64</v>
      </c>
      <c r="T2271" s="12">
        <f>IF(P2271&gt;0,E2271/P2271,0)</f>
        <v>49.934589800443462</v>
      </c>
      <c r="U2271" t="str">
        <f>LEFT(R2271,FIND("/",R2271,1)-1)</f>
        <v>games</v>
      </c>
      <c r="V2271" t="str">
        <f>RIGHT(R2271,(LEN(R2271)-LEN(U2271)-1))</f>
        <v>tabletop games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>(I2272/86400)+25569+(-5/24)</f>
        <v>42745.707638888889</v>
      </c>
      <c r="K2272">
        <v>1482353513</v>
      </c>
      <c r="L2272" s="13">
        <f>(K2272/86400)+25569+(-5/24)</f>
        <v>42725.661030092589</v>
      </c>
      <c r="M2272" s="15" t="str">
        <f>TEXT(L2272, "mmm")</f>
        <v>Dec</v>
      </c>
      <c r="N2272" s="15" t="str">
        <f>TEXT(L2272, "yyyy")</f>
        <v>2016</v>
      </c>
      <c r="O2272" t="b">
        <v>0</v>
      </c>
      <c r="P2272">
        <v>1670</v>
      </c>
      <c r="Q2272" t="b">
        <v>1</v>
      </c>
      <c r="R2272" t="s">
        <v>8297</v>
      </c>
      <c r="S2272" s="10">
        <f>(E2272/D2272)*100</f>
        <v>720.24800000000005</v>
      </c>
      <c r="T2272" s="12">
        <f>IF(P2272&gt;0,E2272/P2272,0)</f>
        <v>107.82155688622754</v>
      </c>
      <c r="U2272" t="str">
        <f>LEFT(R2272,FIND("/",R2272,1)-1)</f>
        <v>games</v>
      </c>
      <c r="V2272" t="str">
        <f>RIGHT(R2272,(LEN(R2272)-LEN(U2272)-1))</f>
        <v>tabletop games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>(I2273/86400)+25569+(-5/24)</f>
        <v>42713.791712962957</v>
      </c>
      <c r="K2273">
        <v>1478736004</v>
      </c>
      <c r="L2273" s="13">
        <f>(K2273/86400)+25569+(-5/24)</f>
        <v>42683.791712962957</v>
      </c>
      <c r="M2273" s="15" t="str">
        <f>TEXT(L2273, "mmm")</f>
        <v>Nov</v>
      </c>
      <c r="N2273" s="15" t="str">
        <f>TEXT(L2273, "yyyy")</f>
        <v>2016</v>
      </c>
      <c r="O2273" t="b">
        <v>0</v>
      </c>
      <c r="P2273">
        <v>1328</v>
      </c>
      <c r="Q2273" t="b">
        <v>1</v>
      </c>
      <c r="R2273" t="s">
        <v>8297</v>
      </c>
      <c r="S2273" s="10">
        <f>(E2273/D2273)*100</f>
        <v>283.09000000000003</v>
      </c>
      <c r="T2273" s="12">
        <f>IF(P2273&gt;0,E2273/P2273,0)</f>
        <v>42.63403614457831</v>
      </c>
      <c r="U2273" t="str">
        <f>LEFT(R2273,FIND("/",R2273,1)-1)</f>
        <v>games</v>
      </c>
      <c r="V2273" t="str">
        <f>RIGHT(R2273,(LEN(R2273)-LEN(U2273)-1))</f>
        <v>tabletop games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>(I2274/86400)+25569+(-5/24)</f>
        <v>42345.491157407407</v>
      </c>
      <c r="K2274">
        <v>1446914836</v>
      </c>
      <c r="L2274" s="13">
        <f>(K2274/86400)+25569+(-5/24)</f>
        <v>42315.491157407407</v>
      </c>
      <c r="M2274" s="15" t="str">
        <f>TEXT(L2274, "mmm")</f>
        <v>Nov</v>
      </c>
      <c r="N2274" s="15" t="str">
        <f>TEXT(L2274, "yyyy")</f>
        <v>2015</v>
      </c>
      <c r="O2274" t="b">
        <v>0</v>
      </c>
      <c r="P2274">
        <v>944</v>
      </c>
      <c r="Q2274" t="b">
        <v>1</v>
      </c>
      <c r="R2274" t="s">
        <v>8297</v>
      </c>
      <c r="S2274" s="10">
        <f>(E2274/D2274)*100</f>
        <v>1356.6000000000001</v>
      </c>
      <c r="T2274" s="12">
        <f>IF(P2274&gt;0,E2274/P2274,0)</f>
        <v>14.370762711864407</v>
      </c>
      <c r="U2274" t="str">
        <f>LEFT(R2274,FIND("/",R2274,1)-1)</f>
        <v>games</v>
      </c>
      <c r="V2274" t="str">
        <f>RIGHT(R2274,(LEN(R2274)-LEN(U2274)-1))</f>
        <v>tabletop games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>(I2275/86400)+25569+(-5/24)</f>
        <v>42806.299097222225</v>
      </c>
      <c r="K2275">
        <v>1487164242</v>
      </c>
      <c r="L2275" s="13">
        <f>(K2275/86400)+25569+(-5/24)</f>
        <v>42781.340763888882</v>
      </c>
      <c r="M2275" s="15" t="str">
        <f>TEXT(L2275, "mmm")</f>
        <v>Feb</v>
      </c>
      <c r="N2275" s="15" t="str">
        <f>TEXT(L2275, "yyyy")</f>
        <v>2017</v>
      </c>
      <c r="O2275" t="b">
        <v>0</v>
      </c>
      <c r="P2275">
        <v>147</v>
      </c>
      <c r="Q2275" t="b">
        <v>1</v>
      </c>
      <c r="R2275" t="s">
        <v>8297</v>
      </c>
      <c r="S2275" s="10">
        <f>(E2275/D2275)*100</f>
        <v>220.35999999999999</v>
      </c>
      <c r="T2275" s="12">
        <f>IF(P2275&gt;0,E2275/P2275,0)</f>
        <v>37.476190476190474</v>
      </c>
      <c r="U2275" t="str">
        <f>LEFT(R2275,FIND("/",R2275,1)-1)</f>
        <v>games</v>
      </c>
      <c r="V2275" t="str">
        <f>RIGHT(R2275,(LEN(R2275)-LEN(U2275)-1))</f>
        <v>tabletop games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>(I2276/86400)+25569+(-5/24)</f>
        <v>41693.292326388888</v>
      </c>
      <c r="K2276">
        <v>1390564857</v>
      </c>
      <c r="L2276" s="13">
        <f>(K2276/86400)+25569+(-5/24)</f>
        <v>41663.292326388888</v>
      </c>
      <c r="M2276" s="15" t="str">
        <f>TEXT(L2276, "mmm")</f>
        <v>Jan</v>
      </c>
      <c r="N2276" s="15" t="str">
        <f>TEXT(L2276, "yyyy")</f>
        <v>2014</v>
      </c>
      <c r="O2276" t="b">
        <v>0</v>
      </c>
      <c r="P2276">
        <v>99</v>
      </c>
      <c r="Q2276" t="b">
        <v>1</v>
      </c>
      <c r="R2276" t="s">
        <v>8297</v>
      </c>
      <c r="S2276" s="10">
        <f>(E2276/D2276)*100</f>
        <v>119.6</v>
      </c>
      <c r="T2276" s="12">
        <f>IF(P2276&gt;0,E2276/P2276,0)</f>
        <v>30.202020202020201</v>
      </c>
      <c r="U2276" t="str">
        <f>LEFT(R2276,FIND("/",R2276,1)-1)</f>
        <v>games</v>
      </c>
      <c r="V2276" t="str">
        <f>RIGHT(R2276,(LEN(R2276)-LEN(U2276)-1))</f>
        <v>tabletop games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>(I2277/86400)+25569+(-5/24)</f>
        <v>41995.408321759256</v>
      </c>
      <c r="K2277">
        <v>1416667679</v>
      </c>
      <c r="L2277" s="13">
        <f>(K2277/86400)+25569+(-5/24)</f>
        <v>41965.408321759256</v>
      </c>
      <c r="M2277" s="15" t="str">
        <f>TEXT(L2277, "mmm")</f>
        <v>Nov</v>
      </c>
      <c r="N2277" s="15" t="str">
        <f>TEXT(L2277, "yyyy")</f>
        <v>2014</v>
      </c>
      <c r="O2277" t="b">
        <v>0</v>
      </c>
      <c r="P2277">
        <v>79</v>
      </c>
      <c r="Q2277" t="b">
        <v>1</v>
      </c>
      <c r="R2277" t="s">
        <v>8297</v>
      </c>
      <c r="S2277" s="10">
        <f>(E2277/D2277)*100</f>
        <v>407.76923076923077</v>
      </c>
      <c r="T2277" s="12">
        <f>IF(P2277&gt;0,E2277/P2277,0)</f>
        <v>33.550632911392405</v>
      </c>
      <c r="U2277" t="str">
        <f>LEFT(R2277,FIND("/",R2277,1)-1)</f>
        <v>games</v>
      </c>
      <c r="V2277" t="str">
        <f>RIGHT(R2277,(LEN(R2277)-LEN(U2277)-1))</f>
        <v>tabletop games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>(I2278/86400)+25569+(-5/24)</f>
        <v>41644.443159722221</v>
      </c>
      <c r="K2278">
        <v>1386344289</v>
      </c>
      <c r="L2278" s="13">
        <f>(K2278/86400)+25569+(-5/24)</f>
        <v>41614.443159722221</v>
      </c>
      <c r="M2278" s="15" t="str">
        <f>TEXT(L2278, "mmm")</f>
        <v>Dec</v>
      </c>
      <c r="N2278" s="15" t="str">
        <f>TEXT(L2278, "yyyy")</f>
        <v>2013</v>
      </c>
      <c r="O2278" t="b">
        <v>0</v>
      </c>
      <c r="P2278">
        <v>75</v>
      </c>
      <c r="Q2278" t="b">
        <v>1</v>
      </c>
      <c r="R2278" t="s">
        <v>8297</v>
      </c>
      <c r="S2278" s="10">
        <f>(E2278/D2278)*100</f>
        <v>105.81826105905425</v>
      </c>
      <c r="T2278" s="12">
        <f>IF(P2278&gt;0,E2278/P2278,0)</f>
        <v>64.74666666666667</v>
      </c>
      <c r="U2278" t="str">
        <f>LEFT(R2278,FIND("/",R2278,1)-1)</f>
        <v>games</v>
      </c>
      <c r="V2278" t="str">
        <f>RIGHT(R2278,(LEN(R2278)-LEN(U2278)-1))</f>
        <v>tabletop games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>(I2279/86400)+25569+(-5/24)</f>
        <v>40966.470173611109</v>
      </c>
      <c r="K2279">
        <v>1327767423</v>
      </c>
      <c r="L2279" s="13">
        <f>(K2279/86400)+25569+(-5/24)</f>
        <v>40936.470173611109</v>
      </c>
      <c r="M2279" s="15" t="str">
        <f>TEXT(L2279, "mmm")</f>
        <v>Jan</v>
      </c>
      <c r="N2279" s="15" t="str">
        <f>TEXT(L2279, "yyyy")</f>
        <v>2012</v>
      </c>
      <c r="O2279" t="b">
        <v>0</v>
      </c>
      <c r="P2279">
        <v>207</v>
      </c>
      <c r="Q2279" t="b">
        <v>1</v>
      </c>
      <c r="R2279" t="s">
        <v>8297</v>
      </c>
      <c r="S2279" s="10">
        <f>(E2279/D2279)*100</f>
        <v>141.08235294117648</v>
      </c>
      <c r="T2279" s="12">
        <f>IF(P2279&gt;0,E2279/P2279,0)</f>
        <v>57.932367149758456</v>
      </c>
      <c r="U2279" t="str">
        <f>LEFT(R2279,FIND("/",R2279,1)-1)</f>
        <v>games</v>
      </c>
      <c r="V2279" t="str">
        <f>RIGHT(R2279,(LEN(R2279)-LEN(U2279)-1))</f>
        <v>tabletop games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>(I2280/86400)+25569+(-5/24)</f>
        <v>42372.749305555553</v>
      </c>
      <c r="K2280">
        <v>1448902867</v>
      </c>
      <c r="L2280" s="13">
        <f>(K2280/86400)+25569+(-5/24)</f>
        <v>42338.500775462962</v>
      </c>
      <c r="M2280" s="15" t="str">
        <f>TEXT(L2280, "mmm")</f>
        <v>Nov</v>
      </c>
      <c r="N2280" s="15" t="str">
        <f>TEXT(L2280, "yyyy")</f>
        <v>2015</v>
      </c>
      <c r="O2280" t="b">
        <v>0</v>
      </c>
      <c r="P2280">
        <v>102</v>
      </c>
      <c r="Q2280" t="b">
        <v>1</v>
      </c>
      <c r="R2280" t="s">
        <v>8297</v>
      </c>
      <c r="S2280" s="10">
        <f>(E2280/D2280)*100</f>
        <v>270.7</v>
      </c>
      <c r="T2280" s="12">
        <f>IF(P2280&gt;0,E2280/P2280,0)</f>
        <v>53.078431372549019</v>
      </c>
      <c r="U2280" t="str">
        <f>LEFT(R2280,FIND("/",R2280,1)-1)</f>
        <v>games</v>
      </c>
      <c r="V2280" t="str">
        <f>RIGHT(R2280,(LEN(R2280)-LEN(U2280)-1))</f>
        <v>tabletop games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>(I2281/86400)+25569+(-5/24)</f>
        <v>42038.958333333336</v>
      </c>
      <c r="K2281">
        <v>1421436099</v>
      </c>
      <c r="L2281" s="13">
        <f>(K2281/86400)+25569+(-5/24)</f>
        <v>42020.598368055558</v>
      </c>
      <c r="M2281" s="15" t="str">
        <f>TEXT(L2281, "mmm")</f>
        <v>Jan</v>
      </c>
      <c r="N2281" s="15" t="str">
        <f>TEXT(L2281, "yyyy")</f>
        <v>2015</v>
      </c>
      <c r="O2281" t="b">
        <v>0</v>
      </c>
      <c r="P2281">
        <v>32</v>
      </c>
      <c r="Q2281" t="b">
        <v>1</v>
      </c>
      <c r="R2281" t="s">
        <v>8297</v>
      </c>
      <c r="S2281" s="10">
        <f>(E2281/D2281)*100</f>
        <v>153.80000000000001</v>
      </c>
      <c r="T2281" s="12">
        <f>IF(P2281&gt;0,E2281/P2281,0)</f>
        <v>48.0625</v>
      </c>
      <c r="U2281" t="str">
        <f>LEFT(R2281,FIND("/",R2281,1)-1)</f>
        <v>games</v>
      </c>
      <c r="V2281" t="str">
        <f>RIGHT(R2281,(LEN(R2281)-LEN(U2281)-1))</f>
        <v>tabletop games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>(I2282/86400)+25569+(-5/24)</f>
        <v>42264.416562499995</v>
      </c>
      <c r="K2282">
        <v>1439909991</v>
      </c>
      <c r="L2282" s="13">
        <f>(K2282/86400)+25569+(-5/24)</f>
        <v>42234.416562499995</v>
      </c>
      <c r="M2282" s="15" t="str">
        <f>TEXT(L2282, "mmm")</f>
        <v>Aug</v>
      </c>
      <c r="N2282" s="15" t="str">
        <f>TEXT(L2282, "yyyy")</f>
        <v>2015</v>
      </c>
      <c r="O2282" t="b">
        <v>0</v>
      </c>
      <c r="P2282">
        <v>480</v>
      </c>
      <c r="Q2282" t="b">
        <v>1</v>
      </c>
      <c r="R2282" t="s">
        <v>8297</v>
      </c>
      <c r="S2282" s="10">
        <f>(E2282/D2282)*100</f>
        <v>403.57653061224488</v>
      </c>
      <c r="T2282" s="12">
        <f>IF(P2282&gt;0,E2282/P2282,0)</f>
        <v>82.396874999999994</v>
      </c>
      <c r="U2282" t="str">
        <f>LEFT(R2282,FIND("/",R2282,1)-1)</f>
        <v>games</v>
      </c>
      <c r="V2282" t="str">
        <f>RIGHT(R2282,(LEN(R2282)-LEN(U2282)-1))</f>
        <v>tabletop games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>(I2283/86400)+25569+(-5/24)</f>
        <v>40749.076388888883</v>
      </c>
      <c r="K2283">
        <v>1306219897</v>
      </c>
      <c r="L2283" s="13">
        <f>(K2283/86400)+25569+(-5/24)</f>
        <v>40687.077511574069</v>
      </c>
      <c r="M2283" s="15" t="str">
        <f>TEXT(L2283, "mmm")</f>
        <v>May</v>
      </c>
      <c r="N2283" s="15" t="str">
        <f>TEXT(L2283, "yyyy")</f>
        <v>2011</v>
      </c>
      <c r="O2283" t="b">
        <v>0</v>
      </c>
      <c r="P2283">
        <v>11</v>
      </c>
      <c r="Q2283" t="b">
        <v>1</v>
      </c>
      <c r="R2283" t="s">
        <v>8276</v>
      </c>
      <c r="S2283" s="10">
        <f>(E2283/D2283)*100</f>
        <v>185</v>
      </c>
      <c r="T2283" s="12">
        <f>IF(P2283&gt;0,E2283/P2283,0)</f>
        <v>50.454545454545453</v>
      </c>
      <c r="U2283" t="str">
        <f>LEFT(R2283,FIND("/",R2283,1)-1)</f>
        <v>music</v>
      </c>
      <c r="V2283" t="str">
        <f>RIGHT(R2283,(LEN(R2283)-LEN(U2283)-1))</f>
        <v>rock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>(I2284/86400)+25569+(-5/24)</f>
        <v>42382.966273148144</v>
      </c>
      <c r="K2284">
        <v>1447560686</v>
      </c>
      <c r="L2284" s="13">
        <f>(K2284/86400)+25569+(-5/24)</f>
        <v>42322.966273148144</v>
      </c>
      <c r="M2284" s="15" t="str">
        <f>TEXT(L2284, "mmm")</f>
        <v>Nov</v>
      </c>
      <c r="N2284" s="15" t="str">
        <f>TEXT(L2284, "yyyy")</f>
        <v>2015</v>
      </c>
      <c r="O2284" t="b">
        <v>0</v>
      </c>
      <c r="P2284">
        <v>12</v>
      </c>
      <c r="Q2284" t="b">
        <v>1</v>
      </c>
      <c r="R2284" t="s">
        <v>8276</v>
      </c>
      <c r="S2284" s="10">
        <f>(E2284/D2284)*100</f>
        <v>185.33333333333331</v>
      </c>
      <c r="T2284" s="12">
        <f>IF(P2284&gt;0,E2284/P2284,0)</f>
        <v>115.83333333333333</v>
      </c>
      <c r="U2284" t="str">
        <f>LEFT(R2284,FIND("/",R2284,1)-1)</f>
        <v>music</v>
      </c>
      <c r="V2284" t="str">
        <f>RIGHT(R2284,(LEN(R2284)-LEN(U2284)-1))</f>
        <v>rock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>(I2285/86400)+25569+(-5/24)</f>
        <v>41037.875046296293</v>
      </c>
      <c r="K2285">
        <v>1331348404</v>
      </c>
      <c r="L2285" s="13">
        <f>(K2285/86400)+25569+(-5/24)</f>
        <v>40977.916712962957</v>
      </c>
      <c r="M2285" s="15" t="str">
        <f>TEXT(L2285, "mmm")</f>
        <v>Mar</v>
      </c>
      <c r="N2285" s="15" t="str">
        <f>TEXT(L2285, "yyyy")</f>
        <v>2012</v>
      </c>
      <c r="O2285" t="b">
        <v>0</v>
      </c>
      <c r="P2285">
        <v>48</v>
      </c>
      <c r="Q2285" t="b">
        <v>1</v>
      </c>
      <c r="R2285" t="s">
        <v>8276</v>
      </c>
      <c r="S2285" s="10">
        <f>(E2285/D2285)*100</f>
        <v>100.85533333333332</v>
      </c>
      <c r="T2285" s="12">
        <f>IF(P2285&gt;0,E2285/P2285,0)</f>
        <v>63.03458333333333</v>
      </c>
      <c r="U2285" t="str">
        <f>LEFT(R2285,FIND("/",R2285,1)-1)</f>
        <v>music</v>
      </c>
      <c r="V2285" t="str">
        <f>RIGHT(R2285,(LEN(R2285)-LEN(U2285)-1))</f>
        <v>rock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>(I2286/86400)+25569+(-5/24)</f>
        <v>40613.958333333328</v>
      </c>
      <c r="K2286">
        <v>1297451245</v>
      </c>
      <c r="L2286" s="13">
        <f>(K2286/86400)+25569+(-5/24)</f>
        <v>40585.588483796295</v>
      </c>
      <c r="M2286" s="15" t="str">
        <f>TEXT(L2286, "mmm")</f>
        <v>Feb</v>
      </c>
      <c r="N2286" s="15" t="str">
        <f>TEXT(L2286, "yyyy")</f>
        <v>2011</v>
      </c>
      <c r="O2286" t="b">
        <v>0</v>
      </c>
      <c r="P2286">
        <v>59</v>
      </c>
      <c r="Q2286" t="b">
        <v>1</v>
      </c>
      <c r="R2286" t="s">
        <v>8276</v>
      </c>
      <c r="S2286" s="10">
        <f>(E2286/D2286)*100</f>
        <v>106.22116666666668</v>
      </c>
      <c r="T2286" s="12">
        <f>IF(P2286&gt;0,E2286/P2286,0)</f>
        <v>108.02152542372882</v>
      </c>
      <c r="U2286" t="str">
        <f>LEFT(R2286,FIND("/",R2286,1)-1)</f>
        <v>music</v>
      </c>
      <c r="V2286" t="str">
        <f>RIGHT(R2286,(LEN(R2286)-LEN(U2286)-1))</f>
        <v>rock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>(I2287/86400)+25569+(-5/24)</f>
        <v>41088.977349537039</v>
      </c>
      <c r="K2287">
        <v>1338352043</v>
      </c>
      <c r="L2287" s="13">
        <f>(K2287/86400)+25569+(-5/24)</f>
        <v>41058.977349537039</v>
      </c>
      <c r="M2287" s="15" t="str">
        <f>TEXT(L2287, "mmm")</f>
        <v>May</v>
      </c>
      <c r="N2287" s="15" t="str">
        <f>TEXT(L2287, "yyyy")</f>
        <v>2012</v>
      </c>
      <c r="O2287" t="b">
        <v>0</v>
      </c>
      <c r="P2287">
        <v>79</v>
      </c>
      <c r="Q2287" t="b">
        <v>1</v>
      </c>
      <c r="R2287" t="s">
        <v>8276</v>
      </c>
      <c r="S2287" s="10">
        <f>(E2287/D2287)*100</f>
        <v>121.36666666666667</v>
      </c>
      <c r="T2287" s="12">
        <f>IF(P2287&gt;0,E2287/P2287,0)</f>
        <v>46.088607594936711</v>
      </c>
      <c r="U2287" t="str">
        <f>LEFT(R2287,FIND("/",R2287,1)-1)</f>
        <v>music</v>
      </c>
      <c r="V2287" t="str">
        <f>RIGHT(R2287,(LEN(R2287)-LEN(U2287)-1))</f>
        <v>rock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>(I2288/86400)+25569+(-5/24)</f>
        <v>41522.957638888889</v>
      </c>
      <c r="K2288">
        <v>1376003254</v>
      </c>
      <c r="L2288" s="13">
        <f>(K2288/86400)+25569+(-5/24)</f>
        <v>41494.755254629628</v>
      </c>
      <c r="M2288" s="15" t="str">
        <f>TEXT(L2288, "mmm")</f>
        <v>Aug</v>
      </c>
      <c r="N2288" s="15" t="str">
        <f>TEXT(L2288, "yyyy")</f>
        <v>2013</v>
      </c>
      <c r="O2288" t="b">
        <v>0</v>
      </c>
      <c r="P2288">
        <v>14</v>
      </c>
      <c r="Q2288" t="b">
        <v>1</v>
      </c>
      <c r="R2288" t="s">
        <v>8276</v>
      </c>
      <c r="S2288" s="10">
        <f>(E2288/D2288)*100</f>
        <v>100.06666666666666</v>
      </c>
      <c r="T2288" s="12">
        <f>IF(P2288&gt;0,E2288/P2288,0)</f>
        <v>107.21428571428571</v>
      </c>
      <c r="U2288" t="str">
        <f>LEFT(R2288,FIND("/",R2288,1)-1)</f>
        <v>music</v>
      </c>
      <c r="V2288" t="str">
        <f>RIGHT(R2288,(LEN(R2288)-LEN(U2288)-1))</f>
        <v>rock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>(I2289/86400)+25569+(-5/24)</f>
        <v>41813.459027777775</v>
      </c>
      <c r="K2289">
        <v>1401724860</v>
      </c>
      <c r="L2289" s="13">
        <f>(K2289/86400)+25569+(-5/24)</f>
        <v>41792.459027777775</v>
      </c>
      <c r="M2289" s="15" t="str">
        <f>TEXT(L2289, "mmm")</f>
        <v>Jun</v>
      </c>
      <c r="N2289" s="15" t="str">
        <f>TEXT(L2289, "yyyy")</f>
        <v>2014</v>
      </c>
      <c r="O2289" t="b">
        <v>0</v>
      </c>
      <c r="P2289">
        <v>106</v>
      </c>
      <c r="Q2289" t="b">
        <v>1</v>
      </c>
      <c r="R2289" t="s">
        <v>8276</v>
      </c>
      <c r="S2289" s="10">
        <f>(E2289/D2289)*100</f>
        <v>119.97755555555555</v>
      </c>
      <c r="T2289" s="12">
        <f>IF(P2289&gt;0,E2289/P2289,0)</f>
        <v>50.9338679245283</v>
      </c>
      <c r="U2289" t="str">
        <f>LEFT(R2289,FIND("/",R2289,1)-1)</f>
        <v>music</v>
      </c>
      <c r="V2289" t="str">
        <f>RIGHT(R2289,(LEN(R2289)-LEN(U2289)-1))</f>
        <v>rock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>(I2290/86400)+25569+(-5/24)</f>
        <v>41086.541666666664</v>
      </c>
      <c r="K2290">
        <v>1339098689</v>
      </c>
      <c r="L2290" s="13">
        <f>(K2290/86400)+25569+(-5/24)</f>
        <v>41067.619085648148</v>
      </c>
      <c r="M2290" s="15" t="str">
        <f>TEXT(L2290, "mmm")</f>
        <v>Jun</v>
      </c>
      <c r="N2290" s="15" t="str">
        <f>TEXT(L2290, "yyyy")</f>
        <v>2012</v>
      </c>
      <c r="O2290" t="b">
        <v>0</v>
      </c>
      <c r="P2290">
        <v>25</v>
      </c>
      <c r="Q2290" t="b">
        <v>1</v>
      </c>
      <c r="R2290" t="s">
        <v>8276</v>
      </c>
      <c r="S2290" s="10">
        <f>(E2290/D2290)*100</f>
        <v>100.1</v>
      </c>
      <c r="T2290" s="12">
        <f>IF(P2290&gt;0,E2290/P2290,0)</f>
        <v>40.04</v>
      </c>
      <c r="U2290" t="str">
        <f>LEFT(R2290,FIND("/",R2290,1)-1)</f>
        <v>music</v>
      </c>
      <c r="V2290" t="str">
        <f>RIGHT(R2290,(LEN(R2290)-LEN(U2290)-1))</f>
        <v>rock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>(I2291/86400)+25569+(-5/24)</f>
        <v>41614.765277777777</v>
      </c>
      <c r="K2291">
        <v>1382659060</v>
      </c>
      <c r="L2291" s="13">
        <f>(K2291/86400)+25569+(-5/24)</f>
        <v>41571.790046296293</v>
      </c>
      <c r="M2291" s="15" t="str">
        <f>TEXT(L2291, "mmm")</f>
        <v>Oct</v>
      </c>
      <c r="N2291" s="15" t="str">
        <f>TEXT(L2291, "yyyy")</f>
        <v>2013</v>
      </c>
      <c r="O2291" t="b">
        <v>0</v>
      </c>
      <c r="P2291">
        <v>25</v>
      </c>
      <c r="Q2291" t="b">
        <v>1</v>
      </c>
      <c r="R2291" t="s">
        <v>8276</v>
      </c>
      <c r="S2291" s="10">
        <f>(E2291/D2291)*100</f>
        <v>107.4</v>
      </c>
      <c r="T2291" s="12">
        <f>IF(P2291&gt;0,E2291/P2291,0)</f>
        <v>64.44</v>
      </c>
      <c r="U2291" t="str">
        <f>LEFT(R2291,FIND("/",R2291,1)-1)</f>
        <v>music</v>
      </c>
      <c r="V2291" t="str">
        <f>RIGHT(R2291,(LEN(R2291)-LEN(U2291)-1))</f>
        <v>rock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>(I2292/86400)+25569+(-5/24)</f>
        <v>40148.5</v>
      </c>
      <c r="K2292">
        <v>1252908330</v>
      </c>
      <c r="L2292" s="13">
        <f>(K2292/86400)+25569+(-5/24)</f>
        <v>40070.045486111107</v>
      </c>
      <c r="M2292" s="15" t="str">
        <f>TEXT(L2292, "mmm")</f>
        <v>Sep</v>
      </c>
      <c r="N2292" s="15" t="str">
        <f>TEXT(L2292, "yyyy")</f>
        <v>2009</v>
      </c>
      <c r="O2292" t="b">
        <v>0</v>
      </c>
      <c r="P2292">
        <v>29</v>
      </c>
      <c r="Q2292" t="b">
        <v>1</v>
      </c>
      <c r="R2292" t="s">
        <v>8276</v>
      </c>
      <c r="S2292" s="10">
        <f>(E2292/D2292)*100</f>
        <v>104.06666666666666</v>
      </c>
      <c r="T2292" s="12">
        <f>IF(P2292&gt;0,E2292/P2292,0)</f>
        <v>53.827586206896555</v>
      </c>
      <c r="U2292" t="str">
        <f>LEFT(R2292,FIND("/",R2292,1)-1)</f>
        <v>music</v>
      </c>
      <c r="V2292" t="str">
        <f>RIGHT(R2292,(LEN(R2292)-LEN(U2292)-1))</f>
        <v>rock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>(I2293/86400)+25569+(-5/24)</f>
        <v>41021.958333333328</v>
      </c>
      <c r="K2293">
        <v>1332199618</v>
      </c>
      <c r="L2293" s="13">
        <f>(K2293/86400)+25569+(-5/24)</f>
        <v>40987.768726851849</v>
      </c>
      <c r="M2293" s="15" t="str">
        <f>TEXT(L2293, "mmm")</f>
        <v>Mar</v>
      </c>
      <c r="N2293" s="15" t="str">
        <f>TEXT(L2293, "yyyy")</f>
        <v>2012</v>
      </c>
      <c r="O2293" t="b">
        <v>0</v>
      </c>
      <c r="P2293">
        <v>43</v>
      </c>
      <c r="Q2293" t="b">
        <v>1</v>
      </c>
      <c r="R2293" t="s">
        <v>8276</v>
      </c>
      <c r="S2293" s="10">
        <f>(E2293/D2293)*100</f>
        <v>172.8</v>
      </c>
      <c r="T2293" s="12">
        <f>IF(P2293&gt;0,E2293/P2293,0)</f>
        <v>100.46511627906976</v>
      </c>
      <c r="U2293" t="str">
        <f>LEFT(R2293,FIND("/",R2293,1)-1)</f>
        <v>music</v>
      </c>
      <c r="V2293" t="str">
        <f>RIGHT(R2293,(LEN(R2293)-LEN(U2293)-1))</f>
        <v>rock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>(I2294/86400)+25569+(-5/24)</f>
        <v>41017.489305555551</v>
      </c>
      <c r="K2294">
        <v>1332175476</v>
      </c>
      <c r="L2294" s="13">
        <f>(K2294/86400)+25569+(-5/24)</f>
        <v>40987.489305555551</v>
      </c>
      <c r="M2294" s="15" t="str">
        <f>TEXT(L2294, "mmm")</f>
        <v>Mar</v>
      </c>
      <c r="N2294" s="15" t="str">
        <f>TEXT(L2294, "yyyy")</f>
        <v>2012</v>
      </c>
      <c r="O2294" t="b">
        <v>0</v>
      </c>
      <c r="P2294">
        <v>46</v>
      </c>
      <c r="Q2294" t="b">
        <v>1</v>
      </c>
      <c r="R2294" t="s">
        <v>8276</v>
      </c>
      <c r="S2294" s="10">
        <f>(E2294/D2294)*100</f>
        <v>107.2505</v>
      </c>
      <c r="T2294" s="12">
        <f>IF(P2294&gt;0,E2294/P2294,0)</f>
        <v>46.630652173913049</v>
      </c>
      <c r="U2294" t="str">
        <f>LEFT(R2294,FIND("/",R2294,1)-1)</f>
        <v>music</v>
      </c>
      <c r="V2294" t="str">
        <f>RIGHT(R2294,(LEN(R2294)-LEN(U2294)-1))</f>
        <v>rock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>(I2295/86400)+25569+(-5/24)</f>
        <v>41176.957638888889</v>
      </c>
      <c r="K2295">
        <v>1346345999</v>
      </c>
      <c r="L2295" s="13">
        <f>(K2295/86400)+25569+(-5/24)</f>
        <v>41151.499988425923</v>
      </c>
      <c r="M2295" s="15" t="str">
        <f>TEXT(L2295, "mmm")</f>
        <v>Aug</v>
      </c>
      <c r="N2295" s="15" t="str">
        <f>TEXT(L2295, "yyyy")</f>
        <v>2012</v>
      </c>
      <c r="O2295" t="b">
        <v>0</v>
      </c>
      <c r="P2295">
        <v>27</v>
      </c>
      <c r="Q2295" t="b">
        <v>1</v>
      </c>
      <c r="R2295" t="s">
        <v>8276</v>
      </c>
      <c r="S2295" s="10">
        <f>(E2295/D2295)*100</f>
        <v>108.23529411764706</v>
      </c>
      <c r="T2295" s="12">
        <f>IF(P2295&gt;0,E2295/P2295,0)</f>
        <v>34.074074074074076</v>
      </c>
      <c r="U2295" t="str">
        <f>LEFT(R2295,FIND("/",R2295,1)-1)</f>
        <v>music</v>
      </c>
      <c r="V2295" t="str">
        <f>RIGHT(R2295,(LEN(R2295)-LEN(U2295)-1))</f>
        <v>rock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>(I2296/86400)+25569+(-5/24)</f>
        <v>41294.514814814815</v>
      </c>
      <c r="K2296">
        <v>1356110480</v>
      </c>
      <c r="L2296" s="13">
        <f>(K2296/86400)+25569+(-5/24)</f>
        <v>41264.514814814815</v>
      </c>
      <c r="M2296" s="15" t="str">
        <f>TEXT(L2296, "mmm")</f>
        <v>Dec</v>
      </c>
      <c r="N2296" s="15" t="str">
        <f>TEXT(L2296, "yyyy")</f>
        <v>2012</v>
      </c>
      <c r="O2296" t="b">
        <v>0</v>
      </c>
      <c r="P2296">
        <v>112</v>
      </c>
      <c r="Q2296" t="b">
        <v>1</v>
      </c>
      <c r="R2296" t="s">
        <v>8276</v>
      </c>
      <c r="S2296" s="10">
        <f>(E2296/D2296)*100</f>
        <v>146.08079999999998</v>
      </c>
      <c r="T2296" s="12">
        <f>IF(P2296&gt;0,E2296/P2296,0)</f>
        <v>65.214642857142863</v>
      </c>
      <c r="U2296" t="str">
        <f>LEFT(R2296,FIND("/",R2296,1)-1)</f>
        <v>music</v>
      </c>
      <c r="V2296" t="str">
        <f>RIGHT(R2296,(LEN(R2296)-LEN(U2296)-1))</f>
        <v>rock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>(I2297/86400)+25569+(-5/24)</f>
        <v>41300.746018518512</v>
      </c>
      <c r="K2297">
        <v>1356648856</v>
      </c>
      <c r="L2297" s="13">
        <f>(K2297/86400)+25569+(-5/24)</f>
        <v>41270.746018518512</v>
      </c>
      <c r="M2297" s="15" t="str">
        <f>TEXT(L2297, "mmm")</f>
        <v>Dec</v>
      </c>
      <c r="N2297" s="15" t="str">
        <f>TEXT(L2297, "yyyy")</f>
        <v>2012</v>
      </c>
      <c r="O2297" t="b">
        <v>0</v>
      </c>
      <c r="P2297">
        <v>34</v>
      </c>
      <c r="Q2297" t="b">
        <v>1</v>
      </c>
      <c r="R2297" t="s">
        <v>8276</v>
      </c>
      <c r="S2297" s="10">
        <f>(E2297/D2297)*100</f>
        <v>125.25</v>
      </c>
      <c r="T2297" s="12">
        <f>IF(P2297&gt;0,E2297/P2297,0)</f>
        <v>44.205882352941174</v>
      </c>
      <c r="U2297" t="str">
        <f>LEFT(R2297,FIND("/",R2297,1)-1)</f>
        <v>music</v>
      </c>
      <c r="V2297" t="str">
        <f>RIGHT(R2297,(LEN(R2297)-LEN(U2297)-1))</f>
        <v>rock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>(I2298/86400)+25569+(-5/24)</f>
        <v>40962.52344907407</v>
      </c>
      <c r="K2298">
        <v>1326994426</v>
      </c>
      <c r="L2298" s="13">
        <f>(K2298/86400)+25569+(-5/24)</f>
        <v>40927.52344907407</v>
      </c>
      <c r="M2298" s="15" t="str">
        <f>TEXT(L2298, "mmm")</f>
        <v>Jan</v>
      </c>
      <c r="N2298" s="15" t="str">
        <f>TEXT(L2298, "yyyy")</f>
        <v>2012</v>
      </c>
      <c r="O2298" t="b">
        <v>0</v>
      </c>
      <c r="P2298">
        <v>145</v>
      </c>
      <c r="Q2298" t="b">
        <v>1</v>
      </c>
      <c r="R2298" t="s">
        <v>8276</v>
      </c>
      <c r="S2298" s="10">
        <f>(E2298/D2298)*100</f>
        <v>149.07142857142856</v>
      </c>
      <c r="T2298" s="12">
        <f>IF(P2298&gt;0,E2298/P2298,0)</f>
        <v>71.965517241379317</v>
      </c>
      <c r="U2298" t="str">
        <f>LEFT(R2298,FIND("/",R2298,1)-1)</f>
        <v>music</v>
      </c>
      <c r="V2298" t="str">
        <f>RIGHT(R2298,(LEN(R2298)-LEN(U2298)-1))</f>
        <v>rock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>(I2299/86400)+25569+(-5/24)</f>
        <v>40981.957638888889</v>
      </c>
      <c r="K2299">
        <v>1328749249</v>
      </c>
      <c r="L2299" s="13">
        <f>(K2299/86400)+25569+(-5/24)</f>
        <v>40947.83390046296</v>
      </c>
      <c r="M2299" s="15" t="str">
        <f>TEXT(L2299, "mmm")</f>
        <v>Feb</v>
      </c>
      <c r="N2299" s="15" t="str">
        <f>TEXT(L2299, "yyyy")</f>
        <v>2012</v>
      </c>
      <c r="O2299" t="b">
        <v>0</v>
      </c>
      <c r="P2299">
        <v>19</v>
      </c>
      <c r="Q2299" t="b">
        <v>1</v>
      </c>
      <c r="R2299" t="s">
        <v>8276</v>
      </c>
      <c r="S2299" s="10">
        <f>(E2299/D2299)*100</f>
        <v>100.6</v>
      </c>
      <c r="T2299" s="12">
        <f>IF(P2299&gt;0,E2299/P2299,0)</f>
        <v>52.94736842105263</v>
      </c>
      <c r="U2299" t="str">
        <f>LEFT(R2299,FIND("/",R2299,1)-1)</f>
        <v>music</v>
      </c>
      <c r="V2299" t="str">
        <f>RIGHT(R2299,(LEN(R2299)-LEN(U2299)-1))</f>
        <v>rock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>(I2300/86400)+25569+(-5/24)</f>
        <v>41724.59065972222</v>
      </c>
      <c r="K2300">
        <v>1393272633</v>
      </c>
      <c r="L2300" s="13">
        <f>(K2300/86400)+25569+(-5/24)</f>
        <v>41694.632326388884</v>
      </c>
      <c r="M2300" s="15" t="str">
        <f>TEXT(L2300, "mmm")</f>
        <v>Feb</v>
      </c>
      <c r="N2300" s="15" t="str">
        <f>TEXT(L2300, "yyyy")</f>
        <v>2014</v>
      </c>
      <c r="O2300" t="b">
        <v>0</v>
      </c>
      <c r="P2300">
        <v>288</v>
      </c>
      <c r="Q2300" t="b">
        <v>1</v>
      </c>
      <c r="R2300" t="s">
        <v>8276</v>
      </c>
      <c r="S2300" s="10">
        <f>(E2300/D2300)*100</f>
        <v>105.07333333333332</v>
      </c>
      <c r="T2300" s="12">
        <f>IF(P2300&gt;0,E2300/P2300,0)</f>
        <v>109.45138888888889</v>
      </c>
      <c r="U2300" t="str">
        <f>LEFT(R2300,FIND("/",R2300,1)-1)</f>
        <v>music</v>
      </c>
      <c r="V2300" t="str">
        <f>RIGHT(R2300,(LEN(R2300)-LEN(U2300)-1))</f>
        <v>rock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>(I2301/86400)+25569+(-5/24)</f>
        <v>40579.824178240735</v>
      </c>
      <c r="K2301">
        <v>1295657209</v>
      </c>
      <c r="L2301" s="13">
        <f>(K2301/86400)+25569+(-5/24)</f>
        <v>40564.824178240735</v>
      </c>
      <c r="M2301" s="15" t="str">
        <f>TEXT(L2301, "mmm")</f>
        <v>Jan</v>
      </c>
      <c r="N2301" s="15" t="str">
        <f>TEXT(L2301, "yyyy")</f>
        <v>2011</v>
      </c>
      <c r="O2301" t="b">
        <v>0</v>
      </c>
      <c r="P2301">
        <v>14</v>
      </c>
      <c r="Q2301" t="b">
        <v>1</v>
      </c>
      <c r="R2301" t="s">
        <v>8276</v>
      </c>
      <c r="S2301" s="10">
        <f>(E2301/D2301)*100</f>
        <v>350.16666666666663</v>
      </c>
      <c r="T2301" s="12">
        <f>IF(P2301&gt;0,E2301/P2301,0)</f>
        <v>75.035714285714292</v>
      </c>
      <c r="U2301" t="str">
        <f>LEFT(R2301,FIND("/",R2301,1)-1)</f>
        <v>music</v>
      </c>
      <c r="V2301" t="str">
        <f>RIGHT(R2301,(LEN(R2301)-LEN(U2301)-1))</f>
        <v>rock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>(I2302/86400)+25569+(-5/24)</f>
        <v>41088.518703703703</v>
      </c>
      <c r="K2302">
        <v>1339694816</v>
      </c>
      <c r="L2302" s="13">
        <f>(K2302/86400)+25569+(-5/24)</f>
        <v>41074.518703703703</v>
      </c>
      <c r="M2302" s="15" t="str">
        <f>TEXT(L2302, "mmm")</f>
        <v>Jun</v>
      </c>
      <c r="N2302" s="15" t="str">
        <f>TEXT(L2302, "yyyy")</f>
        <v>2012</v>
      </c>
      <c r="O2302" t="b">
        <v>0</v>
      </c>
      <c r="P2302">
        <v>7</v>
      </c>
      <c r="Q2302" t="b">
        <v>1</v>
      </c>
      <c r="R2302" t="s">
        <v>8276</v>
      </c>
      <c r="S2302" s="10">
        <f>(E2302/D2302)*100</f>
        <v>101.25</v>
      </c>
      <c r="T2302" s="12">
        <f>IF(P2302&gt;0,E2302/P2302,0)</f>
        <v>115.71428571428571</v>
      </c>
      <c r="U2302" t="str">
        <f>LEFT(R2302,FIND("/",R2302,1)-1)</f>
        <v>music</v>
      </c>
      <c r="V2302" t="str">
        <f>RIGHT(R2302,(LEN(R2302)-LEN(U2302)-1))</f>
        <v>rock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>(I2303/86400)+25569+(-5/24)</f>
        <v>41445.938611111109</v>
      </c>
      <c r="K2303">
        <v>1369193496</v>
      </c>
      <c r="L2303" s="13">
        <f>(K2303/86400)+25569+(-5/24)</f>
        <v>41415.938611111109</v>
      </c>
      <c r="M2303" s="15" t="str">
        <f>TEXT(L2303, "mmm")</f>
        <v>May</v>
      </c>
      <c r="N2303" s="15" t="str">
        <f>TEXT(L2303, "yyyy")</f>
        <v>2013</v>
      </c>
      <c r="O2303" t="b">
        <v>1</v>
      </c>
      <c r="P2303">
        <v>211</v>
      </c>
      <c r="Q2303" t="b">
        <v>1</v>
      </c>
      <c r="R2303" t="s">
        <v>8279</v>
      </c>
      <c r="S2303" s="10">
        <f>(E2303/D2303)*100</f>
        <v>133.6044</v>
      </c>
      <c r="T2303" s="12">
        <f>IF(P2303&gt;0,E2303/P2303,0)</f>
        <v>31.659810426540286</v>
      </c>
      <c r="U2303" t="str">
        <f>LEFT(R2303,FIND("/",R2303,1)-1)</f>
        <v>music</v>
      </c>
      <c r="V2303" t="str">
        <f>RIGHT(R2303,(LEN(R2303)-LEN(U2303)-1))</f>
        <v>indie rock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>(I2304/86400)+25569+(-5/24)</f>
        <v>41639.083333333328</v>
      </c>
      <c r="K2304">
        <v>1385585434</v>
      </c>
      <c r="L2304" s="13">
        <f>(K2304/86400)+25569+(-5/24)</f>
        <v>41605.660115740735</v>
      </c>
      <c r="M2304" s="15" t="str">
        <f>TEXT(L2304, "mmm")</f>
        <v>Nov</v>
      </c>
      <c r="N2304" s="15" t="str">
        <f>TEXT(L2304, "yyyy")</f>
        <v>2013</v>
      </c>
      <c r="O2304" t="b">
        <v>1</v>
      </c>
      <c r="P2304">
        <v>85</v>
      </c>
      <c r="Q2304" t="b">
        <v>1</v>
      </c>
      <c r="R2304" t="s">
        <v>8279</v>
      </c>
      <c r="S2304" s="10">
        <f>(E2304/D2304)*100</f>
        <v>170.65217391304347</v>
      </c>
      <c r="T2304" s="12">
        <f>IF(P2304&gt;0,E2304/P2304,0)</f>
        <v>46.176470588235297</v>
      </c>
      <c r="U2304" t="str">
        <f>LEFT(R2304,FIND("/",R2304,1)-1)</f>
        <v>music</v>
      </c>
      <c r="V2304" t="str">
        <f>RIGHT(R2304,(LEN(R2304)-LEN(U2304)-1))</f>
        <v>indie rock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>(I2305/86400)+25569+(-5/24)</f>
        <v>40889.944398148145</v>
      </c>
      <c r="K2305">
        <v>1320287996</v>
      </c>
      <c r="L2305" s="13">
        <f>(K2305/86400)+25569+(-5/24)</f>
        <v>40849.902731481481</v>
      </c>
      <c r="M2305" s="15" t="str">
        <f>TEXT(L2305, "mmm")</f>
        <v>Nov</v>
      </c>
      <c r="N2305" s="15" t="str">
        <f>TEXT(L2305, "yyyy")</f>
        <v>2011</v>
      </c>
      <c r="O2305" t="b">
        <v>1</v>
      </c>
      <c r="P2305">
        <v>103</v>
      </c>
      <c r="Q2305" t="b">
        <v>1</v>
      </c>
      <c r="R2305" t="s">
        <v>8279</v>
      </c>
      <c r="S2305" s="10">
        <f>(E2305/D2305)*100</f>
        <v>109.35829457364341</v>
      </c>
      <c r="T2305" s="12">
        <f>IF(P2305&gt;0,E2305/P2305,0)</f>
        <v>68.481650485436887</v>
      </c>
      <c r="U2305" t="str">
        <f>LEFT(R2305,FIND("/",R2305,1)-1)</f>
        <v>music</v>
      </c>
      <c r="V2305" t="str">
        <f>RIGHT(R2305,(LEN(R2305)-LEN(U2305)-1))</f>
        <v>indie rock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>(I2306/86400)+25569+(-5/24)</f>
        <v>40543.999305555553</v>
      </c>
      <c r="K2306">
        <v>1290281691</v>
      </c>
      <c r="L2306" s="13">
        <f>(K2306/86400)+25569+(-5/24)</f>
        <v>40502.607534722221</v>
      </c>
      <c r="M2306" s="15" t="str">
        <f>TEXT(L2306, "mmm")</f>
        <v>Nov</v>
      </c>
      <c r="N2306" s="15" t="str">
        <f>TEXT(L2306, "yyyy")</f>
        <v>2010</v>
      </c>
      <c r="O2306" t="b">
        <v>1</v>
      </c>
      <c r="P2306">
        <v>113</v>
      </c>
      <c r="Q2306" t="b">
        <v>1</v>
      </c>
      <c r="R2306" t="s">
        <v>8279</v>
      </c>
      <c r="S2306" s="10">
        <f>(E2306/D2306)*100</f>
        <v>100.70033333333335</v>
      </c>
      <c r="T2306" s="12">
        <f>IF(P2306&gt;0,E2306/P2306,0)</f>
        <v>53.469203539823013</v>
      </c>
      <c r="U2306" t="str">
        <f>LEFT(R2306,FIND("/",R2306,1)-1)</f>
        <v>music</v>
      </c>
      <c r="V2306" t="str">
        <f>RIGHT(R2306,(LEN(R2306)-LEN(U2306)-1))</f>
        <v>indie rock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>(I2307/86400)+25569+(-5/24)</f>
        <v>41859.541666666664</v>
      </c>
      <c r="K2307">
        <v>1405356072</v>
      </c>
      <c r="L2307" s="13">
        <f>(K2307/86400)+25569+(-5/24)</f>
        <v>41834.486944444441</v>
      </c>
      <c r="M2307" s="15" t="str">
        <f>TEXT(L2307, "mmm")</f>
        <v>Jul</v>
      </c>
      <c r="N2307" s="15" t="str">
        <f>TEXT(L2307, "yyyy")</f>
        <v>2014</v>
      </c>
      <c r="O2307" t="b">
        <v>1</v>
      </c>
      <c r="P2307">
        <v>167</v>
      </c>
      <c r="Q2307" t="b">
        <v>1</v>
      </c>
      <c r="R2307" t="s">
        <v>8279</v>
      </c>
      <c r="S2307" s="10">
        <f>(E2307/D2307)*100</f>
        <v>101.22777777777779</v>
      </c>
      <c r="T2307" s="12">
        <f>IF(P2307&gt;0,E2307/P2307,0)</f>
        <v>109.10778443113773</v>
      </c>
      <c r="U2307" t="str">
        <f>LEFT(R2307,FIND("/",R2307,1)-1)</f>
        <v>music</v>
      </c>
      <c r="V2307" t="str">
        <f>RIGHT(R2307,(LEN(R2307)-LEN(U2307)-1))</f>
        <v>indie rock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>(I2308/86400)+25569+(-5/24)</f>
        <v>40977.959826388884</v>
      </c>
      <c r="K2308">
        <v>1328760129</v>
      </c>
      <c r="L2308" s="13">
        <f>(K2308/86400)+25569+(-5/24)</f>
        <v>40947.959826388884</v>
      </c>
      <c r="M2308" s="15" t="str">
        <f>TEXT(L2308, "mmm")</f>
        <v>Feb</v>
      </c>
      <c r="N2308" s="15" t="str">
        <f>TEXT(L2308, "yyyy")</f>
        <v>2012</v>
      </c>
      <c r="O2308" t="b">
        <v>1</v>
      </c>
      <c r="P2308">
        <v>73</v>
      </c>
      <c r="Q2308" t="b">
        <v>1</v>
      </c>
      <c r="R2308" t="s">
        <v>8279</v>
      </c>
      <c r="S2308" s="10">
        <f>(E2308/D2308)*100</f>
        <v>106.75857142857143</v>
      </c>
      <c r="T2308" s="12">
        <f>IF(P2308&gt;0,E2308/P2308,0)</f>
        <v>51.185616438356163</v>
      </c>
      <c r="U2308" t="str">
        <f>LEFT(R2308,FIND("/",R2308,1)-1)</f>
        <v>music</v>
      </c>
      <c r="V2308" t="str">
        <f>RIGHT(R2308,(LEN(R2308)-LEN(U2308)-1))</f>
        <v>indie rock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>(I2309/86400)+25569+(-5/24)</f>
        <v>41034.59407407407</v>
      </c>
      <c r="K2309">
        <v>1333653333</v>
      </c>
      <c r="L2309" s="13">
        <f>(K2309/86400)+25569+(-5/24)</f>
        <v>41004.594131944446</v>
      </c>
      <c r="M2309" s="15" t="str">
        <f>TEXT(L2309, "mmm")</f>
        <v>Apr</v>
      </c>
      <c r="N2309" s="15" t="str">
        <f>TEXT(L2309, "yyyy")</f>
        <v>2012</v>
      </c>
      <c r="O2309" t="b">
        <v>1</v>
      </c>
      <c r="P2309">
        <v>75</v>
      </c>
      <c r="Q2309" t="b">
        <v>1</v>
      </c>
      <c r="R2309" t="s">
        <v>8279</v>
      </c>
      <c r="S2309" s="10">
        <f>(E2309/D2309)*100</f>
        <v>106.65777537961894</v>
      </c>
      <c r="T2309" s="12">
        <f>IF(P2309&gt;0,E2309/P2309,0)</f>
        <v>27.936800000000002</v>
      </c>
      <c r="U2309" t="str">
        <f>LEFT(R2309,FIND("/",R2309,1)-1)</f>
        <v>music</v>
      </c>
      <c r="V2309" t="str">
        <f>RIGHT(R2309,(LEN(R2309)-LEN(U2309)-1))</f>
        <v>indie rock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>(I2310/86400)+25569+(-5/24)</f>
        <v>41879.833333333328</v>
      </c>
      <c r="K2310">
        <v>1406847996</v>
      </c>
      <c r="L2310" s="13">
        <f>(K2310/86400)+25569+(-5/24)</f>
        <v>41851.754583333335</v>
      </c>
      <c r="M2310" s="15" t="str">
        <f>TEXT(L2310, "mmm")</f>
        <v>Jul</v>
      </c>
      <c r="N2310" s="15" t="str">
        <f>TEXT(L2310, "yyyy")</f>
        <v>2014</v>
      </c>
      <c r="O2310" t="b">
        <v>1</v>
      </c>
      <c r="P2310">
        <v>614</v>
      </c>
      <c r="Q2310" t="b">
        <v>1</v>
      </c>
      <c r="R2310" t="s">
        <v>8279</v>
      </c>
      <c r="S2310" s="10">
        <f>(E2310/D2310)*100</f>
        <v>101.30622</v>
      </c>
      <c r="T2310" s="12">
        <f>IF(P2310&gt;0,E2310/P2310,0)</f>
        <v>82.496921824104234</v>
      </c>
      <c r="U2310" t="str">
        <f>LEFT(R2310,FIND("/",R2310,1)-1)</f>
        <v>music</v>
      </c>
      <c r="V2310" t="str">
        <f>RIGHT(R2310,(LEN(R2310)-LEN(U2310)-1))</f>
        <v>indie rock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>(I2311/86400)+25569+(-5/24)</f>
        <v>41342.779363425921</v>
      </c>
      <c r="K2311">
        <v>1359848537</v>
      </c>
      <c r="L2311" s="13">
        <f>(K2311/86400)+25569+(-5/24)</f>
        <v>41307.779363425921</v>
      </c>
      <c r="M2311" s="15" t="str">
        <f>TEXT(L2311, "mmm")</f>
        <v>Feb</v>
      </c>
      <c r="N2311" s="15" t="str">
        <f>TEXT(L2311, "yyyy")</f>
        <v>2013</v>
      </c>
      <c r="O2311" t="b">
        <v>1</v>
      </c>
      <c r="P2311">
        <v>107</v>
      </c>
      <c r="Q2311" t="b">
        <v>1</v>
      </c>
      <c r="R2311" t="s">
        <v>8279</v>
      </c>
      <c r="S2311" s="10">
        <f>(E2311/D2311)*100</f>
        <v>106.67450000000001</v>
      </c>
      <c r="T2311" s="12">
        <f>IF(P2311&gt;0,E2311/P2311,0)</f>
        <v>59.817476635514019</v>
      </c>
      <c r="U2311" t="str">
        <f>LEFT(R2311,FIND("/",R2311,1)-1)</f>
        <v>music</v>
      </c>
      <c r="V2311" t="str">
        <f>RIGHT(R2311,(LEN(R2311)-LEN(U2311)-1))</f>
        <v>indie rock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>(I2312/86400)+25569+(-5/24)</f>
        <v>41354.54415509259</v>
      </c>
      <c r="K2312">
        <v>1361300615</v>
      </c>
      <c r="L2312" s="13">
        <f>(K2312/86400)+25569+(-5/24)</f>
        <v>41324.585821759254</v>
      </c>
      <c r="M2312" s="15" t="str">
        <f>TEXT(L2312, "mmm")</f>
        <v>Feb</v>
      </c>
      <c r="N2312" s="15" t="str">
        <f>TEXT(L2312, "yyyy")</f>
        <v>2013</v>
      </c>
      <c r="O2312" t="b">
        <v>1</v>
      </c>
      <c r="P2312">
        <v>1224</v>
      </c>
      <c r="Q2312" t="b">
        <v>1</v>
      </c>
      <c r="R2312" t="s">
        <v>8279</v>
      </c>
      <c r="S2312" s="10">
        <f>(E2312/D2312)*100</f>
        <v>428.83978378378379</v>
      </c>
      <c r="T2312" s="12">
        <f>IF(P2312&gt;0,E2312/P2312,0)</f>
        <v>64.816470588235291</v>
      </c>
      <c r="U2312" t="str">
        <f>LEFT(R2312,FIND("/",R2312,1)-1)</f>
        <v>music</v>
      </c>
      <c r="V2312" t="str">
        <f>RIGHT(R2312,(LEN(R2312)-LEN(U2312)-1))</f>
        <v>indie rock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>(I2313/86400)+25569+(-5/24)</f>
        <v>41765.796168981477</v>
      </c>
      <c r="K2313">
        <v>1396829189</v>
      </c>
      <c r="L2313" s="13">
        <f>(K2313/86400)+25569+(-5/24)</f>
        <v>41735.796168981477</v>
      </c>
      <c r="M2313" s="15" t="str">
        <f>TEXT(L2313, "mmm")</f>
        <v>Apr</v>
      </c>
      <c r="N2313" s="15" t="str">
        <f>TEXT(L2313, "yyyy")</f>
        <v>2014</v>
      </c>
      <c r="O2313" t="b">
        <v>1</v>
      </c>
      <c r="P2313">
        <v>104</v>
      </c>
      <c r="Q2313" t="b">
        <v>1</v>
      </c>
      <c r="R2313" t="s">
        <v>8279</v>
      </c>
      <c r="S2313" s="10">
        <f>(E2313/D2313)*100</f>
        <v>104.11111111111111</v>
      </c>
      <c r="T2313" s="12">
        <f>IF(P2313&gt;0,E2313/P2313,0)</f>
        <v>90.09615384615384</v>
      </c>
      <c r="U2313" t="str">
        <f>LEFT(R2313,FIND("/",R2313,1)-1)</f>
        <v>music</v>
      </c>
      <c r="V2313" t="str">
        <f>RIGHT(R2313,(LEN(R2313)-LEN(U2313)-1))</f>
        <v>indie rock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>(I2314/86400)+25569+(-5/24)</f>
        <v>41747.75</v>
      </c>
      <c r="K2314">
        <v>1395155478</v>
      </c>
      <c r="L2314" s="13">
        <f>(K2314/86400)+25569+(-5/24)</f>
        <v>41716.424513888887</v>
      </c>
      <c r="M2314" s="15" t="str">
        <f>TEXT(L2314, "mmm")</f>
        <v>Mar</v>
      </c>
      <c r="N2314" s="15" t="str">
        <f>TEXT(L2314, "yyyy")</f>
        <v>2014</v>
      </c>
      <c r="O2314" t="b">
        <v>1</v>
      </c>
      <c r="P2314">
        <v>79</v>
      </c>
      <c r="Q2314" t="b">
        <v>1</v>
      </c>
      <c r="R2314" t="s">
        <v>8279</v>
      </c>
      <c r="S2314" s="10">
        <f>(E2314/D2314)*100</f>
        <v>107.86666666666666</v>
      </c>
      <c r="T2314" s="12">
        <f>IF(P2314&gt;0,E2314/P2314,0)</f>
        <v>40.962025316455694</v>
      </c>
      <c r="U2314" t="str">
        <f>LEFT(R2314,FIND("/",R2314,1)-1)</f>
        <v>music</v>
      </c>
      <c r="V2314" t="str">
        <f>RIGHT(R2314,(LEN(R2314)-LEN(U2314)-1))</f>
        <v>indie rock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>(I2315/86400)+25569+(-5/24)</f>
        <v>41032.750300925924</v>
      </c>
      <c r="K2315">
        <v>1333494026</v>
      </c>
      <c r="L2315" s="13">
        <f>(K2315/86400)+25569+(-5/24)</f>
        <v>41002.750300925924</v>
      </c>
      <c r="M2315" s="15" t="str">
        <f>TEXT(L2315, "mmm")</f>
        <v>Apr</v>
      </c>
      <c r="N2315" s="15" t="str">
        <f>TEXT(L2315, "yyyy")</f>
        <v>2012</v>
      </c>
      <c r="O2315" t="b">
        <v>1</v>
      </c>
      <c r="P2315">
        <v>157</v>
      </c>
      <c r="Q2315" t="b">
        <v>1</v>
      </c>
      <c r="R2315" t="s">
        <v>8279</v>
      </c>
      <c r="S2315" s="10">
        <f>(E2315/D2315)*100</f>
        <v>175.84040000000002</v>
      </c>
      <c r="T2315" s="12">
        <f>IF(P2315&gt;0,E2315/P2315,0)</f>
        <v>56.000127388535034</v>
      </c>
      <c r="U2315" t="str">
        <f>LEFT(R2315,FIND("/",R2315,1)-1)</f>
        <v>music</v>
      </c>
      <c r="V2315" t="str">
        <f>RIGHT(R2315,(LEN(R2315)-LEN(U2315)-1))</f>
        <v>indie rock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>(I2316/86400)+25569+(-5/24)</f>
        <v>41067.343252314815</v>
      </c>
      <c r="K2316">
        <v>1336482857</v>
      </c>
      <c r="L2316" s="13">
        <f>(K2316/86400)+25569+(-5/24)</f>
        <v>41037.343252314815</v>
      </c>
      <c r="M2316" s="15" t="str">
        <f>TEXT(L2316, "mmm")</f>
        <v>May</v>
      </c>
      <c r="N2316" s="15" t="str">
        <f>TEXT(L2316, "yyyy")</f>
        <v>2012</v>
      </c>
      <c r="O2316" t="b">
        <v>1</v>
      </c>
      <c r="P2316">
        <v>50</v>
      </c>
      <c r="Q2316" t="b">
        <v>1</v>
      </c>
      <c r="R2316" t="s">
        <v>8279</v>
      </c>
      <c r="S2316" s="10">
        <f>(E2316/D2316)*100</f>
        <v>156.97</v>
      </c>
      <c r="T2316" s="12">
        <f>IF(P2316&gt;0,E2316/P2316,0)</f>
        <v>37.672800000000002</v>
      </c>
      <c r="U2316" t="str">
        <f>LEFT(R2316,FIND("/",R2316,1)-1)</f>
        <v>music</v>
      </c>
      <c r="V2316" t="str">
        <f>RIGHT(R2316,(LEN(R2316)-LEN(U2316)-1))</f>
        <v>indie rock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>(I2317/86400)+25569+(-5/24)</f>
        <v>41034.517858796295</v>
      </c>
      <c r="K2317">
        <v>1333646743</v>
      </c>
      <c r="L2317" s="13">
        <f>(K2317/86400)+25569+(-5/24)</f>
        <v>41004.517858796295</v>
      </c>
      <c r="M2317" s="15" t="str">
        <f>TEXT(L2317, "mmm")</f>
        <v>Apr</v>
      </c>
      <c r="N2317" s="15" t="str">
        <f>TEXT(L2317, "yyyy")</f>
        <v>2012</v>
      </c>
      <c r="O2317" t="b">
        <v>1</v>
      </c>
      <c r="P2317">
        <v>64</v>
      </c>
      <c r="Q2317" t="b">
        <v>1</v>
      </c>
      <c r="R2317" t="s">
        <v>8279</v>
      </c>
      <c r="S2317" s="10">
        <f>(E2317/D2317)*100</f>
        <v>102.60000000000001</v>
      </c>
      <c r="T2317" s="12">
        <f>IF(P2317&gt;0,E2317/P2317,0)</f>
        <v>40.078125</v>
      </c>
      <c r="U2317" t="str">
        <f>LEFT(R2317,FIND("/",R2317,1)-1)</f>
        <v>music</v>
      </c>
      <c r="V2317" t="str">
        <f>RIGHT(R2317,(LEN(R2317)-LEN(U2317)-1))</f>
        <v>indie rock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>(I2318/86400)+25569+(-5/24)</f>
        <v>40156.558333333327</v>
      </c>
      <c r="K2318">
        <v>1253726650</v>
      </c>
      <c r="L2318" s="13">
        <f>(K2318/86400)+25569+(-5/24)</f>
        <v>40079.516782407409</v>
      </c>
      <c r="M2318" s="15" t="str">
        <f>TEXT(L2318, "mmm")</f>
        <v>Sep</v>
      </c>
      <c r="N2318" s="15" t="str">
        <f>TEXT(L2318, "yyyy")</f>
        <v>2009</v>
      </c>
      <c r="O2318" t="b">
        <v>1</v>
      </c>
      <c r="P2318">
        <v>200</v>
      </c>
      <c r="Q2318" t="b">
        <v>1</v>
      </c>
      <c r="R2318" t="s">
        <v>8279</v>
      </c>
      <c r="S2318" s="10">
        <f>(E2318/D2318)*100</f>
        <v>104.04266666666666</v>
      </c>
      <c r="T2318" s="12">
        <f>IF(P2318&gt;0,E2318/P2318,0)</f>
        <v>78.031999999999996</v>
      </c>
      <c r="U2318" t="str">
        <f>LEFT(R2318,FIND("/",R2318,1)-1)</f>
        <v>music</v>
      </c>
      <c r="V2318" t="str">
        <f>RIGHT(R2318,(LEN(R2318)-LEN(U2318)-1))</f>
        <v>indie rock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>(I2319/86400)+25569+(-5/24)</f>
        <v>40224</v>
      </c>
      <c r="K2319">
        <v>1263474049</v>
      </c>
      <c r="L2319" s="13">
        <f>(K2319/86400)+25569+(-5/24)</f>
        <v>40192.33390046296</v>
      </c>
      <c r="M2319" s="15" t="str">
        <f>TEXT(L2319, "mmm")</f>
        <v>Jan</v>
      </c>
      <c r="N2319" s="15" t="str">
        <f>TEXT(L2319, "yyyy")</f>
        <v>2010</v>
      </c>
      <c r="O2319" t="b">
        <v>1</v>
      </c>
      <c r="P2319">
        <v>22</v>
      </c>
      <c r="Q2319" t="b">
        <v>1</v>
      </c>
      <c r="R2319" t="s">
        <v>8279</v>
      </c>
      <c r="S2319" s="10">
        <f>(E2319/D2319)*100</f>
        <v>104</v>
      </c>
      <c r="T2319" s="12">
        <f>IF(P2319&gt;0,E2319/P2319,0)</f>
        <v>18.90909090909091</v>
      </c>
      <c r="U2319" t="str">
        <f>LEFT(R2319,FIND("/",R2319,1)-1)</f>
        <v>music</v>
      </c>
      <c r="V2319" t="str">
        <f>RIGHT(R2319,(LEN(R2319)-LEN(U2319)-1))</f>
        <v>indie rock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>(I2320/86400)+25569+(-5/24)</f>
        <v>40081.957638888889</v>
      </c>
      <c r="K2320">
        <v>1251214014</v>
      </c>
      <c r="L2320" s="13">
        <f>(K2320/86400)+25569+(-5/24)</f>
        <v>40050.435347222221</v>
      </c>
      <c r="M2320" s="15" t="str">
        <f>TEXT(L2320, "mmm")</f>
        <v>Aug</v>
      </c>
      <c r="N2320" s="15" t="str">
        <f>TEXT(L2320, "yyyy")</f>
        <v>2009</v>
      </c>
      <c r="O2320" t="b">
        <v>1</v>
      </c>
      <c r="P2320">
        <v>163</v>
      </c>
      <c r="Q2320" t="b">
        <v>1</v>
      </c>
      <c r="R2320" t="s">
        <v>8279</v>
      </c>
      <c r="S2320" s="10">
        <f>(E2320/D2320)*100</f>
        <v>121.05999999999999</v>
      </c>
      <c r="T2320" s="12">
        <f>IF(P2320&gt;0,E2320/P2320,0)</f>
        <v>37.134969325153371</v>
      </c>
      <c r="U2320" t="str">
        <f>LEFT(R2320,FIND("/",R2320,1)-1)</f>
        <v>music</v>
      </c>
      <c r="V2320" t="str">
        <f>RIGHT(R2320,(LEN(R2320)-LEN(U2320)-1))</f>
        <v>indie rock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>(I2321/86400)+25569+(-5/24)</f>
        <v>41622.873668981476</v>
      </c>
      <c r="K2321">
        <v>1384480685</v>
      </c>
      <c r="L2321" s="13">
        <f>(K2321/86400)+25569+(-5/24)</f>
        <v>41592.873668981476</v>
      </c>
      <c r="M2321" s="15" t="str">
        <f>TEXT(L2321, "mmm")</f>
        <v>Nov</v>
      </c>
      <c r="N2321" s="15" t="str">
        <f>TEXT(L2321, "yyyy")</f>
        <v>2013</v>
      </c>
      <c r="O2321" t="b">
        <v>1</v>
      </c>
      <c r="P2321">
        <v>77</v>
      </c>
      <c r="Q2321" t="b">
        <v>1</v>
      </c>
      <c r="R2321" t="s">
        <v>8279</v>
      </c>
      <c r="S2321" s="10">
        <f>(E2321/D2321)*100</f>
        <v>107.69999999999999</v>
      </c>
      <c r="T2321" s="12">
        <f>IF(P2321&gt;0,E2321/P2321,0)</f>
        <v>41.961038961038959</v>
      </c>
      <c r="U2321" t="str">
        <f>LEFT(R2321,FIND("/",R2321,1)-1)</f>
        <v>music</v>
      </c>
      <c r="V2321" t="str">
        <f>RIGHT(R2321,(LEN(R2321)-LEN(U2321)-1))</f>
        <v>indie rock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>(I2322/86400)+25569+(-5/24)</f>
        <v>41731.567129629628</v>
      </c>
      <c r="K2322">
        <v>1393443400</v>
      </c>
      <c r="L2322" s="13">
        <f>(K2322/86400)+25569+(-5/24)</f>
        <v>41696.608796296292</v>
      </c>
      <c r="M2322" s="15" t="str">
        <f>TEXT(L2322, "mmm")</f>
        <v>Feb</v>
      </c>
      <c r="N2322" s="15" t="str">
        <f>TEXT(L2322, "yyyy")</f>
        <v>2014</v>
      </c>
      <c r="O2322" t="b">
        <v>1</v>
      </c>
      <c r="P2322">
        <v>89</v>
      </c>
      <c r="Q2322" t="b">
        <v>1</v>
      </c>
      <c r="R2322" t="s">
        <v>8279</v>
      </c>
      <c r="S2322" s="10">
        <f>(E2322/D2322)*100</f>
        <v>108.66</v>
      </c>
      <c r="T2322" s="12">
        <f>IF(P2322&gt;0,E2322/P2322,0)</f>
        <v>61.044943820224717</v>
      </c>
      <c r="U2322" t="str">
        <f>LEFT(R2322,FIND("/",R2322,1)-1)</f>
        <v>music</v>
      </c>
      <c r="V2322" t="str">
        <f>RIGHT(R2322,(LEN(R2322)-LEN(U2322)-1))</f>
        <v>indie rock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>(I2323/86400)+25569+(-5/24)</f>
        <v>42829.010428240734</v>
      </c>
      <c r="K2323">
        <v>1488694501</v>
      </c>
      <c r="L2323" s="13">
        <f>(K2323/86400)+25569+(-5/24)</f>
        <v>42799.052094907405</v>
      </c>
      <c r="M2323" s="15" t="str">
        <f>TEXT(L2323, "mmm")</f>
        <v>Mar</v>
      </c>
      <c r="N2323" s="15" t="str">
        <f>TEXT(L2323, "yyyy")</f>
        <v>2017</v>
      </c>
      <c r="O2323" t="b">
        <v>0</v>
      </c>
      <c r="P2323">
        <v>64</v>
      </c>
      <c r="Q2323" t="b">
        <v>0</v>
      </c>
      <c r="R2323" t="s">
        <v>8298</v>
      </c>
      <c r="S2323" s="10">
        <f>(E2323/D2323)*100</f>
        <v>39.120962394619681</v>
      </c>
      <c r="T2323" s="12">
        <f>IF(P2323&gt;0,E2323/P2323,0)</f>
        <v>64.53125</v>
      </c>
      <c r="U2323" t="str">
        <f>LEFT(R2323,FIND("/",R2323,1)-1)</f>
        <v>food</v>
      </c>
      <c r="V2323" t="str">
        <f>RIGHT(R2323,(LEN(R2323)-LEN(U2323)-1))</f>
        <v>small batch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>(I2324/86400)+25569+(-5/24)</f>
        <v>42834.645474537036</v>
      </c>
      <c r="K2324">
        <v>1489181369</v>
      </c>
      <c r="L2324" s="13">
        <f>(K2324/86400)+25569+(-5/24)</f>
        <v>42804.6871412037</v>
      </c>
      <c r="M2324" s="15" t="str">
        <f>TEXT(L2324, "mmm")</f>
        <v>Mar</v>
      </c>
      <c r="N2324" s="15" t="str">
        <f>TEXT(L2324, "yyyy")</f>
        <v>2017</v>
      </c>
      <c r="O2324" t="b">
        <v>0</v>
      </c>
      <c r="P2324">
        <v>4</v>
      </c>
      <c r="Q2324" t="b">
        <v>0</v>
      </c>
      <c r="R2324" t="s">
        <v>8298</v>
      </c>
      <c r="S2324" s="10">
        <f>(E2324/D2324)*100</f>
        <v>3.1481481481481479</v>
      </c>
      <c r="T2324" s="12">
        <f>IF(P2324&gt;0,E2324/P2324,0)</f>
        <v>21.25</v>
      </c>
      <c r="U2324" t="str">
        <f>LEFT(R2324,FIND("/",R2324,1)-1)</f>
        <v>food</v>
      </c>
      <c r="V2324" t="str">
        <f>RIGHT(R2324,(LEN(R2324)-LEN(U2324)-1))</f>
        <v>small batch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>(I2325/86400)+25569+(-5/24)</f>
        <v>42814.546840277777</v>
      </c>
      <c r="K2325">
        <v>1489428447</v>
      </c>
      <c r="L2325" s="13">
        <f>(K2325/86400)+25569+(-5/24)</f>
        <v>42807.546840277777</v>
      </c>
      <c r="M2325" s="15" t="str">
        <f>TEXT(L2325, "mmm")</f>
        <v>Mar</v>
      </c>
      <c r="N2325" s="15" t="str">
        <f>TEXT(L2325, "yyyy")</f>
        <v>2017</v>
      </c>
      <c r="O2325" t="b">
        <v>0</v>
      </c>
      <c r="P2325">
        <v>4</v>
      </c>
      <c r="Q2325" t="b">
        <v>0</v>
      </c>
      <c r="R2325" t="s">
        <v>8298</v>
      </c>
      <c r="S2325" s="10">
        <f>(E2325/D2325)*100</f>
        <v>48</v>
      </c>
      <c r="T2325" s="12">
        <f>IF(P2325&gt;0,E2325/P2325,0)</f>
        <v>30</v>
      </c>
      <c r="U2325" t="str">
        <f>LEFT(R2325,FIND("/",R2325,1)-1)</f>
        <v>food</v>
      </c>
      <c r="V2325" t="str">
        <f>RIGHT(R2325,(LEN(R2325)-LEN(U2325)-1))</f>
        <v>small batch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>(I2326/86400)+25569+(-5/24)</f>
        <v>42820.635243055549</v>
      </c>
      <c r="K2326">
        <v>1487970885</v>
      </c>
      <c r="L2326" s="13">
        <f>(K2326/86400)+25569+(-5/24)</f>
        <v>42790.67690972222</v>
      </c>
      <c r="M2326" s="15" t="str">
        <f>TEXT(L2326, "mmm")</f>
        <v>Feb</v>
      </c>
      <c r="N2326" s="15" t="str">
        <f>TEXT(L2326, "yyyy")</f>
        <v>2017</v>
      </c>
      <c r="O2326" t="b">
        <v>0</v>
      </c>
      <c r="P2326">
        <v>61</v>
      </c>
      <c r="Q2326" t="b">
        <v>0</v>
      </c>
      <c r="R2326" t="s">
        <v>8298</v>
      </c>
      <c r="S2326" s="10">
        <f>(E2326/D2326)*100</f>
        <v>20.733333333333334</v>
      </c>
      <c r="T2326" s="12">
        <f>IF(P2326&gt;0,E2326/P2326,0)</f>
        <v>25.491803278688526</v>
      </c>
      <c r="U2326" t="str">
        <f>LEFT(R2326,FIND("/",R2326,1)-1)</f>
        <v>food</v>
      </c>
      <c r="V2326" t="str">
        <f>RIGHT(R2326,(LEN(R2326)-LEN(U2326)-1))</f>
        <v>small batch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>(I2327/86400)+25569+(-5/24)</f>
        <v>42823.772349537037</v>
      </c>
      <c r="K2327">
        <v>1488241931</v>
      </c>
      <c r="L2327" s="13">
        <f>(K2327/86400)+25569+(-5/24)</f>
        <v>42793.814016203702</v>
      </c>
      <c r="M2327" s="15" t="str">
        <f>TEXT(L2327, "mmm")</f>
        <v>Feb</v>
      </c>
      <c r="N2327" s="15" t="str">
        <f>TEXT(L2327, "yyyy")</f>
        <v>2017</v>
      </c>
      <c r="O2327" t="b">
        <v>0</v>
      </c>
      <c r="P2327">
        <v>7</v>
      </c>
      <c r="Q2327" t="b">
        <v>0</v>
      </c>
      <c r="R2327" t="s">
        <v>8298</v>
      </c>
      <c r="S2327" s="10">
        <f>(E2327/D2327)*100</f>
        <v>8</v>
      </c>
      <c r="T2327" s="12">
        <f>IF(P2327&gt;0,E2327/P2327,0)</f>
        <v>11.428571428571429</v>
      </c>
      <c r="U2327" t="str">
        <f>LEFT(R2327,FIND("/",R2327,1)-1)</f>
        <v>food</v>
      </c>
      <c r="V2327" t="str">
        <f>RIGHT(R2327,(LEN(R2327)-LEN(U2327)-1))</f>
        <v>small batch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>(I2328/86400)+25569+(-5/24)</f>
        <v>42855.499999999993</v>
      </c>
      <c r="K2328">
        <v>1489106948</v>
      </c>
      <c r="L2328" s="13">
        <f>(K2328/86400)+25569+(-5/24)</f>
        <v>42803.825787037036</v>
      </c>
      <c r="M2328" s="15" t="str">
        <f>TEXT(L2328, "mmm")</f>
        <v>Mar</v>
      </c>
      <c r="N2328" s="15" t="str">
        <f>TEXT(L2328, "yyyy")</f>
        <v>2017</v>
      </c>
      <c r="O2328" t="b">
        <v>0</v>
      </c>
      <c r="P2328">
        <v>1</v>
      </c>
      <c r="Q2328" t="b">
        <v>0</v>
      </c>
      <c r="R2328" t="s">
        <v>8298</v>
      </c>
      <c r="S2328" s="10">
        <f>(E2328/D2328)*100</f>
        <v>0.72</v>
      </c>
      <c r="T2328" s="12">
        <f>IF(P2328&gt;0,E2328/P2328,0)</f>
        <v>108</v>
      </c>
      <c r="U2328" t="str">
        <f>LEFT(R2328,FIND("/",R2328,1)-1)</f>
        <v>food</v>
      </c>
      <c r="V2328" t="str">
        <f>RIGHT(R2328,(LEN(R2328)-LEN(U2328)-1))</f>
        <v>small batch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>(I2329/86400)+25569+(-5/24)</f>
        <v>41877.708796296291</v>
      </c>
      <c r="K2329">
        <v>1406066440</v>
      </c>
      <c r="L2329" s="13">
        <f>(K2329/86400)+25569+(-5/24)</f>
        <v>41842.708796296291</v>
      </c>
      <c r="M2329" s="15" t="str">
        <f>TEXT(L2329, "mmm")</f>
        <v>Jul</v>
      </c>
      <c r="N2329" s="15" t="str">
        <f>TEXT(L2329, "yyyy")</f>
        <v>2014</v>
      </c>
      <c r="O2329" t="b">
        <v>1</v>
      </c>
      <c r="P2329">
        <v>3355</v>
      </c>
      <c r="Q2329" t="b">
        <v>1</v>
      </c>
      <c r="R2329" t="s">
        <v>8298</v>
      </c>
      <c r="S2329" s="10">
        <f>(E2329/D2329)*100</f>
        <v>526.09431428571429</v>
      </c>
      <c r="T2329" s="12">
        <f>IF(P2329&gt;0,E2329/P2329,0)</f>
        <v>54.883162444113267</v>
      </c>
      <c r="U2329" t="str">
        <f>LEFT(R2329,FIND("/",R2329,1)-1)</f>
        <v>food</v>
      </c>
      <c r="V2329" t="str">
        <f>RIGHT(R2329,(LEN(R2329)-LEN(U2329)-1))</f>
        <v>small batch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>(I2330/86400)+25569+(-5/24)</f>
        <v>42169.573344907403</v>
      </c>
      <c r="K2330">
        <v>1431715537</v>
      </c>
      <c r="L2330" s="13">
        <f>(K2330/86400)+25569+(-5/24)</f>
        <v>42139.573344907403</v>
      </c>
      <c r="M2330" s="15" t="str">
        <f>TEXT(L2330, "mmm")</f>
        <v>May</v>
      </c>
      <c r="N2330" s="15" t="str">
        <f>TEXT(L2330, "yyyy")</f>
        <v>2015</v>
      </c>
      <c r="O2330" t="b">
        <v>1</v>
      </c>
      <c r="P2330">
        <v>537</v>
      </c>
      <c r="Q2330" t="b">
        <v>1</v>
      </c>
      <c r="R2330" t="s">
        <v>8298</v>
      </c>
      <c r="S2330" s="10">
        <f>(E2330/D2330)*100</f>
        <v>254.45000000000002</v>
      </c>
      <c r="T2330" s="12">
        <f>IF(P2330&gt;0,E2330/P2330,0)</f>
        <v>47.383612662942269</v>
      </c>
      <c r="U2330" t="str">
        <f>LEFT(R2330,FIND("/",R2330,1)-1)</f>
        <v>food</v>
      </c>
      <c r="V2330" t="str">
        <f>RIGHT(R2330,(LEN(R2330)-LEN(U2330)-1))</f>
        <v>small batch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>(I2331/86400)+25569+(-5/24)</f>
        <v>41837.416041666664</v>
      </c>
      <c r="K2331">
        <v>1403017146</v>
      </c>
      <c r="L2331" s="13">
        <f>(K2331/86400)+25569+(-5/24)</f>
        <v>41807.416041666664</v>
      </c>
      <c r="M2331" s="15" t="str">
        <f>TEXT(L2331, "mmm")</f>
        <v>Jun</v>
      </c>
      <c r="N2331" s="15" t="str">
        <f>TEXT(L2331, "yyyy")</f>
        <v>2014</v>
      </c>
      <c r="O2331" t="b">
        <v>1</v>
      </c>
      <c r="P2331">
        <v>125</v>
      </c>
      <c r="Q2331" t="b">
        <v>1</v>
      </c>
      <c r="R2331" t="s">
        <v>8298</v>
      </c>
      <c r="S2331" s="10">
        <f>(E2331/D2331)*100</f>
        <v>105.91999999999999</v>
      </c>
      <c r="T2331" s="12">
        <f>IF(P2331&gt;0,E2331/P2331,0)</f>
        <v>211.84</v>
      </c>
      <c r="U2331" t="str">
        <f>LEFT(R2331,FIND("/",R2331,1)-1)</f>
        <v>food</v>
      </c>
      <c r="V2331" t="str">
        <f>RIGHT(R2331,(LEN(R2331)-LEN(U2331)-1))</f>
        <v>small batch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>(I2332/86400)+25569+(-5/24)</f>
        <v>42362.791666666664</v>
      </c>
      <c r="K2332">
        <v>1448400943</v>
      </c>
      <c r="L2332" s="13">
        <f>(K2332/86400)+25569+(-5/24)</f>
        <v>42332.691469907404</v>
      </c>
      <c r="M2332" s="15" t="str">
        <f>TEXT(L2332, "mmm")</f>
        <v>Nov</v>
      </c>
      <c r="N2332" s="15" t="str">
        <f>TEXT(L2332, "yyyy")</f>
        <v>2015</v>
      </c>
      <c r="O2332" t="b">
        <v>1</v>
      </c>
      <c r="P2332">
        <v>163</v>
      </c>
      <c r="Q2332" t="b">
        <v>1</v>
      </c>
      <c r="R2332" t="s">
        <v>8298</v>
      </c>
      <c r="S2332" s="10">
        <f>(E2332/D2332)*100</f>
        <v>102.42285714285715</v>
      </c>
      <c r="T2332" s="12">
        <f>IF(P2332&gt;0,E2332/P2332,0)</f>
        <v>219.92638036809817</v>
      </c>
      <c r="U2332" t="str">
        <f>LEFT(R2332,FIND("/",R2332,1)-1)</f>
        <v>food</v>
      </c>
      <c r="V2332" t="str">
        <f>RIGHT(R2332,(LEN(R2332)-LEN(U2332)-1))</f>
        <v>small batch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>(I2333/86400)+25569+(-5/24)</f>
        <v>41868.797337962962</v>
      </c>
      <c r="K2333">
        <v>1405728490</v>
      </c>
      <c r="L2333" s="13">
        <f>(K2333/86400)+25569+(-5/24)</f>
        <v>41838.797337962962</v>
      </c>
      <c r="M2333" s="15" t="str">
        <f>TEXT(L2333, "mmm")</f>
        <v>Jul</v>
      </c>
      <c r="N2333" s="15" t="str">
        <f>TEXT(L2333, "yyyy")</f>
        <v>2014</v>
      </c>
      <c r="O2333" t="b">
        <v>1</v>
      </c>
      <c r="P2333">
        <v>283</v>
      </c>
      <c r="Q2333" t="b">
        <v>1</v>
      </c>
      <c r="R2333" t="s">
        <v>8298</v>
      </c>
      <c r="S2333" s="10">
        <f>(E2333/D2333)*100</f>
        <v>144.31375</v>
      </c>
      <c r="T2333" s="12">
        <f>IF(P2333&gt;0,E2333/P2333,0)</f>
        <v>40.795406360424032</v>
      </c>
      <c r="U2333" t="str">
        <f>LEFT(R2333,FIND("/",R2333,1)-1)</f>
        <v>food</v>
      </c>
      <c r="V2333" t="str">
        <f>RIGHT(R2333,(LEN(R2333)-LEN(U2333)-1))</f>
        <v>small batch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>(I2334/86400)+25569+(-5/24)</f>
        <v>42041.419803240737</v>
      </c>
      <c r="K2334">
        <v>1420643071</v>
      </c>
      <c r="L2334" s="13">
        <f>(K2334/86400)+25569+(-5/24)</f>
        <v>42011.419803240737</v>
      </c>
      <c r="M2334" s="15" t="str">
        <f>TEXT(L2334, "mmm")</f>
        <v>Jan</v>
      </c>
      <c r="N2334" s="15" t="str">
        <f>TEXT(L2334, "yyyy")</f>
        <v>2015</v>
      </c>
      <c r="O2334" t="b">
        <v>1</v>
      </c>
      <c r="P2334">
        <v>352</v>
      </c>
      <c r="Q2334" t="b">
        <v>1</v>
      </c>
      <c r="R2334" t="s">
        <v>8298</v>
      </c>
      <c r="S2334" s="10">
        <f>(E2334/D2334)*100</f>
        <v>106.30800000000001</v>
      </c>
      <c r="T2334" s="12">
        <f>IF(P2334&gt;0,E2334/P2334,0)</f>
        <v>75.502840909090907</v>
      </c>
      <c r="U2334" t="str">
        <f>LEFT(R2334,FIND("/",R2334,1)-1)</f>
        <v>food</v>
      </c>
      <c r="V2334" t="str">
        <f>RIGHT(R2334,(LEN(R2334)-LEN(U2334)-1))</f>
        <v>small batch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>(I2335/86400)+25569+(-5/24)</f>
        <v>41788.534722222219</v>
      </c>
      <c r="K2335">
        <v>1399563390</v>
      </c>
      <c r="L2335" s="13">
        <f>(K2335/86400)+25569+(-5/24)</f>
        <v>41767.442013888889</v>
      </c>
      <c r="M2335" s="15" t="str">
        <f>TEXT(L2335, "mmm")</f>
        <v>May</v>
      </c>
      <c r="N2335" s="15" t="str">
        <f>TEXT(L2335, "yyyy")</f>
        <v>2014</v>
      </c>
      <c r="O2335" t="b">
        <v>1</v>
      </c>
      <c r="P2335">
        <v>94</v>
      </c>
      <c r="Q2335" t="b">
        <v>1</v>
      </c>
      <c r="R2335" t="s">
        <v>8298</v>
      </c>
      <c r="S2335" s="10">
        <f>(E2335/D2335)*100</f>
        <v>212.16666666666666</v>
      </c>
      <c r="T2335" s="12">
        <f>IF(P2335&gt;0,E2335/P2335,0)</f>
        <v>13.542553191489361</v>
      </c>
      <c r="U2335" t="str">
        <f>LEFT(R2335,FIND("/",R2335,1)-1)</f>
        <v>food</v>
      </c>
      <c r="V2335" t="str">
        <f>RIGHT(R2335,(LEN(R2335)-LEN(U2335)-1))</f>
        <v>small batch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>(I2336/86400)+25569+(-5/24)</f>
        <v>41948.523611111108</v>
      </c>
      <c r="K2336">
        <v>1412611498</v>
      </c>
      <c r="L2336" s="13">
        <f>(K2336/86400)+25569+(-5/24)</f>
        <v>41918.461782407401</v>
      </c>
      <c r="M2336" s="15" t="str">
        <f>TEXT(L2336, "mmm")</f>
        <v>Oct</v>
      </c>
      <c r="N2336" s="15" t="str">
        <f>TEXT(L2336, "yyyy")</f>
        <v>2014</v>
      </c>
      <c r="O2336" t="b">
        <v>1</v>
      </c>
      <c r="P2336">
        <v>67</v>
      </c>
      <c r="Q2336" t="b">
        <v>1</v>
      </c>
      <c r="R2336" t="s">
        <v>8298</v>
      </c>
      <c r="S2336" s="10">
        <f>(E2336/D2336)*100</f>
        <v>101.95</v>
      </c>
      <c r="T2336" s="12">
        <f>IF(P2336&gt;0,E2336/P2336,0)</f>
        <v>60.865671641791046</v>
      </c>
      <c r="U2336" t="str">
        <f>LEFT(R2336,FIND("/",R2336,1)-1)</f>
        <v>food</v>
      </c>
      <c r="V2336" t="str">
        <f>RIGHT(R2336,(LEN(R2336)-LEN(U2336)-1))</f>
        <v>small batch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>(I2337/86400)+25569+(-5/24)</f>
        <v>41801.363923611112</v>
      </c>
      <c r="K2337">
        <v>1399902243</v>
      </c>
      <c r="L2337" s="13">
        <f>(K2337/86400)+25569+(-5/24)</f>
        <v>41771.363923611112</v>
      </c>
      <c r="M2337" s="15" t="str">
        <f>TEXT(L2337, "mmm")</f>
        <v>May</v>
      </c>
      <c r="N2337" s="15" t="str">
        <f>TEXT(L2337, "yyyy")</f>
        <v>2014</v>
      </c>
      <c r="O2337" t="b">
        <v>1</v>
      </c>
      <c r="P2337">
        <v>221</v>
      </c>
      <c r="Q2337" t="b">
        <v>1</v>
      </c>
      <c r="R2337" t="s">
        <v>8298</v>
      </c>
      <c r="S2337" s="10">
        <f>(E2337/D2337)*100</f>
        <v>102.27200000000001</v>
      </c>
      <c r="T2337" s="12">
        <f>IF(P2337&gt;0,E2337/P2337,0)</f>
        <v>115.69230769230769</v>
      </c>
      <c r="U2337" t="str">
        <f>LEFT(R2337,FIND("/",R2337,1)-1)</f>
        <v>food</v>
      </c>
      <c r="V2337" t="str">
        <f>RIGHT(R2337,(LEN(R2337)-LEN(U2337)-1))</f>
        <v>small batch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>(I2338/86400)+25569+(-5/24)</f>
        <v>41706.716377314813</v>
      </c>
      <c r="K2338">
        <v>1390860695</v>
      </c>
      <c r="L2338" s="13">
        <f>(K2338/86400)+25569+(-5/24)</f>
        <v>41666.716377314813</v>
      </c>
      <c r="M2338" s="15" t="str">
        <f>TEXT(L2338, "mmm")</f>
        <v>Jan</v>
      </c>
      <c r="N2338" s="15" t="str">
        <f>TEXT(L2338, "yyyy")</f>
        <v>2014</v>
      </c>
      <c r="O2338" t="b">
        <v>1</v>
      </c>
      <c r="P2338">
        <v>2165</v>
      </c>
      <c r="Q2338" t="b">
        <v>1</v>
      </c>
      <c r="R2338" t="s">
        <v>8298</v>
      </c>
      <c r="S2338" s="10">
        <f>(E2338/D2338)*100</f>
        <v>520.73254999999995</v>
      </c>
      <c r="T2338" s="12">
        <f>IF(P2338&gt;0,E2338/P2338,0)</f>
        <v>48.104623556581984</v>
      </c>
      <c r="U2338" t="str">
        <f>LEFT(R2338,FIND("/",R2338,1)-1)</f>
        <v>food</v>
      </c>
      <c r="V2338" t="str">
        <f>RIGHT(R2338,(LEN(R2338)-LEN(U2338)-1))</f>
        <v>small batch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>(I2339/86400)+25569+(-5/24)</f>
        <v>41816.432210648149</v>
      </c>
      <c r="K2339">
        <v>1401204143</v>
      </c>
      <c r="L2339" s="13">
        <f>(K2339/86400)+25569+(-5/24)</f>
        <v>41786.432210648149</v>
      </c>
      <c r="M2339" s="15" t="str">
        <f>TEXT(L2339, "mmm")</f>
        <v>May</v>
      </c>
      <c r="N2339" s="15" t="str">
        <f>TEXT(L2339, "yyyy")</f>
        <v>2014</v>
      </c>
      <c r="O2339" t="b">
        <v>1</v>
      </c>
      <c r="P2339">
        <v>179</v>
      </c>
      <c r="Q2339" t="b">
        <v>1</v>
      </c>
      <c r="R2339" t="s">
        <v>8298</v>
      </c>
      <c r="S2339" s="10">
        <f>(E2339/D2339)*100</f>
        <v>110.65833333333333</v>
      </c>
      <c r="T2339" s="12">
        <f>IF(P2339&gt;0,E2339/P2339,0)</f>
        <v>74.184357541899445</v>
      </c>
      <c r="U2339" t="str">
        <f>LEFT(R2339,FIND("/",R2339,1)-1)</f>
        <v>food</v>
      </c>
      <c r="V2339" t="str">
        <f>RIGHT(R2339,(LEN(R2339)-LEN(U2339)-1))</f>
        <v>small batch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>(I2340/86400)+25569+(-5/24)</f>
        <v>41819.688472222224</v>
      </c>
      <c r="K2340">
        <v>1401485484</v>
      </c>
      <c r="L2340" s="13">
        <f>(K2340/86400)+25569+(-5/24)</f>
        <v>41789.688472222224</v>
      </c>
      <c r="M2340" s="15" t="str">
        <f>TEXT(L2340, "mmm")</f>
        <v>May</v>
      </c>
      <c r="N2340" s="15" t="str">
        <f>TEXT(L2340, "yyyy")</f>
        <v>2014</v>
      </c>
      <c r="O2340" t="b">
        <v>1</v>
      </c>
      <c r="P2340">
        <v>123</v>
      </c>
      <c r="Q2340" t="b">
        <v>1</v>
      </c>
      <c r="R2340" t="s">
        <v>8298</v>
      </c>
      <c r="S2340" s="10">
        <f>(E2340/D2340)*100</f>
        <v>101.14333333333335</v>
      </c>
      <c r="T2340" s="12">
        <f>IF(P2340&gt;0,E2340/P2340,0)</f>
        <v>123.34552845528455</v>
      </c>
      <c r="U2340" t="str">
        <f>LEFT(R2340,FIND("/",R2340,1)-1)</f>
        <v>food</v>
      </c>
      <c r="V2340" t="str">
        <f>RIGHT(R2340,(LEN(R2340)-LEN(U2340)-1))</f>
        <v>small batch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>(I2341/86400)+25569+(-5/24)</f>
        <v>42723.124305555553</v>
      </c>
      <c r="K2341">
        <v>1479496309</v>
      </c>
      <c r="L2341" s="13">
        <f>(K2341/86400)+25569+(-5/24)</f>
        <v>42692.591539351844</v>
      </c>
      <c r="M2341" s="15" t="str">
        <f>TEXT(L2341, "mmm")</f>
        <v>Nov</v>
      </c>
      <c r="N2341" s="15" t="str">
        <f>TEXT(L2341, "yyyy")</f>
        <v>2016</v>
      </c>
      <c r="O2341" t="b">
        <v>1</v>
      </c>
      <c r="P2341">
        <v>1104</v>
      </c>
      <c r="Q2341" t="b">
        <v>1</v>
      </c>
      <c r="R2341" t="s">
        <v>8298</v>
      </c>
      <c r="S2341" s="10">
        <f>(E2341/D2341)*100</f>
        <v>294.20799999999997</v>
      </c>
      <c r="T2341" s="12">
        <f>IF(P2341&gt;0,E2341/P2341,0)</f>
        <v>66.623188405797094</v>
      </c>
      <c r="U2341" t="str">
        <f>LEFT(R2341,FIND("/",R2341,1)-1)</f>
        <v>food</v>
      </c>
      <c r="V2341" t="str">
        <f>RIGHT(R2341,(LEN(R2341)-LEN(U2341)-1))</f>
        <v>small batch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>(I2342/86400)+25569+(-5/24)</f>
        <v>42673.434467592589</v>
      </c>
      <c r="K2342">
        <v>1475249138</v>
      </c>
      <c r="L2342" s="13">
        <f>(K2342/86400)+25569+(-5/24)</f>
        <v>42643.434467592589</v>
      </c>
      <c r="M2342" s="15" t="str">
        <f>TEXT(L2342, "mmm")</f>
        <v>Sep</v>
      </c>
      <c r="N2342" s="15" t="str">
        <f>TEXT(L2342, "yyyy")</f>
        <v>2016</v>
      </c>
      <c r="O2342" t="b">
        <v>1</v>
      </c>
      <c r="P2342">
        <v>403</v>
      </c>
      <c r="Q2342" t="b">
        <v>1</v>
      </c>
      <c r="R2342" t="s">
        <v>8298</v>
      </c>
      <c r="S2342" s="10">
        <f>(E2342/D2342)*100</f>
        <v>105.77749999999999</v>
      </c>
      <c r="T2342" s="12">
        <f>IF(P2342&gt;0,E2342/P2342,0)</f>
        <v>104.99007444168734</v>
      </c>
      <c r="U2342" t="str">
        <f>LEFT(R2342,FIND("/",R2342,1)-1)</f>
        <v>food</v>
      </c>
      <c r="V2342" t="str">
        <f>RIGHT(R2342,(LEN(R2342)-LEN(U2342)-1))</f>
        <v>small batch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>(I2343/86400)+25569+(-5/24)</f>
        <v>42197.605370370373</v>
      </c>
      <c r="K2343">
        <v>1434137504</v>
      </c>
      <c r="L2343" s="13">
        <f>(K2343/86400)+25569+(-5/24)</f>
        <v>42167.605370370373</v>
      </c>
      <c r="M2343" s="15" t="str">
        <f>TEXT(L2343, "mmm")</f>
        <v>Jun</v>
      </c>
      <c r="N2343" s="15" t="str">
        <f>TEXT(L2343, "yyyy")</f>
        <v>2015</v>
      </c>
      <c r="O2343" t="b">
        <v>0</v>
      </c>
      <c r="P2343">
        <v>0</v>
      </c>
      <c r="Q2343" t="b">
        <v>0</v>
      </c>
      <c r="R2343" t="s">
        <v>8272</v>
      </c>
      <c r="S2343" s="10">
        <f>(E2343/D2343)*100</f>
        <v>0</v>
      </c>
      <c r="T2343" s="12">
        <f>IF(P2343&gt;0,E2343/P2343,0)</f>
        <v>0</v>
      </c>
      <c r="U2343" t="str">
        <f>LEFT(R2343,FIND("/",R2343,1)-1)</f>
        <v>technology</v>
      </c>
      <c r="V2343" t="str">
        <f>RIGHT(R2343,(LEN(R2343)-LEN(U2343)-1))</f>
        <v>web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>(I2344/86400)+25569+(-5/24)</f>
        <v>41918</v>
      </c>
      <c r="K2344">
        <v>1410799870</v>
      </c>
      <c r="L2344" s="13">
        <f>(K2344/86400)+25569+(-5/24)</f>
        <v>41897.49386574074</v>
      </c>
      <c r="M2344" s="15" t="str">
        <f>TEXT(L2344, "mmm")</f>
        <v>Sep</v>
      </c>
      <c r="N2344" s="15" t="str">
        <f>TEXT(L2344, "yyyy")</f>
        <v>2014</v>
      </c>
      <c r="O2344" t="b">
        <v>0</v>
      </c>
      <c r="P2344">
        <v>0</v>
      </c>
      <c r="Q2344" t="b">
        <v>0</v>
      </c>
      <c r="R2344" t="s">
        <v>8272</v>
      </c>
      <c r="S2344" s="10">
        <f>(E2344/D2344)*100</f>
        <v>0</v>
      </c>
      <c r="T2344" s="12">
        <f>IF(P2344&gt;0,E2344/P2344,0)</f>
        <v>0</v>
      </c>
      <c r="U2344" t="str">
        <f>LEFT(R2344,FIND("/",R2344,1)-1)</f>
        <v>technology</v>
      </c>
      <c r="V2344" t="str">
        <f>RIGHT(R2344,(LEN(R2344)-LEN(U2344)-1))</f>
        <v>web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>(I2345/86400)+25569+(-5/24)</f>
        <v>42377.615972222215</v>
      </c>
      <c r="K2345">
        <v>1447962505</v>
      </c>
      <c r="L2345" s="13">
        <f>(K2345/86400)+25569+(-5/24)</f>
        <v>42327.616956018515</v>
      </c>
      <c r="M2345" s="15" t="str">
        <f>TEXT(L2345, "mmm")</f>
        <v>Nov</v>
      </c>
      <c r="N2345" s="15" t="str">
        <f>TEXT(L2345, "yyyy")</f>
        <v>2015</v>
      </c>
      <c r="O2345" t="b">
        <v>0</v>
      </c>
      <c r="P2345">
        <v>1</v>
      </c>
      <c r="Q2345" t="b">
        <v>0</v>
      </c>
      <c r="R2345" t="s">
        <v>8272</v>
      </c>
      <c r="S2345" s="10">
        <f>(E2345/D2345)*100</f>
        <v>3</v>
      </c>
      <c r="T2345" s="12">
        <f>IF(P2345&gt;0,E2345/P2345,0)</f>
        <v>300</v>
      </c>
      <c r="U2345" t="str">
        <f>LEFT(R2345,FIND("/",R2345,1)-1)</f>
        <v>technology</v>
      </c>
      <c r="V2345" t="str">
        <f>RIGHT(R2345,(LEN(R2345)-LEN(U2345)-1))</f>
        <v>web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>(I2346/86400)+25569+(-5/24)</f>
        <v>42545.519317129627</v>
      </c>
      <c r="K2346">
        <v>1464197269</v>
      </c>
      <c r="L2346" s="13">
        <f>(K2346/86400)+25569+(-5/24)</f>
        <v>42515.519317129627</v>
      </c>
      <c r="M2346" s="15" t="str">
        <f>TEXT(L2346, "mmm")</f>
        <v>May</v>
      </c>
      <c r="N2346" s="15" t="str">
        <f>TEXT(L2346, "yyyy")</f>
        <v>2016</v>
      </c>
      <c r="O2346" t="b">
        <v>0</v>
      </c>
      <c r="P2346">
        <v>1</v>
      </c>
      <c r="Q2346" t="b">
        <v>0</v>
      </c>
      <c r="R2346" t="s">
        <v>8272</v>
      </c>
      <c r="S2346" s="10">
        <f>(E2346/D2346)*100</f>
        <v>0.1</v>
      </c>
      <c r="T2346" s="12">
        <f>IF(P2346&gt;0,E2346/P2346,0)</f>
        <v>1</v>
      </c>
      <c r="U2346" t="str">
        <f>LEFT(R2346,FIND("/",R2346,1)-1)</f>
        <v>technology</v>
      </c>
      <c r="V2346" t="str">
        <f>RIGHT(R2346,(LEN(R2346)-LEN(U2346)-1))</f>
        <v>web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>(I2347/86400)+25569+(-5/24)</f>
        <v>42094.777083333327</v>
      </c>
      <c r="K2347">
        <v>1424822556</v>
      </c>
      <c r="L2347" s="13">
        <f>(K2347/86400)+25569+(-5/24)</f>
        <v>42059.79347222222</v>
      </c>
      <c r="M2347" s="15" t="str">
        <f>TEXT(L2347, "mmm")</f>
        <v>Feb</v>
      </c>
      <c r="N2347" s="15" t="str">
        <f>TEXT(L2347, "yyyy")</f>
        <v>2015</v>
      </c>
      <c r="O2347" t="b">
        <v>0</v>
      </c>
      <c r="P2347">
        <v>0</v>
      </c>
      <c r="Q2347" t="b">
        <v>0</v>
      </c>
      <c r="R2347" t="s">
        <v>8272</v>
      </c>
      <c r="S2347" s="10">
        <f>(E2347/D2347)*100</f>
        <v>0</v>
      </c>
      <c r="T2347" s="12">
        <f>IF(P2347&gt;0,E2347/P2347,0)</f>
        <v>0</v>
      </c>
      <c r="U2347" t="str">
        <f>LEFT(R2347,FIND("/",R2347,1)-1)</f>
        <v>technology</v>
      </c>
      <c r="V2347" t="str">
        <f>RIGHT(R2347,(LEN(R2347)-LEN(U2347)-1))</f>
        <v>web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>(I2348/86400)+25569+(-5/24)</f>
        <v>42660.590636574074</v>
      </c>
      <c r="K2348">
        <v>1472843431</v>
      </c>
      <c r="L2348" s="13">
        <f>(K2348/86400)+25569+(-5/24)</f>
        <v>42615.590636574074</v>
      </c>
      <c r="M2348" s="15" t="str">
        <f>TEXT(L2348, "mmm")</f>
        <v>Sep</v>
      </c>
      <c r="N2348" s="15" t="str">
        <f>TEXT(L2348, "yyyy")</f>
        <v>2016</v>
      </c>
      <c r="O2348" t="b">
        <v>0</v>
      </c>
      <c r="P2348">
        <v>3</v>
      </c>
      <c r="Q2348" t="b">
        <v>0</v>
      </c>
      <c r="R2348" t="s">
        <v>8272</v>
      </c>
      <c r="S2348" s="10">
        <f>(E2348/D2348)*100</f>
        <v>6.5000000000000002E-2</v>
      </c>
      <c r="T2348" s="12">
        <f>IF(P2348&gt;0,E2348/P2348,0)</f>
        <v>13</v>
      </c>
      <c r="U2348" t="str">
        <f>LEFT(R2348,FIND("/",R2348,1)-1)</f>
        <v>technology</v>
      </c>
      <c r="V2348" t="str">
        <f>RIGHT(R2348,(LEN(R2348)-LEN(U2348)-1))</f>
        <v>web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>(I2349/86400)+25569+(-5/24)</f>
        <v>42607.39902777777</v>
      </c>
      <c r="K2349">
        <v>1469543676</v>
      </c>
      <c r="L2349" s="13">
        <f>(K2349/86400)+25569+(-5/24)</f>
        <v>42577.39902777777</v>
      </c>
      <c r="M2349" s="15" t="str">
        <f>TEXT(L2349, "mmm")</f>
        <v>Jul</v>
      </c>
      <c r="N2349" s="15" t="str">
        <f>TEXT(L2349, "yyyy")</f>
        <v>2016</v>
      </c>
      <c r="O2349" t="b">
        <v>0</v>
      </c>
      <c r="P2349">
        <v>1</v>
      </c>
      <c r="Q2349" t="b">
        <v>0</v>
      </c>
      <c r="R2349" t="s">
        <v>8272</v>
      </c>
      <c r="S2349" s="10">
        <f>(E2349/D2349)*100</f>
        <v>1.5</v>
      </c>
      <c r="T2349" s="12">
        <f>IF(P2349&gt;0,E2349/P2349,0)</f>
        <v>15</v>
      </c>
      <c r="U2349" t="str">
        <f>LEFT(R2349,FIND("/",R2349,1)-1)</f>
        <v>technology</v>
      </c>
      <c r="V2349" t="str">
        <f>RIGHT(R2349,(LEN(R2349)-LEN(U2349)-1))</f>
        <v>web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>(I2350/86400)+25569+(-5/24)</f>
        <v>42420.723819444444</v>
      </c>
      <c r="K2350">
        <v>1450822938</v>
      </c>
      <c r="L2350" s="13">
        <f>(K2350/86400)+25569+(-5/24)</f>
        <v>42360.723819444444</v>
      </c>
      <c r="M2350" s="15" t="str">
        <f>TEXT(L2350, "mmm")</f>
        <v>Dec</v>
      </c>
      <c r="N2350" s="15" t="str">
        <f>TEXT(L2350, "yyyy")</f>
        <v>2015</v>
      </c>
      <c r="O2350" t="b">
        <v>0</v>
      </c>
      <c r="P2350">
        <v>5</v>
      </c>
      <c r="Q2350" t="b">
        <v>0</v>
      </c>
      <c r="R2350" t="s">
        <v>8272</v>
      </c>
      <c r="S2350" s="10">
        <f>(E2350/D2350)*100</f>
        <v>0.38571428571428573</v>
      </c>
      <c r="T2350" s="12">
        <f>IF(P2350&gt;0,E2350/P2350,0)</f>
        <v>54</v>
      </c>
      <c r="U2350" t="str">
        <f>LEFT(R2350,FIND("/",R2350,1)-1)</f>
        <v>technology</v>
      </c>
      <c r="V2350" t="str">
        <f>RIGHT(R2350,(LEN(R2350)-LEN(U2350)-1))</f>
        <v>web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>(I2351/86400)+25569+(-5/24)</f>
        <v>42227.567453703705</v>
      </c>
      <c r="K2351">
        <v>1436812628</v>
      </c>
      <c r="L2351" s="13">
        <f>(K2351/86400)+25569+(-5/24)</f>
        <v>42198.567453703705</v>
      </c>
      <c r="M2351" s="15" t="str">
        <f>TEXT(L2351, "mmm")</f>
        <v>Jul</v>
      </c>
      <c r="N2351" s="15" t="str">
        <f>TEXT(L2351, "yyyy")</f>
        <v>2015</v>
      </c>
      <c r="O2351" t="b">
        <v>0</v>
      </c>
      <c r="P2351">
        <v>0</v>
      </c>
      <c r="Q2351" t="b">
        <v>0</v>
      </c>
      <c r="R2351" t="s">
        <v>8272</v>
      </c>
      <c r="S2351" s="10">
        <f>(E2351/D2351)*100</f>
        <v>0</v>
      </c>
      <c r="T2351" s="12">
        <f>IF(P2351&gt;0,E2351/P2351,0)</f>
        <v>0</v>
      </c>
      <c r="U2351" t="str">
        <f>LEFT(R2351,FIND("/",R2351,1)-1)</f>
        <v>technology</v>
      </c>
      <c r="V2351" t="str">
        <f>RIGHT(R2351,(LEN(R2351)-LEN(U2351)-1))</f>
        <v>web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>(I2352/86400)+25569+(-5/24)</f>
        <v>42738.633912037032</v>
      </c>
      <c r="K2352">
        <v>1480882370</v>
      </c>
      <c r="L2352" s="13">
        <f>(K2352/86400)+25569+(-5/24)</f>
        <v>42708.633912037032</v>
      </c>
      <c r="M2352" s="15" t="str">
        <f>TEXT(L2352, "mmm")</f>
        <v>Dec</v>
      </c>
      <c r="N2352" s="15" t="str">
        <f>TEXT(L2352, "yyyy")</f>
        <v>2016</v>
      </c>
      <c r="O2352" t="b">
        <v>0</v>
      </c>
      <c r="P2352">
        <v>0</v>
      </c>
      <c r="Q2352" t="b">
        <v>0</v>
      </c>
      <c r="R2352" t="s">
        <v>8272</v>
      </c>
      <c r="S2352" s="10">
        <f>(E2352/D2352)*100</f>
        <v>0</v>
      </c>
      <c r="T2352" s="12">
        <f>IF(P2352&gt;0,E2352/P2352,0)</f>
        <v>0</v>
      </c>
      <c r="U2352" t="str">
        <f>LEFT(R2352,FIND("/",R2352,1)-1)</f>
        <v>technology</v>
      </c>
      <c r="V2352" t="str">
        <f>RIGHT(R2352,(LEN(R2352)-LEN(U2352)-1))</f>
        <v>web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>(I2353/86400)+25569+(-5/24)</f>
        <v>42123.892812500002</v>
      </c>
      <c r="K2353">
        <v>1427768739</v>
      </c>
      <c r="L2353" s="13">
        <f>(K2353/86400)+25569+(-5/24)</f>
        <v>42093.892812500002</v>
      </c>
      <c r="M2353" s="15" t="str">
        <f>TEXT(L2353, "mmm")</f>
        <v>Mar</v>
      </c>
      <c r="N2353" s="15" t="str">
        <f>TEXT(L2353, "yyyy")</f>
        <v>2015</v>
      </c>
      <c r="O2353" t="b">
        <v>0</v>
      </c>
      <c r="P2353">
        <v>7</v>
      </c>
      <c r="Q2353" t="b">
        <v>0</v>
      </c>
      <c r="R2353" t="s">
        <v>8272</v>
      </c>
      <c r="S2353" s="10">
        <f>(E2353/D2353)*100</f>
        <v>0.5714285714285714</v>
      </c>
      <c r="T2353" s="12">
        <f>IF(P2353&gt;0,E2353/P2353,0)</f>
        <v>15.428571428571429</v>
      </c>
      <c r="U2353" t="str">
        <f>LEFT(R2353,FIND("/",R2353,1)-1)</f>
        <v>technology</v>
      </c>
      <c r="V2353" t="str">
        <f>RIGHT(R2353,(LEN(R2353)-LEN(U2353)-1))</f>
        <v>web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>(I2354/86400)+25569+(-5/24)</f>
        <v>42161.425370370365</v>
      </c>
      <c r="K2354">
        <v>1428419552</v>
      </c>
      <c r="L2354" s="13">
        <f>(K2354/86400)+25569+(-5/24)</f>
        <v>42101.425370370365</v>
      </c>
      <c r="M2354" s="15" t="str">
        <f>TEXT(L2354, "mmm")</f>
        <v>Apr</v>
      </c>
      <c r="N2354" s="15" t="str">
        <f>TEXT(L2354, "yyyy")</f>
        <v>2015</v>
      </c>
      <c r="O2354" t="b">
        <v>0</v>
      </c>
      <c r="P2354">
        <v>0</v>
      </c>
      <c r="Q2354" t="b">
        <v>0</v>
      </c>
      <c r="R2354" t="s">
        <v>8272</v>
      </c>
      <c r="S2354" s="10">
        <f>(E2354/D2354)*100</f>
        <v>0</v>
      </c>
      <c r="T2354" s="12">
        <f>IF(P2354&gt;0,E2354/P2354,0)</f>
        <v>0</v>
      </c>
      <c r="U2354" t="str">
        <f>LEFT(R2354,FIND("/",R2354,1)-1)</f>
        <v>technology</v>
      </c>
      <c r="V2354" t="str">
        <f>RIGHT(R2354,(LEN(R2354)-LEN(U2354)-1))</f>
        <v>web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>(I2355/86400)+25569+(-5/24)</f>
        <v>42115.467847222222</v>
      </c>
      <c r="K2355">
        <v>1428596022</v>
      </c>
      <c r="L2355" s="13">
        <f>(K2355/86400)+25569+(-5/24)</f>
        <v>42103.467847222222</v>
      </c>
      <c r="M2355" s="15" t="str">
        <f>TEXT(L2355, "mmm")</f>
        <v>Apr</v>
      </c>
      <c r="N2355" s="15" t="str">
        <f>TEXT(L2355, "yyyy")</f>
        <v>2015</v>
      </c>
      <c r="O2355" t="b">
        <v>0</v>
      </c>
      <c r="P2355">
        <v>0</v>
      </c>
      <c r="Q2355" t="b">
        <v>0</v>
      </c>
      <c r="R2355" t="s">
        <v>8272</v>
      </c>
      <c r="S2355" s="10">
        <f>(E2355/D2355)*100</f>
        <v>0</v>
      </c>
      <c r="T2355" s="12">
        <f>IF(P2355&gt;0,E2355/P2355,0)</f>
        <v>0</v>
      </c>
      <c r="U2355" t="str">
        <f>LEFT(R2355,FIND("/",R2355,1)-1)</f>
        <v>technology</v>
      </c>
      <c r="V2355" t="str">
        <f>RIGHT(R2355,(LEN(R2355)-LEN(U2355)-1))</f>
        <v>web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>(I2356/86400)+25569+(-5/24)</f>
        <v>42014.51458333333</v>
      </c>
      <c r="K2356">
        <v>1415726460</v>
      </c>
      <c r="L2356" s="13">
        <f>(K2356/86400)+25569+(-5/24)</f>
        <v>41954.51458333333</v>
      </c>
      <c r="M2356" s="15" t="str">
        <f>TEXT(L2356, "mmm")</f>
        <v>Nov</v>
      </c>
      <c r="N2356" s="15" t="str">
        <f>TEXT(L2356, "yyyy")</f>
        <v>2014</v>
      </c>
      <c r="O2356" t="b">
        <v>0</v>
      </c>
      <c r="P2356">
        <v>1</v>
      </c>
      <c r="Q2356" t="b">
        <v>0</v>
      </c>
      <c r="R2356" t="s">
        <v>8272</v>
      </c>
      <c r="S2356" s="10">
        <f>(E2356/D2356)*100</f>
        <v>7.1428571428571425E-2</v>
      </c>
      <c r="T2356" s="12">
        <f>IF(P2356&gt;0,E2356/P2356,0)</f>
        <v>25</v>
      </c>
      <c r="U2356" t="str">
        <f>LEFT(R2356,FIND("/",R2356,1)-1)</f>
        <v>technology</v>
      </c>
      <c r="V2356" t="str">
        <f>RIGHT(R2356,(LEN(R2356)-LEN(U2356)-1))</f>
        <v>web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>(I2357/86400)+25569+(-5/24)</f>
        <v>42126.709907407407</v>
      </c>
      <c r="K2357">
        <v>1428012136</v>
      </c>
      <c r="L2357" s="13">
        <f>(K2357/86400)+25569+(-5/24)</f>
        <v>42096.709907407407</v>
      </c>
      <c r="M2357" s="15" t="str">
        <f>TEXT(L2357, "mmm")</f>
        <v>Apr</v>
      </c>
      <c r="N2357" s="15" t="str">
        <f>TEXT(L2357, "yyyy")</f>
        <v>2015</v>
      </c>
      <c r="O2357" t="b">
        <v>0</v>
      </c>
      <c r="P2357">
        <v>2</v>
      </c>
      <c r="Q2357" t="b">
        <v>0</v>
      </c>
      <c r="R2357" t="s">
        <v>8272</v>
      </c>
      <c r="S2357" s="10">
        <f>(E2357/D2357)*100</f>
        <v>0.6875</v>
      </c>
      <c r="T2357" s="12">
        <f>IF(P2357&gt;0,E2357/P2357,0)</f>
        <v>27.5</v>
      </c>
      <c r="U2357" t="str">
        <f>LEFT(R2357,FIND("/",R2357,1)-1)</f>
        <v>technology</v>
      </c>
      <c r="V2357" t="str">
        <f>RIGHT(R2357,(LEN(R2357)-LEN(U2357)-1))</f>
        <v>web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>(I2358/86400)+25569+(-5/24)</f>
        <v>42160.575277777774</v>
      </c>
      <c r="K2358">
        <v>1430938104</v>
      </c>
      <c r="L2358" s="13">
        <f>(K2358/86400)+25569+(-5/24)</f>
        <v>42130.575277777774</v>
      </c>
      <c r="M2358" s="15" t="str">
        <f>TEXT(L2358, "mmm")</f>
        <v>May</v>
      </c>
      <c r="N2358" s="15" t="str">
        <f>TEXT(L2358, "yyyy")</f>
        <v>2015</v>
      </c>
      <c r="O2358" t="b">
        <v>0</v>
      </c>
      <c r="P2358">
        <v>0</v>
      </c>
      <c r="Q2358" t="b">
        <v>0</v>
      </c>
      <c r="R2358" t="s">
        <v>8272</v>
      </c>
      <c r="S2358" s="10">
        <f>(E2358/D2358)*100</f>
        <v>0</v>
      </c>
      <c r="T2358" s="12">
        <f>IF(P2358&gt;0,E2358/P2358,0)</f>
        <v>0</v>
      </c>
      <c r="U2358" t="str">
        <f>LEFT(R2358,FIND("/",R2358,1)-1)</f>
        <v>technology</v>
      </c>
      <c r="V2358" t="str">
        <f>RIGHT(R2358,(LEN(R2358)-LEN(U2358)-1))</f>
        <v>web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>(I2359/86400)+25569+(-5/24)</f>
        <v>42294.411782407406</v>
      </c>
      <c r="K2359">
        <v>1442501578</v>
      </c>
      <c r="L2359" s="13">
        <f>(K2359/86400)+25569+(-5/24)</f>
        <v>42264.411782407406</v>
      </c>
      <c r="M2359" s="15" t="str">
        <f>TEXT(L2359, "mmm")</f>
        <v>Sep</v>
      </c>
      <c r="N2359" s="15" t="str">
        <f>TEXT(L2359, "yyyy")</f>
        <v>2015</v>
      </c>
      <c r="O2359" t="b">
        <v>0</v>
      </c>
      <c r="P2359">
        <v>0</v>
      </c>
      <c r="Q2359" t="b">
        <v>0</v>
      </c>
      <c r="R2359" t="s">
        <v>8272</v>
      </c>
      <c r="S2359" s="10">
        <f>(E2359/D2359)*100</f>
        <v>0</v>
      </c>
      <c r="T2359" s="12">
        <f>IF(P2359&gt;0,E2359/P2359,0)</f>
        <v>0</v>
      </c>
      <c r="U2359" t="str">
        <f>LEFT(R2359,FIND("/",R2359,1)-1)</f>
        <v>technology</v>
      </c>
      <c r="V2359" t="str">
        <f>RIGHT(R2359,(LEN(R2359)-LEN(U2359)-1))</f>
        <v>web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>(I2360/86400)+25569+(-5/24)</f>
        <v>42034.818749999999</v>
      </c>
      <c r="K2360">
        <v>1417818036</v>
      </c>
      <c r="L2360" s="13">
        <f>(K2360/86400)+25569+(-5/24)</f>
        <v>41978.722638888888</v>
      </c>
      <c r="M2360" s="15" t="str">
        <f>TEXT(L2360, "mmm")</f>
        <v>Dec</v>
      </c>
      <c r="N2360" s="15" t="str">
        <f>TEXT(L2360, "yyyy")</f>
        <v>2014</v>
      </c>
      <c r="O2360" t="b">
        <v>0</v>
      </c>
      <c r="P2360">
        <v>0</v>
      </c>
      <c r="Q2360" t="b">
        <v>0</v>
      </c>
      <c r="R2360" t="s">
        <v>8272</v>
      </c>
      <c r="S2360" s="10">
        <f>(E2360/D2360)*100</f>
        <v>0</v>
      </c>
      <c r="T2360" s="12">
        <f>IF(P2360&gt;0,E2360/P2360,0)</f>
        <v>0</v>
      </c>
      <c r="U2360" t="str">
        <f>LEFT(R2360,FIND("/",R2360,1)-1)</f>
        <v>technology</v>
      </c>
      <c r="V2360" t="str">
        <f>RIGHT(R2360,(LEN(R2360)-LEN(U2360)-1))</f>
        <v>web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>(I2361/86400)+25569+(-5/24)</f>
        <v>42219.441249999996</v>
      </c>
      <c r="K2361">
        <v>1433432124</v>
      </c>
      <c r="L2361" s="13">
        <f>(K2361/86400)+25569+(-5/24)</f>
        <v>42159.441249999996</v>
      </c>
      <c r="M2361" s="15" t="str">
        <f>TEXT(L2361, "mmm")</f>
        <v>Jun</v>
      </c>
      <c r="N2361" s="15" t="str">
        <f>TEXT(L2361, "yyyy")</f>
        <v>2015</v>
      </c>
      <c r="O2361" t="b">
        <v>0</v>
      </c>
      <c r="P2361">
        <v>3</v>
      </c>
      <c r="Q2361" t="b">
        <v>0</v>
      </c>
      <c r="R2361" t="s">
        <v>8272</v>
      </c>
      <c r="S2361" s="10">
        <f>(E2361/D2361)*100</f>
        <v>14.680000000000001</v>
      </c>
      <c r="T2361" s="12">
        <f>IF(P2361&gt;0,E2361/P2361,0)</f>
        <v>367</v>
      </c>
      <c r="U2361" t="str">
        <f>LEFT(R2361,FIND("/",R2361,1)-1)</f>
        <v>technology</v>
      </c>
      <c r="V2361" t="str">
        <f>RIGHT(R2361,(LEN(R2361)-LEN(U2361)-1))</f>
        <v>web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>(I2362/86400)+25569+(-5/24)</f>
        <v>42407.498611111114</v>
      </c>
      <c r="K2362">
        <v>1452272280</v>
      </c>
      <c r="L2362" s="13">
        <f>(K2362/86400)+25569+(-5/24)</f>
        <v>42377.498611111114</v>
      </c>
      <c r="M2362" s="15" t="str">
        <f>TEXT(L2362, "mmm")</f>
        <v>Jan</v>
      </c>
      <c r="N2362" s="15" t="str">
        <f>TEXT(L2362, "yyyy")</f>
        <v>2016</v>
      </c>
      <c r="O2362" t="b">
        <v>0</v>
      </c>
      <c r="P2362">
        <v>1</v>
      </c>
      <c r="Q2362" t="b">
        <v>0</v>
      </c>
      <c r="R2362" t="s">
        <v>8272</v>
      </c>
      <c r="S2362" s="10">
        <f>(E2362/D2362)*100</f>
        <v>0.04</v>
      </c>
      <c r="T2362" s="12">
        <f>IF(P2362&gt;0,E2362/P2362,0)</f>
        <v>2</v>
      </c>
      <c r="U2362" t="str">
        <f>LEFT(R2362,FIND("/",R2362,1)-1)</f>
        <v>technology</v>
      </c>
      <c r="V2362" t="str">
        <f>RIGHT(R2362,(LEN(R2362)-LEN(U2362)-1))</f>
        <v>web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>(I2363/86400)+25569+(-5/24)</f>
        <v>42490.708333333336</v>
      </c>
      <c r="K2363">
        <v>1459975008</v>
      </c>
      <c r="L2363" s="13">
        <f>(K2363/86400)+25569+(-5/24)</f>
        <v>42466.650555555556</v>
      </c>
      <c r="M2363" s="15" t="str">
        <f>TEXT(L2363, "mmm")</f>
        <v>Apr</v>
      </c>
      <c r="N2363" s="15" t="str">
        <f>TEXT(L2363, "yyyy")</f>
        <v>2016</v>
      </c>
      <c r="O2363" t="b">
        <v>0</v>
      </c>
      <c r="P2363">
        <v>0</v>
      </c>
      <c r="Q2363" t="b">
        <v>0</v>
      </c>
      <c r="R2363" t="s">
        <v>8272</v>
      </c>
      <c r="S2363" s="10">
        <f>(E2363/D2363)*100</f>
        <v>0</v>
      </c>
      <c r="T2363" s="12">
        <f>IF(P2363&gt;0,E2363/P2363,0)</f>
        <v>0</v>
      </c>
      <c r="U2363" t="str">
        <f>LEFT(R2363,FIND("/",R2363,1)-1)</f>
        <v>technology</v>
      </c>
      <c r="V2363" t="str">
        <f>RIGHT(R2363,(LEN(R2363)-LEN(U2363)-1))</f>
        <v>web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>(I2364/86400)+25569+(-5/24)</f>
        <v>41984.47997685185</v>
      </c>
      <c r="K2364">
        <v>1415723470</v>
      </c>
      <c r="L2364" s="13">
        <f>(K2364/86400)+25569+(-5/24)</f>
        <v>41954.47997685185</v>
      </c>
      <c r="M2364" s="15" t="str">
        <f>TEXT(L2364, "mmm")</f>
        <v>Nov</v>
      </c>
      <c r="N2364" s="15" t="str">
        <f>TEXT(L2364, "yyyy")</f>
        <v>2014</v>
      </c>
      <c r="O2364" t="b">
        <v>0</v>
      </c>
      <c r="P2364">
        <v>2</v>
      </c>
      <c r="Q2364" t="b">
        <v>0</v>
      </c>
      <c r="R2364" t="s">
        <v>8272</v>
      </c>
      <c r="S2364" s="10">
        <f>(E2364/D2364)*100</f>
        <v>28.571428571428569</v>
      </c>
      <c r="T2364" s="12">
        <f>IF(P2364&gt;0,E2364/P2364,0)</f>
        <v>60</v>
      </c>
      <c r="U2364" t="str">
        <f>LEFT(R2364,FIND("/",R2364,1)-1)</f>
        <v>technology</v>
      </c>
      <c r="V2364" t="str">
        <f>RIGHT(R2364,(LEN(R2364)-LEN(U2364)-1))</f>
        <v>web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>(I2365/86400)+25569+(-5/24)</f>
        <v>42366.803240740737</v>
      </c>
      <c r="K2365">
        <v>1447460200</v>
      </c>
      <c r="L2365" s="13">
        <f>(K2365/86400)+25569+(-5/24)</f>
        <v>42321.803240740737</v>
      </c>
      <c r="M2365" s="15" t="str">
        <f>TEXT(L2365, "mmm")</f>
        <v>Nov</v>
      </c>
      <c r="N2365" s="15" t="str">
        <f>TEXT(L2365, "yyyy")</f>
        <v>2015</v>
      </c>
      <c r="O2365" t="b">
        <v>0</v>
      </c>
      <c r="P2365">
        <v>0</v>
      </c>
      <c r="Q2365" t="b">
        <v>0</v>
      </c>
      <c r="R2365" t="s">
        <v>8272</v>
      </c>
      <c r="S2365" s="10">
        <f>(E2365/D2365)*100</f>
        <v>0</v>
      </c>
      <c r="T2365" s="12">
        <f>IF(P2365&gt;0,E2365/P2365,0)</f>
        <v>0</v>
      </c>
      <c r="U2365" t="str">
        <f>LEFT(R2365,FIND("/",R2365,1)-1)</f>
        <v>technology</v>
      </c>
      <c r="V2365" t="str">
        <f>RIGHT(R2365,(LEN(R2365)-LEN(U2365)-1))</f>
        <v>web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>(I2366/86400)+25569+(-5/24)</f>
        <v>42303.726342592585</v>
      </c>
      <c r="K2366">
        <v>1441146356</v>
      </c>
      <c r="L2366" s="13">
        <f>(K2366/86400)+25569+(-5/24)</f>
        <v>42248.726342592585</v>
      </c>
      <c r="M2366" s="15" t="str">
        <f>TEXT(L2366, "mmm")</f>
        <v>Sep</v>
      </c>
      <c r="N2366" s="15" t="str">
        <f>TEXT(L2366, "yyyy")</f>
        <v>2015</v>
      </c>
      <c r="O2366" t="b">
        <v>0</v>
      </c>
      <c r="P2366">
        <v>0</v>
      </c>
      <c r="Q2366" t="b">
        <v>0</v>
      </c>
      <c r="R2366" t="s">
        <v>8272</v>
      </c>
      <c r="S2366" s="10">
        <f>(E2366/D2366)*100</f>
        <v>0</v>
      </c>
      <c r="T2366" s="12">
        <f>IF(P2366&gt;0,E2366/P2366,0)</f>
        <v>0</v>
      </c>
      <c r="U2366" t="str">
        <f>LEFT(R2366,FIND("/",R2366,1)-1)</f>
        <v>technology</v>
      </c>
      <c r="V2366" t="str">
        <f>RIGHT(R2366,(LEN(R2366)-LEN(U2366)-1))</f>
        <v>web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>(I2367/86400)+25569+(-5/24)</f>
        <v>42386.749999999993</v>
      </c>
      <c r="K2367">
        <v>1449596425</v>
      </c>
      <c r="L2367" s="13">
        <f>(K2367/86400)+25569+(-5/24)</f>
        <v>42346.528067129628</v>
      </c>
      <c r="M2367" s="15" t="str">
        <f>TEXT(L2367, "mmm")</f>
        <v>Dec</v>
      </c>
      <c r="N2367" s="15" t="str">
        <f>TEXT(L2367, "yyyy")</f>
        <v>2015</v>
      </c>
      <c r="O2367" t="b">
        <v>0</v>
      </c>
      <c r="P2367">
        <v>0</v>
      </c>
      <c r="Q2367" t="b">
        <v>0</v>
      </c>
      <c r="R2367" t="s">
        <v>8272</v>
      </c>
      <c r="S2367" s="10">
        <f>(E2367/D2367)*100</f>
        <v>0</v>
      </c>
      <c r="T2367" s="12">
        <f>IF(P2367&gt;0,E2367/P2367,0)</f>
        <v>0</v>
      </c>
      <c r="U2367" t="str">
        <f>LEFT(R2367,FIND("/",R2367,1)-1)</f>
        <v>technology</v>
      </c>
      <c r="V2367" t="str">
        <f>RIGHT(R2367,(LEN(R2367)-LEN(U2367)-1))</f>
        <v>web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>(I2368/86400)+25569+(-5/24)</f>
        <v>42298.323298611103</v>
      </c>
      <c r="K2368">
        <v>1442839533</v>
      </c>
      <c r="L2368" s="13">
        <f>(K2368/86400)+25569+(-5/24)</f>
        <v>42268.323298611103</v>
      </c>
      <c r="M2368" s="15" t="str">
        <f>TEXT(L2368, "mmm")</f>
        <v>Sep</v>
      </c>
      <c r="N2368" s="15" t="str">
        <f>TEXT(L2368, "yyyy")</f>
        <v>2015</v>
      </c>
      <c r="O2368" t="b">
        <v>0</v>
      </c>
      <c r="P2368">
        <v>27</v>
      </c>
      <c r="Q2368" t="b">
        <v>0</v>
      </c>
      <c r="R2368" t="s">
        <v>8272</v>
      </c>
      <c r="S2368" s="10">
        <f>(E2368/D2368)*100</f>
        <v>10.52</v>
      </c>
      <c r="T2368" s="12">
        <f>IF(P2368&gt;0,E2368/P2368,0)</f>
        <v>97.407407407407405</v>
      </c>
      <c r="U2368" t="str">
        <f>LEFT(R2368,FIND("/",R2368,1)-1)</f>
        <v>technology</v>
      </c>
      <c r="V2368" t="str">
        <f>RIGHT(R2368,(LEN(R2368)-LEN(U2368)-1))</f>
        <v>web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>(I2369/86400)+25569+(-5/24)</f>
        <v>42485.720092592594</v>
      </c>
      <c r="K2369">
        <v>1456442216</v>
      </c>
      <c r="L2369" s="13">
        <f>(K2369/86400)+25569+(-5/24)</f>
        <v>42425.761759259258</v>
      </c>
      <c r="M2369" s="15" t="str">
        <f>TEXT(L2369, "mmm")</f>
        <v>Feb</v>
      </c>
      <c r="N2369" s="15" t="str">
        <f>TEXT(L2369, "yyyy")</f>
        <v>2016</v>
      </c>
      <c r="O2369" t="b">
        <v>0</v>
      </c>
      <c r="P2369">
        <v>14</v>
      </c>
      <c r="Q2369" t="b">
        <v>0</v>
      </c>
      <c r="R2369" t="s">
        <v>8272</v>
      </c>
      <c r="S2369" s="10">
        <f>(E2369/D2369)*100</f>
        <v>1.34</v>
      </c>
      <c r="T2369" s="12">
        <f>IF(P2369&gt;0,E2369/P2369,0)</f>
        <v>47.857142857142854</v>
      </c>
      <c r="U2369" t="str">
        <f>LEFT(R2369,FIND("/",R2369,1)-1)</f>
        <v>technology</v>
      </c>
      <c r="V2369" t="str">
        <f>RIGHT(R2369,(LEN(R2369)-LEN(U2369)-1))</f>
        <v>web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>(I2370/86400)+25569+(-5/24)</f>
        <v>42108.471817129626</v>
      </c>
      <c r="K2370">
        <v>1425143965</v>
      </c>
      <c r="L2370" s="13">
        <f>(K2370/86400)+25569+(-5/24)</f>
        <v>42063.513483796291</v>
      </c>
      <c r="M2370" s="15" t="str">
        <f>TEXT(L2370, "mmm")</f>
        <v>Feb</v>
      </c>
      <c r="N2370" s="15" t="str">
        <f>TEXT(L2370, "yyyy")</f>
        <v>2015</v>
      </c>
      <c r="O2370" t="b">
        <v>0</v>
      </c>
      <c r="P2370">
        <v>2</v>
      </c>
      <c r="Q2370" t="b">
        <v>0</v>
      </c>
      <c r="R2370" t="s">
        <v>8272</v>
      </c>
      <c r="S2370" s="10">
        <f>(E2370/D2370)*100</f>
        <v>0.25</v>
      </c>
      <c r="T2370" s="12">
        <f>IF(P2370&gt;0,E2370/P2370,0)</f>
        <v>50</v>
      </c>
      <c r="U2370" t="str">
        <f>LEFT(R2370,FIND("/",R2370,1)-1)</f>
        <v>technology</v>
      </c>
      <c r="V2370" t="str">
        <f>RIGHT(R2370,(LEN(R2370)-LEN(U2370)-1))</f>
        <v>web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>(I2371/86400)+25569+(-5/24)</f>
        <v>42410.60429398148</v>
      </c>
      <c r="K2371">
        <v>1452540611</v>
      </c>
      <c r="L2371" s="13">
        <f>(K2371/86400)+25569+(-5/24)</f>
        <v>42380.60429398148</v>
      </c>
      <c r="M2371" s="15" t="str">
        <f>TEXT(L2371, "mmm")</f>
        <v>Jan</v>
      </c>
      <c r="N2371" s="15" t="str">
        <f>TEXT(L2371, "yyyy")</f>
        <v>2016</v>
      </c>
      <c r="O2371" t="b">
        <v>0</v>
      </c>
      <c r="P2371">
        <v>0</v>
      </c>
      <c r="Q2371" t="b">
        <v>0</v>
      </c>
      <c r="R2371" t="s">
        <v>8272</v>
      </c>
      <c r="S2371" s="10">
        <f>(E2371/D2371)*100</f>
        <v>0</v>
      </c>
      <c r="T2371" s="12">
        <f>IF(P2371&gt;0,E2371/P2371,0)</f>
        <v>0</v>
      </c>
      <c r="U2371" t="str">
        <f>LEFT(R2371,FIND("/",R2371,1)-1)</f>
        <v>technology</v>
      </c>
      <c r="V2371" t="str">
        <f>RIGHT(R2371,(LEN(R2371)-LEN(U2371)-1))</f>
        <v>web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>(I2372/86400)+25569+(-5/24)</f>
        <v>41990.980798611105</v>
      </c>
      <c r="K2372">
        <v>1416285141</v>
      </c>
      <c r="L2372" s="13">
        <f>(K2372/86400)+25569+(-5/24)</f>
        <v>41960.980798611105</v>
      </c>
      <c r="M2372" s="15" t="str">
        <f>TEXT(L2372, "mmm")</f>
        <v>Nov</v>
      </c>
      <c r="N2372" s="15" t="str">
        <f>TEXT(L2372, "yyyy")</f>
        <v>2014</v>
      </c>
      <c r="O2372" t="b">
        <v>0</v>
      </c>
      <c r="P2372">
        <v>4</v>
      </c>
      <c r="Q2372" t="b">
        <v>0</v>
      </c>
      <c r="R2372" t="s">
        <v>8272</v>
      </c>
      <c r="S2372" s="10">
        <f>(E2372/D2372)*100</f>
        <v>0.32800000000000001</v>
      </c>
      <c r="T2372" s="12">
        <f>IF(P2372&gt;0,E2372/P2372,0)</f>
        <v>20.5</v>
      </c>
      <c r="U2372" t="str">
        <f>LEFT(R2372,FIND("/",R2372,1)-1)</f>
        <v>technology</v>
      </c>
      <c r="V2372" t="str">
        <f>RIGHT(R2372,(LEN(R2372)-LEN(U2372)-1))</f>
        <v>web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>(I2373/86400)+25569+(-5/24)</f>
        <v>42180.569398148145</v>
      </c>
      <c r="K2373">
        <v>1432665596</v>
      </c>
      <c r="L2373" s="13">
        <f>(K2373/86400)+25569+(-5/24)</f>
        <v>42150.569398148145</v>
      </c>
      <c r="M2373" s="15" t="str">
        <f>TEXT(L2373, "mmm")</f>
        <v>May</v>
      </c>
      <c r="N2373" s="15" t="str">
        <f>TEXT(L2373, "yyyy")</f>
        <v>2015</v>
      </c>
      <c r="O2373" t="b">
        <v>0</v>
      </c>
      <c r="P2373">
        <v>0</v>
      </c>
      <c r="Q2373" t="b">
        <v>0</v>
      </c>
      <c r="R2373" t="s">
        <v>8272</v>
      </c>
      <c r="S2373" s="10">
        <f>(E2373/D2373)*100</f>
        <v>0</v>
      </c>
      <c r="T2373" s="12">
        <f>IF(P2373&gt;0,E2373/P2373,0)</f>
        <v>0</v>
      </c>
      <c r="U2373" t="str">
        <f>LEFT(R2373,FIND("/",R2373,1)-1)</f>
        <v>technology</v>
      </c>
      <c r="V2373" t="str">
        <f>RIGHT(R2373,(LEN(R2373)-LEN(U2373)-1))</f>
        <v>web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>(I2374/86400)+25569+(-5/24)</f>
        <v>42117.860775462956</v>
      </c>
      <c r="K2374">
        <v>1427247571</v>
      </c>
      <c r="L2374" s="13">
        <f>(K2374/86400)+25569+(-5/24)</f>
        <v>42087.860775462956</v>
      </c>
      <c r="M2374" s="15" t="str">
        <f>TEXT(L2374, "mmm")</f>
        <v>Mar</v>
      </c>
      <c r="N2374" s="15" t="str">
        <f>TEXT(L2374, "yyyy")</f>
        <v>2015</v>
      </c>
      <c r="O2374" t="b">
        <v>0</v>
      </c>
      <c r="P2374">
        <v>6</v>
      </c>
      <c r="Q2374" t="b">
        <v>0</v>
      </c>
      <c r="R2374" t="s">
        <v>8272</v>
      </c>
      <c r="S2374" s="10">
        <f>(E2374/D2374)*100</f>
        <v>3.2727272727272729</v>
      </c>
      <c r="T2374" s="12">
        <f>IF(P2374&gt;0,E2374/P2374,0)</f>
        <v>30</v>
      </c>
      <c r="U2374" t="str">
        <f>LEFT(R2374,FIND("/",R2374,1)-1)</f>
        <v>technology</v>
      </c>
      <c r="V2374" t="str">
        <f>RIGHT(R2374,(LEN(R2374)-LEN(U2374)-1))</f>
        <v>web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>(I2375/86400)+25569+(-5/24)</f>
        <v>42245.453981481478</v>
      </c>
      <c r="K2375">
        <v>1438271624</v>
      </c>
      <c r="L2375" s="13">
        <f>(K2375/86400)+25569+(-5/24)</f>
        <v>42215.453981481478</v>
      </c>
      <c r="M2375" s="15" t="str">
        <f>TEXT(L2375, "mmm")</f>
        <v>Jul</v>
      </c>
      <c r="N2375" s="15" t="str">
        <f>TEXT(L2375, "yyyy")</f>
        <v>2015</v>
      </c>
      <c r="O2375" t="b">
        <v>0</v>
      </c>
      <c r="P2375">
        <v>1</v>
      </c>
      <c r="Q2375" t="b">
        <v>0</v>
      </c>
      <c r="R2375" t="s">
        <v>8272</v>
      </c>
      <c r="S2375" s="10">
        <f>(E2375/D2375)*100</f>
        <v>5.8823529411764705E-3</v>
      </c>
      <c r="T2375" s="12">
        <f>IF(P2375&gt;0,E2375/P2375,0)</f>
        <v>50</v>
      </c>
      <c r="U2375" t="str">
        <f>LEFT(R2375,FIND("/",R2375,1)-1)</f>
        <v>technology</v>
      </c>
      <c r="V2375" t="str">
        <f>RIGHT(R2375,(LEN(R2375)-LEN(U2375)-1))</f>
        <v>web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>(I2376/86400)+25569+(-5/24)</f>
        <v>42047.634953703702</v>
      </c>
      <c r="K2376">
        <v>1421180060</v>
      </c>
      <c r="L2376" s="13">
        <f>(K2376/86400)+25569+(-5/24)</f>
        <v>42017.634953703702</v>
      </c>
      <c r="M2376" s="15" t="str">
        <f>TEXT(L2376, "mmm")</f>
        <v>Jan</v>
      </c>
      <c r="N2376" s="15" t="str">
        <f>TEXT(L2376, "yyyy")</f>
        <v>2015</v>
      </c>
      <c r="O2376" t="b">
        <v>0</v>
      </c>
      <c r="P2376">
        <v>1</v>
      </c>
      <c r="Q2376" t="b">
        <v>0</v>
      </c>
      <c r="R2376" t="s">
        <v>8272</v>
      </c>
      <c r="S2376" s="10">
        <f>(E2376/D2376)*100</f>
        <v>4.5454545454545456E-2</v>
      </c>
      <c r="T2376" s="12">
        <f>IF(P2376&gt;0,E2376/P2376,0)</f>
        <v>10</v>
      </c>
      <c r="U2376" t="str">
        <f>LEFT(R2376,FIND("/",R2376,1)-1)</f>
        <v>technology</v>
      </c>
      <c r="V2376" t="str">
        <f>RIGHT(R2376,(LEN(R2376)-LEN(U2376)-1))</f>
        <v>web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>(I2377/86400)+25569+(-5/24)</f>
        <v>42622.627743055556</v>
      </c>
      <c r="K2377">
        <v>1470859437</v>
      </c>
      <c r="L2377" s="13">
        <f>(K2377/86400)+25569+(-5/24)</f>
        <v>42592.627743055556</v>
      </c>
      <c r="M2377" s="15" t="str">
        <f>TEXT(L2377, "mmm")</f>
        <v>Aug</v>
      </c>
      <c r="N2377" s="15" t="str">
        <f>TEXT(L2377, "yyyy")</f>
        <v>2016</v>
      </c>
      <c r="O2377" t="b">
        <v>0</v>
      </c>
      <c r="P2377">
        <v>0</v>
      </c>
      <c r="Q2377" t="b">
        <v>0</v>
      </c>
      <c r="R2377" t="s">
        <v>8272</v>
      </c>
      <c r="S2377" s="10">
        <f>(E2377/D2377)*100</f>
        <v>0</v>
      </c>
      <c r="T2377" s="12">
        <f>IF(P2377&gt;0,E2377/P2377,0)</f>
        <v>0</v>
      </c>
      <c r="U2377" t="str">
        <f>LEFT(R2377,FIND("/",R2377,1)-1)</f>
        <v>technology</v>
      </c>
      <c r="V2377" t="str">
        <f>RIGHT(R2377,(LEN(R2377)-LEN(U2377)-1))</f>
        <v>web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>(I2378/86400)+25569+(-5/24)</f>
        <v>42348.717199074068</v>
      </c>
      <c r="K2378">
        <v>1447193566</v>
      </c>
      <c r="L2378" s="13">
        <f>(K2378/86400)+25569+(-5/24)</f>
        <v>42318.717199074068</v>
      </c>
      <c r="M2378" s="15" t="str">
        <f>TEXT(L2378, "mmm")</f>
        <v>Nov</v>
      </c>
      <c r="N2378" s="15" t="str">
        <f>TEXT(L2378, "yyyy")</f>
        <v>2015</v>
      </c>
      <c r="O2378" t="b">
        <v>0</v>
      </c>
      <c r="P2378">
        <v>4</v>
      </c>
      <c r="Q2378" t="b">
        <v>0</v>
      </c>
      <c r="R2378" t="s">
        <v>8272</v>
      </c>
      <c r="S2378" s="10">
        <f>(E2378/D2378)*100</f>
        <v>10.877666666666666</v>
      </c>
      <c r="T2378" s="12">
        <f>IF(P2378&gt;0,E2378/P2378,0)</f>
        <v>81.582499999999996</v>
      </c>
      <c r="U2378" t="str">
        <f>LEFT(R2378,FIND("/",R2378,1)-1)</f>
        <v>technology</v>
      </c>
      <c r="V2378" t="str">
        <f>RIGHT(R2378,(LEN(R2378)-LEN(U2378)-1))</f>
        <v>web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>(I2379/86400)+25569+(-5/24)</f>
        <v>42699.703506944446</v>
      </c>
      <c r="K2379">
        <v>1477515183</v>
      </c>
      <c r="L2379" s="13">
        <f>(K2379/86400)+25569+(-5/24)</f>
        <v>42669.661840277775</v>
      </c>
      <c r="M2379" s="15" t="str">
        <f>TEXT(L2379, "mmm")</f>
        <v>Oct</v>
      </c>
      <c r="N2379" s="15" t="str">
        <f>TEXT(L2379, "yyyy")</f>
        <v>2016</v>
      </c>
      <c r="O2379" t="b">
        <v>0</v>
      </c>
      <c r="P2379">
        <v>0</v>
      </c>
      <c r="Q2379" t="b">
        <v>0</v>
      </c>
      <c r="R2379" t="s">
        <v>8272</v>
      </c>
      <c r="S2379" s="10">
        <f>(E2379/D2379)*100</f>
        <v>0</v>
      </c>
      <c r="T2379" s="12">
        <f>IF(P2379&gt;0,E2379/P2379,0)</f>
        <v>0</v>
      </c>
      <c r="U2379" t="str">
        <f>LEFT(R2379,FIND("/",R2379,1)-1)</f>
        <v>technology</v>
      </c>
      <c r="V2379" t="str">
        <f>RIGHT(R2379,(LEN(R2379)-LEN(U2379)-1))</f>
        <v>web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>(I2380/86400)+25569+(-5/24)</f>
        <v>42241.804745370369</v>
      </c>
      <c r="K2380">
        <v>1438042730</v>
      </c>
      <c r="L2380" s="13">
        <f>(K2380/86400)+25569+(-5/24)</f>
        <v>42212.804745370369</v>
      </c>
      <c r="M2380" s="15" t="str">
        <f>TEXT(L2380, "mmm")</f>
        <v>Jul</v>
      </c>
      <c r="N2380" s="15" t="str">
        <f>TEXT(L2380, "yyyy")</f>
        <v>2015</v>
      </c>
      <c r="O2380" t="b">
        <v>0</v>
      </c>
      <c r="P2380">
        <v>0</v>
      </c>
      <c r="Q2380" t="b">
        <v>0</v>
      </c>
      <c r="R2380" t="s">
        <v>8272</v>
      </c>
      <c r="S2380" s="10">
        <f>(E2380/D2380)*100</f>
        <v>0</v>
      </c>
      <c r="T2380" s="12">
        <f>IF(P2380&gt;0,E2380/P2380,0)</f>
        <v>0</v>
      </c>
      <c r="U2380" t="str">
        <f>LEFT(R2380,FIND("/",R2380,1)-1)</f>
        <v>technology</v>
      </c>
      <c r="V2380" t="str">
        <f>RIGHT(R2380,(LEN(R2380)-LEN(U2380)-1))</f>
        <v>web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>(I2381/86400)+25569+(-5/24)</f>
        <v>42281.808055555557</v>
      </c>
      <c r="K2381">
        <v>1440116616</v>
      </c>
      <c r="L2381" s="13">
        <f>(K2381/86400)+25569+(-5/24)</f>
        <v>42236.808055555557</v>
      </c>
      <c r="M2381" s="15" t="str">
        <f>TEXT(L2381, "mmm")</f>
        <v>Aug</v>
      </c>
      <c r="N2381" s="15" t="str">
        <f>TEXT(L2381, "yyyy")</f>
        <v>2015</v>
      </c>
      <c r="O2381" t="b">
        <v>0</v>
      </c>
      <c r="P2381">
        <v>0</v>
      </c>
      <c r="Q2381" t="b">
        <v>0</v>
      </c>
      <c r="R2381" t="s">
        <v>8272</v>
      </c>
      <c r="S2381" s="10">
        <f>(E2381/D2381)*100</f>
        <v>0</v>
      </c>
      <c r="T2381" s="12">
        <f>IF(P2381&gt;0,E2381/P2381,0)</f>
        <v>0</v>
      </c>
      <c r="U2381" t="str">
        <f>LEFT(R2381,FIND("/",R2381,1)-1)</f>
        <v>technology</v>
      </c>
      <c r="V2381" t="str">
        <f>RIGHT(R2381,(LEN(R2381)-LEN(U2381)-1))</f>
        <v>web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>(I2382/86400)+25569+(-5/24)</f>
        <v>42278.584976851846</v>
      </c>
      <c r="K2382">
        <v>1441134142</v>
      </c>
      <c r="L2382" s="13">
        <f>(K2382/86400)+25569+(-5/24)</f>
        <v>42248.584976851846</v>
      </c>
      <c r="M2382" s="15" t="str">
        <f>TEXT(L2382, "mmm")</f>
        <v>Sep</v>
      </c>
      <c r="N2382" s="15" t="str">
        <f>TEXT(L2382, "yyyy")</f>
        <v>2015</v>
      </c>
      <c r="O2382" t="b">
        <v>0</v>
      </c>
      <c r="P2382">
        <v>3</v>
      </c>
      <c r="Q2382" t="b">
        <v>0</v>
      </c>
      <c r="R2382" t="s">
        <v>8272</v>
      </c>
      <c r="S2382" s="10">
        <f>(E2382/D2382)*100</f>
        <v>0.36666666666666664</v>
      </c>
      <c r="T2382" s="12">
        <f>IF(P2382&gt;0,E2382/P2382,0)</f>
        <v>18.333333333333332</v>
      </c>
      <c r="U2382" t="str">
        <f>LEFT(R2382,FIND("/",R2382,1)-1)</f>
        <v>technology</v>
      </c>
      <c r="V2382" t="str">
        <f>RIGHT(R2382,(LEN(R2382)-LEN(U2382)-1))</f>
        <v>web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>(I2383/86400)+25569+(-5/24)</f>
        <v>42104.727407407401</v>
      </c>
      <c r="K2383">
        <v>1426112848</v>
      </c>
      <c r="L2383" s="13">
        <f>(K2383/86400)+25569+(-5/24)</f>
        <v>42074.727407407401</v>
      </c>
      <c r="M2383" s="15" t="str">
        <f>TEXT(L2383, "mmm")</f>
        <v>Mar</v>
      </c>
      <c r="N2383" s="15" t="str">
        <f>TEXT(L2383, "yyyy")</f>
        <v>2015</v>
      </c>
      <c r="O2383" t="b">
        <v>0</v>
      </c>
      <c r="P2383">
        <v>7</v>
      </c>
      <c r="Q2383" t="b">
        <v>0</v>
      </c>
      <c r="R2383" t="s">
        <v>8272</v>
      </c>
      <c r="S2383" s="10">
        <f>(E2383/D2383)*100</f>
        <v>1.8193398957730169</v>
      </c>
      <c r="T2383" s="12">
        <f>IF(P2383&gt;0,E2383/P2383,0)</f>
        <v>224.42857142857142</v>
      </c>
      <c r="U2383" t="str">
        <f>LEFT(R2383,FIND("/",R2383,1)-1)</f>
        <v>technology</v>
      </c>
      <c r="V2383" t="str">
        <f>RIGHT(R2383,(LEN(R2383)-LEN(U2383)-1))</f>
        <v>web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>(I2384/86400)+25569+(-5/24)</f>
        <v>42219.979201388887</v>
      </c>
      <c r="K2384">
        <v>1436502603</v>
      </c>
      <c r="L2384" s="13">
        <f>(K2384/86400)+25569+(-5/24)</f>
        <v>42194.979201388887</v>
      </c>
      <c r="M2384" s="15" t="str">
        <f>TEXT(L2384, "mmm")</f>
        <v>Jul</v>
      </c>
      <c r="N2384" s="15" t="str">
        <f>TEXT(L2384, "yyyy")</f>
        <v>2015</v>
      </c>
      <c r="O2384" t="b">
        <v>0</v>
      </c>
      <c r="P2384">
        <v>2</v>
      </c>
      <c r="Q2384" t="b">
        <v>0</v>
      </c>
      <c r="R2384" t="s">
        <v>8272</v>
      </c>
      <c r="S2384" s="10">
        <f>(E2384/D2384)*100</f>
        <v>2.5</v>
      </c>
      <c r="T2384" s="12">
        <f>IF(P2384&gt;0,E2384/P2384,0)</f>
        <v>37.5</v>
      </c>
      <c r="U2384" t="str">
        <f>LEFT(R2384,FIND("/",R2384,1)-1)</f>
        <v>technology</v>
      </c>
      <c r="V2384" t="str">
        <f>RIGHT(R2384,(LEN(R2384)-LEN(U2384)-1))</f>
        <v>web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>(I2385/86400)+25569+(-5/24)</f>
        <v>42056.848460648143</v>
      </c>
      <c r="K2385">
        <v>1421976107</v>
      </c>
      <c r="L2385" s="13">
        <f>(K2385/86400)+25569+(-5/24)</f>
        <v>42026.848460648143</v>
      </c>
      <c r="M2385" s="15" t="str">
        <f>TEXT(L2385, "mmm")</f>
        <v>Jan</v>
      </c>
      <c r="N2385" s="15" t="str">
        <f>TEXT(L2385, "yyyy")</f>
        <v>2015</v>
      </c>
      <c r="O2385" t="b">
        <v>0</v>
      </c>
      <c r="P2385">
        <v>3</v>
      </c>
      <c r="Q2385" t="b">
        <v>0</v>
      </c>
      <c r="R2385" t="s">
        <v>8272</v>
      </c>
      <c r="S2385" s="10">
        <f>(E2385/D2385)*100</f>
        <v>4.3499999999999996</v>
      </c>
      <c r="T2385" s="12">
        <f>IF(P2385&gt;0,E2385/P2385,0)</f>
        <v>145</v>
      </c>
      <c r="U2385" t="str">
        <f>LEFT(R2385,FIND("/",R2385,1)-1)</f>
        <v>technology</v>
      </c>
      <c r="V2385" t="str">
        <f>RIGHT(R2385,(LEN(R2385)-LEN(U2385)-1))</f>
        <v>web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>(I2386/86400)+25569+(-5/24)</f>
        <v>41956.900960648149</v>
      </c>
      <c r="K2386">
        <v>1413337043</v>
      </c>
      <c r="L2386" s="13">
        <f>(K2386/86400)+25569+(-5/24)</f>
        <v>41926.859293981477</v>
      </c>
      <c r="M2386" s="15" t="str">
        <f>TEXT(L2386, "mmm")</f>
        <v>Oct</v>
      </c>
      <c r="N2386" s="15" t="str">
        <f>TEXT(L2386, "yyyy")</f>
        <v>2014</v>
      </c>
      <c r="O2386" t="b">
        <v>0</v>
      </c>
      <c r="P2386">
        <v>8</v>
      </c>
      <c r="Q2386" t="b">
        <v>0</v>
      </c>
      <c r="R2386" t="s">
        <v>8272</v>
      </c>
      <c r="S2386" s="10">
        <f>(E2386/D2386)*100</f>
        <v>0.8</v>
      </c>
      <c r="T2386" s="12">
        <f>IF(P2386&gt;0,E2386/P2386,0)</f>
        <v>1</v>
      </c>
      <c r="U2386" t="str">
        <f>LEFT(R2386,FIND("/",R2386,1)-1)</f>
        <v>technology</v>
      </c>
      <c r="V2386" t="str">
        <f>RIGHT(R2386,(LEN(R2386)-LEN(U2386)-1))</f>
        <v>web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>(I2387/86400)+25569+(-5/24)</f>
        <v>42221.493425925924</v>
      </c>
      <c r="K2387">
        <v>1436201432</v>
      </c>
      <c r="L2387" s="13">
        <f>(K2387/86400)+25569+(-5/24)</f>
        <v>42191.493425925924</v>
      </c>
      <c r="M2387" s="15" t="str">
        <f>TEXT(L2387, "mmm")</f>
        <v>Jul</v>
      </c>
      <c r="N2387" s="15" t="str">
        <f>TEXT(L2387, "yyyy")</f>
        <v>2015</v>
      </c>
      <c r="O2387" t="b">
        <v>0</v>
      </c>
      <c r="P2387">
        <v>7</v>
      </c>
      <c r="Q2387" t="b">
        <v>0</v>
      </c>
      <c r="R2387" t="s">
        <v>8272</v>
      </c>
      <c r="S2387" s="10">
        <f>(E2387/D2387)*100</f>
        <v>1.2123076923076923</v>
      </c>
      <c r="T2387" s="12">
        <f>IF(P2387&gt;0,E2387/P2387,0)</f>
        <v>112.57142857142857</v>
      </c>
      <c r="U2387" t="str">
        <f>LEFT(R2387,FIND("/",R2387,1)-1)</f>
        <v>technology</v>
      </c>
      <c r="V2387" t="str">
        <f>RIGHT(R2387,(LEN(R2387)-LEN(U2387)-1))</f>
        <v>web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>(I2388/86400)+25569+(-5/24)</f>
        <v>42014.629907407405</v>
      </c>
      <c r="K2388">
        <v>1415736424</v>
      </c>
      <c r="L2388" s="13">
        <f>(K2388/86400)+25569+(-5/24)</f>
        <v>41954.629907407405</v>
      </c>
      <c r="M2388" s="15" t="str">
        <f>TEXT(L2388, "mmm")</f>
        <v>Nov</v>
      </c>
      <c r="N2388" s="15" t="str">
        <f>TEXT(L2388, "yyyy")</f>
        <v>2014</v>
      </c>
      <c r="O2388" t="b">
        <v>0</v>
      </c>
      <c r="P2388">
        <v>0</v>
      </c>
      <c r="Q2388" t="b">
        <v>0</v>
      </c>
      <c r="R2388" t="s">
        <v>8272</v>
      </c>
      <c r="S2388" s="10">
        <f>(E2388/D2388)*100</f>
        <v>0</v>
      </c>
      <c r="T2388" s="12">
        <f>IF(P2388&gt;0,E2388/P2388,0)</f>
        <v>0</v>
      </c>
      <c r="U2388" t="str">
        <f>LEFT(R2388,FIND("/",R2388,1)-1)</f>
        <v>technology</v>
      </c>
      <c r="V2388" t="str">
        <f>RIGHT(R2388,(LEN(R2388)-LEN(U2388)-1))</f>
        <v>web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>(I2389/86400)+25569+(-5/24)</f>
        <v>42573.418287037035</v>
      </c>
      <c r="K2389">
        <v>1465311740</v>
      </c>
      <c r="L2389" s="13">
        <f>(K2389/86400)+25569+(-5/24)</f>
        <v>42528.418287037035</v>
      </c>
      <c r="M2389" s="15" t="str">
        <f>TEXT(L2389, "mmm")</f>
        <v>Jun</v>
      </c>
      <c r="N2389" s="15" t="str">
        <f>TEXT(L2389, "yyyy")</f>
        <v>2016</v>
      </c>
      <c r="O2389" t="b">
        <v>0</v>
      </c>
      <c r="P2389">
        <v>3</v>
      </c>
      <c r="Q2389" t="b">
        <v>0</v>
      </c>
      <c r="R2389" t="s">
        <v>8272</v>
      </c>
      <c r="S2389" s="10">
        <f>(E2389/D2389)*100</f>
        <v>0.68399999999999994</v>
      </c>
      <c r="T2389" s="12">
        <f>IF(P2389&gt;0,E2389/P2389,0)</f>
        <v>342</v>
      </c>
      <c r="U2389" t="str">
        <f>LEFT(R2389,FIND("/",R2389,1)-1)</f>
        <v>technology</v>
      </c>
      <c r="V2389" t="str">
        <f>RIGHT(R2389,(LEN(R2389)-LEN(U2389)-1))</f>
        <v>web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>(I2390/86400)+25569+(-5/24)</f>
        <v>42019.603472222218</v>
      </c>
      <c r="K2390">
        <v>1418761759</v>
      </c>
      <c r="L2390" s="13">
        <f>(K2390/86400)+25569+(-5/24)</f>
        <v>41989.645358796297</v>
      </c>
      <c r="M2390" s="15" t="str">
        <f>TEXT(L2390, "mmm")</f>
        <v>Dec</v>
      </c>
      <c r="N2390" s="15" t="str">
        <f>TEXT(L2390, "yyyy")</f>
        <v>2014</v>
      </c>
      <c r="O2390" t="b">
        <v>0</v>
      </c>
      <c r="P2390">
        <v>8</v>
      </c>
      <c r="Q2390" t="b">
        <v>0</v>
      </c>
      <c r="R2390" t="s">
        <v>8272</v>
      </c>
      <c r="S2390" s="10">
        <f>(E2390/D2390)*100</f>
        <v>1.2513513513513512</v>
      </c>
      <c r="T2390" s="12">
        <f>IF(P2390&gt;0,E2390/P2390,0)</f>
        <v>57.875</v>
      </c>
      <c r="U2390" t="str">
        <f>LEFT(R2390,FIND("/",R2390,1)-1)</f>
        <v>technology</v>
      </c>
      <c r="V2390" t="str">
        <f>RIGHT(R2390,(LEN(R2390)-LEN(U2390)-1))</f>
        <v>web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>(I2391/86400)+25569+(-5/24)</f>
        <v>42210.707638888889</v>
      </c>
      <c r="K2391">
        <v>1435160452</v>
      </c>
      <c r="L2391" s="13">
        <f>(K2391/86400)+25569+(-5/24)</f>
        <v>42179.445046296292</v>
      </c>
      <c r="M2391" s="15" t="str">
        <f>TEXT(L2391, "mmm")</f>
        <v>Jun</v>
      </c>
      <c r="N2391" s="15" t="str">
        <f>TEXT(L2391, "yyyy")</f>
        <v>2015</v>
      </c>
      <c r="O2391" t="b">
        <v>0</v>
      </c>
      <c r="P2391">
        <v>1</v>
      </c>
      <c r="Q2391" t="b">
        <v>0</v>
      </c>
      <c r="R2391" t="s">
        <v>8272</v>
      </c>
      <c r="S2391" s="10">
        <f>(E2391/D2391)*100</f>
        <v>0.1875</v>
      </c>
      <c r="T2391" s="12">
        <f>IF(P2391&gt;0,E2391/P2391,0)</f>
        <v>30</v>
      </c>
      <c r="U2391" t="str">
        <f>LEFT(R2391,FIND("/",R2391,1)-1)</f>
        <v>technology</v>
      </c>
      <c r="V2391" t="str">
        <f>RIGHT(R2391,(LEN(R2391)-LEN(U2391)-1))</f>
        <v>web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>(I2392/86400)+25569+(-5/24)</f>
        <v>42008.053981481477</v>
      </c>
      <c r="K2392">
        <v>1416896264</v>
      </c>
      <c r="L2392" s="13">
        <f>(K2392/86400)+25569+(-5/24)</f>
        <v>41968.053981481477</v>
      </c>
      <c r="M2392" s="15" t="str">
        <f>TEXT(L2392, "mmm")</f>
        <v>Nov</v>
      </c>
      <c r="N2392" s="15" t="str">
        <f>TEXT(L2392, "yyyy")</f>
        <v>2014</v>
      </c>
      <c r="O2392" t="b">
        <v>0</v>
      </c>
      <c r="P2392">
        <v>0</v>
      </c>
      <c r="Q2392" t="b">
        <v>0</v>
      </c>
      <c r="R2392" t="s">
        <v>8272</v>
      </c>
      <c r="S2392" s="10">
        <f>(E2392/D2392)*100</f>
        <v>0</v>
      </c>
      <c r="T2392" s="12">
        <f>IF(P2392&gt;0,E2392/P2392,0)</f>
        <v>0</v>
      </c>
      <c r="U2392" t="str">
        <f>LEFT(R2392,FIND("/",R2392,1)-1)</f>
        <v>technology</v>
      </c>
      <c r="V2392" t="str">
        <f>RIGHT(R2392,(LEN(R2392)-LEN(U2392)-1))</f>
        <v>web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>(I2393/86400)+25569+(-5/24)</f>
        <v>42094.544490740744</v>
      </c>
      <c r="K2393">
        <v>1425236644</v>
      </c>
      <c r="L2393" s="13">
        <f>(K2393/86400)+25569+(-5/24)</f>
        <v>42064.586157407401</v>
      </c>
      <c r="M2393" s="15" t="str">
        <f>TEXT(L2393, "mmm")</f>
        <v>Mar</v>
      </c>
      <c r="N2393" s="15" t="str">
        <f>TEXT(L2393, "yyyy")</f>
        <v>2015</v>
      </c>
      <c r="O2393" t="b">
        <v>0</v>
      </c>
      <c r="P2393">
        <v>1</v>
      </c>
      <c r="Q2393" t="b">
        <v>0</v>
      </c>
      <c r="R2393" t="s">
        <v>8272</v>
      </c>
      <c r="S2393" s="10">
        <f>(E2393/D2393)*100</f>
        <v>0.125</v>
      </c>
      <c r="T2393" s="12">
        <f>IF(P2393&gt;0,E2393/P2393,0)</f>
        <v>25</v>
      </c>
      <c r="U2393" t="str">
        <f>LEFT(R2393,FIND("/",R2393,1)-1)</f>
        <v>technology</v>
      </c>
      <c r="V2393" t="str">
        <f>RIGHT(R2393,(LEN(R2393)-LEN(U2393)-1))</f>
        <v>web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>(I2394/86400)+25569+(-5/24)</f>
        <v>42305.912303240737</v>
      </c>
      <c r="K2394">
        <v>1443495223</v>
      </c>
      <c r="L2394" s="13">
        <f>(K2394/86400)+25569+(-5/24)</f>
        <v>42275.912303240737</v>
      </c>
      <c r="M2394" s="15" t="str">
        <f>TEXT(L2394, "mmm")</f>
        <v>Sep</v>
      </c>
      <c r="N2394" s="15" t="str">
        <f>TEXT(L2394, "yyyy")</f>
        <v>2015</v>
      </c>
      <c r="O2394" t="b">
        <v>0</v>
      </c>
      <c r="P2394">
        <v>0</v>
      </c>
      <c r="Q2394" t="b">
        <v>0</v>
      </c>
      <c r="R2394" t="s">
        <v>8272</v>
      </c>
      <c r="S2394" s="10">
        <f>(E2394/D2394)*100</f>
        <v>0</v>
      </c>
      <c r="T2394" s="12">
        <f>IF(P2394&gt;0,E2394/P2394,0)</f>
        <v>0</v>
      </c>
      <c r="U2394" t="str">
        <f>LEFT(R2394,FIND("/",R2394,1)-1)</f>
        <v>technology</v>
      </c>
      <c r="V2394" t="str">
        <f>RIGHT(R2394,(LEN(R2394)-LEN(U2394)-1))</f>
        <v>web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>(I2395/86400)+25569+(-5/24)</f>
        <v>42224.440011574072</v>
      </c>
      <c r="K2395">
        <v>1436456017</v>
      </c>
      <c r="L2395" s="13">
        <f>(K2395/86400)+25569+(-5/24)</f>
        <v>42194.440011574072</v>
      </c>
      <c r="M2395" s="15" t="str">
        <f>TEXT(L2395, "mmm")</f>
        <v>Jul</v>
      </c>
      <c r="N2395" s="15" t="str">
        <f>TEXT(L2395, "yyyy")</f>
        <v>2015</v>
      </c>
      <c r="O2395" t="b">
        <v>0</v>
      </c>
      <c r="P2395">
        <v>1</v>
      </c>
      <c r="Q2395" t="b">
        <v>0</v>
      </c>
      <c r="R2395" t="s">
        <v>8272</v>
      </c>
      <c r="S2395" s="10">
        <f>(E2395/D2395)*100</f>
        <v>0.05</v>
      </c>
      <c r="T2395" s="12">
        <f>IF(P2395&gt;0,E2395/P2395,0)</f>
        <v>50</v>
      </c>
      <c r="U2395" t="str">
        <f>LEFT(R2395,FIND("/",R2395,1)-1)</f>
        <v>technology</v>
      </c>
      <c r="V2395" t="str">
        <f>RIGHT(R2395,(LEN(R2395)-LEN(U2395)-1))</f>
        <v>web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>(I2396/86400)+25569+(-5/24)</f>
        <v>42061.15385416666</v>
      </c>
      <c r="K2396">
        <v>1422348093</v>
      </c>
      <c r="L2396" s="13">
        <f>(K2396/86400)+25569+(-5/24)</f>
        <v>42031.15385416666</v>
      </c>
      <c r="M2396" s="15" t="str">
        <f>TEXT(L2396, "mmm")</f>
        <v>Jan</v>
      </c>
      <c r="N2396" s="15" t="str">
        <f>TEXT(L2396, "yyyy")</f>
        <v>2015</v>
      </c>
      <c r="O2396" t="b">
        <v>0</v>
      </c>
      <c r="P2396">
        <v>2</v>
      </c>
      <c r="Q2396" t="b">
        <v>0</v>
      </c>
      <c r="R2396" t="s">
        <v>8272</v>
      </c>
      <c r="S2396" s="10">
        <f>(E2396/D2396)*100</f>
        <v>0.06</v>
      </c>
      <c r="T2396" s="12">
        <f>IF(P2396&gt;0,E2396/P2396,0)</f>
        <v>1.5</v>
      </c>
      <c r="U2396" t="str">
        <f>LEFT(R2396,FIND("/",R2396,1)-1)</f>
        <v>technology</v>
      </c>
      <c r="V2396" t="str">
        <f>RIGHT(R2396,(LEN(R2396)-LEN(U2396)-1))</f>
        <v>web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>(I2397/86400)+25569+(-5/24)</f>
        <v>42745.164583333331</v>
      </c>
      <c r="K2397">
        <v>1481597687</v>
      </c>
      <c r="L2397" s="13">
        <f>(K2397/86400)+25569+(-5/24)</f>
        <v>42716.913043981483</v>
      </c>
      <c r="M2397" s="15" t="str">
        <f>TEXT(L2397, "mmm")</f>
        <v>Dec</v>
      </c>
      <c r="N2397" s="15" t="str">
        <f>TEXT(L2397, "yyyy")</f>
        <v>2016</v>
      </c>
      <c r="O2397" t="b">
        <v>0</v>
      </c>
      <c r="P2397">
        <v>0</v>
      </c>
      <c r="Q2397" t="b">
        <v>0</v>
      </c>
      <c r="R2397" t="s">
        <v>8272</v>
      </c>
      <c r="S2397" s="10">
        <f>(E2397/D2397)*100</f>
        <v>0</v>
      </c>
      <c r="T2397" s="12">
        <f>IF(P2397&gt;0,E2397/P2397,0)</f>
        <v>0</v>
      </c>
      <c r="U2397" t="str">
        <f>LEFT(R2397,FIND("/",R2397,1)-1)</f>
        <v>technology</v>
      </c>
      <c r="V2397" t="str">
        <f>RIGHT(R2397,(LEN(R2397)-LEN(U2397)-1))</f>
        <v>web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>(I2398/86400)+25569+(-5/24)</f>
        <v>42292.640717592592</v>
      </c>
      <c r="K2398">
        <v>1442348558</v>
      </c>
      <c r="L2398" s="13">
        <f>(K2398/86400)+25569+(-5/24)</f>
        <v>42262.640717592592</v>
      </c>
      <c r="M2398" s="15" t="str">
        <f>TEXT(L2398, "mmm")</f>
        <v>Sep</v>
      </c>
      <c r="N2398" s="15" t="str">
        <f>TEXT(L2398, "yyyy")</f>
        <v>2015</v>
      </c>
      <c r="O2398" t="b">
        <v>0</v>
      </c>
      <c r="P2398">
        <v>1</v>
      </c>
      <c r="Q2398" t="b">
        <v>0</v>
      </c>
      <c r="R2398" t="s">
        <v>8272</v>
      </c>
      <c r="S2398" s="10">
        <f>(E2398/D2398)*100</f>
        <v>0.2</v>
      </c>
      <c r="T2398" s="12">
        <f>IF(P2398&gt;0,E2398/P2398,0)</f>
        <v>10</v>
      </c>
      <c r="U2398" t="str">
        <f>LEFT(R2398,FIND("/",R2398,1)-1)</f>
        <v>technology</v>
      </c>
      <c r="V2398" t="str">
        <f>RIGHT(R2398,(LEN(R2398)-LEN(U2398)-1))</f>
        <v>web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>(I2399/86400)+25569+(-5/24)</f>
        <v>42006.676574074074</v>
      </c>
      <c r="K2399">
        <v>1417641256</v>
      </c>
      <c r="L2399" s="13">
        <f>(K2399/86400)+25569+(-5/24)</f>
        <v>41976.676574074074</v>
      </c>
      <c r="M2399" s="15" t="str">
        <f>TEXT(L2399, "mmm")</f>
        <v>Dec</v>
      </c>
      <c r="N2399" s="15" t="str">
        <f>TEXT(L2399, "yyyy")</f>
        <v>2014</v>
      </c>
      <c r="O2399" t="b">
        <v>0</v>
      </c>
      <c r="P2399">
        <v>0</v>
      </c>
      <c r="Q2399" t="b">
        <v>0</v>
      </c>
      <c r="R2399" t="s">
        <v>8272</v>
      </c>
      <c r="S2399" s="10">
        <f>(E2399/D2399)*100</f>
        <v>0</v>
      </c>
      <c r="T2399" s="12">
        <f>IF(P2399&gt;0,E2399/P2399,0)</f>
        <v>0</v>
      </c>
      <c r="U2399" t="str">
        <f>LEFT(R2399,FIND("/",R2399,1)-1)</f>
        <v>technology</v>
      </c>
      <c r="V2399" t="str">
        <f>RIGHT(R2399,(LEN(R2399)-LEN(U2399)-1))</f>
        <v>web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>(I2400/86400)+25569+(-5/24)</f>
        <v>42187.708148148151</v>
      </c>
      <c r="K2400">
        <v>1433282384</v>
      </c>
      <c r="L2400" s="13">
        <f>(K2400/86400)+25569+(-5/24)</f>
        <v>42157.708148148151</v>
      </c>
      <c r="M2400" s="15" t="str">
        <f>TEXT(L2400, "mmm")</f>
        <v>Jun</v>
      </c>
      <c r="N2400" s="15" t="str">
        <f>TEXT(L2400, "yyyy")</f>
        <v>2015</v>
      </c>
      <c r="O2400" t="b">
        <v>0</v>
      </c>
      <c r="P2400">
        <v>0</v>
      </c>
      <c r="Q2400" t="b">
        <v>0</v>
      </c>
      <c r="R2400" t="s">
        <v>8272</v>
      </c>
      <c r="S2400" s="10">
        <f>(E2400/D2400)*100</f>
        <v>0</v>
      </c>
      <c r="T2400" s="12">
        <f>IF(P2400&gt;0,E2400/P2400,0)</f>
        <v>0</v>
      </c>
      <c r="U2400" t="str">
        <f>LEFT(R2400,FIND("/",R2400,1)-1)</f>
        <v>technology</v>
      </c>
      <c r="V2400" t="str">
        <f>RIGHT(R2400,(LEN(R2400)-LEN(U2400)-1))</f>
        <v>web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>(I2401/86400)+25569+(-5/24)</f>
        <v>41991.644745370366</v>
      </c>
      <c r="K2401">
        <v>1415910506</v>
      </c>
      <c r="L2401" s="13">
        <f>(K2401/86400)+25569+(-5/24)</f>
        <v>41956.644745370366</v>
      </c>
      <c r="M2401" s="15" t="str">
        <f>TEXT(L2401, "mmm")</f>
        <v>Nov</v>
      </c>
      <c r="N2401" s="15" t="str">
        <f>TEXT(L2401, "yyyy")</f>
        <v>2014</v>
      </c>
      <c r="O2401" t="b">
        <v>0</v>
      </c>
      <c r="P2401">
        <v>0</v>
      </c>
      <c r="Q2401" t="b">
        <v>0</v>
      </c>
      <c r="R2401" t="s">
        <v>8272</v>
      </c>
      <c r="S2401" s="10">
        <f>(E2401/D2401)*100</f>
        <v>0</v>
      </c>
      <c r="T2401" s="12">
        <f>IF(P2401&gt;0,E2401/P2401,0)</f>
        <v>0</v>
      </c>
      <c r="U2401" t="str">
        <f>LEFT(R2401,FIND("/",R2401,1)-1)</f>
        <v>technology</v>
      </c>
      <c r="V2401" t="str">
        <f>RIGHT(R2401,(LEN(R2401)-LEN(U2401)-1))</f>
        <v>web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>(I2402/86400)+25569+(-5/24)</f>
        <v>42474.059768518513</v>
      </c>
      <c r="K2402">
        <v>1458023164</v>
      </c>
      <c r="L2402" s="13">
        <f>(K2402/86400)+25569+(-5/24)</f>
        <v>42444.059768518513</v>
      </c>
      <c r="M2402" s="15" t="str">
        <f>TEXT(L2402, "mmm")</f>
        <v>Mar</v>
      </c>
      <c r="N2402" s="15" t="str">
        <f>TEXT(L2402, "yyyy")</f>
        <v>2016</v>
      </c>
      <c r="O2402" t="b">
        <v>0</v>
      </c>
      <c r="P2402">
        <v>0</v>
      </c>
      <c r="Q2402" t="b">
        <v>0</v>
      </c>
      <c r="R2402" t="s">
        <v>8272</v>
      </c>
      <c r="S2402" s="10">
        <f>(E2402/D2402)*100</f>
        <v>0</v>
      </c>
      <c r="T2402" s="12">
        <f>IF(P2402&gt;0,E2402/P2402,0)</f>
        <v>0</v>
      </c>
      <c r="U2402" t="str">
        <f>LEFT(R2402,FIND("/",R2402,1)-1)</f>
        <v>technology</v>
      </c>
      <c r="V2402" t="str">
        <f>RIGHT(R2402,(LEN(R2402)-LEN(U2402)-1))</f>
        <v>web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>(I2403/86400)+25569+(-5/24)</f>
        <v>42434.614537037036</v>
      </c>
      <c r="K2403">
        <v>1452023096</v>
      </c>
      <c r="L2403" s="13">
        <f>(K2403/86400)+25569+(-5/24)</f>
        <v>42374.614537037036</v>
      </c>
      <c r="M2403" s="15" t="str">
        <f>TEXT(L2403, "mmm")</f>
        <v>Jan</v>
      </c>
      <c r="N2403" s="15" t="str">
        <f>TEXT(L2403, "yyyy")</f>
        <v>2016</v>
      </c>
      <c r="O2403" t="b">
        <v>0</v>
      </c>
      <c r="P2403">
        <v>9</v>
      </c>
      <c r="Q2403" t="b">
        <v>0</v>
      </c>
      <c r="R2403" t="s">
        <v>8284</v>
      </c>
      <c r="S2403" s="10">
        <f>(E2403/D2403)*100</f>
        <v>0.71785714285714286</v>
      </c>
      <c r="T2403" s="12">
        <f>IF(P2403&gt;0,E2403/P2403,0)</f>
        <v>22.333333333333332</v>
      </c>
      <c r="U2403" t="str">
        <f>LEFT(R2403,FIND("/",R2403,1)-1)</f>
        <v>food</v>
      </c>
      <c r="V2403" t="str">
        <f>RIGHT(R2403,(LEN(R2403)-LEN(U2403)-1))</f>
        <v>food trucks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>(I2404/86400)+25569+(-5/24)</f>
        <v>42137.47142361111</v>
      </c>
      <c r="K2404">
        <v>1428941931</v>
      </c>
      <c r="L2404" s="13">
        <f>(K2404/86400)+25569+(-5/24)</f>
        <v>42107.47142361111</v>
      </c>
      <c r="M2404" s="15" t="str">
        <f>TEXT(L2404, "mmm")</f>
        <v>Apr</v>
      </c>
      <c r="N2404" s="15" t="str">
        <f>TEXT(L2404, "yyyy")</f>
        <v>2015</v>
      </c>
      <c r="O2404" t="b">
        <v>0</v>
      </c>
      <c r="P2404">
        <v>1</v>
      </c>
      <c r="Q2404" t="b">
        <v>0</v>
      </c>
      <c r="R2404" t="s">
        <v>8284</v>
      </c>
      <c r="S2404" s="10">
        <f>(E2404/D2404)*100</f>
        <v>0.43333333333333329</v>
      </c>
      <c r="T2404" s="12">
        <f>IF(P2404&gt;0,E2404/P2404,0)</f>
        <v>52</v>
      </c>
      <c r="U2404" t="str">
        <f>LEFT(R2404,FIND("/",R2404,1)-1)</f>
        <v>food</v>
      </c>
      <c r="V2404" t="str">
        <f>RIGHT(R2404,(LEN(R2404)-LEN(U2404)-1))</f>
        <v>food trucks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>(I2405/86400)+25569+(-5/24)</f>
        <v>42459.632615740738</v>
      </c>
      <c r="K2405">
        <v>1454188258</v>
      </c>
      <c r="L2405" s="13">
        <f>(K2405/86400)+25569+(-5/24)</f>
        <v>42399.67428240741</v>
      </c>
      <c r="M2405" s="15" t="str">
        <f>TEXT(L2405, "mmm")</f>
        <v>Jan</v>
      </c>
      <c r="N2405" s="15" t="str">
        <f>TEXT(L2405, "yyyy")</f>
        <v>2016</v>
      </c>
      <c r="O2405" t="b">
        <v>0</v>
      </c>
      <c r="P2405">
        <v>12</v>
      </c>
      <c r="Q2405" t="b">
        <v>0</v>
      </c>
      <c r="R2405" t="s">
        <v>8284</v>
      </c>
      <c r="S2405" s="10">
        <f>(E2405/D2405)*100</f>
        <v>16.833333333333332</v>
      </c>
      <c r="T2405" s="12">
        <f>IF(P2405&gt;0,E2405/P2405,0)</f>
        <v>16.833333333333332</v>
      </c>
      <c r="U2405" t="str">
        <f>LEFT(R2405,FIND("/",R2405,1)-1)</f>
        <v>food</v>
      </c>
      <c r="V2405" t="str">
        <f>RIGHT(R2405,(LEN(R2405)-LEN(U2405)-1))</f>
        <v>food trucks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>(I2406/86400)+25569+(-5/24)</f>
        <v>42371.831099537034</v>
      </c>
      <c r="K2406">
        <v>1449190607</v>
      </c>
      <c r="L2406" s="13">
        <f>(K2406/86400)+25569+(-5/24)</f>
        <v>42341.831099537034</v>
      </c>
      <c r="M2406" s="15" t="str">
        <f>TEXT(L2406, "mmm")</f>
        <v>Dec</v>
      </c>
      <c r="N2406" s="15" t="str">
        <f>TEXT(L2406, "yyyy")</f>
        <v>2015</v>
      </c>
      <c r="O2406" t="b">
        <v>0</v>
      </c>
      <c r="P2406">
        <v>0</v>
      </c>
      <c r="Q2406" t="b">
        <v>0</v>
      </c>
      <c r="R2406" t="s">
        <v>8284</v>
      </c>
      <c r="S2406" s="10">
        <f>(E2406/D2406)*100</f>
        <v>0</v>
      </c>
      <c r="T2406" s="12">
        <f>IF(P2406&gt;0,E2406/P2406,0)</f>
        <v>0</v>
      </c>
      <c r="U2406" t="str">
        <f>LEFT(R2406,FIND("/",R2406,1)-1)</f>
        <v>food</v>
      </c>
      <c r="V2406" t="str">
        <f>RIGHT(R2406,(LEN(R2406)-LEN(U2406)-1))</f>
        <v>food trucks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>(I2407/86400)+25569+(-5/24)</f>
        <v>42616.377025462956</v>
      </c>
      <c r="K2407">
        <v>1471096975</v>
      </c>
      <c r="L2407" s="13">
        <f>(K2407/86400)+25569+(-5/24)</f>
        <v>42595.377025462956</v>
      </c>
      <c r="M2407" s="15" t="str">
        <f>TEXT(L2407, "mmm")</f>
        <v>Aug</v>
      </c>
      <c r="N2407" s="15" t="str">
        <f>TEXT(L2407, "yyyy")</f>
        <v>2016</v>
      </c>
      <c r="O2407" t="b">
        <v>0</v>
      </c>
      <c r="P2407">
        <v>20</v>
      </c>
      <c r="Q2407" t="b">
        <v>0</v>
      </c>
      <c r="R2407" t="s">
        <v>8284</v>
      </c>
      <c r="S2407" s="10">
        <f>(E2407/D2407)*100</f>
        <v>22.52</v>
      </c>
      <c r="T2407" s="12">
        <f>IF(P2407&gt;0,E2407/P2407,0)</f>
        <v>56.3</v>
      </c>
      <c r="U2407" t="str">
        <f>LEFT(R2407,FIND("/",R2407,1)-1)</f>
        <v>food</v>
      </c>
      <c r="V2407" t="str">
        <f>RIGHT(R2407,(LEN(R2407)-LEN(U2407)-1))</f>
        <v>food trucks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>(I2408/86400)+25569+(-5/24)</f>
        <v>42022.902662037035</v>
      </c>
      <c r="K2408">
        <v>1418179190</v>
      </c>
      <c r="L2408" s="13">
        <f>(K2408/86400)+25569+(-5/24)</f>
        <v>41982.902662037035</v>
      </c>
      <c r="M2408" s="15" t="str">
        <f>TEXT(L2408, "mmm")</f>
        <v>Dec</v>
      </c>
      <c r="N2408" s="15" t="str">
        <f>TEXT(L2408, "yyyy")</f>
        <v>2014</v>
      </c>
      <c r="O2408" t="b">
        <v>0</v>
      </c>
      <c r="P2408">
        <v>16</v>
      </c>
      <c r="Q2408" t="b">
        <v>0</v>
      </c>
      <c r="R2408" t="s">
        <v>8284</v>
      </c>
      <c r="S2408" s="10">
        <f>(E2408/D2408)*100</f>
        <v>41.384615384615387</v>
      </c>
      <c r="T2408" s="12">
        <f>IF(P2408&gt;0,E2408/P2408,0)</f>
        <v>84.0625</v>
      </c>
      <c r="U2408" t="str">
        <f>LEFT(R2408,FIND("/",R2408,1)-1)</f>
        <v>food</v>
      </c>
      <c r="V2408" t="str">
        <f>RIGHT(R2408,(LEN(R2408)-LEN(U2408)-1))</f>
        <v>food trucks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>(I2409/86400)+25569+(-5/24)</f>
        <v>42105.041666666664</v>
      </c>
      <c r="K2409">
        <v>1426772928</v>
      </c>
      <c r="L2409" s="13">
        <f>(K2409/86400)+25569+(-5/24)</f>
        <v>42082.367222222216</v>
      </c>
      <c r="M2409" s="15" t="str">
        <f>TEXT(L2409, "mmm")</f>
        <v>Mar</v>
      </c>
      <c r="N2409" s="15" t="str">
        <f>TEXT(L2409, "yyyy")</f>
        <v>2015</v>
      </c>
      <c r="O2409" t="b">
        <v>0</v>
      </c>
      <c r="P2409">
        <v>33</v>
      </c>
      <c r="Q2409" t="b">
        <v>0</v>
      </c>
      <c r="R2409" t="s">
        <v>8284</v>
      </c>
      <c r="S2409" s="10">
        <f>(E2409/D2409)*100</f>
        <v>25.259090909090908</v>
      </c>
      <c r="T2409" s="12">
        <f>IF(P2409&gt;0,E2409/P2409,0)</f>
        <v>168.39393939393941</v>
      </c>
      <c r="U2409" t="str">
        <f>LEFT(R2409,FIND("/",R2409,1)-1)</f>
        <v>food</v>
      </c>
      <c r="V2409" t="str">
        <f>RIGHT(R2409,(LEN(R2409)-LEN(U2409)-1))</f>
        <v>food trucks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>(I2410/86400)+25569+(-5/24)</f>
        <v>41948.974039351851</v>
      </c>
      <c r="K2410">
        <v>1412652157</v>
      </c>
      <c r="L2410" s="13">
        <f>(K2410/86400)+25569+(-5/24)</f>
        <v>41918.93237268518</v>
      </c>
      <c r="M2410" s="15" t="str">
        <f>TEXT(L2410, "mmm")</f>
        <v>Oct</v>
      </c>
      <c r="N2410" s="15" t="str">
        <f>TEXT(L2410, "yyyy")</f>
        <v>2014</v>
      </c>
      <c r="O2410" t="b">
        <v>0</v>
      </c>
      <c r="P2410">
        <v>2</v>
      </c>
      <c r="Q2410" t="b">
        <v>0</v>
      </c>
      <c r="R2410" t="s">
        <v>8284</v>
      </c>
      <c r="S2410" s="10">
        <f>(E2410/D2410)*100</f>
        <v>0.2</v>
      </c>
      <c r="T2410" s="12">
        <f>IF(P2410&gt;0,E2410/P2410,0)</f>
        <v>15</v>
      </c>
      <c r="U2410" t="str">
        <f>LEFT(R2410,FIND("/",R2410,1)-1)</f>
        <v>food</v>
      </c>
      <c r="V2410" t="str">
        <f>RIGHT(R2410,(LEN(R2410)-LEN(U2410)-1))</f>
        <v>food trucks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>(I2411/86400)+25569+(-5/24)</f>
        <v>42234.667534722219</v>
      </c>
      <c r="K2411">
        <v>1437339675</v>
      </c>
      <c r="L2411" s="13">
        <f>(K2411/86400)+25569+(-5/24)</f>
        <v>42204.667534722219</v>
      </c>
      <c r="M2411" s="15" t="str">
        <f>TEXT(L2411, "mmm")</f>
        <v>Jul</v>
      </c>
      <c r="N2411" s="15" t="str">
        <f>TEXT(L2411, "yyyy")</f>
        <v>2015</v>
      </c>
      <c r="O2411" t="b">
        <v>0</v>
      </c>
      <c r="P2411">
        <v>6</v>
      </c>
      <c r="Q2411" t="b">
        <v>0</v>
      </c>
      <c r="R2411" t="s">
        <v>8284</v>
      </c>
      <c r="S2411" s="10">
        <f>(E2411/D2411)*100</f>
        <v>1.8399999999999999</v>
      </c>
      <c r="T2411" s="12">
        <f>IF(P2411&gt;0,E2411/P2411,0)</f>
        <v>76.666666666666671</v>
      </c>
      <c r="U2411" t="str">
        <f>LEFT(R2411,FIND("/",R2411,1)-1)</f>
        <v>food</v>
      </c>
      <c r="V2411" t="str">
        <f>RIGHT(R2411,(LEN(R2411)-LEN(U2411)-1))</f>
        <v>food trucks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>(I2412/86400)+25569+(-5/24)</f>
        <v>42254.199942129628</v>
      </c>
      <c r="K2412">
        <v>1439027275</v>
      </c>
      <c r="L2412" s="13">
        <f>(K2412/86400)+25569+(-5/24)</f>
        <v>42224.199942129628</v>
      </c>
      <c r="M2412" s="15" t="str">
        <f>TEXT(L2412, "mmm")</f>
        <v>Aug</v>
      </c>
      <c r="N2412" s="15" t="str">
        <f>TEXT(L2412, "yyyy")</f>
        <v>2015</v>
      </c>
      <c r="O2412" t="b">
        <v>0</v>
      </c>
      <c r="P2412">
        <v>0</v>
      </c>
      <c r="Q2412" t="b">
        <v>0</v>
      </c>
      <c r="R2412" t="s">
        <v>8284</v>
      </c>
      <c r="S2412" s="10">
        <f>(E2412/D2412)*100</f>
        <v>0</v>
      </c>
      <c r="T2412" s="12">
        <f>IF(P2412&gt;0,E2412/P2412,0)</f>
        <v>0</v>
      </c>
      <c r="U2412" t="str">
        <f>LEFT(R2412,FIND("/",R2412,1)-1)</f>
        <v>food</v>
      </c>
      <c r="V2412" t="str">
        <f>RIGHT(R2412,(LEN(R2412)-LEN(U2412)-1))</f>
        <v>food trucks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>(I2413/86400)+25569+(-5/24)</f>
        <v>42241.524097222216</v>
      </c>
      <c r="K2413">
        <v>1437932082</v>
      </c>
      <c r="L2413" s="13">
        <f>(K2413/86400)+25569+(-5/24)</f>
        <v>42211.524097222216</v>
      </c>
      <c r="M2413" s="15" t="str">
        <f>TEXT(L2413, "mmm")</f>
        <v>Jul</v>
      </c>
      <c r="N2413" s="15" t="str">
        <f>TEXT(L2413, "yyyy")</f>
        <v>2015</v>
      </c>
      <c r="O2413" t="b">
        <v>0</v>
      </c>
      <c r="P2413">
        <v>3</v>
      </c>
      <c r="Q2413" t="b">
        <v>0</v>
      </c>
      <c r="R2413" t="s">
        <v>8284</v>
      </c>
      <c r="S2413" s="10">
        <f>(E2413/D2413)*100</f>
        <v>0.60399999999999998</v>
      </c>
      <c r="T2413" s="12">
        <f>IF(P2413&gt;0,E2413/P2413,0)</f>
        <v>50.333333333333336</v>
      </c>
      <c r="U2413" t="str">
        <f>LEFT(R2413,FIND("/",R2413,1)-1)</f>
        <v>food</v>
      </c>
      <c r="V2413" t="str">
        <f>RIGHT(R2413,(LEN(R2413)-LEN(U2413)-1))</f>
        <v>food trucks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>(I2414/86400)+25569+(-5/24)</f>
        <v>42700.570289351854</v>
      </c>
      <c r="K2414">
        <v>1476294073</v>
      </c>
      <c r="L2414" s="13">
        <f>(K2414/86400)+25569+(-5/24)</f>
        <v>42655.528622685182</v>
      </c>
      <c r="M2414" s="15" t="str">
        <f>TEXT(L2414, "mmm")</f>
        <v>Oct</v>
      </c>
      <c r="N2414" s="15" t="str">
        <f>TEXT(L2414, "yyyy")</f>
        <v>2016</v>
      </c>
      <c r="O2414" t="b">
        <v>0</v>
      </c>
      <c r="P2414">
        <v>0</v>
      </c>
      <c r="Q2414" t="b">
        <v>0</v>
      </c>
      <c r="R2414" t="s">
        <v>8284</v>
      </c>
      <c r="S2414" s="10">
        <f>(E2414/D2414)*100</f>
        <v>0</v>
      </c>
      <c r="T2414" s="12">
        <f>IF(P2414&gt;0,E2414/P2414,0)</f>
        <v>0</v>
      </c>
      <c r="U2414" t="str">
        <f>LEFT(R2414,FIND("/",R2414,1)-1)</f>
        <v>food</v>
      </c>
      <c r="V2414" t="str">
        <f>RIGHT(R2414,(LEN(R2414)-LEN(U2414)-1))</f>
        <v>food trucks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>(I2415/86400)+25569+(-5/24)</f>
        <v>41790.770833333328</v>
      </c>
      <c r="K2415">
        <v>1398911882</v>
      </c>
      <c r="L2415" s="13">
        <f>(K2415/86400)+25569+(-5/24)</f>
        <v>41759.901412037034</v>
      </c>
      <c r="M2415" s="15" t="str">
        <f>TEXT(L2415, "mmm")</f>
        <v>Apr</v>
      </c>
      <c r="N2415" s="15" t="str">
        <f>TEXT(L2415, "yyyy")</f>
        <v>2014</v>
      </c>
      <c r="O2415" t="b">
        <v>0</v>
      </c>
      <c r="P2415">
        <v>3</v>
      </c>
      <c r="Q2415" t="b">
        <v>0</v>
      </c>
      <c r="R2415" t="s">
        <v>8284</v>
      </c>
      <c r="S2415" s="10">
        <f>(E2415/D2415)*100</f>
        <v>0.83333333333333337</v>
      </c>
      <c r="T2415" s="12">
        <f>IF(P2415&gt;0,E2415/P2415,0)</f>
        <v>8.3333333333333339</v>
      </c>
      <c r="U2415" t="str">
        <f>LEFT(R2415,FIND("/",R2415,1)-1)</f>
        <v>food</v>
      </c>
      <c r="V2415" t="str">
        <f>RIGHT(R2415,(LEN(R2415)-LEN(U2415)-1))</f>
        <v>food trucks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>(I2416/86400)+25569+(-5/24)</f>
        <v>42237.957638888889</v>
      </c>
      <c r="K2416">
        <v>1436805660</v>
      </c>
      <c r="L2416" s="13">
        <f>(K2416/86400)+25569+(-5/24)</f>
        <v>42198.486805555549</v>
      </c>
      <c r="M2416" s="15" t="str">
        <f>TEXT(L2416, "mmm")</f>
        <v>Jul</v>
      </c>
      <c r="N2416" s="15" t="str">
        <f>TEXT(L2416, "yyyy")</f>
        <v>2015</v>
      </c>
      <c r="O2416" t="b">
        <v>0</v>
      </c>
      <c r="P2416">
        <v>13</v>
      </c>
      <c r="Q2416" t="b">
        <v>0</v>
      </c>
      <c r="R2416" t="s">
        <v>8284</v>
      </c>
      <c r="S2416" s="10">
        <f>(E2416/D2416)*100</f>
        <v>3.0666666666666664</v>
      </c>
      <c r="T2416" s="12">
        <f>IF(P2416&gt;0,E2416/P2416,0)</f>
        <v>35.384615384615387</v>
      </c>
      <c r="U2416" t="str">
        <f>LEFT(R2416,FIND("/",R2416,1)-1)</f>
        <v>food</v>
      </c>
      <c r="V2416" t="str">
        <f>RIGHT(R2416,(LEN(R2416)-LEN(U2416)-1))</f>
        <v>food trucks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>(I2417/86400)+25569+(-5/24)</f>
        <v>42566.654467592591</v>
      </c>
      <c r="K2417">
        <v>1466023346</v>
      </c>
      <c r="L2417" s="13">
        <f>(K2417/86400)+25569+(-5/24)</f>
        <v>42536.654467592591</v>
      </c>
      <c r="M2417" s="15" t="str">
        <f>TEXT(L2417, "mmm")</f>
        <v>Jun</v>
      </c>
      <c r="N2417" s="15" t="str">
        <f>TEXT(L2417, "yyyy")</f>
        <v>2016</v>
      </c>
      <c r="O2417" t="b">
        <v>0</v>
      </c>
      <c r="P2417">
        <v>6</v>
      </c>
      <c r="Q2417" t="b">
        <v>0</v>
      </c>
      <c r="R2417" t="s">
        <v>8284</v>
      </c>
      <c r="S2417" s="10">
        <f>(E2417/D2417)*100</f>
        <v>0.55833333333333335</v>
      </c>
      <c r="T2417" s="12">
        <f>IF(P2417&gt;0,E2417/P2417,0)</f>
        <v>55.833333333333336</v>
      </c>
      <c r="U2417" t="str">
        <f>LEFT(R2417,FIND("/",R2417,1)-1)</f>
        <v>food</v>
      </c>
      <c r="V2417" t="str">
        <f>RIGHT(R2417,(LEN(R2417)-LEN(U2417)-1))</f>
        <v>food trucks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>(I2418/86400)+25569+(-5/24)</f>
        <v>42077.416666666664</v>
      </c>
      <c r="K2418">
        <v>1421343743</v>
      </c>
      <c r="L2418" s="13">
        <f>(K2418/86400)+25569+(-5/24)</f>
        <v>42019.529432870368</v>
      </c>
      <c r="M2418" s="15" t="str">
        <f>TEXT(L2418, "mmm")</f>
        <v>Jan</v>
      </c>
      <c r="N2418" s="15" t="str">
        <f>TEXT(L2418, "yyyy")</f>
        <v>2015</v>
      </c>
      <c r="O2418" t="b">
        <v>0</v>
      </c>
      <c r="P2418">
        <v>1</v>
      </c>
      <c r="Q2418" t="b">
        <v>0</v>
      </c>
      <c r="R2418" t="s">
        <v>8284</v>
      </c>
      <c r="S2418" s="10">
        <f>(E2418/D2418)*100</f>
        <v>2.5000000000000001E-2</v>
      </c>
      <c r="T2418" s="12">
        <f>IF(P2418&gt;0,E2418/P2418,0)</f>
        <v>5</v>
      </c>
      <c r="U2418" t="str">
        <f>LEFT(R2418,FIND("/",R2418,1)-1)</f>
        <v>food</v>
      </c>
      <c r="V2418" t="str">
        <f>RIGHT(R2418,(LEN(R2418)-LEN(U2418)-1))</f>
        <v>food trucks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>(I2419/86400)+25569+(-5/24)</f>
        <v>41861.675775462958</v>
      </c>
      <c r="K2419">
        <v>1405113187</v>
      </c>
      <c r="L2419" s="13">
        <f>(K2419/86400)+25569+(-5/24)</f>
        <v>41831.675775462958</v>
      </c>
      <c r="M2419" s="15" t="str">
        <f>TEXT(L2419, "mmm")</f>
        <v>Jul</v>
      </c>
      <c r="N2419" s="15" t="str">
        <f>TEXT(L2419, "yyyy")</f>
        <v>2014</v>
      </c>
      <c r="O2419" t="b">
        <v>0</v>
      </c>
      <c r="P2419">
        <v>0</v>
      </c>
      <c r="Q2419" t="b">
        <v>0</v>
      </c>
      <c r="R2419" t="s">
        <v>8284</v>
      </c>
      <c r="S2419" s="10">
        <f>(E2419/D2419)*100</f>
        <v>0</v>
      </c>
      <c r="T2419" s="12">
        <f>IF(P2419&gt;0,E2419/P2419,0)</f>
        <v>0</v>
      </c>
      <c r="U2419" t="str">
        <f>LEFT(R2419,FIND("/",R2419,1)-1)</f>
        <v>food</v>
      </c>
      <c r="V2419" t="str">
        <f>RIGHT(R2419,(LEN(R2419)-LEN(U2419)-1))</f>
        <v>food trucks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>(I2420/86400)+25569+(-5/24)</f>
        <v>42087.606990740744</v>
      </c>
      <c r="K2420">
        <v>1422045244</v>
      </c>
      <c r="L2420" s="13">
        <f>(K2420/86400)+25569+(-5/24)</f>
        <v>42027.648657407401</v>
      </c>
      <c r="M2420" s="15" t="str">
        <f>TEXT(L2420, "mmm")</f>
        <v>Jan</v>
      </c>
      <c r="N2420" s="15" t="str">
        <f>TEXT(L2420, "yyyy")</f>
        <v>2015</v>
      </c>
      <c r="O2420" t="b">
        <v>0</v>
      </c>
      <c r="P2420">
        <v>5</v>
      </c>
      <c r="Q2420" t="b">
        <v>0</v>
      </c>
      <c r="R2420" t="s">
        <v>8284</v>
      </c>
      <c r="S2420" s="10">
        <f>(E2420/D2420)*100</f>
        <v>0.02</v>
      </c>
      <c r="T2420" s="12">
        <f>IF(P2420&gt;0,E2420/P2420,0)</f>
        <v>1</v>
      </c>
      <c r="U2420" t="str">
        <f>LEFT(R2420,FIND("/",R2420,1)-1)</f>
        <v>food</v>
      </c>
      <c r="V2420" t="str">
        <f>RIGHT(R2420,(LEN(R2420)-LEN(U2420)-1))</f>
        <v>food trucks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>(I2421/86400)+25569+(-5/24)</f>
        <v>42053.529965277776</v>
      </c>
      <c r="K2421">
        <v>1419097389</v>
      </c>
      <c r="L2421" s="13">
        <f>(K2421/86400)+25569+(-5/24)</f>
        <v>41993.529965277776</v>
      </c>
      <c r="M2421" s="15" t="str">
        <f>TEXT(L2421, "mmm")</f>
        <v>Dec</v>
      </c>
      <c r="N2421" s="15" t="str">
        <f>TEXT(L2421, "yyyy")</f>
        <v>2014</v>
      </c>
      <c r="O2421" t="b">
        <v>0</v>
      </c>
      <c r="P2421">
        <v>0</v>
      </c>
      <c r="Q2421" t="b">
        <v>0</v>
      </c>
      <c r="R2421" t="s">
        <v>8284</v>
      </c>
      <c r="S2421" s="10">
        <f>(E2421/D2421)*100</f>
        <v>0</v>
      </c>
      <c r="T2421" s="12">
        <f>IF(P2421&gt;0,E2421/P2421,0)</f>
        <v>0</v>
      </c>
      <c r="U2421" t="str">
        <f>LEFT(R2421,FIND("/",R2421,1)-1)</f>
        <v>food</v>
      </c>
      <c r="V2421" t="str">
        <f>RIGHT(R2421,(LEN(R2421)-LEN(U2421)-1))</f>
        <v>food trucks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>(I2422/86400)+25569+(-5/24)</f>
        <v>41952.862210648142</v>
      </c>
      <c r="K2422">
        <v>1410396095</v>
      </c>
      <c r="L2422" s="13">
        <f>(K2422/86400)+25569+(-5/24)</f>
        <v>41892.820543981477</v>
      </c>
      <c r="M2422" s="15" t="str">
        <f>TEXT(L2422, "mmm")</f>
        <v>Sep</v>
      </c>
      <c r="N2422" s="15" t="str">
        <f>TEXT(L2422, "yyyy")</f>
        <v>2014</v>
      </c>
      <c r="O2422" t="b">
        <v>0</v>
      </c>
      <c r="P2422">
        <v>36</v>
      </c>
      <c r="Q2422" t="b">
        <v>0</v>
      </c>
      <c r="R2422" t="s">
        <v>8284</v>
      </c>
      <c r="S2422" s="10">
        <f>(E2422/D2422)*100</f>
        <v>14.825133372851216</v>
      </c>
      <c r="T2422" s="12">
        <f>IF(P2422&gt;0,E2422/P2422,0)</f>
        <v>69.472222222222229</v>
      </c>
      <c r="U2422" t="str">
        <f>LEFT(R2422,FIND("/",R2422,1)-1)</f>
        <v>food</v>
      </c>
      <c r="V2422" t="str">
        <f>RIGHT(R2422,(LEN(R2422)-LEN(U2422)-1))</f>
        <v>food trucks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>(I2423/86400)+25569+(-5/24)</f>
        <v>42056.479120370372</v>
      </c>
      <c r="K2423">
        <v>1421944196</v>
      </c>
      <c r="L2423" s="13">
        <f>(K2423/86400)+25569+(-5/24)</f>
        <v>42026.479120370372</v>
      </c>
      <c r="M2423" s="15" t="str">
        <f>TEXT(L2423, "mmm")</f>
        <v>Jan</v>
      </c>
      <c r="N2423" s="15" t="str">
        <f>TEXT(L2423, "yyyy")</f>
        <v>2015</v>
      </c>
      <c r="O2423" t="b">
        <v>0</v>
      </c>
      <c r="P2423">
        <v>1</v>
      </c>
      <c r="Q2423" t="b">
        <v>0</v>
      </c>
      <c r="R2423" t="s">
        <v>8284</v>
      </c>
      <c r="S2423" s="10">
        <f>(E2423/D2423)*100</f>
        <v>1.6666666666666666E-2</v>
      </c>
      <c r="T2423" s="12">
        <f>IF(P2423&gt;0,E2423/P2423,0)</f>
        <v>1</v>
      </c>
      <c r="U2423" t="str">
        <f>LEFT(R2423,FIND("/",R2423,1)-1)</f>
        <v>food</v>
      </c>
      <c r="V2423" t="str">
        <f>RIGHT(R2423,(LEN(R2423)-LEN(U2423)-1))</f>
        <v>food trucks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>(I2424/86400)+25569+(-5/24)</f>
        <v>42074.474953703706</v>
      </c>
      <c r="K2424">
        <v>1423502636</v>
      </c>
      <c r="L2424" s="13">
        <f>(K2424/86400)+25569+(-5/24)</f>
        <v>42044.516620370363</v>
      </c>
      <c r="M2424" s="15" t="str">
        <f>TEXT(L2424, "mmm")</f>
        <v>Feb</v>
      </c>
      <c r="N2424" s="15" t="str">
        <f>TEXT(L2424, "yyyy")</f>
        <v>2015</v>
      </c>
      <c r="O2424" t="b">
        <v>0</v>
      </c>
      <c r="P2424">
        <v>1</v>
      </c>
      <c r="Q2424" t="b">
        <v>0</v>
      </c>
      <c r="R2424" t="s">
        <v>8284</v>
      </c>
      <c r="S2424" s="10">
        <f>(E2424/D2424)*100</f>
        <v>0.2</v>
      </c>
      <c r="T2424" s="12">
        <f>IF(P2424&gt;0,E2424/P2424,0)</f>
        <v>1</v>
      </c>
      <c r="U2424" t="str">
        <f>LEFT(R2424,FIND("/",R2424,1)-1)</f>
        <v>food</v>
      </c>
      <c r="V2424" t="str">
        <f>RIGHT(R2424,(LEN(R2424)-LEN(U2424)-1))</f>
        <v>food trucks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>(I2425/86400)+25569+(-5/24)</f>
        <v>42004.496412037035</v>
      </c>
      <c r="K2425">
        <v>1417452890</v>
      </c>
      <c r="L2425" s="13">
        <f>(K2425/86400)+25569+(-5/24)</f>
        <v>41974.496412037035</v>
      </c>
      <c r="M2425" s="15" t="str">
        <f>TEXT(L2425, "mmm")</f>
        <v>Dec</v>
      </c>
      <c r="N2425" s="15" t="str">
        <f>TEXT(L2425, "yyyy")</f>
        <v>2014</v>
      </c>
      <c r="O2425" t="b">
        <v>0</v>
      </c>
      <c r="P2425">
        <v>1</v>
      </c>
      <c r="Q2425" t="b">
        <v>0</v>
      </c>
      <c r="R2425" t="s">
        <v>8284</v>
      </c>
      <c r="S2425" s="10">
        <f>(E2425/D2425)*100</f>
        <v>1.3333333333333334E-2</v>
      </c>
      <c r="T2425" s="12">
        <f>IF(P2425&gt;0,E2425/P2425,0)</f>
        <v>8</v>
      </c>
      <c r="U2425" t="str">
        <f>LEFT(R2425,FIND("/",R2425,1)-1)</f>
        <v>food</v>
      </c>
      <c r="V2425" t="str">
        <f>RIGHT(R2425,(LEN(R2425)-LEN(U2425)-1))</f>
        <v>food trucks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>(I2426/86400)+25569+(-5/24)</f>
        <v>41939.684120370366</v>
      </c>
      <c r="K2426">
        <v>1411853108</v>
      </c>
      <c r="L2426" s="13">
        <f>(K2426/86400)+25569+(-5/24)</f>
        <v>41909.684120370366</v>
      </c>
      <c r="M2426" s="15" t="str">
        <f>TEXT(L2426, "mmm")</f>
        <v>Sep</v>
      </c>
      <c r="N2426" s="15" t="str">
        <f>TEXT(L2426, "yyyy")</f>
        <v>2014</v>
      </c>
      <c r="O2426" t="b">
        <v>0</v>
      </c>
      <c r="P2426">
        <v>9</v>
      </c>
      <c r="Q2426" t="b">
        <v>0</v>
      </c>
      <c r="R2426" t="s">
        <v>8284</v>
      </c>
      <c r="S2426" s="10">
        <f>(E2426/D2426)*100</f>
        <v>1.24</v>
      </c>
      <c r="T2426" s="12">
        <f>IF(P2426&gt;0,E2426/P2426,0)</f>
        <v>34.444444444444443</v>
      </c>
      <c r="U2426" t="str">
        <f>LEFT(R2426,FIND("/",R2426,1)-1)</f>
        <v>food</v>
      </c>
      <c r="V2426" t="str">
        <f>RIGHT(R2426,(LEN(R2426)-LEN(U2426)-1))</f>
        <v>food trucks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>(I2427/86400)+25569+(-5/24)</f>
        <v>42517.711111111108</v>
      </c>
      <c r="K2427">
        <v>1463090149</v>
      </c>
      <c r="L2427" s="13">
        <f>(K2427/86400)+25569+(-5/24)</f>
        <v>42502.705428240741</v>
      </c>
      <c r="M2427" s="15" t="str">
        <f>TEXT(L2427, "mmm")</f>
        <v>May</v>
      </c>
      <c r="N2427" s="15" t="str">
        <f>TEXT(L2427, "yyyy")</f>
        <v>2016</v>
      </c>
      <c r="O2427" t="b">
        <v>0</v>
      </c>
      <c r="P2427">
        <v>1</v>
      </c>
      <c r="Q2427" t="b">
        <v>0</v>
      </c>
      <c r="R2427" t="s">
        <v>8284</v>
      </c>
      <c r="S2427" s="10">
        <f>(E2427/D2427)*100</f>
        <v>2.8571428571428574E-2</v>
      </c>
      <c r="T2427" s="12">
        <f>IF(P2427&gt;0,E2427/P2427,0)</f>
        <v>1</v>
      </c>
      <c r="U2427" t="str">
        <f>LEFT(R2427,FIND("/",R2427,1)-1)</f>
        <v>food</v>
      </c>
      <c r="V2427" t="str">
        <f>RIGHT(R2427,(LEN(R2427)-LEN(U2427)-1))</f>
        <v>food trucks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>(I2428/86400)+25569+(-5/24)</f>
        <v>42223.961712962962</v>
      </c>
      <c r="K2428">
        <v>1433822692</v>
      </c>
      <c r="L2428" s="13">
        <f>(K2428/86400)+25569+(-5/24)</f>
        <v>42163.961712962962</v>
      </c>
      <c r="M2428" s="15" t="str">
        <f>TEXT(L2428, "mmm")</f>
        <v>Jun</v>
      </c>
      <c r="N2428" s="15" t="str">
        <f>TEXT(L2428, "yyyy")</f>
        <v>2015</v>
      </c>
      <c r="O2428" t="b">
        <v>0</v>
      </c>
      <c r="P2428">
        <v>0</v>
      </c>
      <c r="Q2428" t="b">
        <v>0</v>
      </c>
      <c r="R2428" t="s">
        <v>8284</v>
      </c>
      <c r="S2428" s="10">
        <f>(E2428/D2428)*100</f>
        <v>0</v>
      </c>
      <c r="T2428" s="12">
        <f>IF(P2428&gt;0,E2428/P2428,0)</f>
        <v>0</v>
      </c>
      <c r="U2428" t="str">
        <f>LEFT(R2428,FIND("/",R2428,1)-1)</f>
        <v>food</v>
      </c>
      <c r="V2428" t="str">
        <f>RIGHT(R2428,(LEN(R2428)-LEN(U2428)-1))</f>
        <v>food trucks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>(I2429/86400)+25569+(-5/24)</f>
        <v>42452.068668981483</v>
      </c>
      <c r="K2429">
        <v>1455262733</v>
      </c>
      <c r="L2429" s="13">
        <f>(K2429/86400)+25569+(-5/24)</f>
        <v>42412.110335648147</v>
      </c>
      <c r="M2429" s="15" t="str">
        <f>TEXT(L2429, "mmm")</f>
        <v>Feb</v>
      </c>
      <c r="N2429" s="15" t="str">
        <f>TEXT(L2429, "yyyy")</f>
        <v>2016</v>
      </c>
      <c r="O2429" t="b">
        <v>0</v>
      </c>
      <c r="P2429">
        <v>1</v>
      </c>
      <c r="Q2429" t="b">
        <v>0</v>
      </c>
      <c r="R2429" t="s">
        <v>8284</v>
      </c>
      <c r="S2429" s="10">
        <f>(E2429/D2429)*100</f>
        <v>2E-3</v>
      </c>
      <c r="T2429" s="12">
        <f>IF(P2429&gt;0,E2429/P2429,0)</f>
        <v>1</v>
      </c>
      <c r="U2429" t="str">
        <f>LEFT(R2429,FIND("/",R2429,1)-1)</f>
        <v>food</v>
      </c>
      <c r="V2429" t="str">
        <f>RIGHT(R2429,(LEN(R2429)-LEN(U2429)-1))</f>
        <v>food trucks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>(I2430/86400)+25569+(-5/24)</f>
        <v>42075.534155092588</v>
      </c>
      <c r="K2430">
        <v>1423594151</v>
      </c>
      <c r="L2430" s="13">
        <f>(K2430/86400)+25569+(-5/24)</f>
        <v>42045.575821759259</v>
      </c>
      <c r="M2430" s="15" t="str">
        <f>TEXT(L2430, "mmm")</f>
        <v>Feb</v>
      </c>
      <c r="N2430" s="15" t="str">
        <f>TEXT(L2430, "yyyy")</f>
        <v>2015</v>
      </c>
      <c r="O2430" t="b">
        <v>0</v>
      </c>
      <c r="P2430">
        <v>1</v>
      </c>
      <c r="Q2430" t="b">
        <v>0</v>
      </c>
      <c r="R2430" t="s">
        <v>8284</v>
      </c>
      <c r="S2430" s="10">
        <f>(E2430/D2430)*100</f>
        <v>2.8571428571428571E-3</v>
      </c>
      <c r="T2430" s="12">
        <f>IF(P2430&gt;0,E2430/P2430,0)</f>
        <v>1</v>
      </c>
      <c r="U2430" t="str">
        <f>LEFT(R2430,FIND("/",R2430,1)-1)</f>
        <v>food</v>
      </c>
      <c r="V2430" t="str">
        <f>RIGHT(R2430,(LEN(R2430)-LEN(U2430)-1))</f>
        <v>food trucks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>(I2431/86400)+25569+(-5/24)</f>
        <v>42771.488888888889</v>
      </c>
      <c r="K2431">
        <v>1483131966</v>
      </c>
      <c r="L2431" s="13">
        <f>(K2431/86400)+25569+(-5/24)</f>
        <v>42734.670902777776</v>
      </c>
      <c r="M2431" s="15" t="str">
        <f>TEXT(L2431, "mmm")</f>
        <v>Dec</v>
      </c>
      <c r="N2431" s="15" t="str">
        <f>TEXT(L2431, "yyyy")</f>
        <v>2016</v>
      </c>
      <c r="O2431" t="b">
        <v>0</v>
      </c>
      <c r="P2431">
        <v>4</v>
      </c>
      <c r="Q2431" t="b">
        <v>0</v>
      </c>
      <c r="R2431" t="s">
        <v>8284</v>
      </c>
      <c r="S2431" s="10">
        <f>(E2431/D2431)*100</f>
        <v>1.4321428571428572</v>
      </c>
      <c r="T2431" s="12">
        <f>IF(P2431&gt;0,E2431/P2431,0)</f>
        <v>501.25</v>
      </c>
      <c r="U2431" t="str">
        <f>LEFT(R2431,FIND("/",R2431,1)-1)</f>
        <v>food</v>
      </c>
      <c r="V2431" t="str">
        <f>RIGHT(R2431,(LEN(R2431)-LEN(U2431)-1))</f>
        <v>food trucks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>(I2432/86400)+25569+(-5/24)</f>
        <v>42411.922499999993</v>
      </c>
      <c r="K2432">
        <v>1452654504</v>
      </c>
      <c r="L2432" s="13">
        <f>(K2432/86400)+25569+(-5/24)</f>
        <v>42381.922499999993</v>
      </c>
      <c r="M2432" s="15" t="str">
        <f>TEXT(L2432, "mmm")</f>
        <v>Jan</v>
      </c>
      <c r="N2432" s="15" t="str">
        <f>TEXT(L2432, "yyyy")</f>
        <v>2016</v>
      </c>
      <c r="O2432" t="b">
        <v>0</v>
      </c>
      <c r="P2432">
        <v>2</v>
      </c>
      <c r="Q2432" t="b">
        <v>0</v>
      </c>
      <c r="R2432" t="s">
        <v>8284</v>
      </c>
      <c r="S2432" s="10">
        <f>(E2432/D2432)*100</f>
        <v>0.70000000000000007</v>
      </c>
      <c r="T2432" s="12">
        <f>IF(P2432&gt;0,E2432/P2432,0)</f>
        <v>10.5</v>
      </c>
      <c r="U2432" t="str">
        <f>LEFT(R2432,FIND("/",R2432,1)-1)</f>
        <v>food</v>
      </c>
      <c r="V2432" t="str">
        <f>RIGHT(R2432,(LEN(R2432)-LEN(U2432)-1))</f>
        <v>food trucks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>(I2433/86400)+25569+(-5/24)</f>
        <v>42548.891354166662</v>
      </c>
      <c r="K2433">
        <v>1461896613</v>
      </c>
      <c r="L2433" s="13">
        <f>(K2433/86400)+25569+(-5/24)</f>
        <v>42488.891354166662</v>
      </c>
      <c r="M2433" s="15" t="str">
        <f>TEXT(L2433, "mmm")</f>
        <v>Apr</v>
      </c>
      <c r="N2433" s="15" t="str">
        <f>TEXT(L2433, "yyyy")</f>
        <v>2016</v>
      </c>
      <c r="O2433" t="b">
        <v>0</v>
      </c>
      <c r="P2433">
        <v>2</v>
      </c>
      <c r="Q2433" t="b">
        <v>0</v>
      </c>
      <c r="R2433" t="s">
        <v>8284</v>
      </c>
      <c r="S2433" s="10">
        <f>(E2433/D2433)*100</f>
        <v>2E-3</v>
      </c>
      <c r="T2433" s="12">
        <f>IF(P2433&gt;0,E2433/P2433,0)</f>
        <v>1</v>
      </c>
      <c r="U2433" t="str">
        <f>LEFT(R2433,FIND("/",R2433,1)-1)</f>
        <v>food</v>
      </c>
      <c r="V2433" t="str">
        <f>RIGHT(R2433,(LEN(R2433)-LEN(U2433)-1))</f>
        <v>food trucks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>(I2434/86400)+25569+(-5/24)</f>
        <v>42071.010381944441</v>
      </c>
      <c r="K2434">
        <v>1423199697</v>
      </c>
      <c r="L2434" s="13">
        <f>(K2434/86400)+25569+(-5/24)</f>
        <v>42041.010381944441</v>
      </c>
      <c r="M2434" s="15" t="str">
        <f>TEXT(L2434, "mmm")</f>
        <v>Feb</v>
      </c>
      <c r="N2434" s="15" t="str">
        <f>TEXT(L2434, "yyyy")</f>
        <v>2015</v>
      </c>
      <c r="O2434" t="b">
        <v>0</v>
      </c>
      <c r="P2434">
        <v>2</v>
      </c>
      <c r="Q2434" t="b">
        <v>0</v>
      </c>
      <c r="R2434" t="s">
        <v>8284</v>
      </c>
      <c r="S2434" s="10">
        <f>(E2434/D2434)*100</f>
        <v>1.4285714285714287E-2</v>
      </c>
      <c r="T2434" s="12">
        <f>IF(P2434&gt;0,E2434/P2434,0)</f>
        <v>1</v>
      </c>
      <c r="U2434" t="str">
        <f>LEFT(R2434,FIND("/",R2434,1)-1)</f>
        <v>food</v>
      </c>
      <c r="V2434" t="str">
        <f>RIGHT(R2434,(LEN(R2434)-LEN(U2434)-1))</f>
        <v>food trucks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>(I2435/86400)+25569+(-5/24)</f>
        <v>42427.691469907404</v>
      </c>
      <c r="K2435">
        <v>1454016943</v>
      </c>
      <c r="L2435" s="13">
        <f>(K2435/86400)+25569+(-5/24)</f>
        <v>42397.691469907404</v>
      </c>
      <c r="M2435" s="15" t="str">
        <f>TEXT(L2435, "mmm")</f>
        <v>Jan</v>
      </c>
      <c r="N2435" s="15" t="str">
        <f>TEXT(L2435, "yyyy")</f>
        <v>2016</v>
      </c>
      <c r="O2435" t="b">
        <v>0</v>
      </c>
      <c r="P2435">
        <v>0</v>
      </c>
      <c r="Q2435" t="b">
        <v>0</v>
      </c>
      <c r="R2435" t="s">
        <v>8284</v>
      </c>
      <c r="S2435" s="10">
        <f>(E2435/D2435)*100</f>
        <v>0</v>
      </c>
      <c r="T2435" s="12">
        <f>IF(P2435&gt;0,E2435/P2435,0)</f>
        <v>0</v>
      </c>
      <c r="U2435" t="str">
        <f>LEFT(R2435,FIND("/",R2435,1)-1)</f>
        <v>food</v>
      </c>
      <c r="V2435" t="str">
        <f>RIGHT(R2435,(LEN(R2435)-LEN(U2435)-1))</f>
        <v>food trucks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>(I2436/86400)+25569+(-5/24)</f>
        <v>42219.977708333332</v>
      </c>
      <c r="K2436">
        <v>1435206474</v>
      </c>
      <c r="L2436" s="13">
        <f>(K2436/86400)+25569+(-5/24)</f>
        <v>42179.977708333332</v>
      </c>
      <c r="M2436" s="15" t="str">
        <f>TEXT(L2436, "mmm")</f>
        <v>Jun</v>
      </c>
      <c r="N2436" s="15" t="str">
        <f>TEXT(L2436, "yyyy")</f>
        <v>2015</v>
      </c>
      <c r="O2436" t="b">
        <v>0</v>
      </c>
      <c r="P2436">
        <v>2</v>
      </c>
      <c r="Q2436" t="b">
        <v>0</v>
      </c>
      <c r="R2436" t="s">
        <v>8284</v>
      </c>
      <c r="S2436" s="10">
        <f>(E2436/D2436)*100</f>
        <v>0.13</v>
      </c>
      <c r="T2436" s="12">
        <f>IF(P2436&gt;0,E2436/P2436,0)</f>
        <v>13</v>
      </c>
      <c r="U2436" t="str">
        <f>LEFT(R2436,FIND("/",R2436,1)-1)</f>
        <v>food</v>
      </c>
      <c r="V2436" t="str">
        <f>RIGHT(R2436,(LEN(R2436)-LEN(U2436)-1))</f>
        <v>food trucks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>(I2437/86400)+25569+(-5/24)</f>
        <v>42282.069282407407</v>
      </c>
      <c r="K2437">
        <v>1441435186</v>
      </c>
      <c r="L2437" s="13">
        <f>(K2437/86400)+25569+(-5/24)</f>
        <v>42252.069282407407</v>
      </c>
      <c r="M2437" s="15" t="str">
        <f>TEXT(L2437, "mmm")</f>
        <v>Sep</v>
      </c>
      <c r="N2437" s="15" t="str">
        <f>TEXT(L2437, "yyyy")</f>
        <v>2015</v>
      </c>
      <c r="O2437" t="b">
        <v>0</v>
      </c>
      <c r="P2437">
        <v>4</v>
      </c>
      <c r="Q2437" t="b">
        <v>0</v>
      </c>
      <c r="R2437" t="s">
        <v>8284</v>
      </c>
      <c r="S2437" s="10">
        <f>(E2437/D2437)*100</f>
        <v>0.48960000000000004</v>
      </c>
      <c r="T2437" s="12">
        <f>IF(P2437&gt;0,E2437/P2437,0)</f>
        <v>306</v>
      </c>
      <c r="U2437" t="str">
        <f>LEFT(R2437,FIND("/",R2437,1)-1)</f>
        <v>food</v>
      </c>
      <c r="V2437" t="str">
        <f>RIGHT(R2437,(LEN(R2437)-LEN(U2437)-1))</f>
        <v>food trucks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>(I2438/86400)+25569+(-5/24)</f>
        <v>42398.407060185178</v>
      </c>
      <c r="K2438">
        <v>1448894770</v>
      </c>
      <c r="L2438" s="13">
        <f>(K2438/86400)+25569+(-5/24)</f>
        <v>42338.407060185178</v>
      </c>
      <c r="M2438" s="15" t="str">
        <f>TEXT(L2438, "mmm")</f>
        <v>Nov</v>
      </c>
      <c r="N2438" s="15" t="str">
        <f>TEXT(L2438, "yyyy")</f>
        <v>2015</v>
      </c>
      <c r="O2438" t="b">
        <v>0</v>
      </c>
      <c r="P2438">
        <v>2</v>
      </c>
      <c r="Q2438" t="b">
        <v>0</v>
      </c>
      <c r="R2438" t="s">
        <v>8284</v>
      </c>
      <c r="S2438" s="10">
        <f>(E2438/D2438)*100</f>
        <v>3.8461538461538464E-2</v>
      </c>
      <c r="T2438" s="12">
        <f>IF(P2438&gt;0,E2438/P2438,0)</f>
        <v>22.5</v>
      </c>
      <c r="U2438" t="str">
        <f>LEFT(R2438,FIND("/",R2438,1)-1)</f>
        <v>food</v>
      </c>
      <c r="V2438" t="str">
        <f>RIGHT(R2438,(LEN(R2438)-LEN(U2438)-1))</f>
        <v>food trucks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>(I2439/86400)+25569+(-5/24)</f>
        <v>42080.541666666664</v>
      </c>
      <c r="K2439">
        <v>1422400188</v>
      </c>
      <c r="L2439" s="13">
        <f>(K2439/86400)+25569+(-5/24)</f>
        <v>42031.756805555553</v>
      </c>
      <c r="M2439" s="15" t="str">
        <f>TEXT(L2439, "mmm")</f>
        <v>Jan</v>
      </c>
      <c r="N2439" s="15" t="str">
        <f>TEXT(L2439, "yyyy")</f>
        <v>2015</v>
      </c>
      <c r="O2439" t="b">
        <v>0</v>
      </c>
      <c r="P2439">
        <v>0</v>
      </c>
      <c r="Q2439" t="b">
        <v>0</v>
      </c>
      <c r="R2439" t="s">
        <v>8284</v>
      </c>
      <c r="S2439" s="10">
        <f>(E2439/D2439)*100</f>
        <v>0</v>
      </c>
      <c r="T2439" s="12">
        <f>IF(P2439&gt;0,E2439/P2439,0)</f>
        <v>0</v>
      </c>
      <c r="U2439" t="str">
        <f>LEFT(R2439,FIND("/",R2439,1)-1)</f>
        <v>food</v>
      </c>
      <c r="V2439" t="str">
        <f>RIGHT(R2439,(LEN(R2439)-LEN(U2439)-1))</f>
        <v>food trucks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>(I2440/86400)+25569+(-5/24)</f>
        <v>42345.748402777775</v>
      </c>
      <c r="K2440">
        <v>1444341462</v>
      </c>
      <c r="L2440" s="13">
        <f>(K2440/86400)+25569+(-5/24)</f>
        <v>42285.706736111104</v>
      </c>
      <c r="M2440" s="15" t="str">
        <f>TEXT(L2440, "mmm")</f>
        <v>Oct</v>
      </c>
      <c r="N2440" s="15" t="str">
        <f>TEXT(L2440, "yyyy")</f>
        <v>2015</v>
      </c>
      <c r="O2440" t="b">
        <v>0</v>
      </c>
      <c r="P2440">
        <v>1</v>
      </c>
      <c r="Q2440" t="b">
        <v>0</v>
      </c>
      <c r="R2440" t="s">
        <v>8284</v>
      </c>
      <c r="S2440" s="10">
        <f>(E2440/D2440)*100</f>
        <v>0.33333333333333337</v>
      </c>
      <c r="T2440" s="12">
        <f>IF(P2440&gt;0,E2440/P2440,0)</f>
        <v>50</v>
      </c>
      <c r="U2440" t="str">
        <f>LEFT(R2440,FIND("/",R2440,1)-1)</f>
        <v>food</v>
      </c>
      <c r="V2440" t="str">
        <f>RIGHT(R2440,(LEN(R2440)-LEN(U2440)-1))</f>
        <v>food trucks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>(I2441/86400)+25569+(-5/24)</f>
        <v>42295.610289351847</v>
      </c>
      <c r="K2441">
        <v>1442605129</v>
      </c>
      <c r="L2441" s="13">
        <f>(K2441/86400)+25569+(-5/24)</f>
        <v>42265.610289351847</v>
      </c>
      <c r="M2441" s="15" t="str">
        <f>TEXT(L2441, "mmm")</f>
        <v>Sep</v>
      </c>
      <c r="N2441" s="15" t="str">
        <f>TEXT(L2441, "yyyy")</f>
        <v>2015</v>
      </c>
      <c r="O2441" t="b">
        <v>0</v>
      </c>
      <c r="P2441">
        <v>0</v>
      </c>
      <c r="Q2441" t="b">
        <v>0</v>
      </c>
      <c r="R2441" t="s">
        <v>8284</v>
      </c>
      <c r="S2441" s="10">
        <f>(E2441/D2441)*100</f>
        <v>0</v>
      </c>
      <c r="T2441" s="12">
        <f>IF(P2441&gt;0,E2441/P2441,0)</f>
        <v>0</v>
      </c>
      <c r="U2441" t="str">
        <f>LEFT(R2441,FIND("/",R2441,1)-1)</f>
        <v>food</v>
      </c>
      <c r="V2441" t="str">
        <f>RIGHT(R2441,(LEN(R2441)-LEN(U2441)-1))</f>
        <v>food trucks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>(I2442/86400)+25569+(-5/24)</f>
        <v>42413.691122685188</v>
      </c>
      <c r="K2442">
        <v>1452807313</v>
      </c>
      <c r="L2442" s="13">
        <f>(K2442/86400)+25569+(-5/24)</f>
        <v>42383.691122685188</v>
      </c>
      <c r="M2442" s="15" t="str">
        <f>TEXT(L2442, "mmm")</f>
        <v>Jan</v>
      </c>
      <c r="N2442" s="15" t="str">
        <f>TEXT(L2442, "yyyy")</f>
        <v>2016</v>
      </c>
      <c r="O2442" t="b">
        <v>0</v>
      </c>
      <c r="P2442">
        <v>2</v>
      </c>
      <c r="Q2442" t="b">
        <v>0</v>
      </c>
      <c r="R2442" t="s">
        <v>8284</v>
      </c>
      <c r="S2442" s="10">
        <f>(E2442/D2442)*100</f>
        <v>0.2</v>
      </c>
      <c r="T2442" s="12">
        <f>IF(P2442&gt;0,E2442/P2442,0)</f>
        <v>5</v>
      </c>
      <c r="U2442" t="str">
        <f>LEFT(R2442,FIND("/",R2442,1)-1)</f>
        <v>food</v>
      </c>
      <c r="V2442" t="str">
        <f>RIGHT(R2442,(LEN(R2442)-LEN(U2442)-1))</f>
        <v>food trucks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>(I2443/86400)+25569+(-5/24)</f>
        <v>42207.999305555553</v>
      </c>
      <c r="K2443">
        <v>1435806054</v>
      </c>
      <c r="L2443" s="13">
        <f>(K2443/86400)+25569+(-5/24)</f>
        <v>42186.917291666665</v>
      </c>
      <c r="M2443" s="15" t="str">
        <f>TEXT(L2443, "mmm")</f>
        <v>Jul</v>
      </c>
      <c r="N2443" s="15" t="str">
        <f>TEXT(L2443, "yyyy")</f>
        <v>2015</v>
      </c>
      <c r="O2443" t="b">
        <v>0</v>
      </c>
      <c r="P2443">
        <v>109</v>
      </c>
      <c r="Q2443" t="b">
        <v>1</v>
      </c>
      <c r="R2443" t="s">
        <v>8298</v>
      </c>
      <c r="S2443" s="10">
        <f>(E2443/D2443)*100</f>
        <v>107.88</v>
      </c>
      <c r="T2443" s="12">
        <f>IF(P2443&gt;0,E2443/P2443,0)</f>
        <v>74.22935779816514</v>
      </c>
      <c r="U2443" t="str">
        <f>LEFT(R2443,FIND("/",R2443,1)-1)</f>
        <v>food</v>
      </c>
      <c r="V2443" t="str">
        <f>RIGHT(R2443,(LEN(R2443)-LEN(U2443)-1))</f>
        <v>small batch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>(I2444/86400)+25569+(-5/24)</f>
        <v>42082.416990740741</v>
      </c>
      <c r="K2444">
        <v>1424188828</v>
      </c>
      <c r="L2444" s="13">
        <f>(K2444/86400)+25569+(-5/24)</f>
        <v>42052.458657407406</v>
      </c>
      <c r="M2444" s="15" t="str">
        <f>TEXT(L2444, "mmm")</f>
        <v>Feb</v>
      </c>
      <c r="N2444" s="15" t="str">
        <f>TEXT(L2444, "yyyy")</f>
        <v>2015</v>
      </c>
      <c r="O2444" t="b">
        <v>0</v>
      </c>
      <c r="P2444">
        <v>372</v>
      </c>
      <c r="Q2444" t="b">
        <v>1</v>
      </c>
      <c r="R2444" t="s">
        <v>8298</v>
      </c>
      <c r="S2444" s="10">
        <f>(E2444/D2444)*100</f>
        <v>125.94166666666666</v>
      </c>
      <c r="T2444" s="12">
        <f>IF(P2444&gt;0,E2444/P2444,0)</f>
        <v>81.252688172043008</v>
      </c>
      <c r="U2444" t="str">
        <f>LEFT(R2444,FIND("/",R2444,1)-1)</f>
        <v>food</v>
      </c>
      <c r="V2444" t="str">
        <f>RIGHT(R2444,(LEN(R2444)-LEN(U2444)-1))</f>
        <v>small batch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>(I2445/86400)+25569+(-5/24)</f>
        <v>41866.416921296295</v>
      </c>
      <c r="K2445">
        <v>1405522822</v>
      </c>
      <c r="L2445" s="13">
        <f>(K2445/86400)+25569+(-5/24)</f>
        <v>41836.416921296295</v>
      </c>
      <c r="M2445" s="15" t="str">
        <f>TEXT(L2445, "mmm")</f>
        <v>Jul</v>
      </c>
      <c r="N2445" s="15" t="str">
        <f>TEXT(L2445, "yyyy")</f>
        <v>2014</v>
      </c>
      <c r="O2445" t="b">
        <v>0</v>
      </c>
      <c r="P2445">
        <v>311</v>
      </c>
      <c r="Q2445" t="b">
        <v>1</v>
      </c>
      <c r="R2445" t="s">
        <v>8298</v>
      </c>
      <c r="S2445" s="10">
        <f>(E2445/D2445)*100</f>
        <v>202.51495</v>
      </c>
      <c r="T2445" s="12">
        <f>IF(P2445&gt;0,E2445/P2445,0)</f>
        <v>130.23469453376205</v>
      </c>
      <c r="U2445" t="str">
        <f>LEFT(R2445,FIND("/",R2445,1)-1)</f>
        <v>food</v>
      </c>
      <c r="V2445" t="str">
        <f>RIGHT(R2445,(LEN(R2445)-LEN(U2445)-1))</f>
        <v>small batch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>(I2446/86400)+25569+(-5/24)</f>
        <v>42515.54619212963</v>
      </c>
      <c r="K2446">
        <v>1461607591</v>
      </c>
      <c r="L2446" s="13">
        <f>(K2446/86400)+25569+(-5/24)</f>
        <v>42485.54619212963</v>
      </c>
      <c r="M2446" s="15" t="str">
        <f>TEXT(L2446, "mmm")</f>
        <v>Apr</v>
      </c>
      <c r="N2446" s="15" t="str">
        <f>TEXT(L2446, "yyyy")</f>
        <v>2016</v>
      </c>
      <c r="O2446" t="b">
        <v>0</v>
      </c>
      <c r="P2446">
        <v>61</v>
      </c>
      <c r="Q2446" t="b">
        <v>1</v>
      </c>
      <c r="R2446" t="s">
        <v>8298</v>
      </c>
      <c r="S2446" s="10">
        <f>(E2446/D2446)*100</f>
        <v>108.60000000000001</v>
      </c>
      <c r="T2446" s="12">
        <f>IF(P2446&gt;0,E2446/P2446,0)</f>
        <v>53.409836065573771</v>
      </c>
      <c r="U2446" t="str">
        <f>LEFT(R2446,FIND("/",R2446,1)-1)</f>
        <v>food</v>
      </c>
      <c r="V2446" t="str">
        <f>RIGHT(R2446,(LEN(R2446)-LEN(U2446)-1))</f>
        <v>small batch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>(I2447/86400)+25569+(-5/24)</f>
        <v>42272.981724537036</v>
      </c>
      <c r="K2447">
        <v>1440650021</v>
      </c>
      <c r="L2447" s="13">
        <f>(K2447/86400)+25569+(-5/24)</f>
        <v>42242.981724537036</v>
      </c>
      <c r="M2447" s="15" t="str">
        <f>TEXT(L2447, "mmm")</f>
        <v>Aug</v>
      </c>
      <c r="N2447" s="15" t="str">
        <f>TEXT(L2447, "yyyy")</f>
        <v>2015</v>
      </c>
      <c r="O2447" t="b">
        <v>0</v>
      </c>
      <c r="P2447">
        <v>115</v>
      </c>
      <c r="Q2447" t="b">
        <v>1</v>
      </c>
      <c r="R2447" t="s">
        <v>8298</v>
      </c>
      <c r="S2447" s="10">
        <f>(E2447/D2447)*100</f>
        <v>172.8</v>
      </c>
      <c r="T2447" s="12">
        <f>IF(P2447&gt;0,E2447/P2447,0)</f>
        <v>75.130434782608702</v>
      </c>
      <c r="U2447" t="str">
        <f>LEFT(R2447,FIND("/",R2447,1)-1)</f>
        <v>food</v>
      </c>
      <c r="V2447" t="str">
        <f>RIGHT(R2447,(LEN(R2447)-LEN(U2447)-1))</f>
        <v>small batch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>(I2448/86400)+25569+(-5/24)</f>
        <v>42700.436006944445</v>
      </c>
      <c r="K2448">
        <v>1477578471</v>
      </c>
      <c r="L2448" s="13">
        <f>(K2448/86400)+25569+(-5/24)</f>
        <v>42670.394340277773</v>
      </c>
      <c r="M2448" s="15" t="str">
        <f>TEXT(L2448, "mmm")</f>
        <v>Oct</v>
      </c>
      <c r="N2448" s="15" t="str">
        <f>TEXT(L2448, "yyyy")</f>
        <v>2016</v>
      </c>
      <c r="O2448" t="b">
        <v>0</v>
      </c>
      <c r="P2448">
        <v>111</v>
      </c>
      <c r="Q2448" t="b">
        <v>1</v>
      </c>
      <c r="R2448" t="s">
        <v>8298</v>
      </c>
      <c r="S2448" s="10">
        <f>(E2448/D2448)*100</f>
        <v>167.98</v>
      </c>
      <c r="T2448" s="12">
        <f>IF(P2448&gt;0,E2448/P2448,0)</f>
        <v>75.666666666666671</v>
      </c>
      <c r="U2448" t="str">
        <f>LEFT(R2448,FIND("/",R2448,1)-1)</f>
        <v>food</v>
      </c>
      <c r="V2448" t="str">
        <f>RIGHT(R2448,(LEN(R2448)-LEN(U2448)-1))</f>
        <v>small batch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>(I2449/86400)+25569+(-5/24)</f>
        <v>42685.958333333336</v>
      </c>
      <c r="K2449">
        <v>1476184593</v>
      </c>
      <c r="L2449" s="13">
        <f>(K2449/86400)+25569+(-5/24)</f>
        <v>42654.26149305555</v>
      </c>
      <c r="M2449" s="15" t="str">
        <f>TEXT(L2449, "mmm")</f>
        <v>Oct</v>
      </c>
      <c r="N2449" s="15" t="str">
        <f>TEXT(L2449, "yyyy")</f>
        <v>2016</v>
      </c>
      <c r="O2449" t="b">
        <v>0</v>
      </c>
      <c r="P2449">
        <v>337</v>
      </c>
      <c r="Q2449" t="b">
        <v>1</v>
      </c>
      <c r="R2449" t="s">
        <v>8298</v>
      </c>
      <c r="S2449" s="10">
        <f>(E2449/D2449)*100</f>
        <v>427.20000000000005</v>
      </c>
      <c r="T2449" s="12">
        <f>IF(P2449&gt;0,E2449/P2449,0)</f>
        <v>31.691394658753708</v>
      </c>
      <c r="U2449" t="str">
        <f>LEFT(R2449,FIND("/",R2449,1)-1)</f>
        <v>food</v>
      </c>
      <c r="V2449" t="str">
        <f>RIGHT(R2449,(LEN(R2449)-LEN(U2449)-1))</f>
        <v>small batch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>(I2450/86400)+25569+(-5/24)</f>
        <v>42613.025000000001</v>
      </c>
      <c r="K2450">
        <v>1472110513</v>
      </c>
      <c r="L2450" s="13">
        <f>(K2450/86400)+25569+(-5/24)</f>
        <v>42607.107789351845</v>
      </c>
      <c r="M2450" s="15" t="str">
        <f>TEXT(L2450, "mmm")</f>
        <v>Aug</v>
      </c>
      <c r="N2450" s="15" t="str">
        <f>TEXT(L2450, "yyyy")</f>
        <v>2016</v>
      </c>
      <c r="O2450" t="b">
        <v>0</v>
      </c>
      <c r="P2450">
        <v>9</v>
      </c>
      <c r="Q2450" t="b">
        <v>1</v>
      </c>
      <c r="R2450" t="s">
        <v>8298</v>
      </c>
      <c r="S2450" s="10">
        <f>(E2450/D2450)*100</f>
        <v>107.5</v>
      </c>
      <c r="T2450" s="12">
        <f>IF(P2450&gt;0,E2450/P2450,0)</f>
        <v>47.777777777777779</v>
      </c>
      <c r="U2450" t="str">
        <f>LEFT(R2450,FIND("/",R2450,1)-1)</f>
        <v>food</v>
      </c>
      <c r="V2450" t="str">
        <f>RIGHT(R2450,(LEN(R2450)-LEN(U2450)-1))</f>
        <v>small batch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>(I2451/86400)+25569+(-5/24)</f>
        <v>41972.975868055553</v>
      </c>
      <c r="K2451">
        <v>1414725915</v>
      </c>
      <c r="L2451" s="13">
        <f>(K2451/86400)+25569+(-5/24)</f>
        <v>41942.934201388889</v>
      </c>
      <c r="M2451" s="15" t="str">
        <f>TEXT(L2451, "mmm")</f>
        <v>Oct</v>
      </c>
      <c r="N2451" s="15" t="str">
        <f>TEXT(L2451, "yyyy")</f>
        <v>2014</v>
      </c>
      <c r="O2451" t="b">
        <v>0</v>
      </c>
      <c r="P2451">
        <v>120</v>
      </c>
      <c r="Q2451" t="b">
        <v>1</v>
      </c>
      <c r="R2451" t="s">
        <v>8298</v>
      </c>
      <c r="S2451" s="10">
        <f>(E2451/D2451)*100</f>
        <v>108</v>
      </c>
      <c r="T2451" s="12">
        <f>IF(P2451&gt;0,E2451/P2451,0)</f>
        <v>90</v>
      </c>
      <c r="U2451" t="str">
        <f>LEFT(R2451,FIND("/",R2451,1)-1)</f>
        <v>food</v>
      </c>
      <c r="V2451" t="str">
        <f>RIGHT(R2451,(LEN(R2451)-LEN(U2451)-1))</f>
        <v>small batch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>(I2452/86400)+25569+(-5/24)</f>
        <v>41939.924305555549</v>
      </c>
      <c r="K2452">
        <v>1411177456</v>
      </c>
      <c r="L2452" s="13">
        <f>(K2452/86400)+25569+(-5/24)</f>
        <v>41901.864074074074</v>
      </c>
      <c r="M2452" s="15" t="str">
        <f>TEXT(L2452, "mmm")</f>
        <v>Sep</v>
      </c>
      <c r="N2452" s="15" t="str">
        <f>TEXT(L2452, "yyyy")</f>
        <v>2014</v>
      </c>
      <c r="O2452" t="b">
        <v>0</v>
      </c>
      <c r="P2452">
        <v>102</v>
      </c>
      <c r="Q2452" t="b">
        <v>1</v>
      </c>
      <c r="R2452" t="s">
        <v>8298</v>
      </c>
      <c r="S2452" s="10">
        <f>(E2452/D2452)*100</f>
        <v>101.53353333333335</v>
      </c>
      <c r="T2452" s="12">
        <f>IF(P2452&gt;0,E2452/P2452,0)</f>
        <v>149.31401960784314</v>
      </c>
      <c r="U2452" t="str">
        <f>LEFT(R2452,FIND("/",R2452,1)-1)</f>
        <v>food</v>
      </c>
      <c r="V2452" t="str">
        <f>RIGHT(R2452,(LEN(R2452)-LEN(U2452)-1))</f>
        <v>small batch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>(I2453/86400)+25569+(-5/24)</f>
        <v>42799.700115740743</v>
      </c>
      <c r="K2453">
        <v>1487022490</v>
      </c>
      <c r="L2453" s="13">
        <f>(K2453/86400)+25569+(-5/24)</f>
        <v>42779.700115740743</v>
      </c>
      <c r="M2453" s="15" t="str">
        <f>TEXT(L2453, "mmm")</f>
        <v>Feb</v>
      </c>
      <c r="N2453" s="15" t="str">
        <f>TEXT(L2453, "yyyy")</f>
        <v>2017</v>
      </c>
      <c r="O2453" t="b">
        <v>0</v>
      </c>
      <c r="P2453">
        <v>186</v>
      </c>
      <c r="Q2453" t="b">
        <v>1</v>
      </c>
      <c r="R2453" t="s">
        <v>8298</v>
      </c>
      <c r="S2453" s="10">
        <f>(E2453/D2453)*100</f>
        <v>115.45</v>
      </c>
      <c r="T2453" s="12">
        <f>IF(P2453&gt;0,E2453/P2453,0)</f>
        <v>62.06989247311828</v>
      </c>
      <c r="U2453" t="str">
        <f>LEFT(R2453,FIND("/",R2453,1)-1)</f>
        <v>food</v>
      </c>
      <c r="V2453" t="str">
        <f>RIGHT(R2453,(LEN(R2453)-LEN(U2453)-1))</f>
        <v>small batch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>(I2454/86400)+25569+(-5/24)</f>
        <v>42367.749999999993</v>
      </c>
      <c r="K2454">
        <v>1448914500</v>
      </c>
      <c r="L2454" s="13">
        <f>(K2454/86400)+25569+(-5/24)</f>
        <v>42338.635416666664</v>
      </c>
      <c r="M2454" s="15" t="str">
        <f>TEXT(L2454, "mmm")</f>
        <v>Nov</v>
      </c>
      <c r="N2454" s="15" t="str">
        <f>TEXT(L2454, "yyyy")</f>
        <v>2015</v>
      </c>
      <c r="O2454" t="b">
        <v>0</v>
      </c>
      <c r="P2454">
        <v>15</v>
      </c>
      <c r="Q2454" t="b">
        <v>1</v>
      </c>
      <c r="R2454" t="s">
        <v>8298</v>
      </c>
      <c r="S2454" s="10">
        <f>(E2454/D2454)*100</f>
        <v>133.5</v>
      </c>
      <c r="T2454" s="12">
        <f>IF(P2454&gt;0,E2454/P2454,0)</f>
        <v>53.4</v>
      </c>
      <c r="U2454" t="str">
        <f>LEFT(R2454,FIND("/",R2454,1)-1)</f>
        <v>food</v>
      </c>
      <c r="V2454" t="str">
        <f>RIGHT(R2454,(LEN(R2454)-LEN(U2454)-1))</f>
        <v>small batch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>(I2455/86400)+25569+(-5/24)</f>
        <v>42768.483900462961</v>
      </c>
      <c r="K2455">
        <v>1483461409</v>
      </c>
      <c r="L2455" s="13">
        <f>(K2455/86400)+25569+(-5/24)</f>
        <v>42738.483900462961</v>
      </c>
      <c r="M2455" s="15" t="str">
        <f>TEXT(L2455, "mmm")</f>
        <v>Jan</v>
      </c>
      <c r="N2455" s="15" t="str">
        <f>TEXT(L2455, "yyyy")</f>
        <v>2017</v>
      </c>
      <c r="O2455" t="b">
        <v>0</v>
      </c>
      <c r="P2455">
        <v>67</v>
      </c>
      <c r="Q2455" t="b">
        <v>1</v>
      </c>
      <c r="R2455" t="s">
        <v>8298</v>
      </c>
      <c r="S2455" s="10">
        <f>(E2455/D2455)*100</f>
        <v>154.69999999999999</v>
      </c>
      <c r="T2455" s="12">
        <f>IF(P2455&gt;0,E2455/P2455,0)</f>
        <v>69.268656716417908</v>
      </c>
      <c r="U2455" t="str">
        <f>LEFT(R2455,FIND("/",R2455,1)-1)</f>
        <v>food</v>
      </c>
      <c r="V2455" t="str">
        <f>RIGHT(R2455,(LEN(R2455)-LEN(U2455)-1))</f>
        <v>small batch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>(I2456/86400)+25569+(-5/24)</f>
        <v>42804.993148148147</v>
      </c>
      <c r="K2456">
        <v>1486183808</v>
      </c>
      <c r="L2456" s="13">
        <f>(K2456/86400)+25569+(-5/24)</f>
        <v>42769.993148148147</v>
      </c>
      <c r="M2456" s="15" t="str">
        <f>TEXT(L2456, "mmm")</f>
        <v>Feb</v>
      </c>
      <c r="N2456" s="15" t="str">
        <f>TEXT(L2456, "yyyy")</f>
        <v>2017</v>
      </c>
      <c r="O2456" t="b">
        <v>0</v>
      </c>
      <c r="P2456">
        <v>130</v>
      </c>
      <c r="Q2456" t="b">
        <v>1</v>
      </c>
      <c r="R2456" t="s">
        <v>8298</v>
      </c>
      <c r="S2456" s="10">
        <f>(E2456/D2456)*100</f>
        <v>100.84571428571429</v>
      </c>
      <c r="T2456" s="12">
        <f>IF(P2456&gt;0,E2456/P2456,0)</f>
        <v>271.50769230769231</v>
      </c>
      <c r="U2456" t="str">
        <f>LEFT(R2456,FIND("/",R2456,1)-1)</f>
        <v>food</v>
      </c>
      <c r="V2456" t="str">
        <f>RIGHT(R2456,(LEN(R2456)-LEN(U2456)-1))</f>
        <v>small batch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>(I2457/86400)+25569+(-5/24)</f>
        <v>42480.573495370372</v>
      </c>
      <c r="K2457">
        <v>1458758750</v>
      </c>
      <c r="L2457" s="13">
        <f>(K2457/86400)+25569+(-5/24)</f>
        <v>42452.573495370372</v>
      </c>
      <c r="M2457" s="15" t="str">
        <f>TEXT(L2457, "mmm")</f>
        <v>Mar</v>
      </c>
      <c r="N2457" s="15" t="str">
        <f>TEXT(L2457, "yyyy")</f>
        <v>2016</v>
      </c>
      <c r="O2457" t="b">
        <v>0</v>
      </c>
      <c r="P2457">
        <v>16</v>
      </c>
      <c r="Q2457" t="b">
        <v>1</v>
      </c>
      <c r="R2457" t="s">
        <v>8298</v>
      </c>
      <c r="S2457" s="10">
        <f>(E2457/D2457)*100</f>
        <v>182</v>
      </c>
      <c r="T2457" s="12">
        <f>IF(P2457&gt;0,E2457/P2457,0)</f>
        <v>34.125</v>
      </c>
      <c r="U2457" t="str">
        <f>LEFT(R2457,FIND("/",R2457,1)-1)</f>
        <v>food</v>
      </c>
      <c r="V2457" t="str">
        <f>RIGHT(R2457,(LEN(R2457)-LEN(U2457)-1))</f>
        <v>small batch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>(I2458/86400)+25569+(-5/24)</f>
        <v>42791.752766203703</v>
      </c>
      <c r="K2458">
        <v>1485471839</v>
      </c>
      <c r="L2458" s="13">
        <f>(K2458/86400)+25569+(-5/24)</f>
        <v>42761.752766203703</v>
      </c>
      <c r="M2458" s="15" t="str">
        <f>TEXT(L2458, "mmm")</f>
        <v>Jan</v>
      </c>
      <c r="N2458" s="15" t="str">
        <f>TEXT(L2458, "yyyy")</f>
        <v>2017</v>
      </c>
      <c r="O2458" t="b">
        <v>0</v>
      </c>
      <c r="P2458">
        <v>67</v>
      </c>
      <c r="Q2458" t="b">
        <v>1</v>
      </c>
      <c r="R2458" t="s">
        <v>8298</v>
      </c>
      <c r="S2458" s="10">
        <f>(E2458/D2458)*100</f>
        <v>180.86666666666667</v>
      </c>
      <c r="T2458" s="12">
        <f>IF(P2458&gt;0,E2458/P2458,0)</f>
        <v>40.492537313432834</v>
      </c>
      <c r="U2458" t="str">
        <f>LEFT(R2458,FIND("/",R2458,1)-1)</f>
        <v>food</v>
      </c>
      <c r="V2458" t="str">
        <f>RIGHT(R2458,(LEN(R2458)-LEN(U2458)-1))</f>
        <v>small batch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>(I2459/86400)+25569+(-5/24)</f>
        <v>42453.352500000001</v>
      </c>
      <c r="K2459">
        <v>1456237656</v>
      </c>
      <c r="L2459" s="13">
        <f>(K2459/86400)+25569+(-5/24)</f>
        <v>42423.394166666665</v>
      </c>
      <c r="M2459" s="15" t="str">
        <f>TEXT(L2459, "mmm")</f>
        <v>Feb</v>
      </c>
      <c r="N2459" s="15" t="str">
        <f>TEXT(L2459, "yyyy")</f>
        <v>2016</v>
      </c>
      <c r="O2459" t="b">
        <v>0</v>
      </c>
      <c r="P2459">
        <v>124</v>
      </c>
      <c r="Q2459" t="b">
        <v>1</v>
      </c>
      <c r="R2459" t="s">
        <v>8298</v>
      </c>
      <c r="S2459" s="10">
        <f>(E2459/D2459)*100</f>
        <v>102.30434782608695</v>
      </c>
      <c r="T2459" s="12">
        <f>IF(P2459&gt;0,E2459/P2459,0)</f>
        <v>189.75806451612902</v>
      </c>
      <c r="U2459" t="str">
        <f>LEFT(R2459,FIND("/",R2459,1)-1)</f>
        <v>food</v>
      </c>
      <c r="V2459" t="str">
        <f>RIGHT(R2459,(LEN(R2459)-LEN(U2459)-1))</f>
        <v>small batch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>(I2460/86400)+25569+(-5/24)</f>
        <v>42530.583333333336</v>
      </c>
      <c r="K2460">
        <v>1462481718</v>
      </c>
      <c r="L2460" s="13">
        <f>(K2460/86400)+25569+(-5/24)</f>
        <v>42495.663402777776</v>
      </c>
      <c r="M2460" s="15" t="str">
        <f>TEXT(L2460, "mmm")</f>
        <v>May</v>
      </c>
      <c r="N2460" s="15" t="str">
        <f>TEXT(L2460, "yyyy")</f>
        <v>2016</v>
      </c>
      <c r="O2460" t="b">
        <v>0</v>
      </c>
      <c r="P2460">
        <v>80</v>
      </c>
      <c r="Q2460" t="b">
        <v>1</v>
      </c>
      <c r="R2460" t="s">
        <v>8298</v>
      </c>
      <c r="S2460" s="10">
        <f>(E2460/D2460)*100</f>
        <v>110.17999999999999</v>
      </c>
      <c r="T2460" s="12">
        <f>IF(P2460&gt;0,E2460/P2460,0)</f>
        <v>68.862499999999997</v>
      </c>
      <c r="U2460" t="str">
        <f>LEFT(R2460,FIND("/",R2460,1)-1)</f>
        <v>food</v>
      </c>
      <c r="V2460" t="str">
        <f>RIGHT(R2460,(LEN(R2460)-LEN(U2460)-1))</f>
        <v>small batch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>(I2461/86400)+25569+(-5/24)</f>
        <v>42452.387557870366</v>
      </c>
      <c r="K2461">
        <v>1454858285</v>
      </c>
      <c r="L2461" s="13">
        <f>(K2461/86400)+25569+(-5/24)</f>
        <v>42407.429224537038</v>
      </c>
      <c r="M2461" s="15" t="str">
        <f>TEXT(L2461, "mmm")</f>
        <v>Feb</v>
      </c>
      <c r="N2461" s="15" t="str">
        <f>TEXT(L2461, "yyyy")</f>
        <v>2016</v>
      </c>
      <c r="O2461" t="b">
        <v>0</v>
      </c>
      <c r="P2461">
        <v>282</v>
      </c>
      <c r="Q2461" t="b">
        <v>1</v>
      </c>
      <c r="R2461" t="s">
        <v>8298</v>
      </c>
      <c r="S2461" s="10">
        <f>(E2461/D2461)*100</f>
        <v>102.25</v>
      </c>
      <c r="T2461" s="12">
        <f>IF(P2461&gt;0,E2461/P2461,0)</f>
        <v>108.77659574468085</v>
      </c>
      <c r="U2461" t="str">
        <f>LEFT(R2461,FIND("/",R2461,1)-1)</f>
        <v>food</v>
      </c>
      <c r="V2461" t="str">
        <f>RIGHT(R2461,(LEN(R2461)-LEN(U2461)-1))</f>
        <v>small batch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>(I2462/86400)+25569+(-5/24)</f>
        <v>42737.970138888886</v>
      </c>
      <c r="K2462">
        <v>1480480167</v>
      </c>
      <c r="L2462" s="13">
        <f>(K2462/86400)+25569+(-5/24)</f>
        <v>42703.978784722225</v>
      </c>
      <c r="M2462" s="15" t="str">
        <f>TEXT(L2462, "mmm")</f>
        <v>Nov</v>
      </c>
      <c r="N2462" s="15" t="str">
        <f>TEXT(L2462, "yyyy")</f>
        <v>2016</v>
      </c>
      <c r="O2462" t="b">
        <v>0</v>
      </c>
      <c r="P2462">
        <v>68</v>
      </c>
      <c r="Q2462" t="b">
        <v>1</v>
      </c>
      <c r="R2462" t="s">
        <v>8298</v>
      </c>
      <c r="S2462" s="10">
        <f>(E2462/D2462)*100</f>
        <v>100.78823529411764</v>
      </c>
      <c r="T2462" s="12">
        <f>IF(P2462&gt;0,E2462/P2462,0)</f>
        <v>125.98529411764706</v>
      </c>
      <c r="U2462" t="str">
        <f>LEFT(R2462,FIND("/",R2462,1)-1)</f>
        <v>food</v>
      </c>
      <c r="V2462" t="str">
        <f>RIGHT(R2462,(LEN(R2462)-LEN(U2462)-1))</f>
        <v>small batch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>(I2463/86400)+25569+(-5/24)</f>
        <v>40816.916666666664</v>
      </c>
      <c r="K2463">
        <v>1314577097</v>
      </c>
      <c r="L2463" s="13">
        <f>(K2463/86400)+25569+(-5/24)</f>
        <v>40783.804363425923</v>
      </c>
      <c r="M2463" s="15" t="str">
        <f>TEXT(L2463, "mmm")</f>
        <v>Aug</v>
      </c>
      <c r="N2463" s="15" t="str">
        <f>TEXT(L2463, "yyyy")</f>
        <v>2011</v>
      </c>
      <c r="O2463" t="b">
        <v>0</v>
      </c>
      <c r="P2463">
        <v>86</v>
      </c>
      <c r="Q2463" t="b">
        <v>1</v>
      </c>
      <c r="R2463" t="s">
        <v>8279</v>
      </c>
      <c r="S2463" s="10">
        <f>(E2463/D2463)*100</f>
        <v>103.8</v>
      </c>
      <c r="T2463" s="12">
        <f>IF(P2463&gt;0,E2463/P2463,0)</f>
        <v>90.523255813953483</v>
      </c>
      <c r="U2463" t="str">
        <f>LEFT(R2463,FIND("/",R2463,1)-1)</f>
        <v>music</v>
      </c>
      <c r="V2463" t="str">
        <f>RIGHT(R2463,(LEN(R2463)-LEN(U2463)-1))</f>
        <v>indie rock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>(I2464/86400)+25569+(-5/24)</f>
        <v>41108.977962962963</v>
      </c>
      <c r="K2464">
        <v>1340944096</v>
      </c>
      <c r="L2464" s="13">
        <f>(K2464/86400)+25569+(-5/24)</f>
        <v>41088.977962962963</v>
      </c>
      <c r="M2464" s="15" t="str">
        <f>TEXT(L2464, "mmm")</f>
        <v>Jun</v>
      </c>
      <c r="N2464" s="15" t="str">
        <f>TEXT(L2464, "yyyy")</f>
        <v>2012</v>
      </c>
      <c r="O2464" t="b">
        <v>0</v>
      </c>
      <c r="P2464">
        <v>115</v>
      </c>
      <c r="Q2464" t="b">
        <v>1</v>
      </c>
      <c r="R2464" t="s">
        <v>8279</v>
      </c>
      <c r="S2464" s="10">
        <f>(E2464/D2464)*100</f>
        <v>110.70833333333334</v>
      </c>
      <c r="T2464" s="12">
        <f>IF(P2464&gt;0,E2464/P2464,0)</f>
        <v>28.880434782608695</v>
      </c>
      <c r="U2464" t="str">
        <f>LEFT(R2464,FIND("/",R2464,1)-1)</f>
        <v>music</v>
      </c>
      <c r="V2464" t="str">
        <f>RIGHT(R2464,(LEN(R2464)-LEN(U2464)-1))</f>
        <v>indie rock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>(I2465/86400)+25569+(-5/24)</f>
        <v>41380.583333333328</v>
      </c>
      <c r="K2465">
        <v>1362710425</v>
      </c>
      <c r="L2465" s="13">
        <f>(K2465/86400)+25569+(-5/24)</f>
        <v>41340.903067129628</v>
      </c>
      <c r="M2465" s="15" t="str">
        <f>TEXT(L2465, "mmm")</f>
        <v>Mar</v>
      </c>
      <c r="N2465" s="15" t="str">
        <f>TEXT(L2465, "yyyy")</f>
        <v>2013</v>
      </c>
      <c r="O2465" t="b">
        <v>0</v>
      </c>
      <c r="P2465">
        <v>75</v>
      </c>
      <c r="Q2465" t="b">
        <v>1</v>
      </c>
      <c r="R2465" t="s">
        <v>8279</v>
      </c>
      <c r="S2465" s="10">
        <f>(E2465/D2465)*100</f>
        <v>116.25000000000001</v>
      </c>
      <c r="T2465" s="12">
        <f>IF(P2465&gt;0,E2465/P2465,0)</f>
        <v>31</v>
      </c>
      <c r="U2465" t="str">
        <f>LEFT(R2465,FIND("/",R2465,1)-1)</f>
        <v>music</v>
      </c>
      <c r="V2465" t="str">
        <f>RIGHT(R2465,(LEN(R2465)-LEN(U2465)-1))</f>
        <v>indie rock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>(I2466/86400)+25569+(-5/24)</f>
        <v>42277.603472222218</v>
      </c>
      <c r="K2466">
        <v>1441143397</v>
      </c>
      <c r="L2466" s="13">
        <f>(K2466/86400)+25569+(-5/24)</f>
        <v>42248.692094907405</v>
      </c>
      <c r="M2466" s="15" t="str">
        <f>TEXT(L2466, "mmm")</f>
        <v>Sep</v>
      </c>
      <c r="N2466" s="15" t="str">
        <f>TEXT(L2466, "yyyy")</f>
        <v>2015</v>
      </c>
      <c r="O2466" t="b">
        <v>0</v>
      </c>
      <c r="P2466">
        <v>43</v>
      </c>
      <c r="Q2466" t="b">
        <v>1</v>
      </c>
      <c r="R2466" t="s">
        <v>8279</v>
      </c>
      <c r="S2466" s="10">
        <f>(E2466/D2466)*100</f>
        <v>111.1</v>
      </c>
      <c r="T2466" s="12">
        <f>IF(P2466&gt;0,E2466/P2466,0)</f>
        <v>51.674418604651166</v>
      </c>
      <c r="U2466" t="str">
        <f>LEFT(R2466,FIND("/",R2466,1)-1)</f>
        <v>music</v>
      </c>
      <c r="V2466" t="str">
        <f>RIGHT(R2466,(LEN(R2466)-LEN(U2466)-1))</f>
        <v>indie rock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>(I2467/86400)+25569+(-5/24)</f>
        <v>41175.510972222219</v>
      </c>
      <c r="K2467">
        <v>1345828548</v>
      </c>
      <c r="L2467" s="13">
        <f>(K2467/86400)+25569+(-5/24)</f>
        <v>41145.510972222219</v>
      </c>
      <c r="M2467" s="15" t="str">
        <f>TEXT(L2467, "mmm")</f>
        <v>Aug</v>
      </c>
      <c r="N2467" s="15" t="str">
        <f>TEXT(L2467, "yyyy")</f>
        <v>2012</v>
      </c>
      <c r="O2467" t="b">
        <v>0</v>
      </c>
      <c r="P2467">
        <v>48</v>
      </c>
      <c r="Q2467" t="b">
        <v>1</v>
      </c>
      <c r="R2467" t="s">
        <v>8279</v>
      </c>
      <c r="S2467" s="10">
        <f>(E2467/D2467)*100</f>
        <v>180.14285714285714</v>
      </c>
      <c r="T2467" s="12">
        <f>IF(P2467&gt;0,E2467/P2467,0)</f>
        <v>26.270833333333332</v>
      </c>
      <c r="U2467" t="str">
        <f>LEFT(R2467,FIND("/",R2467,1)-1)</f>
        <v>music</v>
      </c>
      <c r="V2467" t="str">
        <f>RIGHT(R2467,(LEN(R2467)-LEN(U2467)-1))</f>
        <v>indie rock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>(I2468/86400)+25569+(-5/24)</f>
        <v>41402.894131944442</v>
      </c>
      <c r="K2468">
        <v>1365474453</v>
      </c>
      <c r="L2468" s="13">
        <f>(K2468/86400)+25569+(-5/24)</f>
        <v>41372.894131944442</v>
      </c>
      <c r="M2468" s="15" t="str">
        <f>TEXT(L2468, "mmm")</f>
        <v>Apr</v>
      </c>
      <c r="N2468" s="15" t="str">
        <f>TEXT(L2468, "yyyy")</f>
        <v>2013</v>
      </c>
      <c r="O2468" t="b">
        <v>0</v>
      </c>
      <c r="P2468">
        <v>52</v>
      </c>
      <c r="Q2468" t="b">
        <v>1</v>
      </c>
      <c r="R2468" t="s">
        <v>8279</v>
      </c>
      <c r="S2468" s="10">
        <f>(E2468/D2468)*100</f>
        <v>100</v>
      </c>
      <c r="T2468" s="12">
        <f>IF(P2468&gt;0,E2468/P2468,0)</f>
        <v>48.07692307692308</v>
      </c>
      <c r="U2468" t="str">
        <f>LEFT(R2468,FIND("/",R2468,1)-1)</f>
        <v>music</v>
      </c>
      <c r="V2468" t="str">
        <f>RIGHT(R2468,(LEN(R2468)-LEN(U2468)-1))</f>
        <v>indie rock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>(I2469/86400)+25569+(-5/24)</f>
        <v>41039.5</v>
      </c>
      <c r="K2469">
        <v>1335473931</v>
      </c>
      <c r="L2469" s="13">
        <f>(K2469/86400)+25569+(-5/24)</f>
        <v>41025.665868055556</v>
      </c>
      <c r="M2469" s="15" t="str">
        <f>TEXT(L2469, "mmm")</f>
        <v>Apr</v>
      </c>
      <c r="N2469" s="15" t="str">
        <f>TEXT(L2469, "yyyy")</f>
        <v>2012</v>
      </c>
      <c r="O2469" t="b">
        <v>0</v>
      </c>
      <c r="P2469">
        <v>43</v>
      </c>
      <c r="Q2469" t="b">
        <v>1</v>
      </c>
      <c r="R2469" t="s">
        <v>8279</v>
      </c>
      <c r="S2469" s="10">
        <f>(E2469/D2469)*100</f>
        <v>118.5</v>
      </c>
      <c r="T2469" s="12">
        <f>IF(P2469&gt;0,E2469/P2469,0)</f>
        <v>27.558139534883722</v>
      </c>
      <c r="U2469" t="str">
        <f>LEFT(R2469,FIND("/",R2469,1)-1)</f>
        <v>music</v>
      </c>
      <c r="V2469" t="str">
        <f>RIGHT(R2469,(LEN(R2469)-LEN(U2469)-1))</f>
        <v>indie rock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>(I2470/86400)+25569+(-5/24)</f>
        <v>41210</v>
      </c>
      <c r="K2470">
        <v>1348285321</v>
      </c>
      <c r="L2470" s="13">
        <f>(K2470/86400)+25569+(-5/24)</f>
        <v>41173.945844907408</v>
      </c>
      <c r="M2470" s="15" t="str">
        <f>TEXT(L2470, "mmm")</f>
        <v>Sep</v>
      </c>
      <c r="N2470" s="15" t="str">
        <f>TEXT(L2470, "yyyy")</f>
        <v>2012</v>
      </c>
      <c r="O2470" t="b">
        <v>0</v>
      </c>
      <c r="P2470">
        <v>58</v>
      </c>
      <c r="Q2470" t="b">
        <v>1</v>
      </c>
      <c r="R2470" t="s">
        <v>8279</v>
      </c>
      <c r="S2470" s="10">
        <f>(E2470/D2470)*100</f>
        <v>107.21700000000001</v>
      </c>
      <c r="T2470" s="12">
        <f>IF(P2470&gt;0,E2470/P2470,0)</f>
        <v>36.97137931034483</v>
      </c>
      <c r="U2470" t="str">
        <f>LEFT(R2470,FIND("/",R2470,1)-1)</f>
        <v>music</v>
      </c>
      <c r="V2470" t="str">
        <f>RIGHT(R2470,(LEN(R2470)-LEN(U2470)-1))</f>
        <v>indie rock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>(I2471/86400)+25569+(-5/24)</f>
        <v>40582.221400462957</v>
      </c>
      <c r="K2471">
        <v>1295000329</v>
      </c>
      <c r="L2471" s="13">
        <f>(K2471/86400)+25569+(-5/24)</f>
        <v>40557.221400462957</v>
      </c>
      <c r="M2471" s="15" t="str">
        <f>TEXT(L2471, "mmm")</f>
        <v>Jan</v>
      </c>
      <c r="N2471" s="15" t="str">
        <f>TEXT(L2471, "yyyy")</f>
        <v>2011</v>
      </c>
      <c r="O2471" t="b">
        <v>0</v>
      </c>
      <c r="P2471">
        <v>47</v>
      </c>
      <c r="Q2471" t="b">
        <v>1</v>
      </c>
      <c r="R2471" t="s">
        <v>8279</v>
      </c>
      <c r="S2471" s="10">
        <f>(E2471/D2471)*100</f>
        <v>113.66666666666667</v>
      </c>
      <c r="T2471" s="12">
        <f>IF(P2471&gt;0,E2471/P2471,0)</f>
        <v>29.021276595744681</v>
      </c>
      <c r="U2471" t="str">
        <f>LEFT(R2471,FIND("/",R2471,1)-1)</f>
        <v>music</v>
      </c>
      <c r="V2471" t="str">
        <f>RIGHT(R2471,(LEN(R2471)-LEN(U2471)-1))</f>
        <v>indie rock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>(I2472/86400)+25569+(-5/24)</f>
        <v>41052.866377314815</v>
      </c>
      <c r="K2472">
        <v>1335232055</v>
      </c>
      <c r="L2472" s="13">
        <f>(K2472/86400)+25569+(-5/24)</f>
        <v>41022.866377314815</v>
      </c>
      <c r="M2472" s="15" t="str">
        <f>TEXT(L2472, "mmm")</f>
        <v>Apr</v>
      </c>
      <c r="N2472" s="15" t="str">
        <f>TEXT(L2472, "yyyy")</f>
        <v>2012</v>
      </c>
      <c r="O2472" t="b">
        <v>0</v>
      </c>
      <c r="P2472">
        <v>36</v>
      </c>
      <c r="Q2472" t="b">
        <v>1</v>
      </c>
      <c r="R2472" t="s">
        <v>8279</v>
      </c>
      <c r="S2472" s="10">
        <f>(E2472/D2472)*100</f>
        <v>103.16400000000002</v>
      </c>
      <c r="T2472" s="12">
        <f>IF(P2472&gt;0,E2472/P2472,0)</f>
        <v>28.65666666666667</v>
      </c>
      <c r="U2472" t="str">
        <f>LEFT(R2472,FIND("/",R2472,1)-1)</f>
        <v>music</v>
      </c>
      <c r="V2472" t="str">
        <f>RIGHT(R2472,(LEN(R2472)-LEN(U2472)-1))</f>
        <v>indie rock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>(I2473/86400)+25569+(-5/24)</f>
        <v>40933.784629629627</v>
      </c>
      <c r="K2473">
        <v>1324079392</v>
      </c>
      <c r="L2473" s="13">
        <f>(K2473/86400)+25569+(-5/24)</f>
        <v>40893.784629629627</v>
      </c>
      <c r="M2473" s="15" t="str">
        <f>TEXT(L2473, "mmm")</f>
        <v>Dec</v>
      </c>
      <c r="N2473" s="15" t="str">
        <f>TEXT(L2473, "yyyy")</f>
        <v>2011</v>
      </c>
      <c r="O2473" t="b">
        <v>0</v>
      </c>
      <c r="P2473">
        <v>17</v>
      </c>
      <c r="Q2473" t="b">
        <v>1</v>
      </c>
      <c r="R2473" t="s">
        <v>8279</v>
      </c>
      <c r="S2473" s="10">
        <f>(E2473/D2473)*100</f>
        <v>128</v>
      </c>
      <c r="T2473" s="12">
        <f>IF(P2473&gt;0,E2473/P2473,0)</f>
        <v>37.647058823529413</v>
      </c>
      <c r="U2473" t="str">
        <f>LEFT(R2473,FIND("/",R2473,1)-1)</f>
        <v>music</v>
      </c>
      <c r="V2473" t="str">
        <f>RIGHT(R2473,(LEN(R2473)-LEN(U2473)-1))</f>
        <v>indie rock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>(I2474/86400)+25569+(-5/24)</f>
        <v>40424.835416666661</v>
      </c>
      <c r="K2474">
        <v>1277433980</v>
      </c>
      <c r="L2474" s="13">
        <f>(K2474/86400)+25569+(-5/24)</f>
        <v>40353.907175925924</v>
      </c>
      <c r="M2474" s="15" t="str">
        <f>TEXT(L2474, "mmm")</f>
        <v>Jun</v>
      </c>
      <c r="N2474" s="15" t="str">
        <f>TEXT(L2474, "yyyy")</f>
        <v>2010</v>
      </c>
      <c r="O2474" t="b">
        <v>0</v>
      </c>
      <c r="P2474">
        <v>104</v>
      </c>
      <c r="Q2474" t="b">
        <v>1</v>
      </c>
      <c r="R2474" t="s">
        <v>8279</v>
      </c>
      <c r="S2474" s="10">
        <f>(E2474/D2474)*100</f>
        <v>135.76026666666667</v>
      </c>
      <c r="T2474" s="12">
        <f>IF(P2474&gt;0,E2474/P2474,0)</f>
        <v>97.904038461538462</v>
      </c>
      <c r="U2474" t="str">
        <f>LEFT(R2474,FIND("/",R2474,1)-1)</f>
        <v>music</v>
      </c>
      <c r="V2474" t="str">
        <f>RIGHT(R2474,(LEN(R2474)-LEN(U2474)-1))</f>
        <v>indie rock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>(I2475/86400)+25569+(-5/24)</f>
        <v>41223.581817129627</v>
      </c>
      <c r="K2475">
        <v>1349978269</v>
      </c>
      <c r="L2475" s="13">
        <f>(K2475/86400)+25569+(-5/24)</f>
        <v>41193.540150462963</v>
      </c>
      <c r="M2475" s="15" t="str">
        <f>TEXT(L2475, "mmm")</f>
        <v>Oct</v>
      </c>
      <c r="N2475" s="15" t="str">
        <f>TEXT(L2475, "yyyy")</f>
        <v>2012</v>
      </c>
      <c r="O2475" t="b">
        <v>0</v>
      </c>
      <c r="P2475">
        <v>47</v>
      </c>
      <c r="Q2475" t="b">
        <v>1</v>
      </c>
      <c r="R2475" t="s">
        <v>8279</v>
      </c>
      <c r="S2475" s="10">
        <f>(E2475/D2475)*100</f>
        <v>100</v>
      </c>
      <c r="T2475" s="12">
        <f>IF(P2475&gt;0,E2475/P2475,0)</f>
        <v>42.553191489361701</v>
      </c>
      <c r="U2475" t="str">
        <f>LEFT(R2475,FIND("/",R2475,1)-1)</f>
        <v>music</v>
      </c>
      <c r="V2475" t="str">
        <f>RIGHT(R2475,(LEN(R2475)-LEN(U2475)-1))</f>
        <v>indie rock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>(I2476/86400)+25569+(-5/24)</f>
        <v>40461.80296296296</v>
      </c>
      <c r="K2476">
        <v>1282868176</v>
      </c>
      <c r="L2476" s="13">
        <f>(K2476/86400)+25569+(-5/24)</f>
        <v>40416.80296296296</v>
      </c>
      <c r="M2476" s="15" t="str">
        <f>TEXT(L2476, "mmm")</f>
        <v>Aug</v>
      </c>
      <c r="N2476" s="15" t="str">
        <f>TEXT(L2476, "yyyy")</f>
        <v>2010</v>
      </c>
      <c r="O2476" t="b">
        <v>0</v>
      </c>
      <c r="P2476">
        <v>38</v>
      </c>
      <c r="Q2476" t="b">
        <v>1</v>
      </c>
      <c r="R2476" t="s">
        <v>8279</v>
      </c>
      <c r="S2476" s="10">
        <f>(E2476/D2476)*100</f>
        <v>100.00360000000002</v>
      </c>
      <c r="T2476" s="12">
        <f>IF(P2476&gt;0,E2476/P2476,0)</f>
        <v>131.58368421052631</v>
      </c>
      <c r="U2476" t="str">
        <f>LEFT(R2476,FIND("/",R2476,1)-1)</f>
        <v>music</v>
      </c>
      <c r="V2476" t="str">
        <f>RIGHT(R2476,(LEN(R2476)-LEN(U2476)-1))</f>
        <v>indie rock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>(I2477/86400)+25569+(-5/24)</f>
        <v>40369.708333333328</v>
      </c>
      <c r="K2477">
        <v>1273647255</v>
      </c>
      <c r="L2477" s="13">
        <f>(K2477/86400)+25569+(-5/24)</f>
        <v>40310.079340277771</v>
      </c>
      <c r="M2477" s="15" t="str">
        <f>TEXT(L2477, "mmm")</f>
        <v>May</v>
      </c>
      <c r="N2477" s="15" t="str">
        <f>TEXT(L2477, "yyyy")</f>
        <v>2010</v>
      </c>
      <c r="O2477" t="b">
        <v>0</v>
      </c>
      <c r="P2477">
        <v>81</v>
      </c>
      <c r="Q2477" t="b">
        <v>1</v>
      </c>
      <c r="R2477" t="s">
        <v>8279</v>
      </c>
      <c r="S2477" s="10">
        <f>(E2477/D2477)*100</f>
        <v>104.71999999999998</v>
      </c>
      <c r="T2477" s="12">
        <f>IF(P2477&gt;0,E2477/P2477,0)</f>
        <v>32.320987654320987</v>
      </c>
      <c r="U2477" t="str">
        <f>LEFT(R2477,FIND("/",R2477,1)-1)</f>
        <v>music</v>
      </c>
      <c r="V2477" t="str">
        <f>RIGHT(R2477,(LEN(R2477)-LEN(U2477)-1))</f>
        <v>indie rock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>(I2478/86400)+25569+(-5/24)</f>
        <v>41946.161689814813</v>
      </c>
      <c r="K2478">
        <v>1412149970</v>
      </c>
      <c r="L2478" s="13">
        <f>(K2478/86400)+25569+(-5/24)</f>
        <v>41913.120023148142</v>
      </c>
      <c r="M2478" s="15" t="str">
        <f>TEXT(L2478, "mmm")</f>
        <v>Oct</v>
      </c>
      <c r="N2478" s="15" t="str">
        <f>TEXT(L2478, "yyyy")</f>
        <v>2014</v>
      </c>
      <c r="O2478" t="b">
        <v>0</v>
      </c>
      <c r="P2478">
        <v>55</v>
      </c>
      <c r="Q2478" t="b">
        <v>1</v>
      </c>
      <c r="R2478" t="s">
        <v>8279</v>
      </c>
      <c r="S2478" s="10">
        <f>(E2478/D2478)*100</f>
        <v>105.02249999999999</v>
      </c>
      <c r="T2478" s="12">
        <f>IF(P2478&gt;0,E2478/P2478,0)</f>
        <v>61.103999999999999</v>
      </c>
      <c r="U2478" t="str">
        <f>LEFT(R2478,FIND("/",R2478,1)-1)</f>
        <v>music</v>
      </c>
      <c r="V2478" t="str">
        <f>RIGHT(R2478,(LEN(R2478)-LEN(U2478)-1))</f>
        <v>indie rock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>(I2479/86400)+25569+(-5/24)</f>
        <v>41133.483159722222</v>
      </c>
      <c r="K2479">
        <v>1340901345</v>
      </c>
      <c r="L2479" s="13">
        <f>(K2479/86400)+25569+(-5/24)</f>
        <v>41088.483159722222</v>
      </c>
      <c r="M2479" s="15" t="str">
        <f>TEXT(L2479, "mmm")</f>
        <v>Jun</v>
      </c>
      <c r="N2479" s="15" t="str">
        <f>TEXT(L2479, "yyyy")</f>
        <v>2012</v>
      </c>
      <c r="O2479" t="b">
        <v>0</v>
      </c>
      <c r="P2479">
        <v>41</v>
      </c>
      <c r="Q2479" t="b">
        <v>1</v>
      </c>
      <c r="R2479" t="s">
        <v>8279</v>
      </c>
      <c r="S2479" s="10">
        <f>(E2479/D2479)*100</f>
        <v>171.33333333333334</v>
      </c>
      <c r="T2479" s="12">
        <f>IF(P2479&gt;0,E2479/P2479,0)</f>
        <v>31.341463414634145</v>
      </c>
      <c r="U2479" t="str">
        <f>LEFT(R2479,FIND("/",R2479,1)-1)</f>
        <v>music</v>
      </c>
      <c r="V2479" t="str">
        <f>RIGHT(R2479,(LEN(R2479)-LEN(U2479)-1))</f>
        <v>indie rock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>(I2480/86400)+25569+(-5/24)</f>
        <v>41287.742048611108</v>
      </c>
      <c r="K2480">
        <v>1355525313</v>
      </c>
      <c r="L2480" s="13">
        <f>(K2480/86400)+25569+(-5/24)</f>
        <v>41257.742048611108</v>
      </c>
      <c r="M2480" s="15" t="str">
        <f>TEXT(L2480, "mmm")</f>
        <v>Dec</v>
      </c>
      <c r="N2480" s="15" t="str">
        <f>TEXT(L2480, "yyyy")</f>
        <v>2012</v>
      </c>
      <c r="O2480" t="b">
        <v>0</v>
      </c>
      <c r="P2480">
        <v>79</v>
      </c>
      <c r="Q2480" t="b">
        <v>1</v>
      </c>
      <c r="R2480" t="s">
        <v>8279</v>
      </c>
      <c r="S2480" s="10">
        <f>(E2480/D2480)*100</f>
        <v>127.49999999999999</v>
      </c>
      <c r="T2480" s="12">
        <f>IF(P2480&gt;0,E2480/P2480,0)</f>
        <v>129.1139240506329</v>
      </c>
      <c r="U2480" t="str">
        <f>LEFT(R2480,FIND("/",R2480,1)-1)</f>
        <v>music</v>
      </c>
      <c r="V2480" t="str">
        <f>RIGHT(R2480,(LEN(R2480)-LEN(U2480)-1))</f>
        <v>indie rock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>(I2481/86400)+25569+(-5/24)</f>
        <v>41117.875</v>
      </c>
      <c r="K2481">
        <v>1342545994</v>
      </c>
      <c r="L2481" s="13">
        <f>(K2481/86400)+25569+(-5/24)</f>
        <v>41107.518449074072</v>
      </c>
      <c r="M2481" s="15" t="str">
        <f>TEXT(L2481, "mmm")</f>
        <v>Jul</v>
      </c>
      <c r="N2481" s="15" t="str">
        <f>TEXT(L2481, "yyyy")</f>
        <v>2012</v>
      </c>
      <c r="O2481" t="b">
        <v>0</v>
      </c>
      <c r="P2481">
        <v>16</v>
      </c>
      <c r="Q2481" t="b">
        <v>1</v>
      </c>
      <c r="R2481" t="s">
        <v>8279</v>
      </c>
      <c r="S2481" s="10">
        <f>(E2481/D2481)*100</f>
        <v>133.44333333333333</v>
      </c>
      <c r="T2481" s="12">
        <f>IF(P2481&gt;0,E2481/P2481,0)</f>
        <v>25.020624999999999</v>
      </c>
      <c r="U2481" t="str">
        <f>LEFT(R2481,FIND("/",R2481,1)-1)</f>
        <v>music</v>
      </c>
      <c r="V2481" t="str">
        <f>RIGHT(R2481,(LEN(R2481)-LEN(U2481)-1))</f>
        <v>indie rock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>(I2482/86400)+25569+(-5/24)</f>
        <v>42287.727824074071</v>
      </c>
      <c r="K2482">
        <v>1439332084</v>
      </c>
      <c r="L2482" s="13">
        <f>(K2482/86400)+25569+(-5/24)</f>
        <v>42227.727824074071</v>
      </c>
      <c r="M2482" s="15" t="str">
        <f>TEXT(L2482, "mmm")</f>
        <v>Aug</v>
      </c>
      <c r="N2482" s="15" t="str">
        <f>TEXT(L2482, "yyyy")</f>
        <v>2015</v>
      </c>
      <c r="O2482" t="b">
        <v>0</v>
      </c>
      <c r="P2482">
        <v>8</v>
      </c>
      <c r="Q2482" t="b">
        <v>1</v>
      </c>
      <c r="R2482" t="s">
        <v>8279</v>
      </c>
      <c r="S2482" s="10">
        <f>(E2482/D2482)*100</f>
        <v>100</v>
      </c>
      <c r="T2482" s="12">
        <f>IF(P2482&gt;0,E2482/P2482,0)</f>
        <v>250</v>
      </c>
      <c r="U2482" t="str">
        <f>LEFT(R2482,FIND("/",R2482,1)-1)</f>
        <v>music</v>
      </c>
      <c r="V2482" t="str">
        <f>RIGHT(R2482,(LEN(R2482)-LEN(U2482)-1))</f>
        <v>indie rock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>(I2483/86400)+25569+(-5/24)</f>
        <v>41029.437592592592</v>
      </c>
      <c r="K2483">
        <v>1333207808</v>
      </c>
      <c r="L2483" s="13">
        <f>(K2483/86400)+25569+(-5/24)</f>
        <v>40999.437592592592</v>
      </c>
      <c r="M2483" s="15" t="str">
        <f>TEXT(L2483, "mmm")</f>
        <v>Mar</v>
      </c>
      <c r="N2483" s="15" t="str">
        <f>TEXT(L2483, "yyyy")</f>
        <v>2012</v>
      </c>
      <c r="O2483" t="b">
        <v>0</v>
      </c>
      <c r="P2483">
        <v>95</v>
      </c>
      <c r="Q2483" t="b">
        <v>1</v>
      </c>
      <c r="R2483" t="s">
        <v>8279</v>
      </c>
      <c r="S2483" s="10">
        <f>(E2483/D2483)*100</f>
        <v>112.91099999999999</v>
      </c>
      <c r="T2483" s="12">
        <f>IF(P2483&gt;0,E2483/P2483,0)</f>
        <v>47.541473684210523</v>
      </c>
      <c r="U2483" t="str">
        <f>LEFT(R2483,FIND("/",R2483,1)-1)</f>
        <v>music</v>
      </c>
      <c r="V2483" t="str">
        <f>RIGHT(R2483,(LEN(R2483)-LEN(U2483)-1))</f>
        <v>indie rock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>(I2484/86400)+25569+(-5/24)</f>
        <v>40756.573877314811</v>
      </c>
      <c r="K2484">
        <v>1308336383</v>
      </c>
      <c r="L2484" s="13">
        <f>(K2484/86400)+25569+(-5/24)</f>
        <v>40711.573877314811</v>
      </c>
      <c r="M2484" s="15" t="str">
        <f>TEXT(L2484, "mmm")</f>
        <v>Jun</v>
      </c>
      <c r="N2484" s="15" t="str">
        <f>TEXT(L2484, "yyyy")</f>
        <v>2011</v>
      </c>
      <c r="O2484" t="b">
        <v>0</v>
      </c>
      <c r="P2484">
        <v>25</v>
      </c>
      <c r="Q2484" t="b">
        <v>1</v>
      </c>
      <c r="R2484" t="s">
        <v>8279</v>
      </c>
      <c r="S2484" s="10">
        <f>(E2484/D2484)*100</f>
        <v>100.1</v>
      </c>
      <c r="T2484" s="12">
        <f>IF(P2484&gt;0,E2484/P2484,0)</f>
        <v>40.04</v>
      </c>
      <c r="U2484" t="str">
        <f>LEFT(R2484,FIND("/",R2484,1)-1)</f>
        <v>music</v>
      </c>
      <c r="V2484" t="str">
        <f>RIGHT(R2484,(LEN(R2484)-LEN(U2484)-1))</f>
        <v>indie rock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>(I2485/86400)+25569+(-5/24)</f>
        <v>41030.500034722216</v>
      </c>
      <c r="K2485">
        <v>1330711203</v>
      </c>
      <c r="L2485" s="13">
        <f>(K2485/86400)+25569+(-5/24)</f>
        <v>40970.541701388887</v>
      </c>
      <c r="M2485" s="15" t="str">
        <f>TEXT(L2485, "mmm")</f>
        <v>Mar</v>
      </c>
      <c r="N2485" s="15" t="str">
        <f>TEXT(L2485, "yyyy")</f>
        <v>2012</v>
      </c>
      <c r="O2485" t="b">
        <v>0</v>
      </c>
      <c r="P2485">
        <v>19</v>
      </c>
      <c r="Q2485" t="b">
        <v>1</v>
      </c>
      <c r="R2485" t="s">
        <v>8279</v>
      </c>
      <c r="S2485" s="10">
        <f>(E2485/D2485)*100</f>
        <v>113.72727272727272</v>
      </c>
      <c r="T2485" s="12">
        <f>IF(P2485&gt;0,E2485/P2485,0)</f>
        <v>65.84210526315789</v>
      </c>
      <c r="U2485" t="str">
        <f>LEFT(R2485,FIND("/",R2485,1)-1)</f>
        <v>music</v>
      </c>
      <c r="V2485" t="str">
        <f>RIGHT(R2485,(LEN(R2485)-LEN(U2485)-1))</f>
        <v>indie rock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>(I2486/86400)+25569+(-5/24)</f>
        <v>40801.708368055552</v>
      </c>
      <c r="K2486">
        <v>1313532003</v>
      </c>
      <c r="L2486" s="13">
        <f>(K2486/86400)+25569+(-5/24)</f>
        <v>40771.708368055552</v>
      </c>
      <c r="M2486" s="15" t="str">
        <f>TEXT(L2486, "mmm")</f>
        <v>Aug</v>
      </c>
      <c r="N2486" s="15" t="str">
        <f>TEXT(L2486, "yyyy")</f>
        <v>2011</v>
      </c>
      <c r="O2486" t="b">
        <v>0</v>
      </c>
      <c r="P2486">
        <v>90</v>
      </c>
      <c r="Q2486" t="b">
        <v>1</v>
      </c>
      <c r="R2486" t="s">
        <v>8279</v>
      </c>
      <c r="S2486" s="10">
        <f>(E2486/D2486)*100</f>
        <v>119.31742857142855</v>
      </c>
      <c r="T2486" s="12">
        <f>IF(P2486&gt;0,E2486/P2486,0)</f>
        <v>46.401222222222216</v>
      </c>
      <c r="U2486" t="str">
        <f>LEFT(R2486,FIND("/",R2486,1)-1)</f>
        <v>music</v>
      </c>
      <c r="V2486" t="str">
        <f>RIGHT(R2486,(LEN(R2486)-LEN(U2486)-1))</f>
        <v>indie rock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>(I2487/86400)+25569+(-5/24)</f>
        <v>40828.790266203701</v>
      </c>
      <c r="K2487">
        <v>1315439879</v>
      </c>
      <c r="L2487" s="13">
        <f>(K2487/86400)+25569+(-5/24)</f>
        <v>40793.790266203701</v>
      </c>
      <c r="M2487" s="15" t="str">
        <f>TEXT(L2487, "mmm")</f>
        <v>Sep</v>
      </c>
      <c r="N2487" s="15" t="str">
        <f>TEXT(L2487, "yyyy")</f>
        <v>2011</v>
      </c>
      <c r="O2487" t="b">
        <v>0</v>
      </c>
      <c r="P2487">
        <v>41</v>
      </c>
      <c r="Q2487" t="b">
        <v>1</v>
      </c>
      <c r="R2487" t="s">
        <v>8279</v>
      </c>
      <c r="S2487" s="10">
        <f>(E2487/D2487)*100</f>
        <v>103.25</v>
      </c>
      <c r="T2487" s="12">
        <f>IF(P2487&gt;0,E2487/P2487,0)</f>
        <v>50.365853658536587</v>
      </c>
      <c r="U2487" t="str">
        <f>LEFT(R2487,FIND("/",R2487,1)-1)</f>
        <v>music</v>
      </c>
      <c r="V2487" t="str">
        <f>RIGHT(R2487,(LEN(R2487)-LEN(U2487)-1))</f>
        <v>indie rock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>(I2488/86400)+25569+(-5/24)</f>
        <v>41021.499722222223</v>
      </c>
      <c r="K2488">
        <v>1332521976</v>
      </c>
      <c r="L2488" s="13">
        <f>(K2488/86400)+25569+(-5/24)</f>
        <v>40991.499722222223</v>
      </c>
      <c r="M2488" s="15" t="str">
        <f>TEXT(L2488, "mmm")</f>
        <v>Mar</v>
      </c>
      <c r="N2488" s="15" t="str">
        <f>TEXT(L2488, "yyyy")</f>
        <v>2012</v>
      </c>
      <c r="O2488" t="b">
        <v>0</v>
      </c>
      <c r="P2488">
        <v>30</v>
      </c>
      <c r="Q2488" t="b">
        <v>1</v>
      </c>
      <c r="R2488" t="s">
        <v>8279</v>
      </c>
      <c r="S2488" s="10">
        <f>(E2488/D2488)*100</f>
        <v>265.66666666666669</v>
      </c>
      <c r="T2488" s="12">
        <f>IF(P2488&gt;0,E2488/P2488,0)</f>
        <v>26.566666666666666</v>
      </c>
      <c r="U2488" t="str">
        <f>LEFT(R2488,FIND("/",R2488,1)-1)</f>
        <v>music</v>
      </c>
      <c r="V2488" t="str">
        <f>RIGHT(R2488,(LEN(R2488)-LEN(U2488)-1))</f>
        <v>indie rock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>(I2489/86400)+25569+(-5/24)</f>
        <v>41055.874965277777</v>
      </c>
      <c r="K2489">
        <v>1335491997</v>
      </c>
      <c r="L2489" s="13">
        <f>(K2489/86400)+25569+(-5/24)</f>
        <v>41025.874965277777</v>
      </c>
      <c r="M2489" s="15" t="str">
        <f>TEXT(L2489, "mmm")</f>
        <v>Apr</v>
      </c>
      <c r="N2489" s="15" t="str">
        <f>TEXT(L2489, "yyyy")</f>
        <v>2012</v>
      </c>
      <c r="O2489" t="b">
        <v>0</v>
      </c>
      <c r="P2489">
        <v>38</v>
      </c>
      <c r="Q2489" t="b">
        <v>1</v>
      </c>
      <c r="R2489" t="s">
        <v>8279</v>
      </c>
      <c r="S2489" s="10">
        <f>(E2489/D2489)*100</f>
        <v>100.05066666666667</v>
      </c>
      <c r="T2489" s="12">
        <f>IF(P2489&gt;0,E2489/P2489,0)</f>
        <v>39.493684210526318</v>
      </c>
      <c r="U2489" t="str">
        <f>LEFT(R2489,FIND("/",R2489,1)-1)</f>
        <v>music</v>
      </c>
      <c r="V2489" t="str">
        <f>RIGHT(R2489,(LEN(R2489)-LEN(U2489)-1))</f>
        <v>indie rock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>(I2490/86400)+25569+(-5/24)</f>
        <v>40863.466527777775</v>
      </c>
      <c r="K2490">
        <v>1318864308</v>
      </c>
      <c r="L2490" s="13">
        <f>(K2490/86400)+25569+(-5/24)</f>
        <v>40833.424861111111</v>
      </c>
      <c r="M2490" s="15" t="str">
        <f>TEXT(L2490, "mmm")</f>
        <v>Oct</v>
      </c>
      <c r="N2490" s="15" t="str">
        <f>TEXT(L2490, "yyyy")</f>
        <v>2011</v>
      </c>
      <c r="O2490" t="b">
        <v>0</v>
      </c>
      <c r="P2490">
        <v>65</v>
      </c>
      <c r="Q2490" t="b">
        <v>1</v>
      </c>
      <c r="R2490" t="s">
        <v>8279</v>
      </c>
      <c r="S2490" s="10">
        <f>(E2490/D2490)*100</f>
        <v>106.69999999999999</v>
      </c>
      <c r="T2490" s="12">
        <f>IF(P2490&gt;0,E2490/P2490,0)</f>
        <v>49.246153846153845</v>
      </c>
      <c r="U2490" t="str">
        <f>LEFT(R2490,FIND("/",R2490,1)-1)</f>
        <v>music</v>
      </c>
      <c r="V2490" t="str">
        <f>RIGHT(R2490,(LEN(R2490)-LEN(U2490)-1))</f>
        <v>indie rock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>(I2491/86400)+25569+(-5/24)</f>
        <v>41403.481932870367</v>
      </c>
      <c r="K2491">
        <v>1365525239</v>
      </c>
      <c r="L2491" s="13">
        <f>(K2491/86400)+25569+(-5/24)</f>
        <v>41373.481932870367</v>
      </c>
      <c r="M2491" s="15" t="str">
        <f>TEXT(L2491, "mmm")</f>
        <v>Apr</v>
      </c>
      <c r="N2491" s="15" t="str">
        <f>TEXT(L2491, "yyyy")</f>
        <v>2013</v>
      </c>
      <c r="O2491" t="b">
        <v>0</v>
      </c>
      <c r="P2491">
        <v>75</v>
      </c>
      <c r="Q2491" t="b">
        <v>1</v>
      </c>
      <c r="R2491" t="s">
        <v>8279</v>
      </c>
      <c r="S2491" s="10">
        <f>(E2491/D2491)*100</f>
        <v>133.67142857142858</v>
      </c>
      <c r="T2491" s="12">
        <f>IF(P2491&gt;0,E2491/P2491,0)</f>
        <v>62.38</v>
      </c>
      <c r="U2491" t="str">
        <f>LEFT(R2491,FIND("/",R2491,1)-1)</f>
        <v>music</v>
      </c>
      <c r="V2491" t="str">
        <f>RIGHT(R2491,(LEN(R2491)-LEN(U2491)-1))</f>
        <v>indie rock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>(I2492/86400)+25569+(-5/24)</f>
        <v>41083.01939814815</v>
      </c>
      <c r="K2492">
        <v>1335245276</v>
      </c>
      <c r="L2492" s="13">
        <f>(K2492/86400)+25569+(-5/24)</f>
        <v>41023.01939814815</v>
      </c>
      <c r="M2492" s="15" t="str">
        <f>TEXT(L2492, "mmm")</f>
        <v>Apr</v>
      </c>
      <c r="N2492" s="15" t="str">
        <f>TEXT(L2492, "yyyy")</f>
        <v>2012</v>
      </c>
      <c r="O2492" t="b">
        <v>0</v>
      </c>
      <c r="P2492">
        <v>16</v>
      </c>
      <c r="Q2492" t="b">
        <v>1</v>
      </c>
      <c r="R2492" t="s">
        <v>8279</v>
      </c>
      <c r="S2492" s="10">
        <f>(E2492/D2492)*100</f>
        <v>121.39999999999999</v>
      </c>
      <c r="T2492" s="12">
        <f>IF(P2492&gt;0,E2492/P2492,0)</f>
        <v>37.9375</v>
      </c>
      <c r="U2492" t="str">
        <f>LEFT(R2492,FIND("/",R2492,1)-1)</f>
        <v>music</v>
      </c>
      <c r="V2492" t="str">
        <f>RIGHT(R2492,(LEN(R2492)-LEN(U2492)-1))</f>
        <v>indie rock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>(I2493/86400)+25569+(-5/24)</f>
        <v>40558.868750000001</v>
      </c>
      <c r="K2493">
        <v>1293739714</v>
      </c>
      <c r="L2493" s="13">
        <f>(K2493/86400)+25569+(-5/24)</f>
        <v>40542.630949074075</v>
      </c>
      <c r="M2493" s="15" t="str">
        <f>TEXT(L2493, "mmm")</f>
        <v>Dec</v>
      </c>
      <c r="N2493" s="15" t="str">
        <f>TEXT(L2493, "yyyy")</f>
        <v>2010</v>
      </c>
      <c r="O2493" t="b">
        <v>0</v>
      </c>
      <c r="P2493">
        <v>10</v>
      </c>
      <c r="Q2493" t="b">
        <v>1</v>
      </c>
      <c r="R2493" t="s">
        <v>8279</v>
      </c>
      <c r="S2493" s="10">
        <f>(E2493/D2493)*100</f>
        <v>103.2</v>
      </c>
      <c r="T2493" s="12">
        <f>IF(P2493&gt;0,E2493/P2493,0)</f>
        <v>51.6</v>
      </c>
      <c r="U2493" t="str">
        <f>LEFT(R2493,FIND("/",R2493,1)-1)</f>
        <v>music</v>
      </c>
      <c r="V2493" t="str">
        <f>RIGHT(R2493,(LEN(R2493)-LEN(U2493)-1))</f>
        <v>indie rock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>(I2494/86400)+25569+(-5/24)</f>
        <v>41076.207638888889</v>
      </c>
      <c r="K2494">
        <v>1335397188</v>
      </c>
      <c r="L2494" s="13">
        <f>(K2494/86400)+25569+(-5/24)</f>
        <v>41024.777638888889</v>
      </c>
      <c r="M2494" s="15" t="str">
        <f>TEXT(L2494, "mmm")</f>
        <v>Apr</v>
      </c>
      <c r="N2494" s="15" t="str">
        <f>TEXT(L2494, "yyyy")</f>
        <v>2012</v>
      </c>
      <c r="O2494" t="b">
        <v>0</v>
      </c>
      <c r="P2494">
        <v>27</v>
      </c>
      <c r="Q2494" t="b">
        <v>1</v>
      </c>
      <c r="R2494" t="s">
        <v>8279</v>
      </c>
      <c r="S2494" s="10">
        <f>(E2494/D2494)*100</f>
        <v>125</v>
      </c>
      <c r="T2494" s="12">
        <f>IF(P2494&gt;0,E2494/P2494,0)</f>
        <v>27.777777777777779</v>
      </c>
      <c r="U2494" t="str">
        <f>LEFT(R2494,FIND("/",R2494,1)-1)</f>
        <v>music</v>
      </c>
      <c r="V2494" t="str">
        <f>RIGHT(R2494,(LEN(R2494)-LEN(U2494)-1))</f>
        <v>indie rock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>(I2495/86400)+25569+(-5/24)</f>
        <v>41392.959953703699</v>
      </c>
      <c r="K2495">
        <v>1363320140</v>
      </c>
      <c r="L2495" s="13">
        <f>(K2495/86400)+25569+(-5/24)</f>
        <v>41347.959953703699</v>
      </c>
      <c r="M2495" s="15" t="str">
        <f>TEXT(L2495, "mmm")</f>
        <v>Mar</v>
      </c>
      <c r="N2495" s="15" t="str">
        <f>TEXT(L2495, "yyyy")</f>
        <v>2013</v>
      </c>
      <c r="O2495" t="b">
        <v>0</v>
      </c>
      <c r="P2495">
        <v>259</v>
      </c>
      <c r="Q2495" t="b">
        <v>1</v>
      </c>
      <c r="R2495" t="s">
        <v>8279</v>
      </c>
      <c r="S2495" s="10">
        <f>(E2495/D2495)*100</f>
        <v>128.69999999999999</v>
      </c>
      <c r="T2495" s="12">
        <f>IF(P2495&gt;0,E2495/P2495,0)</f>
        <v>99.382239382239376</v>
      </c>
      <c r="U2495" t="str">
        <f>LEFT(R2495,FIND("/",R2495,1)-1)</f>
        <v>music</v>
      </c>
      <c r="V2495" t="str">
        <f>RIGHT(R2495,(LEN(R2495)-LEN(U2495)-1))</f>
        <v>indie rock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>(I2496/86400)+25569+(-5/24)</f>
        <v>41052.436851851853</v>
      </c>
      <c r="K2496">
        <v>1335194944</v>
      </c>
      <c r="L2496" s="13">
        <f>(K2496/86400)+25569+(-5/24)</f>
        <v>41022.436851851853</v>
      </c>
      <c r="M2496" s="15" t="str">
        <f>TEXT(L2496, "mmm")</f>
        <v>Apr</v>
      </c>
      <c r="N2496" s="15" t="str">
        <f>TEXT(L2496, "yyyy")</f>
        <v>2012</v>
      </c>
      <c r="O2496" t="b">
        <v>0</v>
      </c>
      <c r="P2496">
        <v>39</v>
      </c>
      <c r="Q2496" t="b">
        <v>1</v>
      </c>
      <c r="R2496" t="s">
        <v>8279</v>
      </c>
      <c r="S2496" s="10">
        <f>(E2496/D2496)*100</f>
        <v>101.00533333333333</v>
      </c>
      <c r="T2496" s="12">
        <f>IF(P2496&gt;0,E2496/P2496,0)</f>
        <v>38.848205128205123</v>
      </c>
      <c r="U2496" t="str">
        <f>LEFT(R2496,FIND("/",R2496,1)-1)</f>
        <v>music</v>
      </c>
      <c r="V2496" t="str">
        <f>RIGHT(R2496,(LEN(R2496)-LEN(U2496)-1))</f>
        <v>indie rock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>(I2497/86400)+25569+(-5/24)</f>
        <v>41066.738136574073</v>
      </c>
      <c r="K2497">
        <v>1336430575</v>
      </c>
      <c r="L2497" s="13">
        <f>(K2497/86400)+25569+(-5/24)</f>
        <v>41036.738136574073</v>
      </c>
      <c r="M2497" s="15" t="str">
        <f>TEXT(L2497, "mmm")</f>
        <v>May</v>
      </c>
      <c r="N2497" s="15" t="str">
        <f>TEXT(L2497, "yyyy")</f>
        <v>2012</v>
      </c>
      <c r="O2497" t="b">
        <v>0</v>
      </c>
      <c r="P2497">
        <v>42</v>
      </c>
      <c r="Q2497" t="b">
        <v>1</v>
      </c>
      <c r="R2497" t="s">
        <v>8279</v>
      </c>
      <c r="S2497" s="10">
        <f>(E2497/D2497)*100</f>
        <v>127.53666666666665</v>
      </c>
      <c r="T2497" s="12">
        <f>IF(P2497&gt;0,E2497/P2497,0)</f>
        <v>45.548809523809524</v>
      </c>
      <c r="U2497" t="str">
        <f>LEFT(R2497,FIND("/",R2497,1)-1)</f>
        <v>music</v>
      </c>
      <c r="V2497" t="str">
        <f>RIGHT(R2497,(LEN(R2497)-LEN(U2497)-1))</f>
        <v>indie rock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>(I2498/86400)+25569+(-5/24)</f>
        <v>41362.746435185181</v>
      </c>
      <c r="K2498">
        <v>1361577292</v>
      </c>
      <c r="L2498" s="13">
        <f>(K2498/86400)+25569+(-5/24)</f>
        <v>41327.788101851846</v>
      </c>
      <c r="M2498" s="15" t="str">
        <f>TEXT(L2498, "mmm")</f>
        <v>Feb</v>
      </c>
      <c r="N2498" s="15" t="str">
        <f>TEXT(L2498, "yyyy")</f>
        <v>2013</v>
      </c>
      <c r="O2498" t="b">
        <v>0</v>
      </c>
      <c r="P2498">
        <v>10</v>
      </c>
      <c r="Q2498" t="b">
        <v>1</v>
      </c>
      <c r="R2498" t="s">
        <v>8279</v>
      </c>
      <c r="S2498" s="10">
        <f>(E2498/D2498)*100</f>
        <v>100</v>
      </c>
      <c r="T2498" s="12">
        <f>IF(P2498&gt;0,E2498/P2498,0)</f>
        <v>600</v>
      </c>
      <c r="U2498" t="str">
        <f>LEFT(R2498,FIND("/",R2498,1)-1)</f>
        <v>music</v>
      </c>
      <c r="V2498" t="str">
        <f>RIGHT(R2498,(LEN(R2498)-LEN(U2498)-1))</f>
        <v>indie rock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>(I2499/86400)+25569+(-5/24)</f>
        <v>40760.670578703699</v>
      </c>
      <c r="K2499">
        <v>1309986338</v>
      </c>
      <c r="L2499" s="13">
        <f>(K2499/86400)+25569+(-5/24)</f>
        <v>40730.670578703699</v>
      </c>
      <c r="M2499" s="15" t="str">
        <f>TEXT(L2499, "mmm")</f>
        <v>Jul</v>
      </c>
      <c r="N2499" s="15" t="str">
        <f>TEXT(L2499, "yyyy")</f>
        <v>2011</v>
      </c>
      <c r="O2499" t="b">
        <v>0</v>
      </c>
      <c r="P2499">
        <v>56</v>
      </c>
      <c r="Q2499" t="b">
        <v>1</v>
      </c>
      <c r="R2499" t="s">
        <v>8279</v>
      </c>
      <c r="S2499" s="10">
        <f>(E2499/D2499)*100</f>
        <v>112.7715</v>
      </c>
      <c r="T2499" s="12">
        <f>IF(P2499&gt;0,E2499/P2499,0)</f>
        <v>80.551071428571419</v>
      </c>
      <c r="U2499" t="str">
        <f>LEFT(R2499,FIND("/",R2499,1)-1)</f>
        <v>music</v>
      </c>
      <c r="V2499" t="str">
        <f>RIGHT(R2499,(LEN(R2499)-LEN(U2499)-1))</f>
        <v>indie rock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>(I2500/86400)+25569+(-5/24)</f>
        <v>42031.759108796294</v>
      </c>
      <c r="K2500">
        <v>1421190787</v>
      </c>
      <c r="L2500" s="13">
        <f>(K2500/86400)+25569+(-5/24)</f>
        <v>42017.759108796294</v>
      </c>
      <c r="M2500" s="15" t="str">
        <f>TEXT(L2500, "mmm")</f>
        <v>Jan</v>
      </c>
      <c r="N2500" s="15" t="str">
        <f>TEXT(L2500, "yyyy")</f>
        <v>2015</v>
      </c>
      <c r="O2500" t="b">
        <v>0</v>
      </c>
      <c r="P2500">
        <v>20</v>
      </c>
      <c r="Q2500" t="b">
        <v>1</v>
      </c>
      <c r="R2500" t="s">
        <v>8279</v>
      </c>
      <c r="S2500" s="10">
        <f>(E2500/D2500)*100</f>
        <v>105.60000000000001</v>
      </c>
      <c r="T2500" s="12">
        <f>IF(P2500&gt;0,E2500/P2500,0)</f>
        <v>52.8</v>
      </c>
      <c r="U2500" t="str">
        <f>LEFT(R2500,FIND("/",R2500,1)-1)</f>
        <v>music</v>
      </c>
      <c r="V2500" t="str">
        <f>RIGHT(R2500,(LEN(R2500)-LEN(U2500)-1))</f>
        <v>indie rock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>(I2501/86400)+25569+(-5/24)</f>
        <v>41274.541666666664</v>
      </c>
      <c r="K2501">
        <v>1352820837</v>
      </c>
      <c r="L2501" s="13">
        <f>(K2501/86400)+25569+(-5/24)</f>
        <v>41226.440243055556</v>
      </c>
      <c r="M2501" s="15" t="str">
        <f>TEXT(L2501, "mmm")</f>
        <v>Nov</v>
      </c>
      <c r="N2501" s="15" t="str">
        <f>TEXT(L2501, "yyyy")</f>
        <v>2012</v>
      </c>
      <c r="O2501" t="b">
        <v>0</v>
      </c>
      <c r="P2501">
        <v>170</v>
      </c>
      <c r="Q2501" t="b">
        <v>1</v>
      </c>
      <c r="R2501" t="s">
        <v>8279</v>
      </c>
      <c r="S2501" s="10">
        <f>(E2501/D2501)*100</f>
        <v>202.625</v>
      </c>
      <c r="T2501" s="12">
        <f>IF(P2501&gt;0,E2501/P2501,0)</f>
        <v>47.676470588235297</v>
      </c>
      <c r="U2501" t="str">
        <f>LEFT(R2501,FIND("/",R2501,1)-1)</f>
        <v>music</v>
      </c>
      <c r="V2501" t="str">
        <f>RIGHT(R2501,(LEN(R2501)-LEN(U2501)-1))</f>
        <v>indie rock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>(I2502/86400)+25569+(-5/24)</f>
        <v>41083.564525462956</v>
      </c>
      <c r="K2502">
        <v>1337884375</v>
      </c>
      <c r="L2502" s="13">
        <f>(K2502/86400)+25569+(-5/24)</f>
        <v>41053.564525462956</v>
      </c>
      <c r="M2502" s="15" t="str">
        <f>TEXT(L2502, "mmm")</f>
        <v>May</v>
      </c>
      <c r="N2502" s="15" t="str">
        <f>TEXT(L2502, "yyyy")</f>
        <v>2012</v>
      </c>
      <c r="O2502" t="b">
        <v>0</v>
      </c>
      <c r="P2502">
        <v>29</v>
      </c>
      <c r="Q2502" t="b">
        <v>1</v>
      </c>
      <c r="R2502" t="s">
        <v>8279</v>
      </c>
      <c r="S2502" s="10">
        <f>(E2502/D2502)*100</f>
        <v>113.33333333333333</v>
      </c>
      <c r="T2502" s="12">
        <f>IF(P2502&gt;0,E2502/P2502,0)</f>
        <v>23.448275862068964</v>
      </c>
      <c r="U2502" t="str">
        <f>LEFT(R2502,FIND("/",R2502,1)-1)</f>
        <v>music</v>
      </c>
      <c r="V2502" t="str">
        <f>RIGHT(R2502,(LEN(R2502)-LEN(U2502)-1))</f>
        <v>indie rock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>(I2503/86400)+25569+(-5/24)</f>
        <v>42274.568333333336</v>
      </c>
      <c r="K2503">
        <v>1440787104</v>
      </c>
      <c r="L2503" s="13">
        <f>(K2503/86400)+25569+(-5/24)</f>
        <v>42244.568333333336</v>
      </c>
      <c r="M2503" s="15" t="str">
        <f>TEXT(L2503, "mmm")</f>
        <v>Aug</v>
      </c>
      <c r="N2503" s="15" t="str">
        <f>TEXT(L2503, "yyyy")</f>
        <v>2015</v>
      </c>
      <c r="O2503" t="b">
        <v>0</v>
      </c>
      <c r="P2503">
        <v>7</v>
      </c>
      <c r="Q2503" t="b">
        <v>0</v>
      </c>
      <c r="R2503" t="s">
        <v>8299</v>
      </c>
      <c r="S2503" s="10">
        <f>(E2503/D2503)*100</f>
        <v>2.5545454545454547</v>
      </c>
      <c r="T2503" s="12">
        <f>IF(P2503&gt;0,E2503/P2503,0)</f>
        <v>40.142857142857146</v>
      </c>
      <c r="U2503" t="str">
        <f>LEFT(R2503,FIND("/",R2503,1)-1)</f>
        <v>food</v>
      </c>
      <c r="V2503" t="str">
        <f>RIGHT(R2503,(LEN(R2503)-LEN(U2503)-1))</f>
        <v>restaurants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>(I2504/86400)+25569+(-5/24)</f>
        <v>41903.617106481477</v>
      </c>
      <c r="K2504">
        <v>1407440918</v>
      </c>
      <c r="L2504" s="13">
        <f>(K2504/86400)+25569+(-5/24)</f>
        <v>41858.617106481477</v>
      </c>
      <c r="M2504" s="15" t="str">
        <f>TEXT(L2504, "mmm")</f>
        <v>Aug</v>
      </c>
      <c r="N2504" s="15" t="str">
        <f>TEXT(L2504, "yyyy")</f>
        <v>2014</v>
      </c>
      <c r="O2504" t="b">
        <v>0</v>
      </c>
      <c r="P2504">
        <v>5</v>
      </c>
      <c r="Q2504" t="b">
        <v>0</v>
      </c>
      <c r="R2504" t="s">
        <v>8299</v>
      </c>
      <c r="S2504" s="10">
        <f>(E2504/D2504)*100</f>
        <v>7.8181818181818186E-2</v>
      </c>
      <c r="T2504" s="12">
        <f>IF(P2504&gt;0,E2504/P2504,0)</f>
        <v>17.2</v>
      </c>
      <c r="U2504" t="str">
        <f>LEFT(R2504,FIND("/",R2504,1)-1)</f>
        <v>food</v>
      </c>
      <c r="V2504" t="str">
        <f>RIGHT(R2504,(LEN(R2504)-LEN(U2504)-1))</f>
        <v>restaurants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>(I2505/86400)+25569+(-5/24)</f>
        <v>42528.67083333333</v>
      </c>
      <c r="K2505">
        <v>1462743308</v>
      </c>
      <c r="L2505" s="13">
        <f>(K2505/86400)+25569+(-5/24)</f>
        <v>42498.691064814811</v>
      </c>
      <c r="M2505" s="15" t="str">
        <f>TEXT(L2505, "mmm")</f>
        <v>May</v>
      </c>
      <c r="N2505" s="15" t="str">
        <f>TEXT(L2505, "yyyy")</f>
        <v>2016</v>
      </c>
      <c r="O2505" t="b">
        <v>0</v>
      </c>
      <c r="P2505">
        <v>0</v>
      </c>
      <c r="Q2505" t="b">
        <v>0</v>
      </c>
      <c r="R2505" t="s">
        <v>8299</v>
      </c>
      <c r="S2505" s="10">
        <f>(E2505/D2505)*100</f>
        <v>0</v>
      </c>
      <c r="T2505" s="12">
        <f>IF(P2505&gt;0,E2505/P2505,0)</f>
        <v>0</v>
      </c>
      <c r="U2505" t="str">
        <f>LEFT(R2505,FIND("/",R2505,1)-1)</f>
        <v>food</v>
      </c>
      <c r="V2505" t="str">
        <f>RIGHT(R2505,(LEN(R2505)-LEN(U2505)-1))</f>
        <v>restaurants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>(I2506/86400)+25569+(-5/24)</f>
        <v>41957.848773148151</v>
      </c>
      <c r="K2506">
        <v>1413418934</v>
      </c>
      <c r="L2506" s="13">
        <f>(K2506/86400)+25569+(-5/24)</f>
        <v>41927.807106481479</v>
      </c>
      <c r="M2506" s="15" t="str">
        <f>TEXT(L2506, "mmm")</f>
        <v>Oct</v>
      </c>
      <c r="N2506" s="15" t="str">
        <f>TEXT(L2506, "yyyy")</f>
        <v>2014</v>
      </c>
      <c r="O2506" t="b">
        <v>0</v>
      </c>
      <c r="P2506">
        <v>0</v>
      </c>
      <c r="Q2506" t="b">
        <v>0</v>
      </c>
      <c r="R2506" t="s">
        <v>8299</v>
      </c>
      <c r="S2506" s="10">
        <f>(E2506/D2506)*100</f>
        <v>0</v>
      </c>
      <c r="T2506" s="12">
        <f>IF(P2506&gt;0,E2506/P2506,0)</f>
        <v>0</v>
      </c>
      <c r="U2506" t="str">
        <f>LEFT(R2506,FIND("/",R2506,1)-1)</f>
        <v>food</v>
      </c>
      <c r="V2506" t="str">
        <f>RIGHT(R2506,(LEN(R2506)-LEN(U2506)-1))</f>
        <v>restaurants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>(I2507/86400)+25569+(-5/24)</f>
        <v>42076.80574074074</v>
      </c>
      <c r="K2507">
        <v>1423704016</v>
      </c>
      <c r="L2507" s="13">
        <f>(K2507/86400)+25569+(-5/24)</f>
        <v>42046.847407407404</v>
      </c>
      <c r="M2507" s="15" t="str">
        <f>TEXT(L2507, "mmm")</f>
        <v>Feb</v>
      </c>
      <c r="N2507" s="15" t="str">
        <f>TEXT(L2507, "yyyy")</f>
        <v>2015</v>
      </c>
      <c r="O2507" t="b">
        <v>0</v>
      </c>
      <c r="P2507">
        <v>0</v>
      </c>
      <c r="Q2507" t="b">
        <v>0</v>
      </c>
      <c r="R2507" t="s">
        <v>8299</v>
      </c>
      <c r="S2507" s="10">
        <f>(E2507/D2507)*100</f>
        <v>0</v>
      </c>
      <c r="T2507" s="12">
        <f>IF(P2507&gt;0,E2507/P2507,0)</f>
        <v>0</v>
      </c>
      <c r="U2507" t="str">
        <f>LEFT(R2507,FIND("/",R2507,1)-1)</f>
        <v>food</v>
      </c>
      <c r="V2507" t="str">
        <f>RIGHT(R2507,(LEN(R2507)-LEN(U2507)-1))</f>
        <v>restaurants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>(I2508/86400)+25569+(-5/24)</f>
        <v>42280.666666666664</v>
      </c>
      <c r="K2508">
        <v>1441955269</v>
      </c>
      <c r="L2508" s="13">
        <f>(K2508/86400)+25569+(-5/24)</f>
        <v>42258.088761574072</v>
      </c>
      <c r="M2508" s="15" t="str">
        <f>TEXT(L2508, "mmm")</f>
        <v>Sep</v>
      </c>
      <c r="N2508" s="15" t="str">
        <f>TEXT(L2508, "yyyy")</f>
        <v>2015</v>
      </c>
      <c r="O2508" t="b">
        <v>0</v>
      </c>
      <c r="P2508">
        <v>2</v>
      </c>
      <c r="Q2508" t="b">
        <v>0</v>
      </c>
      <c r="R2508" t="s">
        <v>8299</v>
      </c>
      <c r="S2508" s="10">
        <f>(E2508/D2508)*100</f>
        <v>0.6</v>
      </c>
      <c r="T2508" s="12">
        <f>IF(P2508&gt;0,E2508/P2508,0)</f>
        <v>15</v>
      </c>
      <c r="U2508" t="str">
        <f>LEFT(R2508,FIND("/",R2508,1)-1)</f>
        <v>food</v>
      </c>
      <c r="V2508" t="str">
        <f>RIGHT(R2508,(LEN(R2508)-LEN(U2508)-1))</f>
        <v>restaurants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>(I2509/86400)+25569+(-5/24)</f>
        <v>42134.864629629628</v>
      </c>
      <c r="K2509">
        <v>1428716704</v>
      </c>
      <c r="L2509" s="13">
        <f>(K2509/86400)+25569+(-5/24)</f>
        <v>42104.864629629628</v>
      </c>
      <c r="M2509" s="15" t="str">
        <f>TEXT(L2509, "mmm")</f>
        <v>Apr</v>
      </c>
      <c r="N2509" s="15" t="str">
        <f>TEXT(L2509, "yyyy")</f>
        <v>2015</v>
      </c>
      <c r="O2509" t="b">
        <v>0</v>
      </c>
      <c r="P2509">
        <v>0</v>
      </c>
      <c r="Q2509" t="b">
        <v>0</v>
      </c>
      <c r="R2509" t="s">
        <v>8299</v>
      </c>
      <c r="S2509" s="10">
        <f>(E2509/D2509)*100</f>
        <v>0</v>
      </c>
      <c r="T2509" s="12">
        <f>IF(P2509&gt;0,E2509/P2509,0)</f>
        <v>0</v>
      </c>
      <c r="U2509" t="str">
        <f>LEFT(R2509,FIND("/",R2509,1)-1)</f>
        <v>food</v>
      </c>
      <c r="V2509" t="str">
        <f>RIGHT(R2509,(LEN(R2509)-LEN(U2509)-1))</f>
        <v>restaurants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>(I2510/86400)+25569+(-5/24)</f>
        <v>41865.743449074071</v>
      </c>
      <c r="K2510">
        <v>1405464634</v>
      </c>
      <c r="L2510" s="13">
        <f>(K2510/86400)+25569+(-5/24)</f>
        <v>41835.743449074071</v>
      </c>
      <c r="M2510" s="15" t="str">
        <f>TEXT(L2510, "mmm")</f>
        <v>Jul</v>
      </c>
      <c r="N2510" s="15" t="str">
        <f>TEXT(L2510, "yyyy")</f>
        <v>2014</v>
      </c>
      <c r="O2510" t="b">
        <v>0</v>
      </c>
      <c r="P2510">
        <v>0</v>
      </c>
      <c r="Q2510" t="b">
        <v>0</v>
      </c>
      <c r="R2510" t="s">
        <v>8299</v>
      </c>
      <c r="S2510" s="10">
        <f>(E2510/D2510)*100</f>
        <v>0</v>
      </c>
      <c r="T2510" s="12">
        <f>IF(P2510&gt;0,E2510/P2510,0)</f>
        <v>0</v>
      </c>
      <c r="U2510" t="str">
        <f>LEFT(R2510,FIND("/",R2510,1)-1)</f>
        <v>food</v>
      </c>
      <c r="V2510" t="str">
        <f>RIGHT(R2510,(LEN(R2510)-LEN(U2510)-1))</f>
        <v>restaurants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>(I2511/86400)+25569+(-5/24)</f>
        <v>42114.559594907405</v>
      </c>
      <c r="K2511">
        <v>1424719549</v>
      </c>
      <c r="L2511" s="13">
        <f>(K2511/86400)+25569+(-5/24)</f>
        <v>42058.601261574069</v>
      </c>
      <c r="M2511" s="15" t="str">
        <f>TEXT(L2511, "mmm")</f>
        <v>Feb</v>
      </c>
      <c r="N2511" s="15" t="str">
        <f>TEXT(L2511, "yyyy")</f>
        <v>2015</v>
      </c>
      <c r="O2511" t="b">
        <v>0</v>
      </c>
      <c r="P2511">
        <v>28</v>
      </c>
      <c r="Q2511" t="b">
        <v>0</v>
      </c>
      <c r="R2511" t="s">
        <v>8299</v>
      </c>
      <c r="S2511" s="10">
        <f>(E2511/D2511)*100</f>
        <v>1.0526315789473684</v>
      </c>
      <c r="T2511" s="12">
        <f>IF(P2511&gt;0,E2511/P2511,0)</f>
        <v>35.714285714285715</v>
      </c>
      <c r="U2511" t="str">
        <f>LEFT(R2511,FIND("/",R2511,1)-1)</f>
        <v>food</v>
      </c>
      <c r="V2511" t="str">
        <f>RIGHT(R2511,(LEN(R2511)-LEN(U2511)-1))</f>
        <v>restaurants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>(I2512/86400)+25569+(-5/24)</f>
        <v>42138.789027777777</v>
      </c>
      <c r="K2512">
        <v>1426463772</v>
      </c>
      <c r="L2512" s="13">
        <f>(K2512/86400)+25569+(-5/24)</f>
        <v>42078.789027777777</v>
      </c>
      <c r="M2512" s="15" t="str">
        <f>TEXT(L2512, "mmm")</f>
        <v>Mar</v>
      </c>
      <c r="N2512" s="15" t="str">
        <f>TEXT(L2512, "yyyy")</f>
        <v>2015</v>
      </c>
      <c r="O2512" t="b">
        <v>0</v>
      </c>
      <c r="P2512">
        <v>2</v>
      </c>
      <c r="Q2512" t="b">
        <v>0</v>
      </c>
      <c r="R2512" t="s">
        <v>8299</v>
      </c>
      <c r="S2512" s="10">
        <f>(E2512/D2512)*100</f>
        <v>0.15</v>
      </c>
      <c r="T2512" s="12">
        <f>IF(P2512&gt;0,E2512/P2512,0)</f>
        <v>37.5</v>
      </c>
      <c r="U2512" t="str">
        <f>LEFT(R2512,FIND("/",R2512,1)-1)</f>
        <v>food</v>
      </c>
      <c r="V2512" t="str">
        <f>RIGHT(R2512,(LEN(R2512)-LEN(U2512)-1))</f>
        <v>restaurants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>(I2513/86400)+25569+(-5/24)</f>
        <v>42401.238576388881</v>
      </c>
      <c r="K2513">
        <v>1451731413</v>
      </c>
      <c r="L2513" s="13">
        <f>(K2513/86400)+25569+(-5/24)</f>
        <v>42371.238576388881</v>
      </c>
      <c r="M2513" s="15" t="str">
        <f>TEXT(L2513, "mmm")</f>
        <v>Jan</v>
      </c>
      <c r="N2513" s="15" t="str">
        <f>TEXT(L2513, "yyyy")</f>
        <v>2016</v>
      </c>
      <c r="O2513" t="b">
        <v>0</v>
      </c>
      <c r="P2513">
        <v>0</v>
      </c>
      <c r="Q2513" t="b">
        <v>0</v>
      </c>
      <c r="R2513" t="s">
        <v>8299</v>
      </c>
      <c r="S2513" s="10">
        <f>(E2513/D2513)*100</f>
        <v>0</v>
      </c>
      <c r="T2513" s="12">
        <f>IF(P2513&gt;0,E2513/P2513,0)</f>
        <v>0</v>
      </c>
      <c r="U2513" t="str">
        <f>LEFT(R2513,FIND("/",R2513,1)-1)</f>
        <v>food</v>
      </c>
      <c r="V2513" t="str">
        <f>RIGHT(R2513,(LEN(R2513)-LEN(U2513)-1))</f>
        <v>restaurants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>(I2514/86400)+25569+(-5/24)</f>
        <v>41986.668530092589</v>
      </c>
      <c r="K2514">
        <v>1417208561</v>
      </c>
      <c r="L2514" s="13">
        <f>(K2514/86400)+25569+(-5/24)</f>
        <v>41971.668530092589</v>
      </c>
      <c r="M2514" s="15" t="str">
        <f>TEXT(L2514, "mmm")</f>
        <v>Nov</v>
      </c>
      <c r="N2514" s="15" t="str">
        <f>TEXT(L2514, "yyyy")</f>
        <v>2014</v>
      </c>
      <c r="O2514" t="b">
        <v>0</v>
      </c>
      <c r="P2514">
        <v>0</v>
      </c>
      <c r="Q2514" t="b">
        <v>0</v>
      </c>
      <c r="R2514" t="s">
        <v>8299</v>
      </c>
      <c r="S2514" s="10">
        <f>(E2514/D2514)*100</f>
        <v>0</v>
      </c>
      <c r="T2514" s="12">
        <f>IF(P2514&gt;0,E2514/P2514,0)</f>
        <v>0</v>
      </c>
      <c r="U2514" t="str">
        <f>LEFT(R2514,FIND("/",R2514,1)-1)</f>
        <v>food</v>
      </c>
      <c r="V2514" t="str">
        <f>RIGHT(R2514,(LEN(R2514)-LEN(U2514)-1))</f>
        <v>restaurants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>(I2515/86400)+25569+(-5/24)</f>
        <v>42791.798483796294</v>
      </c>
      <c r="K2515">
        <v>1482883789</v>
      </c>
      <c r="L2515" s="13">
        <f>(K2515/86400)+25569+(-5/24)</f>
        <v>42731.798483796294</v>
      </c>
      <c r="M2515" s="15" t="str">
        <f>TEXT(L2515, "mmm")</f>
        <v>Dec</v>
      </c>
      <c r="N2515" s="15" t="str">
        <f>TEXT(L2515, "yyyy")</f>
        <v>2016</v>
      </c>
      <c r="O2515" t="b">
        <v>0</v>
      </c>
      <c r="P2515">
        <v>0</v>
      </c>
      <c r="Q2515" t="b">
        <v>0</v>
      </c>
      <c r="R2515" t="s">
        <v>8299</v>
      </c>
      <c r="S2515" s="10">
        <f>(E2515/D2515)*100</f>
        <v>0</v>
      </c>
      <c r="T2515" s="12">
        <f>IF(P2515&gt;0,E2515/P2515,0)</f>
        <v>0</v>
      </c>
      <c r="U2515" t="str">
        <f>LEFT(R2515,FIND("/",R2515,1)-1)</f>
        <v>food</v>
      </c>
      <c r="V2515" t="str">
        <f>RIGHT(R2515,(LEN(R2515)-LEN(U2515)-1))</f>
        <v>restaurants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>(I2516/86400)+25569+(-5/24)</f>
        <v>41871.181446759256</v>
      </c>
      <c r="K2516">
        <v>1407057677</v>
      </c>
      <c r="L2516" s="13">
        <f>(K2516/86400)+25569+(-5/24)</f>
        <v>41854.181446759256</v>
      </c>
      <c r="M2516" s="15" t="str">
        <f>TEXT(L2516, "mmm")</f>
        <v>Aug</v>
      </c>
      <c r="N2516" s="15" t="str">
        <f>TEXT(L2516, "yyyy")</f>
        <v>2014</v>
      </c>
      <c r="O2516" t="b">
        <v>0</v>
      </c>
      <c r="P2516">
        <v>4</v>
      </c>
      <c r="Q2516" t="b">
        <v>0</v>
      </c>
      <c r="R2516" t="s">
        <v>8299</v>
      </c>
      <c r="S2516" s="10">
        <f>(E2516/D2516)*100</f>
        <v>1.7500000000000002</v>
      </c>
      <c r="T2516" s="12">
        <f>IF(P2516&gt;0,E2516/P2516,0)</f>
        <v>52.5</v>
      </c>
      <c r="U2516" t="str">
        <f>LEFT(R2516,FIND("/",R2516,1)-1)</f>
        <v>food</v>
      </c>
      <c r="V2516" t="str">
        <f>RIGHT(R2516,(LEN(R2516)-LEN(U2516)-1))</f>
        <v>restaurants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>(I2517/86400)+25569+(-5/24)</f>
        <v>42057.63140046296</v>
      </c>
      <c r="K2517">
        <v>1422043753</v>
      </c>
      <c r="L2517" s="13">
        <f>(K2517/86400)+25569+(-5/24)</f>
        <v>42027.63140046296</v>
      </c>
      <c r="M2517" s="15" t="str">
        <f>TEXT(L2517, "mmm")</f>
        <v>Jan</v>
      </c>
      <c r="N2517" s="15" t="str">
        <f>TEXT(L2517, "yyyy")</f>
        <v>2015</v>
      </c>
      <c r="O2517" t="b">
        <v>0</v>
      </c>
      <c r="P2517">
        <v>12</v>
      </c>
      <c r="Q2517" t="b">
        <v>0</v>
      </c>
      <c r="R2517" t="s">
        <v>8299</v>
      </c>
      <c r="S2517" s="10">
        <f>(E2517/D2517)*100</f>
        <v>18.600000000000001</v>
      </c>
      <c r="T2517" s="12">
        <f>IF(P2517&gt;0,E2517/P2517,0)</f>
        <v>77.5</v>
      </c>
      <c r="U2517" t="str">
        <f>LEFT(R2517,FIND("/",R2517,1)-1)</f>
        <v>food</v>
      </c>
      <c r="V2517" t="str">
        <f>RIGHT(R2517,(LEN(R2517)-LEN(U2517)-1))</f>
        <v>restaurants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>(I2518/86400)+25569+(-5/24)</f>
        <v>41972.486712962964</v>
      </c>
      <c r="K2518">
        <v>1414683652</v>
      </c>
      <c r="L2518" s="13">
        <f>(K2518/86400)+25569+(-5/24)</f>
        <v>41942.445046296292</v>
      </c>
      <c r="M2518" s="15" t="str">
        <f>TEXT(L2518, "mmm")</f>
        <v>Oct</v>
      </c>
      <c r="N2518" s="15" t="str">
        <f>TEXT(L2518, "yyyy")</f>
        <v>2014</v>
      </c>
      <c r="O2518" t="b">
        <v>0</v>
      </c>
      <c r="P2518">
        <v>0</v>
      </c>
      <c r="Q2518" t="b">
        <v>0</v>
      </c>
      <c r="R2518" t="s">
        <v>8299</v>
      </c>
      <c r="S2518" s="10">
        <f>(E2518/D2518)*100</f>
        <v>0</v>
      </c>
      <c r="T2518" s="12">
        <f>IF(P2518&gt;0,E2518/P2518,0)</f>
        <v>0</v>
      </c>
      <c r="U2518" t="str">
        <f>LEFT(R2518,FIND("/",R2518,1)-1)</f>
        <v>food</v>
      </c>
      <c r="V2518" t="str">
        <f>RIGHT(R2518,(LEN(R2518)-LEN(U2518)-1))</f>
        <v>restaurants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>(I2519/86400)+25569+(-5/24)</f>
        <v>42082.552430555552</v>
      </c>
      <c r="K2519">
        <v>1424200530</v>
      </c>
      <c r="L2519" s="13">
        <f>(K2519/86400)+25569+(-5/24)</f>
        <v>42052.594097222223</v>
      </c>
      <c r="M2519" s="15" t="str">
        <f>TEXT(L2519, "mmm")</f>
        <v>Feb</v>
      </c>
      <c r="N2519" s="15" t="str">
        <f>TEXT(L2519, "yyyy")</f>
        <v>2015</v>
      </c>
      <c r="O2519" t="b">
        <v>0</v>
      </c>
      <c r="P2519">
        <v>33</v>
      </c>
      <c r="Q2519" t="b">
        <v>0</v>
      </c>
      <c r="R2519" t="s">
        <v>8299</v>
      </c>
      <c r="S2519" s="10">
        <f>(E2519/D2519)*100</f>
        <v>9.8166666666666664</v>
      </c>
      <c r="T2519" s="12">
        <f>IF(P2519&gt;0,E2519/P2519,0)</f>
        <v>53.545454545454547</v>
      </c>
      <c r="U2519" t="str">
        <f>LEFT(R2519,FIND("/",R2519,1)-1)</f>
        <v>food</v>
      </c>
      <c r="V2519" t="str">
        <f>RIGHT(R2519,(LEN(R2519)-LEN(U2519)-1))</f>
        <v>restaurants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>(I2520/86400)+25569+(-5/24)</f>
        <v>41956.51421296296</v>
      </c>
      <c r="K2520">
        <v>1413303628</v>
      </c>
      <c r="L2520" s="13">
        <f>(K2520/86400)+25569+(-5/24)</f>
        <v>41926.472546296296</v>
      </c>
      <c r="M2520" s="15" t="str">
        <f>TEXT(L2520, "mmm")</f>
        <v>Oct</v>
      </c>
      <c r="N2520" s="15" t="str">
        <f>TEXT(L2520, "yyyy")</f>
        <v>2014</v>
      </c>
      <c r="O2520" t="b">
        <v>0</v>
      </c>
      <c r="P2520">
        <v>0</v>
      </c>
      <c r="Q2520" t="b">
        <v>0</v>
      </c>
      <c r="R2520" t="s">
        <v>8299</v>
      </c>
      <c r="S2520" s="10">
        <f>(E2520/D2520)*100</f>
        <v>0</v>
      </c>
      <c r="T2520" s="12">
        <f>IF(P2520&gt;0,E2520/P2520,0)</f>
        <v>0</v>
      </c>
      <c r="U2520" t="str">
        <f>LEFT(R2520,FIND("/",R2520,1)-1)</f>
        <v>food</v>
      </c>
      <c r="V2520" t="str">
        <f>RIGHT(R2520,(LEN(R2520)-LEN(U2520)-1))</f>
        <v>restaurants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>(I2521/86400)+25569+(-5/24)</f>
        <v>41838.946805555555</v>
      </c>
      <c r="K2521">
        <v>1403149404</v>
      </c>
      <c r="L2521" s="13">
        <f>(K2521/86400)+25569+(-5/24)</f>
        <v>41808.946805555555</v>
      </c>
      <c r="M2521" s="15" t="str">
        <f>TEXT(L2521, "mmm")</f>
        <v>Jun</v>
      </c>
      <c r="N2521" s="15" t="str">
        <f>TEXT(L2521, "yyyy")</f>
        <v>2014</v>
      </c>
      <c r="O2521" t="b">
        <v>0</v>
      </c>
      <c r="P2521">
        <v>4</v>
      </c>
      <c r="Q2521" t="b">
        <v>0</v>
      </c>
      <c r="R2521" t="s">
        <v>8299</v>
      </c>
      <c r="S2521" s="10">
        <f>(E2521/D2521)*100</f>
        <v>4.3333333333333335E-2</v>
      </c>
      <c r="T2521" s="12">
        <f>IF(P2521&gt;0,E2521/P2521,0)</f>
        <v>16.25</v>
      </c>
      <c r="U2521" t="str">
        <f>LEFT(R2521,FIND("/",R2521,1)-1)</f>
        <v>food</v>
      </c>
      <c r="V2521" t="str">
        <f>RIGHT(R2521,(LEN(R2521)-LEN(U2521)-1))</f>
        <v>restaurants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>(I2522/86400)+25569+(-5/24)</f>
        <v>42658.597916666666</v>
      </c>
      <c r="K2522">
        <v>1472567085</v>
      </c>
      <c r="L2522" s="13">
        <f>(K2522/86400)+25569+(-5/24)</f>
        <v>42612.392187500001</v>
      </c>
      <c r="M2522" s="15" t="str">
        <f>TEXT(L2522, "mmm")</f>
        <v>Aug</v>
      </c>
      <c r="N2522" s="15" t="str">
        <f>TEXT(L2522, "yyyy")</f>
        <v>2016</v>
      </c>
      <c r="O2522" t="b">
        <v>0</v>
      </c>
      <c r="P2522">
        <v>0</v>
      </c>
      <c r="Q2522" t="b">
        <v>0</v>
      </c>
      <c r="R2522" t="s">
        <v>8299</v>
      </c>
      <c r="S2522" s="10">
        <f>(E2522/D2522)*100</f>
        <v>0</v>
      </c>
      <c r="T2522" s="12">
        <f>IF(P2522&gt;0,E2522/P2522,0)</f>
        <v>0</v>
      </c>
      <c r="U2522" t="str">
        <f>LEFT(R2522,FIND("/",R2522,1)-1)</f>
        <v>food</v>
      </c>
      <c r="V2522" t="str">
        <f>RIGHT(R2522,(LEN(R2522)-LEN(U2522)-1))</f>
        <v>restaurants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>(I2523/86400)+25569+(-5/24)</f>
        <v>42290.75950231481</v>
      </c>
      <c r="K2523">
        <v>1442963621</v>
      </c>
      <c r="L2523" s="13">
        <f>(K2523/86400)+25569+(-5/24)</f>
        <v>42269.75950231481</v>
      </c>
      <c r="M2523" s="15" t="str">
        <f>TEXT(L2523, "mmm")</f>
        <v>Sep</v>
      </c>
      <c r="N2523" s="15" t="str">
        <f>TEXT(L2523, "yyyy")</f>
        <v>2015</v>
      </c>
      <c r="O2523" t="b">
        <v>0</v>
      </c>
      <c r="P2523">
        <v>132</v>
      </c>
      <c r="Q2523" t="b">
        <v>1</v>
      </c>
      <c r="R2523" t="s">
        <v>8300</v>
      </c>
      <c r="S2523" s="10">
        <f>(E2523/D2523)*100</f>
        <v>109.48792</v>
      </c>
      <c r="T2523" s="12">
        <f>IF(P2523&gt;0,E2523/P2523,0)</f>
        <v>103.68174242424243</v>
      </c>
      <c r="U2523" t="str">
        <f>LEFT(R2523,FIND("/",R2523,1)-1)</f>
        <v>music</v>
      </c>
      <c r="V2523" t="str">
        <f>RIGHT(R2523,(LEN(R2523)-LEN(U2523)-1))</f>
        <v>classical music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>(I2524/86400)+25569+(-5/24)</f>
        <v>42482.411111111105</v>
      </c>
      <c r="K2524">
        <v>1459431960</v>
      </c>
      <c r="L2524" s="13">
        <f>(K2524/86400)+25569+(-5/24)</f>
        <v>42460.365277777775</v>
      </c>
      <c r="M2524" s="15" t="str">
        <f>TEXT(L2524, "mmm")</f>
        <v>Mar</v>
      </c>
      <c r="N2524" s="15" t="str">
        <f>TEXT(L2524, "yyyy")</f>
        <v>2016</v>
      </c>
      <c r="O2524" t="b">
        <v>0</v>
      </c>
      <c r="P2524">
        <v>27</v>
      </c>
      <c r="Q2524" t="b">
        <v>1</v>
      </c>
      <c r="R2524" t="s">
        <v>8300</v>
      </c>
      <c r="S2524" s="10">
        <f>(E2524/D2524)*100</f>
        <v>100</v>
      </c>
      <c r="T2524" s="12">
        <f>IF(P2524&gt;0,E2524/P2524,0)</f>
        <v>185.18518518518519</v>
      </c>
      <c r="U2524" t="str">
        <f>LEFT(R2524,FIND("/",R2524,1)-1)</f>
        <v>music</v>
      </c>
      <c r="V2524" t="str">
        <f>RIGHT(R2524,(LEN(R2524)-LEN(U2524)-1))</f>
        <v>classical music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>(I2525/86400)+25569+(-5/24)</f>
        <v>41960.808935185181</v>
      </c>
      <c r="K2525">
        <v>1413674692</v>
      </c>
      <c r="L2525" s="13">
        <f>(K2525/86400)+25569+(-5/24)</f>
        <v>41930.767268518517</v>
      </c>
      <c r="M2525" s="15" t="str">
        <f>TEXT(L2525, "mmm")</f>
        <v>Oct</v>
      </c>
      <c r="N2525" s="15" t="str">
        <f>TEXT(L2525, "yyyy")</f>
        <v>2014</v>
      </c>
      <c r="O2525" t="b">
        <v>0</v>
      </c>
      <c r="P2525">
        <v>26</v>
      </c>
      <c r="Q2525" t="b">
        <v>1</v>
      </c>
      <c r="R2525" t="s">
        <v>8300</v>
      </c>
      <c r="S2525" s="10">
        <f>(E2525/D2525)*100</f>
        <v>156.44444444444446</v>
      </c>
      <c r="T2525" s="12">
        <f>IF(P2525&gt;0,E2525/P2525,0)</f>
        <v>54.153846153846153</v>
      </c>
      <c r="U2525" t="str">
        <f>LEFT(R2525,FIND("/",R2525,1)-1)</f>
        <v>music</v>
      </c>
      <c r="V2525" t="str">
        <f>RIGHT(R2525,(LEN(R2525)-LEN(U2525)-1))</f>
        <v>classical music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>(I2526/86400)+25569+(-5/24)</f>
        <v>41993.979166666664</v>
      </c>
      <c r="K2526">
        <v>1416338557</v>
      </c>
      <c r="L2526" s="13">
        <f>(K2526/86400)+25569+(-5/24)</f>
        <v>41961.599039351851</v>
      </c>
      <c r="M2526" s="15" t="str">
        <f>TEXT(L2526, "mmm")</f>
        <v>Nov</v>
      </c>
      <c r="N2526" s="15" t="str">
        <f>TEXT(L2526, "yyyy")</f>
        <v>2014</v>
      </c>
      <c r="O2526" t="b">
        <v>0</v>
      </c>
      <c r="P2526">
        <v>43</v>
      </c>
      <c r="Q2526" t="b">
        <v>1</v>
      </c>
      <c r="R2526" t="s">
        <v>8300</v>
      </c>
      <c r="S2526" s="10">
        <f>(E2526/D2526)*100</f>
        <v>101.6</v>
      </c>
      <c r="T2526" s="12">
        <f>IF(P2526&gt;0,E2526/P2526,0)</f>
        <v>177.2093023255814</v>
      </c>
      <c r="U2526" t="str">
        <f>LEFT(R2526,FIND("/",R2526,1)-1)</f>
        <v>music</v>
      </c>
      <c r="V2526" t="str">
        <f>RIGHT(R2526,(LEN(R2526)-LEN(U2526)-1))</f>
        <v>classical music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>(I2527/86400)+25569+(-5/24)</f>
        <v>41088.636238425919</v>
      </c>
      <c r="K2527">
        <v>1338322571</v>
      </c>
      <c r="L2527" s="13">
        <f>(K2527/86400)+25569+(-5/24)</f>
        <v>41058.636238425919</v>
      </c>
      <c r="M2527" s="15" t="str">
        <f>TEXT(L2527, "mmm")</f>
        <v>May</v>
      </c>
      <c r="N2527" s="15" t="str">
        <f>TEXT(L2527, "yyyy")</f>
        <v>2012</v>
      </c>
      <c r="O2527" t="b">
        <v>0</v>
      </c>
      <c r="P2527">
        <v>80</v>
      </c>
      <c r="Q2527" t="b">
        <v>1</v>
      </c>
      <c r="R2527" t="s">
        <v>8300</v>
      </c>
      <c r="S2527" s="10">
        <f>(E2527/D2527)*100</f>
        <v>100.325</v>
      </c>
      <c r="T2527" s="12">
        <f>IF(P2527&gt;0,E2527/P2527,0)</f>
        <v>100.325</v>
      </c>
      <c r="U2527" t="str">
        <f>LEFT(R2527,FIND("/",R2527,1)-1)</f>
        <v>music</v>
      </c>
      <c r="V2527" t="str">
        <f>RIGHT(R2527,(LEN(R2527)-LEN(U2527)-1))</f>
        <v>classical music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>(I2528/86400)+25569+(-5/24)</f>
        <v>41980.999305555553</v>
      </c>
      <c r="K2528">
        <v>1415585474</v>
      </c>
      <c r="L2528" s="13">
        <f>(K2528/86400)+25569+(-5/24)</f>
        <v>41952.882800925923</v>
      </c>
      <c r="M2528" s="15" t="str">
        <f>TEXT(L2528, "mmm")</f>
        <v>Nov</v>
      </c>
      <c r="N2528" s="15" t="str">
        <f>TEXT(L2528, "yyyy")</f>
        <v>2014</v>
      </c>
      <c r="O2528" t="b">
        <v>0</v>
      </c>
      <c r="P2528">
        <v>33</v>
      </c>
      <c r="Q2528" t="b">
        <v>1</v>
      </c>
      <c r="R2528" t="s">
        <v>8300</v>
      </c>
      <c r="S2528" s="10">
        <f>(E2528/D2528)*100</f>
        <v>112.94999999999999</v>
      </c>
      <c r="T2528" s="12">
        <f>IF(P2528&gt;0,E2528/P2528,0)</f>
        <v>136.90909090909091</v>
      </c>
      <c r="U2528" t="str">
        <f>LEFT(R2528,FIND("/",R2528,1)-1)</f>
        <v>music</v>
      </c>
      <c r="V2528" t="str">
        <f>RIGHT(R2528,(LEN(R2528)-LEN(U2528)-1))</f>
        <v>classical music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>(I2529/86400)+25569+(-5/24)</f>
        <v>41564.957638888889</v>
      </c>
      <c r="K2529">
        <v>1380477691</v>
      </c>
      <c r="L2529" s="13">
        <f>(K2529/86400)+25569+(-5/24)</f>
        <v>41546.542719907404</v>
      </c>
      <c r="M2529" s="15" t="str">
        <f>TEXT(L2529, "mmm")</f>
        <v>Sep</v>
      </c>
      <c r="N2529" s="15" t="str">
        <f>TEXT(L2529, "yyyy")</f>
        <v>2013</v>
      </c>
      <c r="O2529" t="b">
        <v>0</v>
      </c>
      <c r="P2529">
        <v>71</v>
      </c>
      <c r="Q2529" t="b">
        <v>1</v>
      </c>
      <c r="R2529" t="s">
        <v>8300</v>
      </c>
      <c r="S2529" s="10">
        <f>(E2529/D2529)*100</f>
        <v>102.125</v>
      </c>
      <c r="T2529" s="12">
        <f>IF(P2529&gt;0,E2529/P2529,0)</f>
        <v>57.535211267605632</v>
      </c>
      <c r="U2529" t="str">
        <f>LEFT(R2529,FIND("/",R2529,1)-1)</f>
        <v>music</v>
      </c>
      <c r="V2529" t="str">
        <f>RIGHT(R2529,(LEN(R2529)-LEN(U2529)-1))</f>
        <v>classical music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>(I2530/86400)+25569+(-5/24)</f>
        <v>42236.249999999993</v>
      </c>
      <c r="K2530">
        <v>1438459303</v>
      </c>
      <c r="L2530" s="13">
        <f>(K2530/86400)+25569+(-5/24)</f>
        <v>42217.626192129632</v>
      </c>
      <c r="M2530" s="15" t="str">
        <f>TEXT(L2530, "mmm")</f>
        <v>Aug</v>
      </c>
      <c r="N2530" s="15" t="str">
        <f>TEXT(L2530, "yyyy")</f>
        <v>2015</v>
      </c>
      <c r="O2530" t="b">
        <v>0</v>
      </c>
      <c r="P2530">
        <v>81</v>
      </c>
      <c r="Q2530" t="b">
        <v>1</v>
      </c>
      <c r="R2530" t="s">
        <v>8300</v>
      </c>
      <c r="S2530" s="10">
        <f>(E2530/D2530)*100</f>
        <v>107.24974999999999</v>
      </c>
      <c r="T2530" s="12">
        <f>IF(P2530&gt;0,E2530/P2530,0)</f>
        <v>52.962839506172834</v>
      </c>
      <c r="U2530" t="str">
        <f>LEFT(R2530,FIND("/",R2530,1)-1)</f>
        <v>music</v>
      </c>
      <c r="V2530" t="str">
        <f>RIGHT(R2530,(LEN(R2530)-LEN(U2530)-1))</f>
        <v>classical music</v>
      </c>
    </row>
    <row r="2531" spans="1:22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>(I2531/86400)+25569+(-5/24)</f>
        <v>40992.830729166664</v>
      </c>
      <c r="K2531">
        <v>1328752575</v>
      </c>
      <c r="L2531" s="13">
        <f>(K2531/86400)+25569+(-5/24)</f>
        <v>40947.872395833328</v>
      </c>
      <c r="M2531" s="15" t="str">
        <f>TEXT(L2531, "mmm")</f>
        <v>Feb</v>
      </c>
      <c r="N2531" s="15" t="str">
        <f>TEXT(L2531, "yyyy")</f>
        <v>2012</v>
      </c>
      <c r="O2531" t="b">
        <v>0</v>
      </c>
      <c r="P2531">
        <v>76</v>
      </c>
      <c r="Q2531" t="b">
        <v>1</v>
      </c>
      <c r="R2531" t="s">
        <v>8300</v>
      </c>
      <c r="S2531" s="10">
        <f>(E2531/D2531)*100</f>
        <v>104.28333333333333</v>
      </c>
      <c r="T2531" s="12">
        <f>IF(P2531&gt;0,E2531/P2531,0)</f>
        <v>82.328947368421055</v>
      </c>
      <c r="U2531" t="str">
        <f>LEFT(R2531,FIND("/",R2531,1)-1)</f>
        <v>music</v>
      </c>
      <c r="V2531" t="str">
        <f>RIGHT(R2531,(LEN(R2531)-LEN(U2531)-1))</f>
        <v>classical music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>(I2532/86400)+25569+(-5/24)</f>
        <v>42113.993055555555</v>
      </c>
      <c r="K2532">
        <v>1426711505</v>
      </c>
      <c r="L2532" s="13">
        <f>(K2532/86400)+25569+(-5/24)</f>
        <v>42081.656307870369</v>
      </c>
      <c r="M2532" s="15" t="str">
        <f>TEXT(L2532, "mmm")</f>
        <v>Mar</v>
      </c>
      <c r="N2532" s="15" t="str">
        <f>TEXT(L2532, "yyyy")</f>
        <v>2015</v>
      </c>
      <c r="O2532" t="b">
        <v>0</v>
      </c>
      <c r="P2532">
        <v>48</v>
      </c>
      <c r="Q2532" t="b">
        <v>1</v>
      </c>
      <c r="R2532" t="s">
        <v>8300</v>
      </c>
      <c r="S2532" s="10">
        <f>(E2532/D2532)*100</f>
        <v>100</v>
      </c>
      <c r="T2532" s="12">
        <f>IF(P2532&gt;0,E2532/P2532,0)</f>
        <v>135.41666666666666</v>
      </c>
      <c r="U2532" t="str">
        <f>LEFT(R2532,FIND("/",R2532,1)-1)</f>
        <v>music</v>
      </c>
      <c r="V2532" t="str">
        <f>RIGHT(R2532,(LEN(R2532)-LEN(U2532)-1))</f>
        <v>classical music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>(I2533/86400)+25569+(-5/24)</f>
        <v>42230.957638888889</v>
      </c>
      <c r="K2533">
        <v>1437668354</v>
      </c>
      <c r="L2533" s="13">
        <f>(K2533/86400)+25569+(-5/24)</f>
        <v>42208.471689814811</v>
      </c>
      <c r="M2533" s="15" t="str">
        <f>TEXT(L2533, "mmm")</f>
        <v>Jul</v>
      </c>
      <c r="N2533" s="15" t="str">
        <f>TEXT(L2533, "yyyy")</f>
        <v>2015</v>
      </c>
      <c r="O2533" t="b">
        <v>0</v>
      </c>
      <c r="P2533">
        <v>61</v>
      </c>
      <c r="Q2533" t="b">
        <v>1</v>
      </c>
      <c r="R2533" t="s">
        <v>8300</v>
      </c>
      <c r="S2533" s="10">
        <f>(E2533/D2533)*100</f>
        <v>100.4</v>
      </c>
      <c r="T2533" s="12">
        <f>IF(P2533&gt;0,E2533/P2533,0)</f>
        <v>74.06557377049181</v>
      </c>
      <c r="U2533" t="str">
        <f>LEFT(R2533,FIND("/",R2533,1)-1)</f>
        <v>music</v>
      </c>
      <c r="V2533" t="str">
        <f>RIGHT(R2533,(LEN(R2533)-LEN(U2533)-1))</f>
        <v>classical music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>(I2534/86400)+25569+(-5/24)</f>
        <v>41137.640810185185</v>
      </c>
      <c r="K2534">
        <v>1342556566</v>
      </c>
      <c r="L2534" s="13">
        <f>(K2534/86400)+25569+(-5/24)</f>
        <v>41107.640810185185</v>
      </c>
      <c r="M2534" s="15" t="str">
        <f>TEXT(L2534, "mmm")</f>
        <v>Jul</v>
      </c>
      <c r="N2534" s="15" t="str">
        <f>TEXT(L2534, "yyyy")</f>
        <v>2012</v>
      </c>
      <c r="O2534" t="b">
        <v>0</v>
      </c>
      <c r="P2534">
        <v>60</v>
      </c>
      <c r="Q2534" t="b">
        <v>1</v>
      </c>
      <c r="R2534" t="s">
        <v>8300</v>
      </c>
      <c r="S2534" s="10">
        <f>(E2534/D2534)*100</f>
        <v>126.125</v>
      </c>
      <c r="T2534" s="12">
        <f>IF(P2534&gt;0,E2534/P2534,0)</f>
        <v>84.083333333333329</v>
      </c>
      <c r="U2534" t="str">
        <f>LEFT(R2534,FIND("/",R2534,1)-1)</f>
        <v>music</v>
      </c>
      <c r="V2534" t="str">
        <f>RIGHT(R2534,(LEN(R2534)-LEN(U2534)-1))</f>
        <v>classical music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>(I2535/86400)+25569+(-5/24)</f>
        <v>41334.542453703703</v>
      </c>
      <c r="K2535">
        <v>1359568911</v>
      </c>
      <c r="L2535" s="13">
        <f>(K2535/86400)+25569+(-5/24)</f>
        <v>41304.542951388888</v>
      </c>
      <c r="M2535" s="15" t="str">
        <f>TEXT(L2535, "mmm")</f>
        <v>Jan</v>
      </c>
      <c r="N2535" s="15" t="str">
        <f>TEXT(L2535, "yyyy")</f>
        <v>2013</v>
      </c>
      <c r="O2535" t="b">
        <v>0</v>
      </c>
      <c r="P2535">
        <v>136</v>
      </c>
      <c r="Q2535" t="b">
        <v>1</v>
      </c>
      <c r="R2535" t="s">
        <v>8300</v>
      </c>
      <c r="S2535" s="10">
        <f>(E2535/D2535)*100</f>
        <v>110.66666666666667</v>
      </c>
      <c r="T2535" s="12">
        <f>IF(P2535&gt;0,E2535/P2535,0)</f>
        <v>61.029411764705884</v>
      </c>
      <c r="U2535" t="str">
        <f>LEFT(R2535,FIND("/",R2535,1)-1)</f>
        <v>music</v>
      </c>
      <c r="V2535" t="str">
        <f>RIGHT(R2535,(LEN(R2535)-LEN(U2535)-1))</f>
        <v>classical music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>(I2536/86400)+25569+(-5/24)</f>
        <v>40179.041666666664</v>
      </c>
      <c r="K2536">
        <v>1257871712</v>
      </c>
      <c r="L2536" s="13">
        <f>(K2536/86400)+25569+(-5/24)</f>
        <v>40127.492037037031</v>
      </c>
      <c r="M2536" s="15" t="str">
        <f>TEXT(L2536, "mmm")</f>
        <v>Nov</v>
      </c>
      <c r="N2536" s="15" t="str">
        <f>TEXT(L2536, "yyyy")</f>
        <v>2009</v>
      </c>
      <c r="O2536" t="b">
        <v>0</v>
      </c>
      <c r="P2536">
        <v>14</v>
      </c>
      <c r="Q2536" t="b">
        <v>1</v>
      </c>
      <c r="R2536" t="s">
        <v>8300</v>
      </c>
      <c r="S2536" s="10">
        <f>(E2536/D2536)*100</f>
        <v>105</v>
      </c>
      <c r="T2536" s="12">
        <f>IF(P2536&gt;0,E2536/P2536,0)</f>
        <v>150</v>
      </c>
      <c r="U2536" t="str">
        <f>LEFT(R2536,FIND("/",R2536,1)-1)</f>
        <v>music</v>
      </c>
      <c r="V2536" t="str">
        <f>RIGHT(R2536,(LEN(R2536)-LEN(U2536)-1))</f>
        <v>classical music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>(I2537/86400)+25569+(-5/24)</f>
        <v>41974.624363425923</v>
      </c>
      <c r="K2537">
        <v>1414781945</v>
      </c>
      <c r="L2537" s="13">
        <f>(K2537/86400)+25569+(-5/24)</f>
        <v>41943.582696759258</v>
      </c>
      <c r="M2537" s="15" t="str">
        <f>TEXT(L2537, "mmm")</f>
        <v>Oct</v>
      </c>
      <c r="N2537" s="15" t="str">
        <f>TEXT(L2537, "yyyy")</f>
        <v>2014</v>
      </c>
      <c r="O2537" t="b">
        <v>0</v>
      </c>
      <c r="P2537">
        <v>78</v>
      </c>
      <c r="Q2537" t="b">
        <v>1</v>
      </c>
      <c r="R2537" t="s">
        <v>8300</v>
      </c>
      <c r="S2537" s="10">
        <f>(E2537/D2537)*100</f>
        <v>103.77499999999999</v>
      </c>
      <c r="T2537" s="12">
        <f>IF(P2537&gt;0,E2537/P2537,0)</f>
        <v>266.08974358974359</v>
      </c>
      <c r="U2537" t="str">
        <f>LEFT(R2537,FIND("/",R2537,1)-1)</f>
        <v>music</v>
      </c>
      <c r="V2537" t="str">
        <f>RIGHT(R2537,(LEN(R2537)-LEN(U2537)-1))</f>
        <v>classical music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>(I2538/86400)+25569+(-5/24)</f>
        <v>41484.89775462963</v>
      </c>
      <c r="K2538">
        <v>1373337166</v>
      </c>
      <c r="L2538" s="13">
        <f>(K2538/86400)+25569+(-5/24)</f>
        <v>41463.89775462963</v>
      </c>
      <c r="M2538" s="15" t="str">
        <f>TEXT(L2538, "mmm")</f>
        <v>Jul</v>
      </c>
      <c r="N2538" s="15" t="str">
        <f>TEXT(L2538, "yyyy")</f>
        <v>2013</v>
      </c>
      <c r="O2538" t="b">
        <v>0</v>
      </c>
      <c r="P2538">
        <v>4</v>
      </c>
      <c r="Q2538" t="b">
        <v>1</v>
      </c>
      <c r="R2538" t="s">
        <v>8300</v>
      </c>
      <c r="S2538" s="10">
        <f>(E2538/D2538)*100</f>
        <v>115.99999999999999</v>
      </c>
      <c r="T2538" s="12">
        <f>IF(P2538&gt;0,E2538/P2538,0)</f>
        <v>7.25</v>
      </c>
      <c r="U2538" t="str">
        <f>LEFT(R2538,FIND("/",R2538,1)-1)</f>
        <v>music</v>
      </c>
      <c r="V2538" t="str">
        <f>RIGHT(R2538,(LEN(R2538)-LEN(U2538)-1))</f>
        <v>classical music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>(I2539/86400)+25569+(-5/24)</f>
        <v>40756.440451388888</v>
      </c>
      <c r="K2539">
        <v>1307028855</v>
      </c>
      <c r="L2539" s="13">
        <f>(K2539/86400)+25569+(-5/24)</f>
        <v>40696.440451388888</v>
      </c>
      <c r="M2539" s="15" t="str">
        <f>TEXT(L2539, "mmm")</f>
        <v>Jun</v>
      </c>
      <c r="N2539" s="15" t="str">
        <f>TEXT(L2539, "yyyy")</f>
        <v>2011</v>
      </c>
      <c r="O2539" t="b">
        <v>0</v>
      </c>
      <c r="P2539">
        <v>11</v>
      </c>
      <c r="Q2539" t="b">
        <v>1</v>
      </c>
      <c r="R2539" t="s">
        <v>8300</v>
      </c>
      <c r="S2539" s="10">
        <f>(E2539/D2539)*100</f>
        <v>110.00000000000001</v>
      </c>
      <c r="T2539" s="12">
        <f>IF(P2539&gt;0,E2539/P2539,0)</f>
        <v>100</v>
      </c>
      <c r="U2539" t="str">
        <f>LEFT(R2539,FIND("/",R2539,1)-1)</f>
        <v>music</v>
      </c>
      <c r="V2539" t="str">
        <f>RIGHT(R2539,(LEN(R2539)-LEN(U2539)-1))</f>
        <v>classical music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>(I2540/86400)+25569+(-5/24)</f>
        <v>41328.999305555553</v>
      </c>
      <c r="K2540">
        <v>1359029661</v>
      </c>
      <c r="L2540" s="13">
        <f>(K2540/86400)+25569+(-5/24)</f>
        <v>41298.301631944443</v>
      </c>
      <c r="M2540" s="15" t="str">
        <f>TEXT(L2540, "mmm")</f>
        <v>Jan</v>
      </c>
      <c r="N2540" s="15" t="str">
        <f>TEXT(L2540, "yyyy")</f>
        <v>2013</v>
      </c>
      <c r="O2540" t="b">
        <v>0</v>
      </c>
      <c r="P2540">
        <v>185</v>
      </c>
      <c r="Q2540" t="b">
        <v>1</v>
      </c>
      <c r="R2540" t="s">
        <v>8300</v>
      </c>
      <c r="S2540" s="10">
        <f>(E2540/D2540)*100</f>
        <v>113.01761111111111</v>
      </c>
      <c r="T2540" s="12">
        <f>IF(P2540&gt;0,E2540/P2540,0)</f>
        <v>109.96308108108107</v>
      </c>
      <c r="U2540" t="str">
        <f>LEFT(R2540,FIND("/",R2540,1)-1)</f>
        <v>music</v>
      </c>
      <c r="V2540" t="str">
        <f>RIGHT(R2540,(LEN(R2540)-LEN(U2540)-1))</f>
        <v>classical music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>(I2541/86400)+25569+(-5/24)</f>
        <v>42037.693888888891</v>
      </c>
      <c r="K2541">
        <v>1417729152</v>
      </c>
      <c r="L2541" s="13">
        <f>(K2541/86400)+25569+(-5/24)</f>
        <v>41977.693888888891</v>
      </c>
      <c r="M2541" s="15" t="str">
        <f>TEXT(L2541, "mmm")</f>
        <v>Dec</v>
      </c>
      <c r="N2541" s="15" t="str">
        <f>TEXT(L2541, "yyyy")</f>
        <v>2014</v>
      </c>
      <c r="O2541" t="b">
        <v>0</v>
      </c>
      <c r="P2541">
        <v>59</v>
      </c>
      <c r="Q2541" t="b">
        <v>1</v>
      </c>
      <c r="R2541" t="s">
        <v>8300</v>
      </c>
      <c r="S2541" s="10">
        <f>(E2541/D2541)*100</f>
        <v>100.25</v>
      </c>
      <c r="T2541" s="12">
        <f>IF(P2541&gt;0,E2541/P2541,0)</f>
        <v>169.91525423728814</v>
      </c>
      <c r="U2541" t="str">
        <f>LEFT(R2541,FIND("/",R2541,1)-1)</f>
        <v>music</v>
      </c>
      <c r="V2541" t="str">
        <f>RIGHT(R2541,(LEN(R2541)-LEN(U2541)-1))</f>
        <v>classical music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>(I2542/86400)+25569+(-5/24)</f>
        <v>40845.466678240737</v>
      </c>
      <c r="K2542">
        <v>1314720721</v>
      </c>
      <c r="L2542" s="13">
        <f>(K2542/86400)+25569+(-5/24)</f>
        <v>40785.466678240737</v>
      </c>
      <c r="M2542" s="15" t="str">
        <f>TEXT(L2542, "mmm")</f>
        <v>Aug</v>
      </c>
      <c r="N2542" s="15" t="str">
        <f>TEXT(L2542, "yyyy")</f>
        <v>2011</v>
      </c>
      <c r="O2542" t="b">
        <v>0</v>
      </c>
      <c r="P2542">
        <v>27</v>
      </c>
      <c r="Q2542" t="b">
        <v>1</v>
      </c>
      <c r="R2542" t="s">
        <v>8300</v>
      </c>
      <c r="S2542" s="10">
        <f>(E2542/D2542)*100</f>
        <v>103.4</v>
      </c>
      <c r="T2542" s="12">
        <f>IF(P2542&gt;0,E2542/P2542,0)</f>
        <v>95.740740740740748</v>
      </c>
      <c r="U2542" t="str">
        <f>LEFT(R2542,FIND("/",R2542,1)-1)</f>
        <v>music</v>
      </c>
      <c r="V2542" t="str">
        <f>RIGHT(R2542,(LEN(R2542)-LEN(U2542)-1))</f>
        <v>classical music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>(I2543/86400)+25569+(-5/24)</f>
        <v>41543.240949074076</v>
      </c>
      <c r="K2543">
        <v>1375008418</v>
      </c>
      <c r="L2543" s="13">
        <f>(K2543/86400)+25569+(-5/24)</f>
        <v>41483.240949074076</v>
      </c>
      <c r="M2543" s="15" t="str">
        <f>TEXT(L2543, "mmm")</f>
        <v>Jul</v>
      </c>
      <c r="N2543" s="15" t="str">
        <f>TEXT(L2543, "yyyy")</f>
        <v>2013</v>
      </c>
      <c r="O2543" t="b">
        <v>0</v>
      </c>
      <c r="P2543">
        <v>63</v>
      </c>
      <c r="Q2543" t="b">
        <v>1</v>
      </c>
      <c r="R2543" t="s">
        <v>8300</v>
      </c>
      <c r="S2543" s="10">
        <f>(E2543/D2543)*100</f>
        <v>107.02857142857142</v>
      </c>
      <c r="T2543" s="12">
        <f>IF(P2543&gt;0,E2543/P2543,0)</f>
        <v>59.460317460317462</v>
      </c>
      <c r="U2543" t="str">
        <f>LEFT(R2543,FIND("/",R2543,1)-1)</f>
        <v>music</v>
      </c>
      <c r="V2543" t="str">
        <f>RIGHT(R2543,(LEN(R2543)-LEN(U2543)-1))</f>
        <v>classical music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>(I2544/86400)+25569+(-5/24)</f>
        <v>41547.957638888889</v>
      </c>
      <c r="K2544">
        <v>1377252857</v>
      </c>
      <c r="L2544" s="13">
        <f>(K2544/86400)+25569+(-5/24)</f>
        <v>41509.218252314815</v>
      </c>
      <c r="M2544" s="15" t="str">
        <f>TEXT(L2544, "mmm")</f>
        <v>Aug</v>
      </c>
      <c r="N2544" s="15" t="str">
        <f>TEXT(L2544, "yyyy")</f>
        <v>2013</v>
      </c>
      <c r="O2544" t="b">
        <v>0</v>
      </c>
      <c r="P2544">
        <v>13</v>
      </c>
      <c r="Q2544" t="b">
        <v>1</v>
      </c>
      <c r="R2544" t="s">
        <v>8300</v>
      </c>
      <c r="S2544" s="10">
        <f>(E2544/D2544)*100</f>
        <v>103.57142857142858</v>
      </c>
      <c r="T2544" s="12">
        <f>IF(P2544&gt;0,E2544/P2544,0)</f>
        <v>55.769230769230766</v>
      </c>
      <c r="U2544" t="str">
        <f>LEFT(R2544,FIND("/",R2544,1)-1)</f>
        <v>music</v>
      </c>
      <c r="V2544" t="str">
        <f>RIGHT(R2544,(LEN(R2544)-LEN(U2544)-1))</f>
        <v>classical music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>(I2545/86400)+25569+(-5/24)</f>
        <v>40544.916666666664</v>
      </c>
      <c r="K2545">
        <v>1291257298</v>
      </c>
      <c r="L2545" s="13">
        <f>(K2545/86400)+25569+(-5/24)</f>
        <v>40513.899282407401</v>
      </c>
      <c r="M2545" s="15" t="str">
        <f>TEXT(L2545, "mmm")</f>
        <v>Dec</v>
      </c>
      <c r="N2545" s="15" t="str">
        <f>TEXT(L2545, "yyyy")</f>
        <v>2010</v>
      </c>
      <c r="O2545" t="b">
        <v>0</v>
      </c>
      <c r="P2545">
        <v>13</v>
      </c>
      <c r="Q2545" t="b">
        <v>1</v>
      </c>
      <c r="R2545" t="s">
        <v>8300</v>
      </c>
      <c r="S2545" s="10">
        <f>(E2545/D2545)*100</f>
        <v>156.4</v>
      </c>
      <c r="T2545" s="12">
        <f>IF(P2545&gt;0,E2545/P2545,0)</f>
        <v>30.076923076923077</v>
      </c>
      <c r="U2545" t="str">
        <f>LEFT(R2545,FIND("/",R2545,1)-1)</f>
        <v>music</v>
      </c>
      <c r="V2545" t="str">
        <f>RIGHT(R2545,(LEN(R2545)-LEN(U2545)-1))</f>
        <v>classical music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>(I2546/86400)+25569+(-5/24)</f>
        <v>41098.3121412037</v>
      </c>
      <c r="K2546">
        <v>1339158569</v>
      </c>
      <c r="L2546" s="13">
        <f>(K2546/86400)+25569+(-5/24)</f>
        <v>41068.3121412037</v>
      </c>
      <c r="M2546" s="15" t="str">
        <f>TEXT(L2546, "mmm")</f>
        <v>Jun</v>
      </c>
      <c r="N2546" s="15" t="str">
        <f>TEXT(L2546, "yyyy")</f>
        <v>2012</v>
      </c>
      <c r="O2546" t="b">
        <v>0</v>
      </c>
      <c r="P2546">
        <v>57</v>
      </c>
      <c r="Q2546" t="b">
        <v>1</v>
      </c>
      <c r="R2546" t="s">
        <v>8300</v>
      </c>
      <c r="S2546" s="10">
        <f>(E2546/D2546)*100</f>
        <v>100.82</v>
      </c>
      <c r="T2546" s="12">
        <f>IF(P2546&gt;0,E2546/P2546,0)</f>
        <v>88.438596491228068</v>
      </c>
      <c r="U2546" t="str">
        <f>LEFT(R2546,FIND("/",R2546,1)-1)</f>
        <v>music</v>
      </c>
      <c r="V2546" t="str">
        <f>RIGHT(R2546,(LEN(R2546)-LEN(U2546)-1))</f>
        <v>classical music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>(I2547/86400)+25569+(-5/24)</f>
        <v>42061.812499999993</v>
      </c>
      <c r="K2547">
        <v>1421983138</v>
      </c>
      <c r="L2547" s="13">
        <f>(K2547/86400)+25569+(-5/24)</f>
        <v>42026.929837962962</v>
      </c>
      <c r="M2547" s="15" t="str">
        <f>TEXT(L2547, "mmm")</f>
        <v>Jan</v>
      </c>
      <c r="N2547" s="15" t="str">
        <f>TEXT(L2547, "yyyy")</f>
        <v>2015</v>
      </c>
      <c r="O2547" t="b">
        <v>0</v>
      </c>
      <c r="P2547">
        <v>61</v>
      </c>
      <c r="Q2547" t="b">
        <v>1</v>
      </c>
      <c r="R2547" t="s">
        <v>8300</v>
      </c>
      <c r="S2547" s="10">
        <f>(E2547/D2547)*100</f>
        <v>195.3</v>
      </c>
      <c r="T2547" s="12">
        <f>IF(P2547&gt;0,E2547/P2547,0)</f>
        <v>64.032786885245898</v>
      </c>
      <c r="U2547" t="str">
        <f>LEFT(R2547,FIND("/",R2547,1)-1)</f>
        <v>music</v>
      </c>
      <c r="V2547" t="str">
        <f>RIGHT(R2547,(LEN(R2547)-LEN(U2547)-1))</f>
        <v>classical music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>(I2548/86400)+25569+(-5/24)</f>
        <v>41552</v>
      </c>
      <c r="K2548">
        <v>1378586179</v>
      </c>
      <c r="L2548" s="13">
        <f>(K2548/86400)+25569+(-5/24)</f>
        <v>41524.650219907409</v>
      </c>
      <c r="M2548" s="15" t="str">
        <f>TEXT(L2548, "mmm")</f>
        <v>Sep</v>
      </c>
      <c r="N2548" s="15" t="str">
        <f>TEXT(L2548, "yyyy")</f>
        <v>2013</v>
      </c>
      <c r="O2548" t="b">
        <v>0</v>
      </c>
      <c r="P2548">
        <v>65</v>
      </c>
      <c r="Q2548" t="b">
        <v>1</v>
      </c>
      <c r="R2548" t="s">
        <v>8300</v>
      </c>
      <c r="S2548" s="10">
        <f>(E2548/D2548)*100</f>
        <v>111.71428571428572</v>
      </c>
      <c r="T2548" s="12">
        <f>IF(P2548&gt;0,E2548/P2548,0)</f>
        <v>60.153846153846153</v>
      </c>
      <c r="U2548" t="str">
        <f>LEFT(R2548,FIND("/",R2548,1)-1)</f>
        <v>music</v>
      </c>
      <c r="V2548" t="str">
        <f>RIGHT(R2548,(LEN(R2548)-LEN(U2548)-1))</f>
        <v>classical music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>(I2549/86400)+25569+(-5/24)</f>
        <v>41003.523182870369</v>
      </c>
      <c r="K2549">
        <v>1330972403</v>
      </c>
      <c r="L2549" s="13">
        <f>(K2549/86400)+25569+(-5/24)</f>
        <v>40973.564849537033</v>
      </c>
      <c r="M2549" s="15" t="str">
        <f>TEXT(L2549, "mmm")</f>
        <v>Mar</v>
      </c>
      <c r="N2549" s="15" t="str">
        <f>TEXT(L2549, "yyyy")</f>
        <v>2012</v>
      </c>
      <c r="O2549" t="b">
        <v>0</v>
      </c>
      <c r="P2549">
        <v>134</v>
      </c>
      <c r="Q2549" t="b">
        <v>1</v>
      </c>
      <c r="R2549" t="s">
        <v>8300</v>
      </c>
      <c r="S2549" s="10">
        <f>(E2549/D2549)*100</f>
        <v>119.85454545454546</v>
      </c>
      <c r="T2549" s="12">
        <f>IF(P2549&gt;0,E2549/P2549,0)</f>
        <v>49.194029850746269</v>
      </c>
      <c r="U2549" t="str">
        <f>LEFT(R2549,FIND("/",R2549,1)-1)</f>
        <v>music</v>
      </c>
      <c r="V2549" t="str">
        <f>RIGHT(R2549,(LEN(R2549)-LEN(U2549)-1))</f>
        <v>classical music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>(I2550/86400)+25569+(-5/24)</f>
        <v>42642.977083333331</v>
      </c>
      <c r="K2550">
        <v>1473087637</v>
      </c>
      <c r="L2550" s="13">
        <f>(K2550/86400)+25569+(-5/24)</f>
        <v>42618.417094907403</v>
      </c>
      <c r="M2550" s="15" t="str">
        <f>TEXT(L2550, "mmm")</f>
        <v>Sep</v>
      </c>
      <c r="N2550" s="15" t="str">
        <f>TEXT(L2550, "yyyy")</f>
        <v>2016</v>
      </c>
      <c r="O2550" t="b">
        <v>0</v>
      </c>
      <c r="P2550">
        <v>37</v>
      </c>
      <c r="Q2550" t="b">
        <v>1</v>
      </c>
      <c r="R2550" t="s">
        <v>8300</v>
      </c>
      <c r="S2550" s="10">
        <f>(E2550/D2550)*100</f>
        <v>101.85</v>
      </c>
      <c r="T2550" s="12">
        <f>IF(P2550&gt;0,E2550/P2550,0)</f>
        <v>165.16216216216216</v>
      </c>
      <c r="U2550" t="str">
        <f>LEFT(R2550,FIND("/",R2550,1)-1)</f>
        <v>music</v>
      </c>
      <c r="V2550" t="str">
        <f>RIGHT(R2550,(LEN(R2550)-LEN(U2550)-1))</f>
        <v>classical music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>(I2551/86400)+25569+(-5/24)</f>
        <v>41425.5</v>
      </c>
      <c r="K2551">
        <v>1366999870</v>
      </c>
      <c r="L2551" s="13">
        <f>(K2551/86400)+25569+(-5/24)</f>
        <v>41390.549421296295</v>
      </c>
      <c r="M2551" s="15" t="str">
        <f>TEXT(L2551, "mmm")</f>
        <v>Apr</v>
      </c>
      <c r="N2551" s="15" t="str">
        <f>TEXT(L2551, "yyyy")</f>
        <v>2013</v>
      </c>
      <c r="O2551" t="b">
        <v>0</v>
      </c>
      <c r="P2551">
        <v>37</v>
      </c>
      <c r="Q2551" t="b">
        <v>1</v>
      </c>
      <c r="R2551" t="s">
        <v>8300</v>
      </c>
      <c r="S2551" s="10">
        <f>(E2551/D2551)*100</f>
        <v>102.80254777070064</v>
      </c>
      <c r="T2551" s="12">
        <f>IF(P2551&gt;0,E2551/P2551,0)</f>
        <v>43.621621621621621</v>
      </c>
      <c r="U2551" t="str">
        <f>LEFT(R2551,FIND("/",R2551,1)-1)</f>
        <v>music</v>
      </c>
      <c r="V2551" t="str">
        <f>RIGHT(R2551,(LEN(R2551)-LEN(U2551)-1))</f>
        <v>classical music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>(I2552/86400)+25569+(-5/24)</f>
        <v>42284.957638888889</v>
      </c>
      <c r="K2552">
        <v>1439392406</v>
      </c>
      <c r="L2552" s="13">
        <f>(K2552/86400)+25569+(-5/24)</f>
        <v>42228.425995370366</v>
      </c>
      <c r="M2552" s="15" t="str">
        <f>TEXT(L2552, "mmm")</f>
        <v>Aug</v>
      </c>
      <c r="N2552" s="15" t="str">
        <f>TEXT(L2552, "yyyy")</f>
        <v>2015</v>
      </c>
      <c r="O2552" t="b">
        <v>0</v>
      </c>
      <c r="P2552">
        <v>150</v>
      </c>
      <c r="Q2552" t="b">
        <v>1</v>
      </c>
      <c r="R2552" t="s">
        <v>8300</v>
      </c>
      <c r="S2552" s="10">
        <f>(E2552/D2552)*100</f>
        <v>100.84615384615385</v>
      </c>
      <c r="T2552" s="12">
        <f>IF(P2552&gt;0,E2552/P2552,0)</f>
        <v>43.7</v>
      </c>
      <c r="U2552" t="str">
        <f>LEFT(R2552,FIND("/",R2552,1)-1)</f>
        <v>music</v>
      </c>
      <c r="V2552" t="str">
        <f>RIGHT(R2552,(LEN(R2552)-LEN(U2552)-1))</f>
        <v>classical music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>(I2553/86400)+25569+(-5/24)</f>
        <v>40989.658333333333</v>
      </c>
      <c r="K2553">
        <v>1329890585</v>
      </c>
      <c r="L2553" s="13">
        <f>(K2553/86400)+25569+(-5/24)</f>
        <v>40961.043807870366</v>
      </c>
      <c r="M2553" s="15" t="str">
        <f>TEXT(L2553, "mmm")</f>
        <v>Feb</v>
      </c>
      <c r="N2553" s="15" t="str">
        <f>TEXT(L2553, "yyyy")</f>
        <v>2012</v>
      </c>
      <c r="O2553" t="b">
        <v>0</v>
      </c>
      <c r="P2553">
        <v>56</v>
      </c>
      <c r="Q2553" t="b">
        <v>1</v>
      </c>
      <c r="R2553" t="s">
        <v>8300</v>
      </c>
      <c r="S2553" s="10">
        <f>(E2553/D2553)*100</f>
        <v>102.73469387755102</v>
      </c>
      <c r="T2553" s="12">
        <f>IF(P2553&gt;0,E2553/P2553,0)</f>
        <v>67.419642857142861</v>
      </c>
      <c r="U2553" t="str">
        <f>LEFT(R2553,FIND("/",R2553,1)-1)</f>
        <v>music</v>
      </c>
      <c r="V2553" t="str">
        <f>RIGHT(R2553,(LEN(R2553)-LEN(U2553)-1))</f>
        <v>classical music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>(I2554/86400)+25569+(-5/24)</f>
        <v>42799.601631944439</v>
      </c>
      <c r="K2554">
        <v>1486149981</v>
      </c>
      <c r="L2554" s="13">
        <f>(K2554/86400)+25569+(-5/24)</f>
        <v>42769.601631944439</v>
      </c>
      <c r="M2554" s="15" t="str">
        <f>TEXT(L2554, "mmm")</f>
        <v>Feb</v>
      </c>
      <c r="N2554" s="15" t="str">
        <f>TEXT(L2554, "yyyy")</f>
        <v>2017</v>
      </c>
      <c r="O2554" t="b">
        <v>0</v>
      </c>
      <c r="P2554">
        <v>18</v>
      </c>
      <c r="Q2554" t="b">
        <v>1</v>
      </c>
      <c r="R2554" t="s">
        <v>8300</v>
      </c>
      <c r="S2554" s="10">
        <f>(E2554/D2554)*100</f>
        <v>106.5</v>
      </c>
      <c r="T2554" s="12">
        <f>IF(P2554&gt;0,E2554/P2554,0)</f>
        <v>177.5</v>
      </c>
      <c r="U2554" t="str">
        <f>LEFT(R2554,FIND("/",R2554,1)-1)</f>
        <v>music</v>
      </c>
      <c r="V2554" t="str">
        <f>RIGHT(R2554,(LEN(R2554)-LEN(U2554)-1))</f>
        <v>classical music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>(I2555/86400)+25569+(-5/24)</f>
        <v>41172.990821759253</v>
      </c>
      <c r="K2555">
        <v>1343018807</v>
      </c>
      <c r="L2555" s="13">
        <f>(K2555/86400)+25569+(-5/24)</f>
        <v>41112.990821759253</v>
      </c>
      <c r="M2555" s="15" t="str">
        <f>TEXT(L2555, "mmm")</f>
        <v>Jul</v>
      </c>
      <c r="N2555" s="15" t="str">
        <f>TEXT(L2555, "yyyy")</f>
        <v>2012</v>
      </c>
      <c r="O2555" t="b">
        <v>0</v>
      </c>
      <c r="P2555">
        <v>60</v>
      </c>
      <c r="Q2555" t="b">
        <v>1</v>
      </c>
      <c r="R2555" t="s">
        <v>8300</v>
      </c>
      <c r="S2555" s="10">
        <f>(E2555/D2555)*100</f>
        <v>155.53333333333333</v>
      </c>
      <c r="T2555" s="12">
        <f>IF(P2555&gt;0,E2555/P2555,0)</f>
        <v>38.883333333333333</v>
      </c>
      <c r="U2555" t="str">
        <f>LEFT(R2555,FIND("/",R2555,1)-1)</f>
        <v>music</v>
      </c>
      <c r="V2555" t="str">
        <f>RIGHT(R2555,(LEN(R2555)-LEN(U2555)-1))</f>
        <v>classical music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>(I2556/86400)+25569+(-5/24)</f>
        <v>42155.957638888889</v>
      </c>
      <c r="K2556">
        <v>1430445163</v>
      </c>
      <c r="L2556" s="13">
        <f>(K2556/86400)+25569+(-5/24)</f>
        <v>42124.869942129626</v>
      </c>
      <c r="M2556" s="15" t="str">
        <f>TEXT(L2556, "mmm")</f>
        <v>Apr</v>
      </c>
      <c r="N2556" s="15" t="str">
        <f>TEXT(L2556, "yyyy")</f>
        <v>2015</v>
      </c>
      <c r="O2556" t="b">
        <v>0</v>
      </c>
      <c r="P2556">
        <v>67</v>
      </c>
      <c r="Q2556" t="b">
        <v>1</v>
      </c>
      <c r="R2556" t="s">
        <v>8300</v>
      </c>
      <c r="S2556" s="10">
        <f>(E2556/D2556)*100</f>
        <v>122.8</v>
      </c>
      <c r="T2556" s="12">
        <f>IF(P2556&gt;0,E2556/P2556,0)</f>
        <v>54.985074626865675</v>
      </c>
      <c r="U2556" t="str">
        <f>LEFT(R2556,FIND("/",R2556,1)-1)</f>
        <v>music</v>
      </c>
      <c r="V2556" t="str">
        <f>RIGHT(R2556,(LEN(R2556)-LEN(U2556)-1))</f>
        <v>classical music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>(I2557/86400)+25569+(-5/24)</f>
        <v>41057.44667824074</v>
      </c>
      <c r="K2557">
        <v>1335541393</v>
      </c>
      <c r="L2557" s="13">
        <f>(K2557/86400)+25569+(-5/24)</f>
        <v>41026.44667824074</v>
      </c>
      <c r="M2557" s="15" t="str">
        <f>TEXT(L2557, "mmm")</f>
        <v>Apr</v>
      </c>
      <c r="N2557" s="15" t="str">
        <f>TEXT(L2557, "yyyy")</f>
        <v>2012</v>
      </c>
      <c r="O2557" t="b">
        <v>0</v>
      </c>
      <c r="P2557">
        <v>35</v>
      </c>
      <c r="Q2557" t="b">
        <v>1</v>
      </c>
      <c r="R2557" t="s">
        <v>8300</v>
      </c>
      <c r="S2557" s="10">
        <f>(E2557/D2557)*100</f>
        <v>107.35</v>
      </c>
      <c r="T2557" s="12">
        <f>IF(P2557&gt;0,E2557/P2557,0)</f>
        <v>61.342857142857142</v>
      </c>
      <c r="U2557" t="str">
        <f>LEFT(R2557,FIND("/",R2557,1)-1)</f>
        <v>music</v>
      </c>
      <c r="V2557" t="str">
        <f>RIGHT(R2557,(LEN(R2557)-LEN(U2557)-1))</f>
        <v>classical music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>(I2558/86400)+25569+(-5/24)</f>
        <v>41267.783067129625</v>
      </c>
      <c r="K2558">
        <v>1352504857</v>
      </c>
      <c r="L2558" s="13">
        <f>(K2558/86400)+25569+(-5/24)</f>
        <v>41222.783067129625</v>
      </c>
      <c r="M2558" s="15" t="str">
        <f>TEXT(L2558, "mmm")</f>
        <v>Nov</v>
      </c>
      <c r="N2558" s="15" t="str">
        <f>TEXT(L2558, "yyyy")</f>
        <v>2012</v>
      </c>
      <c r="O2558" t="b">
        <v>0</v>
      </c>
      <c r="P2558">
        <v>34</v>
      </c>
      <c r="Q2558" t="b">
        <v>1</v>
      </c>
      <c r="R2558" t="s">
        <v>8300</v>
      </c>
      <c r="S2558" s="10">
        <f>(E2558/D2558)*100</f>
        <v>105.50335570469798</v>
      </c>
      <c r="T2558" s="12">
        <f>IF(P2558&gt;0,E2558/P2558,0)</f>
        <v>23.117647058823529</v>
      </c>
      <c r="U2558" t="str">
        <f>LEFT(R2558,FIND("/",R2558,1)-1)</f>
        <v>music</v>
      </c>
      <c r="V2558" t="str">
        <f>RIGHT(R2558,(LEN(R2558)-LEN(U2558)-1))</f>
        <v>classical music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>(I2559/86400)+25569+(-5/24)</f>
        <v>41774.536874999998</v>
      </c>
      <c r="K2559">
        <v>1397584386</v>
      </c>
      <c r="L2559" s="13">
        <f>(K2559/86400)+25569+(-5/24)</f>
        <v>41744.536874999998</v>
      </c>
      <c r="M2559" s="15" t="str">
        <f>TEXT(L2559, "mmm")</f>
        <v>Apr</v>
      </c>
      <c r="N2559" s="15" t="str">
        <f>TEXT(L2559, "yyyy")</f>
        <v>2014</v>
      </c>
      <c r="O2559" t="b">
        <v>0</v>
      </c>
      <c r="P2559">
        <v>36</v>
      </c>
      <c r="Q2559" t="b">
        <v>1</v>
      </c>
      <c r="R2559" t="s">
        <v>8300</v>
      </c>
      <c r="S2559" s="10">
        <f>(E2559/D2559)*100</f>
        <v>118.44444444444444</v>
      </c>
      <c r="T2559" s="12">
        <f>IF(P2559&gt;0,E2559/P2559,0)</f>
        <v>29.611111111111111</v>
      </c>
      <c r="U2559" t="str">
        <f>LEFT(R2559,FIND("/",R2559,1)-1)</f>
        <v>music</v>
      </c>
      <c r="V2559" t="str">
        <f>RIGHT(R2559,(LEN(R2559)-LEN(U2559)-1))</f>
        <v>classical music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>(I2560/86400)+25569+(-5/24)</f>
        <v>42125.374305555553</v>
      </c>
      <c r="K2560">
        <v>1427747906</v>
      </c>
      <c r="L2560" s="13">
        <f>(K2560/86400)+25569+(-5/24)</f>
        <v>42093.651689814811</v>
      </c>
      <c r="M2560" s="15" t="str">
        <f>TEXT(L2560, "mmm")</f>
        <v>Mar</v>
      </c>
      <c r="N2560" s="15" t="str">
        <f>TEXT(L2560, "yyyy")</f>
        <v>2015</v>
      </c>
      <c r="O2560" t="b">
        <v>0</v>
      </c>
      <c r="P2560">
        <v>18</v>
      </c>
      <c r="Q2560" t="b">
        <v>1</v>
      </c>
      <c r="R2560" t="s">
        <v>8300</v>
      </c>
      <c r="S2560" s="10">
        <f>(E2560/D2560)*100</f>
        <v>108.88</v>
      </c>
      <c r="T2560" s="12">
        <f>IF(P2560&gt;0,E2560/P2560,0)</f>
        <v>75.611111111111114</v>
      </c>
      <c r="U2560" t="str">
        <f>LEFT(R2560,FIND("/",R2560,1)-1)</f>
        <v>music</v>
      </c>
      <c r="V2560" t="str">
        <f>RIGHT(R2560,(LEN(R2560)-LEN(U2560)-1))</f>
        <v>classical music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>(I2561/86400)+25569+(-5/24)</f>
        <v>40862.609027777777</v>
      </c>
      <c r="K2561">
        <v>1318539484</v>
      </c>
      <c r="L2561" s="13">
        <f>(K2561/86400)+25569+(-5/24)</f>
        <v>40829.665324074071</v>
      </c>
      <c r="M2561" s="15" t="str">
        <f>TEXT(L2561, "mmm")</f>
        <v>Oct</v>
      </c>
      <c r="N2561" s="15" t="str">
        <f>TEXT(L2561, "yyyy")</f>
        <v>2011</v>
      </c>
      <c r="O2561" t="b">
        <v>0</v>
      </c>
      <c r="P2561">
        <v>25</v>
      </c>
      <c r="Q2561" t="b">
        <v>1</v>
      </c>
      <c r="R2561" t="s">
        <v>8300</v>
      </c>
      <c r="S2561" s="10">
        <f>(E2561/D2561)*100</f>
        <v>111.25</v>
      </c>
      <c r="T2561" s="12">
        <f>IF(P2561&gt;0,E2561/P2561,0)</f>
        <v>35.6</v>
      </c>
      <c r="U2561" t="str">
        <f>LEFT(R2561,FIND("/",R2561,1)-1)</f>
        <v>music</v>
      </c>
      <c r="V2561" t="str">
        <f>RIGHT(R2561,(LEN(R2561)-LEN(U2561)-1))</f>
        <v>classical music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>(I2562/86400)+25569+(-5/24)</f>
        <v>42069.742754629631</v>
      </c>
      <c r="K2562">
        <v>1423090174</v>
      </c>
      <c r="L2562" s="13">
        <f>(K2562/86400)+25569+(-5/24)</f>
        <v>42039.742754629631</v>
      </c>
      <c r="M2562" s="15" t="str">
        <f>TEXT(L2562, "mmm")</f>
        <v>Feb</v>
      </c>
      <c r="N2562" s="15" t="str">
        <f>TEXT(L2562, "yyyy")</f>
        <v>2015</v>
      </c>
      <c r="O2562" t="b">
        <v>0</v>
      </c>
      <c r="P2562">
        <v>21</v>
      </c>
      <c r="Q2562" t="b">
        <v>1</v>
      </c>
      <c r="R2562" t="s">
        <v>8300</v>
      </c>
      <c r="S2562" s="10">
        <f>(E2562/D2562)*100</f>
        <v>100.1</v>
      </c>
      <c r="T2562" s="12">
        <f>IF(P2562&gt;0,E2562/P2562,0)</f>
        <v>143</v>
      </c>
      <c r="U2562" t="str">
        <f>LEFT(R2562,FIND("/",R2562,1)-1)</f>
        <v>music</v>
      </c>
      <c r="V2562" t="str">
        <f>RIGHT(R2562,(LEN(R2562)-LEN(U2562)-1))</f>
        <v>classical music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>(I2563/86400)+25569+(-5/24)</f>
        <v>42290.320474537039</v>
      </c>
      <c r="K2563">
        <v>1442148089</v>
      </c>
      <c r="L2563" s="13">
        <f>(K2563/86400)+25569+(-5/24)</f>
        <v>42260.320474537039</v>
      </c>
      <c r="M2563" s="15" t="str">
        <f>TEXT(L2563, "mmm")</f>
        <v>Sep</v>
      </c>
      <c r="N2563" s="15" t="str">
        <f>TEXT(L2563, "yyyy")</f>
        <v>2015</v>
      </c>
      <c r="O2563" t="b">
        <v>0</v>
      </c>
      <c r="P2563">
        <v>0</v>
      </c>
      <c r="Q2563" t="b">
        <v>0</v>
      </c>
      <c r="R2563" t="s">
        <v>8284</v>
      </c>
      <c r="S2563" s="10">
        <f>(E2563/D2563)*100</f>
        <v>0</v>
      </c>
      <c r="T2563" s="12">
        <f>IF(P2563&gt;0,E2563/P2563,0)</f>
        <v>0</v>
      </c>
      <c r="U2563" t="str">
        <f>LEFT(R2563,FIND("/",R2563,1)-1)</f>
        <v>food</v>
      </c>
      <c r="V2563" t="str">
        <f>RIGHT(R2563,(LEN(R2563)-LEN(U2563)-1))</f>
        <v>food trucks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>(I2564/86400)+25569+(-5/24)</f>
        <v>42654.316423611112</v>
      </c>
      <c r="K2564">
        <v>1471005339</v>
      </c>
      <c r="L2564" s="13">
        <f>(K2564/86400)+25569+(-5/24)</f>
        <v>42594.316423611112</v>
      </c>
      <c r="M2564" s="15" t="str">
        <f>TEXT(L2564, "mmm")</f>
        <v>Aug</v>
      </c>
      <c r="N2564" s="15" t="str">
        <f>TEXT(L2564, "yyyy")</f>
        <v>2016</v>
      </c>
      <c r="O2564" t="b">
        <v>0</v>
      </c>
      <c r="P2564">
        <v>3</v>
      </c>
      <c r="Q2564" t="b">
        <v>0</v>
      </c>
      <c r="R2564" t="s">
        <v>8284</v>
      </c>
      <c r="S2564" s="10">
        <f>(E2564/D2564)*100</f>
        <v>0.75</v>
      </c>
      <c r="T2564" s="12">
        <f>IF(P2564&gt;0,E2564/P2564,0)</f>
        <v>25</v>
      </c>
      <c r="U2564" t="str">
        <f>LEFT(R2564,FIND("/",R2564,1)-1)</f>
        <v>food</v>
      </c>
      <c r="V2564" t="str">
        <f>RIGHT(R2564,(LEN(R2564)-LEN(U2564)-1))</f>
        <v>food trucks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>(I2565/86400)+25569+(-5/24)</f>
        <v>42214.931145833332</v>
      </c>
      <c r="K2565">
        <v>1433042451</v>
      </c>
      <c r="L2565" s="13">
        <f>(K2565/86400)+25569+(-5/24)</f>
        <v>42154.931145833332</v>
      </c>
      <c r="M2565" s="15" t="str">
        <f>TEXT(L2565, "mmm")</f>
        <v>May</v>
      </c>
      <c r="N2565" s="15" t="str">
        <f>TEXT(L2565, "yyyy")</f>
        <v>2015</v>
      </c>
      <c r="O2565" t="b">
        <v>0</v>
      </c>
      <c r="P2565">
        <v>0</v>
      </c>
      <c r="Q2565" t="b">
        <v>0</v>
      </c>
      <c r="R2565" t="s">
        <v>8284</v>
      </c>
      <c r="S2565" s="10">
        <f>(E2565/D2565)*100</f>
        <v>0</v>
      </c>
      <c r="T2565" s="12">
        <f>IF(P2565&gt;0,E2565/P2565,0)</f>
        <v>0</v>
      </c>
      <c r="U2565" t="str">
        <f>LEFT(R2565,FIND("/",R2565,1)-1)</f>
        <v>food</v>
      </c>
      <c r="V2565" t="str">
        <f>RIGHT(R2565,(LEN(R2565)-LEN(U2565)-1))</f>
        <v>food trucks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>(I2566/86400)+25569+(-5/24)</f>
        <v>41851.83216435185</v>
      </c>
      <c r="K2566">
        <v>1404262699</v>
      </c>
      <c r="L2566" s="13">
        <f>(K2566/86400)+25569+(-5/24)</f>
        <v>41821.83216435185</v>
      </c>
      <c r="M2566" s="15" t="str">
        <f>TEXT(L2566, "mmm")</f>
        <v>Jul</v>
      </c>
      <c r="N2566" s="15" t="str">
        <f>TEXT(L2566, "yyyy")</f>
        <v>2014</v>
      </c>
      <c r="O2566" t="b">
        <v>0</v>
      </c>
      <c r="P2566">
        <v>0</v>
      </c>
      <c r="Q2566" t="b">
        <v>0</v>
      </c>
      <c r="R2566" t="s">
        <v>8284</v>
      </c>
      <c r="S2566" s="10">
        <f>(E2566/D2566)*100</f>
        <v>0</v>
      </c>
      <c r="T2566" s="12">
        <f>IF(P2566&gt;0,E2566/P2566,0)</f>
        <v>0</v>
      </c>
      <c r="U2566" t="str">
        <f>LEFT(R2566,FIND("/",R2566,1)-1)</f>
        <v>food</v>
      </c>
      <c r="V2566" t="str">
        <f>RIGHT(R2566,(LEN(R2566)-LEN(U2566)-1))</f>
        <v>food trucks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>(I2567/86400)+25569+(-5/24)</f>
        <v>42499.659722222219</v>
      </c>
      <c r="K2567">
        <v>1457710589</v>
      </c>
      <c r="L2567" s="13">
        <f>(K2567/86400)+25569+(-5/24)</f>
        <v>42440.442002314812</v>
      </c>
      <c r="M2567" s="15" t="str">
        <f>TEXT(L2567, "mmm")</f>
        <v>Mar</v>
      </c>
      <c r="N2567" s="15" t="str">
        <f>TEXT(L2567, "yyyy")</f>
        <v>2016</v>
      </c>
      <c r="O2567" t="b">
        <v>0</v>
      </c>
      <c r="P2567">
        <v>1</v>
      </c>
      <c r="Q2567" t="b">
        <v>0</v>
      </c>
      <c r="R2567" t="s">
        <v>8284</v>
      </c>
      <c r="S2567" s="10">
        <f>(E2567/D2567)*100</f>
        <v>1</v>
      </c>
      <c r="T2567" s="12">
        <f>IF(P2567&gt;0,E2567/P2567,0)</f>
        <v>100</v>
      </c>
      <c r="U2567" t="str">
        <f>LEFT(R2567,FIND("/",R2567,1)-1)</f>
        <v>food</v>
      </c>
      <c r="V2567" t="str">
        <f>RIGHT(R2567,(LEN(R2567)-LEN(U2567)-1))</f>
        <v>food trucks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>(I2568/86400)+25569+(-5/24)</f>
        <v>41872.772546296292</v>
      </c>
      <c r="K2568">
        <v>1406071948</v>
      </c>
      <c r="L2568" s="13">
        <f>(K2568/86400)+25569+(-5/24)</f>
        <v>41842.772546296292</v>
      </c>
      <c r="M2568" s="15" t="str">
        <f>TEXT(L2568, "mmm")</f>
        <v>Jul</v>
      </c>
      <c r="N2568" s="15" t="str">
        <f>TEXT(L2568, "yyyy")</f>
        <v>2014</v>
      </c>
      <c r="O2568" t="b">
        <v>0</v>
      </c>
      <c r="P2568">
        <v>0</v>
      </c>
      <c r="Q2568" t="b">
        <v>0</v>
      </c>
      <c r="R2568" t="s">
        <v>8284</v>
      </c>
      <c r="S2568" s="10">
        <f>(E2568/D2568)*100</f>
        <v>0</v>
      </c>
      <c r="T2568" s="12">
        <f>IF(P2568&gt;0,E2568/P2568,0)</f>
        <v>0</v>
      </c>
      <c r="U2568" t="str">
        <f>LEFT(R2568,FIND("/",R2568,1)-1)</f>
        <v>food</v>
      </c>
      <c r="V2568" t="str">
        <f>RIGHT(R2568,(LEN(R2568)-LEN(U2568)-1))</f>
        <v>food trucks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>(I2569/86400)+25569+(-5/24)</f>
        <v>42117.670578703699</v>
      </c>
      <c r="K2569">
        <v>1427231138</v>
      </c>
      <c r="L2569" s="13">
        <f>(K2569/86400)+25569+(-5/24)</f>
        <v>42087.670578703699</v>
      </c>
      <c r="M2569" s="15" t="str">
        <f>TEXT(L2569, "mmm")</f>
        <v>Mar</v>
      </c>
      <c r="N2569" s="15" t="str">
        <f>TEXT(L2569, "yyyy")</f>
        <v>2015</v>
      </c>
      <c r="O2569" t="b">
        <v>0</v>
      </c>
      <c r="P2569">
        <v>2</v>
      </c>
      <c r="Q2569" t="b">
        <v>0</v>
      </c>
      <c r="R2569" t="s">
        <v>8284</v>
      </c>
      <c r="S2569" s="10">
        <f>(E2569/D2569)*100</f>
        <v>0.26666666666666666</v>
      </c>
      <c r="T2569" s="12">
        <f>IF(P2569&gt;0,E2569/P2569,0)</f>
        <v>60</v>
      </c>
      <c r="U2569" t="str">
        <f>LEFT(R2569,FIND("/",R2569,1)-1)</f>
        <v>food</v>
      </c>
      <c r="V2569" t="str">
        <f>RIGHT(R2569,(LEN(R2569)-LEN(U2569)-1))</f>
        <v>food trucks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>(I2570/86400)+25569+(-5/24)</f>
        <v>42614.45826388889</v>
      </c>
      <c r="K2570">
        <v>1470153594</v>
      </c>
      <c r="L2570" s="13">
        <f>(K2570/86400)+25569+(-5/24)</f>
        <v>42584.45826388889</v>
      </c>
      <c r="M2570" s="15" t="str">
        <f>TEXT(L2570, "mmm")</f>
        <v>Aug</v>
      </c>
      <c r="N2570" s="15" t="str">
        <f>TEXT(L2570, "yyyy")</f>
        <v>2016</v>
      </c>
      <c r="O2570" t="b">
        <v>0</v>
      </c>
      <c r="P2570">
        <v>1</v>
      </c>
      <c r="Q2570" t="b">
        <v>0</v>
      </c>
      <c r="R2570" t="s">
        <v>8284</v>
      </c>
      <c r="S2570" s="10">
        <f>(E2570/D2570)*100</f>
        <v>0.5</v>
      </c>
      <c r="T2570" s="12">
        <f>IF(P2570&gt;0,E2570/P2570,0)</f>
        <v>50</v>
      </c>
      <c r="U2570" t="str">
        <f>LEFT(R2570,FIND("/",R2570,1)-1)</f>
        <v>food</v>
      </c>
      <c r="V2570" t="str">
        <f>RIGHT(R2570,(LEN(R2570)-LEN(U2570)-1))</f>
        <v>food trucks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>(I2571/86400)+25569+(-5/24)</f>
        <v>42263.897129629629</v>
      </c>
      <c r="K2571">
        <v>1439865112</v>
      </c>
      <c r="L2571" s="13">
        <f>(K2571/86400)+25569+(-5/24)</f>
        <v>42233.897129629629</v>
      </c>
      <c r="M2571" s="15" t="str">
        <f>TEXT(L2571, "mmm")</f>
        <v>Aug</v>
      </c>
      <c r="N2571" s="15" t="str">
        <f>TEXT(L2571, "yyyy")</f>
        <v>2015</v>
      </c>
      <c r="O2571" t="b">
        <v>0</v>
      </c>
      <c r="P2571">
        <v>2</v>
      </c>
      <c r="Q2571" t="b">
        <v>0</v>
      </c>
      <c r="R2571" t="s">
        <v>8284</v>
      </c>
      <c r="S2571" s="10">
        <f>(E2571/D2571)*100</f>
        <v>2.2307692307692308</v>
      </c>
      <c r="T2571" s="12">
        <f>IF(P2571&gt;0,E2571/P2571,0)</f>
        <v>72.5</v>
      </c>
      <c r="U2571" t="str">
        <f>LEFT(R2571,FIND("/",R2571,1)-1)</f>
        <v>food</v>
      </c>
      <c r="V2571" t="str">
        <f>RIGHT(R2571,(LEN(R2571)-LEN(U2571)-1))</f>
        <v>food trucks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>(I2572/86400)+25569+(-5/24)</f>
        <v>42774.694849537038</v>
      </c>
      <c r="K2572">
        <v>1483998035</v>
      </c>
      <c r="L2572" s="13">
        <f>(K2572/86400)+25569+(-5/24)</f>
        <v>42744.694849537038</v>
      </c>
      <c r="M2572" s="15" t="str">
        <f>TEXT(L2572, "mmm")</f>
        <v>Jan</v>
      </c>
      <c r="N2572" s="15" t="str">
        <f>TEXT(L2572, "yyyy")</f>
        <v>2017</v>
      </c>
      <c r="O2572" t="b">
        <v>0</v>
      </c>
      <c r="P2572">
        <v>2</v>
      </c>
      <c r="Q2572" t="b">
        <v>0</v>
      </c>
      <c r="R2572" t="s">
        <v>8284</v>
      </c>
      <c r="S2572" s="10">
        <f>(E2572/D2572)*100</f>
        <v>0.84285714285714297</v>
      </c>
      <c r="T2572" s="12">
        <f>IF(P2572&gt;0,E2572/P2572,0)</f>
        <v>29.5</v>
      </c>
      <c r="U2572" t="str">
        <f>LEFT(R2572,FIND("/",R2572,1)-1)</f>
        <v>food</v>
      </c>
      <c r="V2572" t="str">
        <f>RIGHT(R2572,(LEN(R2572)-LEN(U2572)-1))</f>
        <v>food trucks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>(I2573/86400)+25569+(-5/24)</f>
        <v>42509.133344907408</v>
      </c>
      <c r="K2573">
        <v>1458461521</v>
      </c>
      <c r="L2573" s="13">
        <f>(K2573/86400)+25569+(-5/24)</f>
        <v>42449.133344907408</v>
      </c>
      <c r="M2573" s="15" t="str">
        <f>TEXT(L2573, "mmm")</f>
        <v>Mar</v>
      </c>
      <c r="N2573" s="15" t="str">
        <f>TEXT(L2573, "yyyy")</f>
        <v>2016</v>
      </c>
      <c r="O2573" t="b">
        <v>0</v>
      </c>
      <c r="P2573">
        <v>4</v>
      </c>
      <c r="Q2573" t="b">
        <v>0</v>
      </c>
      <c r="R2573" t="s">
        <v>8284</v>
      </c>
      <c r="S2573" s="10">
        <f>(E2573/D2573)*100</f>
        <v>0.25</v>
      </c>
      <c r="T2573" s="12">
        <f>IF(P2573&gt;0,E2573/P2573,0)</f>
        <v>62.5</v>
      </c>
      <c r="U2573" t="str">
        <f>LEFT(R2573,FIND("/",R2573,1)-1)</f>
        <v>food</v>
      </c>
      <c r="V2573" t="str">
        <f>RIGHT(R2573,(LEN(R2573)-LEN(U2573)-1))</f>
        <v>food trucks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>(I2574/86400)+25569+(-5/24)</f>
        <v>42106.911076388882</v>
      </c>
      <c r="K2574">
        <v>1426301517</v>
      </c>
      <c r="L2574" s="13">
        <f>(K2574/86400)+25569+(-5/24)</f>
        <v>42076.911076388882</v>
      </c>
      <c r="M2574" s="15" t="str">
        <f>TEXT(L2574, "mmm")</f>
        <v>Mar</v>
      </c>
      <c r="N2574" s="15" t="str">
        <f>TEXT(L2574, "yyyy")</f>
        <v>2015</v>
      </c>
      <c r="O2574" t="b">
        <v>0</v>
      </c>
      <c r="P2574">
        <v>0</v>
      </c>
      <c r="Q2574" t="b">
        <v>0</v>
      </c>
      <c r="R2574" t="s">
        <v>8284</v>
      </c>
      <c r="S2574" s="10">
        <f>(E2574/D2574)*100</f>
        <v>0</v>
      </c>
      <c r="T2574" s="12">
        <f>IF(P2574&gt;0,E2574/P2574,0)</f>
        <v>0</v>
      </c>
      <c r="U2574" t="str">
        <f>LEFT(R2574,FIND("/",R2574,1)-1)</f>
        <v>food</v>
      </c>
      <c r="V2574" t="str">
        <f>RIGHT(R2574,(LEN(R2574)-LEN(U2574)-1))</f>
        <v>food trucks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>(I2575/86400)+25569+(-5/24)</f>
        <v>41874.383668981478</v>
      </c>
      <c r="K2575">
        <v>1404915149</v>
      </c>
      <c r="L2575" s="13">
        <f>(K2575/86400)+25569+(-5/24)</f>
        <v>41829.383668981478</v>
      </c>
      <c r="M2575" s="15" t="str">
        <f>TEXT(L2575, "mmm")</f>
        <v>Jul</v>
      </c>
      <c r="N2575" s="15" t="str">
        <f>TEXT(L2575, "yyyy")</f>
        <v>2014</v>
      </c>
      <c r="O2575" t="b">
        <v>0</v>
      </c>
      <c r="P2575">
        <v>0</v>
      </c>
      <c r="Q2575" t="b">
        <v>0</v>
      </c>
      <c r="R2575" t="s">
        <v>8284</v>
      </c>
      <c r="S2575" s="10">
        <f>(E2575/D2575)*100</f>
        <v>0</v>
      </c>
      <c r="T2575" s="12">
        <f>IF(P2575&gt;0,E2575/P2575,0)</f>
        <v>0</v>
      </c>
      <c r="U2575" t="str">
        <f>LEFT(R2575,FIND("/",R2575,1)-1)</f>
        <v>food</v>
      </c>
      <c r="V2575" t="str">
        <f>RIGHT(R2575,(LEN(R2575)-LEN(U2575)-1))</f>
        <v>food trucks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>(I2576/86400)+25569+(-5/24)</f>
        <v>42508.617418981477</v>
      </c>
      <c r="K2576">
        <v>1461786545</v>
      </c>
      <c r="L2576" s="13">
        <f>(K2576/86400)+25569+(-5/24)</f>
        <v>42487.617418981477</v>
      </c>
      <c r="M2576" s="15" t="str">
        <f>TEXT(L2576, "mmm")</f>
        <v>Apr</v>
      </c>
      <c r="N2576" s="15" t="str">
        <f>TEXT(L2576, "yyyy")</f>
        <v>2016</v>
      </c>
      <c r="O2576" t="b">
        <v>0</v>
      </c>
      <c r="P2576">
        <v>0</v>
      </c>
      <c r="Q2576" t="b">
        <v>0</v>
      </c>
      <c r="R2576" t="s">
        <v>8284</v>
      </c>
      <c r="S2576" s="10">
        <f>(E2576/D2576)*100</f>
        <v>0</v>
      </c>
      <c r="T2576" s="12">
        <f>IF(P2576&gt;0,E2576/P2576,0)</f>
        <v>0</v>
      </c>
      <c r="U2576" t="str">
        <f>LEFT(R2576,FIND("/",R2576,1)-1)</f>
        <v>food</v>
      </c>
      <c r="V2576" t="str">
        <f>RIGHT(R2576,(LEN(R2576)-LEN(U2576)-1))</f>
        <v>food trucks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>(I2577/86400)+25569+(-5/24)</f>
        <v>42015.900393518517</v>
      </c>
      <c r="K2577">
        <v>1418438194</v>
      </c>
      <c r="L2577" s="13">
        <f>(K2577/86400)+25569+(-5/24)</f>
        <v>41985.900393518517</v>
      </c>
      <c r="M2577" s="15" t="str">
        <f>TEXT(L2577, "mmm")</f>
        <v>Dec</v>
      </c>
      <c r="N2577" s="15" t="str">
        <f>TEXT(L2577, "yyyy")</f>
        <v>2014</v>
      </c>
      <c r="O2577" t="b">
        <v>0</v>
      </c>
      <c r="P2577">
        <v>0</v>
      </c>
      <c r="Q2577" t="b">
        <v>0</v>
      </c>
      <c r="R2577" t="s">
        <v>8284</v>
      </c>
      <c r="S2577" s="10" t="e">
        <f>#REF!*100</f>
        <v>#REF!</v>
      </c>
      <c r="T2577" s="12">
        <f>IF(P2577&gt;0,E2577/P2577,0)</f>
        <v>0</v>
      </c>
      <c r="U2577" t="str">
        <f>LEFT(R2577,FIND("/",R2577,1)-1)</f>
        <v>food</v>
      </c>
      <c r="V2577" t="str">
        <f>RIGHT(R2577,(LEN(R2577)-LEN(U2577)-1))</f>
        <v>food trucks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>(I2578/86400)+25569+(-5/24)</f>
        <v>42104.759803240733</v>
      </c>
      <c r="K2578">
        <v>1424823247</v>
      </c>
      <c r="L2578" s="13">
        <f>(K2578/86400)+25569+(-5/24)</f>
        <v>42059.801469907405</v>
      </c>
      <c r="M2578" s="15" t="str">
        <f>TEXT(L2578, "mmm")</f>
        <v>Feb</v>
      </c>
      <c r="N2578" s="15" t="str">
        <f>TEXT(L2578, "yyyy")</f>
        <v>2015</v>
      </c>
      <c r="O2578" t="b">
        <v>0</v>
      </c>
      <c r="P2578">
        <v>0</v>
      </c>
      <c r="Q2578" t="b">
        <v>0</v>
      </c>
      <c r="R2578" t="s">
        <v>8284</v>
      </c>
      <c r="S2578" s="10">
        <f>(E2578/D2578)*100</f>
        <v>0</v>
      </c>
      <c r="T2578" s="12">
        <f>IF(P2578&gt;0,E2578/P2578,0)</f>
        <v>0</v>
      </c>
      <c r="U2578" t="str">
        <f>LEFT(R2578,FIND("/",R2578,1)-1)</f>
        <v>food</v>
      </c>
      <c r="V2578" t="str">
        <f>RIGHT(R2578,(LEN(R2578)-LEN(U2578)-1))</f>
        <v>food trucks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>(I2579/86400)+25569+(-5/24)</f>
        <v>41855.612233796295</v>
      </c>
      <c r="K2579">
        <v>1405021297</v>
      </c>
      <c r="L2579" s="13">
        <f>(K2579/86400)+25569+(-5/24)</f>
        <v>41830.612233796295</v>
      </c>
      <c r="M2579" s="15" t="str">
        <f>TEXT(L2579, "mmm")</f>
        <v>Jul</v>
      </c>
      <c r="N2579" s="15" t="str">
        <f>TEXT(L2579, "yyyy")</f>
        <v>2014</v>
      </c>
      <c r="O2579" t="b">
        <v>0</v>
      </c>
      <c r="P2579">
        <v>0</v>
      </c>
      <c r="Q2579" t="b">
        <v>0</v>
      </c>
      <c r="R2579" t="s">
        <v>8284</v>
      </c>
      <c r="S2579" s="10">
        <f>(E2579/D2579)*100</f>
        <v>0</v>
      </c>
      <c r="T2579" s="12">
        <f>IF(P2579&gt;0,E2579/P2579,0)</f>
        <v>0</v>
      </c>
      <c r="U2579" t="str">
        <f>LEFT(R2579,FIND("/",R2579,1)-1)</f>
        <v>food</v>
      </c>
      <c r="V2579" t="str">
        <f>RIGHT(R2579,(LEN(R2579)-LEN(U2579)-1))</f>
        <v>food trucks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>(I2580/86400)+25569+(-5/24)</f>
        <v>42286.499999999993</v>
      </c>
      <c r="K2580">
        <v>1440203579</v>
      </c>
      <c r="L2580" s="13">
        <f>(K2580/86400)+25569+(-5/24)</f>
        <v>42237.814571759256</v>
      </c>
      <c r="M2580" s="15" t="str">
        <f>TEXT(L2580, "mmm")</f>
        <v>Aug</v>
      </c>
      <c r="N2580" s="15" t="str">
        <f>TEXT(L2580, "yyyy")</f>
        <v>2015</v>
      </c>
      <c r="O2580" t="b">
        <v>0</v>
      </c>
      <c r="P2580">
        <v>0</v>
      </c>
      <c r="Q2580" t="b">
        <v>0</v>
      </c>
      <c r="R2580" t="s">
        <v>8284</v>
      </c>
      <c r="S2580" s="10">
        <f>(E2580/D2580)*100</f>
        <v>0</v>
      </c>
      <c r="T2580" s="12">
        <f>IF(P2580&gt;0,E2580/P2580,0)</f>
        <v>0</v>
      </c>
      <c r="U2580" t="str">
        <f>LEFT(R2580,FIND("/",R2580,1)-1)</f>
        <v>food</v>
      </c>
      <c r="V2580" t="str">
        <f>RIGHT(R2580,(LEN(R2580)-LEN(U2580)-1))</f>
        <v>food trucks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>(I2581/86400)+25569+(-5/24)</f>
        <v>41897.621562499997</v>
      </c>
      <c r="K2581">
        <v>1405626903</v>
      </c>
      <c r="L2581" s="13">
        <f>(K2581/86400)+25569+(-5/24)</f>
        <v>41837.621562499997</v>
      </c>
      <c r="M2581" s="15" t="str">
        <f>TEXT(L2581, "mmm")</f>
        <v>Jul</v>
      </c>
      <c r="N2581" s="15" t="str">
        <f>TEXT(L2581, "yyyy")</f>
        <v>2014</v>
      </c>
      <c r="O2581" t="b">
        <v>0</v>
      </c>
      <c r="P2581">
        <v>12</v>
      </c>
      <c r="Q2581" t="b">
        <v>0</v>
      </c>
      <c r="R2581" t="s">
        <v>8284</v>
      </c>
      <c r="S2581" s="10">
        <f>(E2581/D2581)*100</f>
        <v>0.13849999999999998</v>
      </c>
      <c r="T2581" s="12">
        <f>IF(P2581&gt;0,E2581/P2581,0)</f>
        <v>23.083333333333332</v>
      </c>
      <c r="U2581" t="str">
        <f>LEFT(R2581,FIND("/",R2581,1)-1)</f>
        <v>food</v>
      </c>
      <c r="V2581" t="str">
        <f>RIGHT(R2581,(LEN(R2581)-LEN(U2581)-1))</f>
        <v>food trucks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>(I2582/86400)+25569+(-5/24)</f>
        <v>42139.916666666664</v>
      </c>
      <c r="K2582">
        <v>1429170603</v>
      </c>
      <c r="L2582" s="13">
        <f>(K2582/86400)+25569+(-5/24)</f>
        <v>42110.118090277778</v>
      </c>
      <c r="M2582" s="15" t="str">
        <f>TEXT(L2582, "mmm")</f>
        <v>Apr</v>
      </c>
      <c r="N2582" s="15" t="str">
        <f>TEXT(L2582, "yyyy")</f>
        <v>2015</v>
      </c>
      <c r="O2582" t="b">
        <v>0</v>
      </c>
      <c r="P2582">
        <v>2</v>
      </c>
      <c r="Q2582" t="b">
        <v>0</v>
      </c>
      <c r="R2582" t="s">
        <v>8284</v>
      </c>
      <c r="S2582" s="10">
        <f>(E2582/D2582)*100</f>
        <v>0.6</v>
      </c>
      <c r="T2582" s="12">
        <f>IF(P2582&gt;0,E2582/P2582,0)</f>
        <v>25.5</v>
      </c>
      <c r="U2582" t="str">
        <f>LEFT(R2582,FIND("/",R2582,1)-1)</f>
        <v>food</v>
      </c>
      <c r="V2582" t="str">
        <f>RIGHT(R2582,(LEN(R2582)-LEN(U2582)-1))</f>
        <v>food trucks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>(I2583/86400)+25569+(-5/24)</f>
        <v>42324.461782407401</v>
      </c>
      <c r="K2583">
        <v>1445094298</v>
      </c>
      <c r="L2583" s="13">
        <f>(K2583/86400)+25569+(-5/24)</f>
        <v>42294.420115740737</v>
      </c>
      <c r="M2583" s="15" t="str">
        <f>TEXT(L2583, "mmm")</f>
        <v>Oct</v>
      </c>
      <c r="N2583" s="15" t="str">
        <f>TEXT(L2583, "yyyy")</f>
        <v>2015</v>
      </c>
      <c r="O2583" t="b">
        <v>0</v>
      </c>
      <c r="P2583">
        <v>11</v>
      </c>
      <c r="Q2583" t="b">
        <v>0</v>
      </c>
      <c r="R2583" t="s">
        <v>8284</v>
      </c>
      <c r="S2583" s="10">
        <f>(E2583/D2583)*100</f>
        <v>10.6</v>
      </c>
      <c r="T2583" s="12">
        <f>IF(P2583&gt;0,E2583/P2583,0)</f>
        <v>48.18181818181818</v>
      </c>
      <c r="U2583" t="str">
        <f>LEFT(R2583,FIND("/",R2583,1)-1)</f>
        <v>food</v>
      </c>
      <c r="V2583" t="str">
        <f>RIGHT(R2583,(LEN(R2583)-LEN(U2583)-1))</f>
        <v>food trucks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>(I2584/86400)+25569+(-5/24)</f>
        <v>42672.780486111107</v>
      </c>
      <c r="K2584">
        <v>1475192634</v>
      </c>
      <c r="L2584" s="13">
        <f>(K2584/86400)+25569+(-5/24)</f>
        <v>42642.780486111107</v>
      </c>
      <c r="M2584" s="15" t="str">
        <f>TEXT(L2584, "mmm")</f>
        <v>Sep</v>
      </c>
      <c r="N2584" s="15" t="str">
        <f>TEXT(L2584, "yyyy")</f>
        <v>2016</v>
      </c>
      <c r="O2584" t="b">
        <v>0</v>
      </c>
      <c r="P2584">
        <v>1</v>
      </c>
      <c r="Q2584" t="b">
        <v>0</v>
      </c>
      <c r="R2584" t="s">
        <v>8284</v>
      </c>
      <c r="S2584" s="10">
        <f>(E2584/D2584)*100</f>
        <v>1.1111111111111111E-3</v>
      </c>
      <c r="T2584" s="12">
        <f>IF(P2584&gt;0,E2584/P2584,0)</f>
        <v>1</v>
      </c>
      <c r="U2584" t="str">
        <f>LEFT(R2584,FIND("/",R2584,1)-1)</f>
        <v>food</v>
      </c>
      <c r="V2584" t="str">
        <f>RIGHT(R2584,(LEN(R2584)-LEN(U2584)-1))</f>
        <v>food trucks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>(I2585/86400)+25569+(-5/24)</f>
        <v>42079.519444444442</v>
      </c>
      <c r="K2585">
        <v>1421346480</v>
      </c>
      <c r="L2585" s="13">
        <f>(K2585/86400)+25569+(-5/24)</f>
        <v>42019.561111111114</v>
      </c>
      <c r="M2585" s="15" t="str">
        <f>TEXT(L2585, "mmm")</f>
        <v>Jan</v>
      </c>
      <c r="N2585" s="15" t="str">
        <f>TEXT(L2585, "yyyy")</f>
        <v>2015</v>
      </c>
      <c r="O2585" t="b">
        <v>0</v>
      </c>
      <c r="P2585">
        <v>5</v>
      </c>
      <c r="Q2585" t="b">
        <v>0</v>
      </c>
      <c r="R2585" t="s">
        <v>8284</v>
      </c>
      <c r="S2585" s="10">
        <f>(E2585/D2585)*100</f>
        <v>0.5</v>
      </c>
      <c r="T2585" s="12">
        <f>IF(P2585&gt;0,E2585/P2585,0)</f>
        <v>1</v>
      </c>
      <c r="U2585" t="str">
        <f>LEFT(R2585,FIND("/",R2585,1)-1)</f>
        <v>food</v>
      </c>
      <c r="V2585" t="str">
        <f>RIGHT(R2585,(LEN(R2585)-LEN(U2585)-1))</f>
        <v>food trucks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>(I2586/86400)+25569+(-5/24)</f>
        <v>42169.964918981474</v>
      </c>
      <c r="K2586">
        <v>1431749369</v>
      </c>
      <c r="L2586" s="13">
        <f>(K2586/86400)+25569+(-5/24)</f>
        <v>42139.964918981474</v>
      </c>
      <c r="M2586" s="15" t="str">
        <f>TEXT(L2586, "mmm")</f>
        <v>May</v>
      </c>
      <c r="N2586" s="15" t="str">
        <f>TEXT(L2586, "yyyy")</f>
        <v>2015</v>
      </c>
      <c r="O2586" t="b">
        <v>0</v>
      </c>
      <c r="P2586">
        <v>0</v>
      </c>
      <c r="Q2586" t="b">
        <v>0</v>
      </c>
      <c r="R2586" t="s">
        <v>8284</v>
      </c>
      <c r="S2586" s="10">
        <f>(E2586/D2586)*100</f>
        <v>0</v>
      </c>
      <c r="T2586" s="12">
        <f>IF(P2586&gt;0,E2586/P2586,0)</f>
        <v>0</v>
      </c>
      <c r="U2586" t="str">
        <f>LEFT(R2586,FIND("/",R2586,1)-1)</f>
        <v>food</v>
      </c>
      <c r="V2586" t="str">
        <f>RIGHT(R2586,(LEN(R2586)-LEN(U2586)-1))</f>
        <v>food trucks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>(I2587/86400)+25569+(-5/24)</f>
        <v>41825.754999999997</v>
      </c>
      <c r="K2587">
        <v>1402009632</v>
      </c>
      <c r="L2587" s="13">
        <f>(K2587/86400)+25569+(-5/24)</f>
        <v>41795.754999999997</v>
      </c>
      <c r="M2587" s="15" t="str">
        <f>TEXT(L2587, "mmm")</f>
        <v>Jun</v>
      </c>
      <c r="N2587" s="15" t="str">
        <f>TEXT(L2587, "yyyy")</f>
        <v>2014</v>
      </c>
      <c r="O2587" t="b">
        <v>0</v>
      </c>
      <c r="P2587">
        <v>1</v>
      </c>
      <c r="Q2587" t="b">
        <v>0</v>
      </c>
      <c r="R2587" t="s">
        <v>8284</v>
      </c>
      <c r="S2587" s="10">
        <f>(E2587/D2587)*100</f>
        <v>0.16666666666666669</v>
      </c>
      <c r="T2587" s="12">
        <f>IF(P2587&gt;0,E2587/P2587,0)</f>
        <v>50</v>
      </c>
      <c r="U2587" t="str">
        <f>LEFT(R2587,FIND("/",R2587,1)-1)</f>
        <v>food</v>
      </c>
      <c r="V2587" t="str">
        <f>RIGHT(R2587,(LEN(R2587)-LEN(U2587)-1))</f>
        <v>food trucks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>(I2588/86400)+25569+(-5/24)</f>
        <v>42363.121944444443</v>
      </c>
      <c r="K2588">
        <v>1448438136</v>
      </c>
      <c r="L2588" s="13">
        <f>(K2588/86400)+25569+(-5/24)</f>
        <v>42333.121944444443</v>
      </c>
      <c r="M2588" s="15" t="str">
        <f>TEXT(L2588, "mmm")</f>
        <v>Nov</v>
      </c>
      <c r="N2588" s="15" t="str">
        <f>TEXT(L2588, "yyyy")</f>
        <v>2015</v>
      </c>
      <c r="O2588" t="b">
        <v>0</v>
      </c>
      <c r="P2588">
        <v>1</v>
      </c>
      <c r="Q2588" t="b">
        <v>0</v>
      </c>
      <c r="R2588" t="s">
        <v>8284</v>
      </c>
      <c r="S2588" s="10">
        <f>(E2588/D2588)*100</f>
        <v>0.16666666666666669</v>
      </c>
      <c r="T2588" s="12">
        <f>IF(P2588&gt;0,E2588/P2588,0)</f>
        <v>5</v>
      </c>
      <c r="U2588" t="str">
        <f>LEFT(R2588,FIND("/",R2588,1)-1)</f>
        <v>food</v>
      </c>
      <c r="V2588" t="str">
        <f>RIGHT(R2588,(LEN(R2588)-LEN(U2588)-1))</f>
        <v>food trucks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>(I2589/86400)+25569+(-5/24)</f>
        <v>42368.467048611106</v>
      </c>
      <c r="K2589">
        <v>1448899953</v>
      </c>
      <c r="L2589" s="13">
        <f>(K2589/86400)+25569+(-5/24)</f>
        <v>42338.467048611106</v>
      </c>
      <c r="M2589" s="15" t="str">
        <f>TEXT(L2589, "mmm")</f>
        <v>Nov</v>
      </c>
      <c r="N2589" s="15" t="str">
        <f>TEXT(L2589, "yyyy")</f>
        <v>2015</v>
      </c>
      <c r="O2589" t="b">
        <v>0</v>
      </c>
      <c r="P2589">
        <v>6</v>
      </c>
      <c r="Q2589" t="b">
        <v>0</v>
      </c>
      <c r="R2589" t="s">
        <v>8284</v>
      </c>
      <c r="S2589" s="10">
        <f>(E2589/D2589)*100</f>
        <v>2.4340000000000002</v>
      </c>
      <c r="T2589" s="12">
        <f>IF(P2589&gt;0,E2589/P2589,0)</f>
        <v>202.83333333333334</v>
      </c>
      <c r="U2589" t="str">
        <f>LEFT(R2589,FIND("/",R2589,1)-1)</f>
        <v>food</v>
      </c>
      <c r="V2589" t="str">
        <f>RIGHT(R2589,(LEN(R2589)-LEN(U2589)-1))</f>
        <v>food trucks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>(I2590/86400)+25569+(-5/24)</f>
        <v>42094.343055555553</v>
      </c>
      <c r="K2590">
        <v>1423325626</v>
      </c>
      <c r="L2590" s="13">
        <f>(K2590/86400)+25569+(-5/24)</f>
        <v>42042.467893518515</v>
      </c>
      <c r="M2590" s="15" t="str">
        <f>TEXT(L2590, "mmm")</f>
        <v>Feb</v>
      </c>
      <c r="N2590" s="15" t="str">
        <f>TEXT(L2590, "yyyy")</f>
        <v>2015</v>
      </c>
      <c r="O2590" t="b">
        <v>0</v>
      </c>
      <c r="P2590">
        <v>8</v>
      </c>
      <c r="Q2590" t="b">
        <v>0</v>
      </c>
      <c r="R2590" t="s">
        <v>8284</v>
      </c>
      <c r="S2590" s="10">
        <f>(E2590/D2590)*100</f>
        <v>3.8833333333333329</v>
      </c>
      <c r="T2590" s="12">
        <f>IF(P2590&gt;0,E2590/P2590,0)</f>
        <v>29.125</v>
      </c>
      <c r="U2590" t="str">
        <f>LEFT(R2590,FIND("/",R2590,1)-1)</f>
        <v>food</v>
      </c>
      <c r="V2590" t="str">
        <f>RIGHT(R2590,(LEN(R2590)-LEN(U2590)-1))</f>
        <v>food trucks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>(I2591/86400)+25569+(-5/24)</f>
        <v>42452.286192129628</v>
      </c>
      <c r="K2591">
        <v>1456145527</v>
      </c>
      <c r="L2591" s="13">
        <f>(K2591/86400)+25569+(-5/24)</f>
        <v>42422.327858796292</v>
      </c>
      <c r="M2591" s="15" t="str">
        <f>TEXT(L2591, "mmm")</f>
        <v>Feb</v>
      </c>
      <c r="N2591" s="15" t="str">
        <f>TEXT(L2591, "yyyy")</f>
        <v>2016</v>
      </c>
      <c r="O2591" t="b">
        <v>0</v>
      </c>
      <c r="P2591">
        <v>1</v>
      </c>
      <c r="Q2591" t="b">
        <v>0</v>
      </c>
      <c r="R2591" t="s">
        <v>8284</v>
      </c>
      <c r="S2591" s="10">
        <f>(E2591/D2591)*100</f>
        <v>0.01</v>
      </c>
      <c r="T2591" s="12">
        <f>IF(P2591&gt;0,E2591/P2591,0)</f>
        <v>5</v>
      </c>
      <c r="U2591" t="str">
        <f>LEFT(R2591,FIND("/",R2591,1)-1)</f>
        <v>food</v>
      </c>
      <c r="V2591" t="str">
        <f>RIGHT(R2591,(LEN(R2591)-LEN(U2591)-1))</f>
        <v>food trucks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>(I2592/86400)+25569+(-5/24)</f>
        <v>42395.380752314813</v>
      </c>
      <c r="K2592">
        <v>1453212497</v>
      </c>
      <c r="L2592" s="13">
        <f>(K2592/86400)+25569+(-5/24)</f>
        <v>42388.380752314813</v>
      </c>
      <c r="M2592" s="15" t="str">
        <f>TEXT(L2592, "mmm")</f>
        <v>Jan</v>
      </c>
      <c r="N2592" s="15" t="str">
        <f>TEXT(L2592, "yyyy")</f>
        <v>2016</v>
      </c>
      <c r="O2592" t="b">
        <v>0</v>
      </c>
      <c r="P2592">
        <v>0</v>
      </c>
      <c r="Q2592" t="b">
        <v>0</v>
      </c>
      <c r="R2592" t="s">
        <v>8284</v>
      </c>
      <c r="S2592" s="10">
        <f>(E2592/D2592)*100</f>
        <v>0</v>
      </c>
      <c r="T2592" s="12">
        <f>IF(P2592&gt;0,E2592/P2592,0)</f>
        <v>0</v>
      </c>
      <c r="U2592" t="str">
        <f>LEFT(R2592,FIND("/",R2592,1)-1)</f>
        <v>food</v>
      </c>
      <c r="V2592" t="str">
        <f>RIGHT(R2592,(LEN(R2592)-LEN(U2592)-1))</f>
        <v>food trucks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>(I2593/86400)+25569+(-5/24)</f>
        <v>42442.656527777777</v>
      </c>
      <c r="K2593">
        <v>1452721524</v>
      </c>
      <c r="L2593" s="13">
        <f>(K2593/86400)+25569+(-5/24)</f>
        <v>42382.698194444441</v>
      </c>
      <c r="M2593" s="15" t="str">
        <f>TEXT(L2593, "mmm")</f>
        <v>Jan</v>
      </c>
      <c r="N2593" s="15" t="str">
        <f>TEXT(L2593, "yyyy")</f>
        <v>2016</v>
      </c>
      <c r="O2593" t="b">
        <v>0</v>
      </c>
      <c r="P2593">
        <v>2</v>
      </c>
      <c r="Q2593" t="b">
        <v>0</v>
      </c>
      <c r="R2593" t="s">
        <v>8284</v>
      </c>
      <c r="S2593" s="10">
        <f>(E2593/D2593)*100</f>
        <v>1.7333333333333332</v>
      </c>
      <c r="T2593" s="12">
        <f>IF(P2593&gt;0,E2593/P2593,0)</f>
        <v>13</v>
      </c>
      <c r="U2593" t="str">
        <f>LEFT(R2593,FIND("/",R2593,1)-1)</f>
        <v>food</v>
      </c>
      <c r="V2593" t="str">
        <f>RIGHT(R2593,(LEN(R2593)-LEN(U2593)-1))</f>
        <v>food trucks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>(I2594/86400)+25569+(-5/24)</f>
        <v>41917.592835648145</v>
      </c>
      <c r="K2594">
        <v>1409944421</v>
      </c>
      <c r="L2594" s="13">
        <f>(K2594/86400)+25569+(-5/24)</f>
        <v>41887.592835648145</v>
      </c>
      <c r="M2594" s="15" t="str">
        <f>TEXT(L2594, "mmm")</f>
        <v>Sep</v>
      </c>
      <c r="N2594" s="15" t="str">
        <f>TEXT(L2594, "yyyy")</f>
        <v>2014</v>
      </c>
      <c r="O2594" t="b">
        <v>0</v>
      </c>
      <c r="P2594">
        <v>1</v>
      </c>
      <c r="Q2594" t="b">
        <v>0</v>
      </c>
      <c r="R2594" t="s">
        <v>8284</v>
      </c>
      <c r="S2594" s="10">
        <f>(E2594/D2594)*100</f>
        <v>0.16666666666666669</v>
      </c>
      <c r="T2594" s="12">
        <f>IF(P2594&gt;0,E2594/P2594,0)</f>
        <v>50</v>
      </c>
      <c r="U2594" t="str">
        <f>LEFT(R2594,FIND("/",R2594,1)-1)</f>
        <v>food</v>
      </c>
      <c r="V2594" t="str">
        <f>RIGHT(R2594,(LEN(R2594)-LEN(U2594)-1))</f>
        <v>food trucks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>(I2595/86400)+25569+(-5/24)</f>
        <v>42119.636874999997</v>
      </c>
      <c r="K2595">
        <v>1427401026</v>
      </c>
      <c r="L2595" s="13">
        <f>(K2595/86400)+25569+(-5/24)</f>
        <v>42089.636874999997</v>
      </c>
      <c r="M2595" s="15" t="str">
        <f>TEXT(L2595, "mmm")</f>
        <v>Mar</v>
      </c>
      <c r="N2595" s="15" t="str">
        <f>TEXT(L2595, "yyyy")</f>
        <v>2015</v>
      </c>
      <c r="O2595" t="b">
        <v>0</v>
      </c>
      <c r="P2595">
        <v>0</v>
      </c>
      <c r="Q2595" t="b">
        <v>0</v>
      </c>
      <c r="R2595" t="s">
        <v>8284</v>
      </c>
      <c r="S2595" s="10">
        <f>(E2595/D2595)*100</f>
        <v>0</v>
      </c>
      <c r="T2595" s="12">
        <f>IF(P2595&gt;0,E2595/P2595,0)</f>
        <v>0</v>
      </c>
      <c r="U2595" t="str">
        <f>LEFT(R2595,FIND("/",R2595,1)-1)</f>
        <v>food</v>
      </c>
      <c r="V2595" t="str">
        <f>RIGHT(R2595,(LEN(R2595)-LEN(U2595)-1))</f>
        <v>food trucks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>(I2596/86400)+25569+(-5/24)</f>
        <v>41858.759583333333</v>
      </c>
      <c r="K2596">
        <v>1404861228</v>
      </c>
      <c r="L2596" s="13">
        <f>(K2596/86400)+25569+(-5/24)</f>
        <v>41828.759583333333</v>
      </c>
      <c r="M2596" s="15" t="str">
        <f>TEXT(L2596, "mmm")</f>
        <v>Jul</v>
      </c>
      <c r="N2596" s="15" t="str">
        <f>TEXT(L2596, "yyyy")</f>
        <v>2014</v>
      </c>
      <c r="O2596" t="b">
        <v>0</v>
      </c>
      <c r="P2596">
        <v>1</v>
      </c>
      <c r="Q2596" t="b">
        <v>0</v>
      </c>
      <c r="R2596" t="s">
        <v>8284</v>
      </c>
      <c r="S2596" s="10">
        <f>(E2596/D2596)*100</f>
        <v>1.25E-3</v>
      </c>
      <c r="T2596" s="12">
        <f>IF(P2596&gt;0,E2596/P2596,0)</f>
        <v>1</v>
      </c>
      <c r="U2596" t="str">
        <f>LEFT(R2596,FIND("/",R2596,1)-1)</f>
        <v>food</v>
      </c>
      <c r="V2596" t="str">
        <f>RIGHT(R2596,(LEN(R2596)-LEN(U2596)-1))</f>
        <v>food trucks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>(I2597/86400)+25569+(-5/24)</f>
        <v>42790.035879629628</v>
      </c>
      <c r="K2597">
        <v>1485323500</v>
      </c>
      <c r="L2597" s="13">
        <f>(K2597/86400)+25569+(-5/24)</f>
        <v>42760.035879629628</v>
      </c>
      <c r="M2597" s="15" t="str">
        <f>TEXT(L2597, "mmm")</f>
        <v>Jan</v>
      </c>
      <c r="N2597" s="15" t="str">
        <f>TEXT(L2597, "yyyy")</f>
        <v>2017</v>
      </c>
      <c r="O2597" t="b">
        <v>0</v>
      </c>
      <c r="P2597">
        <v>19</v>
      </c>
      <c r="Q2597" t="b">
        <v>0</v>
      </c>
      <c r="R2597" t="s">
        <v>8284</v>
      </c>
      <c r="S2597" s="10">
        <f>(E2597/D2597)*100</f>
        <v>12.166666666666668</v>
      </c>
      <c r="T2597" s="12">
        <f>IF(P2597&gt;0,E2597/P2597,0)</f>
        <v>96.05263157894737</v>
      </c>
      <c r="U2597" t="str">
        <f>LEFT(R2597,FIND("/",R2597,1)-1)</f>
        <v>food</v>
      </c>
      <c r="V2597" t="str">
        <f>RIGHT(R2597,(LEN(R2597)-LEN(U2597)-1))</f>
        <v>food trucks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>(I2598/86400)+25569+(-5/24)</f>
        <v>41858.45612268518</v>
      </c>
      <c r="K2598">
        <v>1404835009</v>
      </c>
      <c r="L2598" s="13">
        <f>(K2598/86400)+25569+(-5/24)</f>
        <v>41828.45612268518</v>
      </c>
      <c r="M2598" s="15" t="str">
        <f>TEXT(L2598, "mmm")</f>
        <v>Jul</v>
      </c>
      <c r="N2598" s="15" t="str">
        <f>TEXT(L2598, "yyyy")</f>
        <v>2014</v>
      </c>
      <c r="O2598" t="b">
        <v>0</v>
      </c>
      <c r="P2598">
        <v>27</v>
      </c>
      <c r="Q2598" t="b">
        <v>0</v>
      </c>
      <c r="R2598" t="s">
        <v>8284</v>
      </c>
      <c r="S2598" s="10">
        <f>(E2598/D2598)*100</f>
        <v>23.588571428571427</v>
      </c>
      <c r="T2598" s="12">
        <f>IF(P2598&gt;0,E2598/P2598,0)</f>
        <v>305.77777777777777</v>
      </c>
      <c r="U2598" t="str">
        <f>LEFT(R2598,FIND("/",R2598,1)-1)</f>
        <v>food</v>
      </c>
      <c r="V2598" t="str">
        <f>RIGHT(R2598,(LEN(R2598)-LEN(U2598)-1))</f>
        <v>food trucks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>(I2599/86400)+25569+(-5/24)</f>
        <v>42540.133298611108</v>
      </c>
      <c r="K2599">
        <v>1463731917</v>
      </c>
      <c r="L2599" s="13">
        <f>(K2599/86400)+25569+(-5/24)</f>
        <v>42510.133298611108</v>
      </c>
      <c r="M2599" s="15" t="str">
        <f>TEXT(L2599, "mmm")</f>
        <v>May</v>
      </c>
      <c r="N2599" s="15" t="str">
        <f>TEXT(L2599, "yyyy")</f>
        <v>2016</v>
      </c>
      <c r="O2599" t="b">
        <v>0</v>
      </c>
      <c r="P2599">
        <v>7</v>
      </c>
      <c r="Q2599" t="b">
        <v>0</v>
      </c>
      <c r="R2599" t="s">
        <v>8284</v>
      </c>
      <c r="S2599" s="10">
        <f>(E2599/D2599)*100</f>
        <v>5.6666666666666661</v>
      </c>
      <c r="T2599" s="12">
        <f>IF(P2599&gt;0,E2599/P2599,0)</f>
        <v>12.142857142857142</v>
      </c>
      <c r="U2599" t="str">
        <f>LEFT(R2599,FIND("/",R2599,1)-1)</f>
        <v>food</v>
      </c>
      <c r="V2599" t="str">
        <f>RIGHT(R2599,(LEN(R2599)-LEN(U2599)-1))</f>
        <v>food trucks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>(I2600/86400)+25569+(-5/24)</f>
        <v>42270.631956018515</v>
      </c>
      <c r="K2600">
        <v>1440447001</v>
      </c>
      <c r="L2600" s="13">
        <f>(K2600/86400)+25569+(-5/24)</f>
        <v>42240.631956018515</v>
      </c>
      <c r="M2600" s="15" t="str">
        <f>TEXT(L2600, "mmm")</f>
        <v>Aug</v>
      </c>
      <c r="N2600" s="15" t="str">
        <f>TEXT(L2600, "yyyy")</f>
        <v>2015</v>
      </c>
      <c r="O2600" t="b">
        <v>0</v>
      </c>
      <c r="P2600">
        <v>14</v>
      </c>
      <c r="Q2600" t="b">
        <v>0</v>
      </c>
      <c r="R2600" t="s">
        <v>8284</v>
      </c>
      <c r="S2600" s="10">
        <f>(E2600/D2600)*100</f>
        <v>39</v>
      </c>
      <c r="T2600" s="12">
        <f>IF(P2600&gt;0,E2600/P2600,0)</f>
        <v>83.571428571428569</v>
      </c>
      <c r="U2600" t="str">
        <f>LEFT(R2600,FIND("/",R2600,1)-1)</f>
        <v>food</v>
      </c>
      <c r="V2600" t="str">
        <f>RIGHT(R2600,(LEN(R2600)-LEN(U2600)-1))</f>
        <v>food trucks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>(I2601/86400)+25569+(-5/24)</f>
        <v>41854.545682870368</v>
      </c>
      <c r="K2601">
        <v>1403201147</v>
      </c>
      <c r="L2601" s="13">
        <f>(K2601/86400)+25569+(-5/24)</f>
        <v>41809.545682870368</v>
      </c>
      <c r="M2601" s="15" t="str">
        <f>TEXT(L2601, "mmm")</f>
        <v>Jun</v>
      </c>
      <c r="N2601" s="15" t="str">
        <f>TEXT(L2601, "yyyy")</f>
        <v>2014</v>
      </c>
      <c r="O2601" t="b">
        <v>0</v>
      </c>
      <c r="P2601">
        <v>5</v>
      </c>
      <c r="Q2601" t="b">
        <v>0</v>
      </c>
      <c r="R2601" t="s">
        <v>8284</v>
      </c>
      <c r="S2601" s="10">
        <f>(E2601/D2601)*100</f>
        <v>0.99546510341776351</v>
      </c>
      <c r="T2601" s="12">
        <f>IF(P2601&gt;0,E2601/P2601,0)</f>
        <v>18</v>
      </c>
      <c r="U2601" t="str">
        <f>LEFT(R2601,FIND("/",R2601,1)-1)</f>
        <v>food</v>
      </c>
      <c r="V2601" t="str">
        <f>RIGHT(R2601,(LEN(R2601)-LEN(U2601)-1))</f>
        <v>food trucks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>(I2602/86400)+25569+(-5/24)</f>
        <v>42454.650462962956</v>
      </c>
      <c r="K2602">
        <v>1453757800</v>
      </c>
      <c r="L2602" s="13">
        <f>(K2602/86400)+25569+(-5/24)</f>
        <v>42394.692129629628</v>
      </c>
      <c r="M2602" s="15" t="str">
        <f>TEXT(L2602, "mmm")</f>
        <v>Jan</v>
      </c>
      <c r="N2602" s="15" t="str">
        <f>TEXT(L2602, "yyyy")</f>
        <v>2016</v>
      </c>
      <c r="O2602" t="b">
        <v>0</v>
      </c>
      <c r="P2602">
        <v>30</v>
      </c>
      <c r="Q2602" t="b">
        <v>0</v>
      </c>
      <c r="R2602" t="s">
        <v>8284</v>
      </c>
      <c r="S2602" s="10">
        <f>(E2602/D2602)*100</f>
        <v>6.9320000000000004</v>
      </c>
      <c r="T2602" s="12">
        <f>IF(P2602&gt;0,E2602/P2602,0)</f>
        <v>115.53333333333333</v>
      </c>
      <c r="U2602" t="str">
        <f>LEFT(R2602,FIND("/",R2602,1)-1)</f>
        <v>food</v>
      </c>
      <c r="V2602" t="str">
        <f>RIGHT(R2602,(LEN(R2602)-LEN(U2602)-1))</f>
        <v>food trucks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>(I2603/86400)+25569+(-5/24)</f>
        <v>41164.957638888889</v>
      </c>
      <c r="K2603">
        <v>1346276349</v>
      </c>
      <c r="L2603" s="13">
        <f>(K2603/86400)+25569+(-5/24)</f>
        <v>41150.693854166668</v>
      </c>
      <c r="M2603" s="15" t="str">
        <f>TEXT(L2603, "mmm")</f>
        <v>Aug</v>
      </c>
      <c r="N2603" s="15" t="str">
        <f>TEXT(L2603, "yyyy")</f>
        <v>2012</v>
      </c>
      <c r="O2603" t="b">
        <v>1</v>
      </c>
      <c r="P2603">
        <v>151</v>
      </c>
      <c r="Q2603" t="b">
        <v>1</v>
      </c>
      <c r="R2603" t="s">
        <v>8301</v>
      </c>
      <c r="S2603" s="10">
        <f>(E2603/D2603)*100</f>
        <v>661.4</v>
      </c>
      <c r="T2603" s="12">
        <f>IF(P2603&gt;0,E2603/P2603,0)</f>
        <v>21.900662251655628</v>
      </c>
      <c r="U2603" t="str">
        <f>LEFT(R2603,FIND("/",R2603,1)-1)</f>
        <v>technology</v>
      </c>
      <c r="V2603" t="str">
        <f>RIGHT(R2603,(LEN(R2603)-LEN(U2603)-1))</f>
        <v>space exploration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>(I2604/86400)+25569+(-5/24)</f>
        <v>41955.680555555555</v>
      </c>
      <c r="K2604">
        <v>1412358968</v>
      </c>
      <c r="L2604" s="13">
        <f>(K2604/86400)+25569+(-5/24)</f>
        <v>41915.538981481477</v>
      </c>
      <c r="M2604" s="15" t="str">
        <f>TEXT(L2604, "mmm")</f>
        <v>Oct</v>
      </c>
      <c r="N2604" s="15" t="str">
        <f>TEXT(L2604, "yyyy")</f>
        <v>2014</v>
      </c>
      <c r="O2604" t="b">
        <v>1</v>
      </c>
      <c r="P2604">
        <v>489</v>
      </c>
      <c r="Q2604" t="b">
        <v>1</v>
      </c>
      <c r="R2604" t="s">
        <v>8301</v>
      </c>
      <c r="S2604" s="10">
        <f>(E2604/D2604)*100</f>
        <v>326.0916666666667</v>
      </c>
      <c r="T2604" s="12">
        <f>IF(P2604&gt;0,E2604/P2604,0)</f>
        <v>80.022494887525568</v>
      </c>
      <c r="U2604" t="str">
        <f>LEFT(R2604,FIND("/",R2604,1)-1)</f>
        <v>technology</v>
      </c>
      <c r="V2604" t="str">
        <f>RIGHT(R2604,(LEN(R2604)-LEN(U2604)-1))</f>
        <v>space exploration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>(I2605/86400)+25569+(-5/24)</f>
        <v>41631.704328703701</v>
      </c>
      <c r="K2605">
        <v>1386626054</v>
      </c>
      <c r="L2605" s="13">
        <f>(K2605/86400)+25569+(-5/24)</f>
        <v>41617.704328703701</v>
      </c>
      <c r="M2605" s="15" t="str">
        <f>TEXT(L2605, "mmm")</f>
        <v>Dec</v>
      </c>
      <c r="N2605" s="15" t="str">
        <f>TEXT(L2605, "yyyy")</f>
        <v>2013</v>
      </c>
      <c r="O2605" t="b">
        <v>1</v>
      </c>
      <c r="P2605">
        <v>50</v>
      </c>
      <c r="Q2605" t="b">
        <v>1</v>
      </c>
      <c r="R2605" t="s">
        <v>8301</v>
      </c>
      <c r="S2605" s="10">
        <f>(E2605/D2605)*100</f>
        <v>101.48571428571429</v>
      </c>
      <c r="T2605" s="12">
        <f>IF(P2605&gt;0,E2605/P2605,0)</f>
        <v>35.520000000000003</v>
      </c>
      <c r="U2605" t="str">
        <f>LEFT(R2605,FIND("/",R2605,1)-1)</f>
        <v>technology</v>
      </c>
      <c r="V2605" t="str">
        <f>RIGHT(R2605,(LEN(R2605)-LEN(U2605)-1))</f>
        <v>space exploration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>(I2606/86400)+25569+(-5/24)</f>
        <v>41027.842858796292</v>
      </c>
      <c r="K2606">
        <v>1333070023</v>
      </c>
      <c r="L2606" s="13">
        <f>(K2606/86400)+25569+(-5/24)</f>
        <v>40997.842858796292</v>
      </c>
      <c r="M2606" s="15" t="str">
        <f>TEXT(L2606, "mmm")</f>
        <v>Mar</v>
      </c>
      <c r="N2606" s="15" t="str">
        <f>TEXT(L2606, "yyyy")</f>
        <v>2012</v>
      </c>
      <c r="O2606" t="b">
        <v>1</v>
      </c>
      <c r="P2606">
        <v>321</v>
      </c>
      <c r="Q2606" t="b">
        <v>1</v>
      </c>
      <c r="R2606" t="s">
        <v>8301</v>
      </c>
      <c r="S2606" s="10">
        <f>(E2606/D2606)*100</f>
        <v>104.21799999999999</v>
      </c>
      <c r="T2606" s="12">
        <f>IF(P2606&gt;0,E2606/P2606,0)</f>
        <v>64.933333333333323</v>
      </c>
      <c r="U2606" t="str">
        <f>LEFT(R2606,FIND("/",R2606,1)-1)</f>
        <v>technology</v>
      </c>
      <c r="V2606" t="str">
        <f>RIGHT(R2606,(LEN(R2606)-LEN(U2606)-1))</f>
        <v>space exploration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>(I2607/86400)+25569+(-5/24)</f>
        <v>42538.33321759259</v>
      </c>
      <c r="K2607">
        <v>1463576390</v>
      </c>
      <c r="L2607" s="13">
        <f>(K2607/86400)+25569+(-5/24)</f>
        <v>42508.33321759259</v>
      </c>
      <c r="M2607" s="15" t="str">
        <f>TEXT(L2607, "mmm")</f>
        <v>May</v>
      </c>
      <c r="N2607" s="15" t="str">
        <f>TEXT(L2607, "yyyy")</f>
        <v>2016</v>
      </c>
      <c r="O2607" t="b">
        <v>1</v>
      </c>
      <c r="P2607">
        <v>1762</v>
      </c>
      <c r="Q2607" t="b">
        <v>1</v>
      </c>
      <c r="R2607" t="s">
        <v>8301</v>
      </c>
      <c r="S2607" s="10">
        <f>(E2607/D2607)*100</f>
        <v>107.42157000000002</v>
      </c>
      <c r="T2607" s="12">
        <f>IF(P2607&gt;0,E2607/P2607,0)</f>
        <v>60.965703745743475</v>
      </c>
      <c r="U2607" t="str">
        <f>LEFT(R2607,FIND("/",R2607,1)-1)</f>
        <v>technology</v>
      </c>
      <c r="V2607" t="str">
        <f>RIGHT(R2607,(LEN(R2607)-LEN(U2607)-1))</f>
        <v>space exploration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>(I2608/86400)+25569+(-5/24)</f>
        <v>41758.504421296289</v>
      </c>
      <c r="K2608">
        <v>1396026382</v>
      </c>
      <c r="L2608" s="13">
        <f>(K2608/86400)+25569+(-5/24)</f>
        <v>41726.504421296289</v>
      </c>
      <c r="M2608" s="15" t="str">
        <f>TEXT(L2608, "mmm")</f>
        <v>Mar</v>
      </c>
      <c r="N2608" s="15" t="str">
        <f>TEXT(L2608, "yyyy")</f>
        <v>2014</v>
      </c>
      <c r="O2608" t="b">
        <v>1</v>
      </c>
      <c r="P2608">
        <v>385</v>
      </c>
      <c r="Q2608" t="b">
        <v>1</v>
      </c>
      <c r="R2608" t="s">
        <v>8301</v>
      </c>
      <c r="S2608" s="10">
        <f>(E2608/D2608)*100</f>
        <v>110.05454545454545</v>
      </c>
      <c r="T2608" s="12">
        <f>IF(P2608&gt;0,E2608/P2608,0)</f>
        <v>31.444155844155844</v>
      </c>
      <c r="U2608" t="str">
        <f>LEFT(R2608,FIND("/",R2608,1)-1)</f>
        <v>technology</v>
      </c>
      <c r="V2608" t="str">
        <f>RIGHT(R2608,(LEN(R2608)-LEN(U2608)-1))</f>
        <v>space exploration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>(I2609/86400)+25569+(-5/24)</f>
        <v>42227.874999999993</v>
      </c>
      <c r="K2609">
        <v>1435611572</v>
      </c>
      <c r="L2609" s="13">
        <f>(K2609/86400)+25569+(-5/24)</f>
        <v>42184.666342592587</v>
      </c>
      <c r="M2609" s="15" t="str">
        <f>TEXT(L2609, "mmm")</f>
        <v>Jun</v>
      </c>
      <c r="N2609" s="15" t="str">
        <f>TEXT(L2609, "yyyy")</f>
        <v>2015</v>
      </c>
      <c r="O2609" t="b">
        <v>1</v>
      </c>
      <c r="P2609">
        <v>398</v>
      </c>
      <c r="Q2609" t="b">
        <v>1</v>
      </c>
      <c r="R2609" t="s">
        <v>8301</v>
      </c>
      <c r="S2609" s="10">
        <f>(E2609/D2609)*100</f>
        <v>407.7</v>
      </c>
      <c r="T2609" s="12">
        <f>IF(P2609&gt;0,E2609/P2609,0)</f>
        <v>81.949748743718587</v>
      </c>
      <c r="U2609" t="str">
        <f>LEFT(R2609,FIND("/",R2609,1)-1)</f>
        <v>technology</v>
      </c>
      <c r="V2609" t="str">
        <f>RIGHT(R2609,(LEN(R2609)-LEN(U2609)-1))</f>
        <v>space exploration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>(I2610/86400)+25569+(-5/24)</f>
        <v>42808.791666666664</v>
      </c>
      <c r="K2610">
        <v>1485976468</v>
      </c>
      <c r="L2610" s="13">
        <f>(K2610/86400)+25569+(-5/24)</f>
        <v>42767.593379629623</v>
      </c>
      <c r="M2610" s="15" t="str">
        <f>TEXT(L2610, "mmm")</f>
        <v>Feb</v>
      </c>
      <c r="N2610" s="15" t="str">
        <f>TEXT(L2610, "yyyy")</f>
        <v>2017</v>
      </c>
      <c r="O2610" t="b">
        <v>1</v>
      </c>
      <c r="P2610">
        <v>304</v>
      </c>
      <c r="Q2610" t="b">
        <v>1</v>
      </c>
      <c r="R2610" t="s">
        <v>8301</v>
      </c>
      <c r="S2610" s="10">
        <f>(E2610/D2610)*100</f>
        <v>223.92500000000001</v>
      </c>
      <c r="T2610" s="12">
        <f>IF(P2610&gt;0,E2610/P2610,0)</f>
        <v>58.92763157894737</v>
      </c>
      <c r="U2610" t="str">
        <f>LEFT(R2610,FIND("/",R2610,1)-1)</f>
        <v>technology</v>
      </c>
      <c r="V2610" t="str">
        <f>RIGHT(R2610,(LEN(R2610)-LEN(U2610)-1))</f>
        <v>space exploration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>(I2611/86400)+25569+(-5/24)</f>
        <v>41105.02952546296</v>
      </c>
      <c r="K2611">
        <v>1339738951</v>
      </c>
      <c r="L2611" s="13">
        <f>(K2611/86400)+25569+(-5/24)</f>
        <v>41075.02952546296</v>
      </c>
      <c r="M2611" s="15" t="str">
        <f>TEXT(L2611, "mmm")</f>
        <v>Jun</v>
      </c>
      <c r="N2611" s="15" t="str">
        <f>TEXT(L2611, "yyyy")</f>
        <v>2012</v>
      </c>
      <c r="O2611" t="b">
        <v>1</v>
      </c>
      <c r="P2611">
        <v>676</v>
      </c>
      <c r="Q2611" t="b">
        <v>1</v>
      </c>
      <c r="R2611" t="s">
        <v>8301</v>
      </c>
      <c r="S2611" s="10">
        <f>(E2611/D2611)*100</f>
        <v>303.80111428571428</v>
      </c>
      <c r="T2611" s="12">
        <f>IF(P2611&gt;0,E2611/P2611,0)</f>
        <v>157.29347633136095</v>
      </c>
      <c r="U2611" t="str">
        <f>LEFT(R2611,FIND("/",R2611,1)-1)</f>
        <v>technology</v>
      </c>
      <c r="V2611" t="str">
        <f>RIGHT(R2611,(LEN(R2611)-LEN(U2611)-1))</f>
        <v>space exploration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>(I2612/86400)+25569+(-5/24)</f>
        <v>42604.082638888889</v>
      </c>
      <c r="K2612">
        <v>1468444125</v>
      </c>
      <c r="L2612" s="13">
        <f>(K2612/86400)+25569+(-5/24)</f>
        <v>42564.672743055555</v>
      </c>
      <c r="M2612" s="15" t="str">
        <f>TEXT(L2612, "mmm")</f>
        <v>Jul</v>
      </c>
      <c r="N2612" s="15" t="str">
        <f>TEXT(L2612, "yyyy")</f>
        <v>2016</v>
      </c>
      <c r="O2612" t="b">
        <v>1</v>
      </c>
      <c r="P2612">
        <v>577</v>
      </c>
      <c r="Q2612" t="b">
        <v>1</v>
      </c>
      <c r="R2612" t="s">
        <v>8301</v>
      </c>
      <c r="S2612" s="10">
        <f>(E2612/D2612)*100</f>
        <v>141.3251043268175</v>
      </c>
      <c r="T2612" s="12">
        <f>IF(P2612&gt;0,E2612/P2612,0)</f>
        <v>55.758509532062391</v>
      </c>
      <c r="U2612" t="str">
        <f>LEFT(R2612,FIND("/",R2612,1)-1)</f>
        <v>technology</v>
      </c>
      <c r="V2612" t="str">
        <f>RIGHT(R2612,(LEN(R2612)-LEN(U2612)-1))</f>
        <v>space exploration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>(I2613/86400)+25569+(-5/24)</f>
        <v>42737.749305555553</v>
      </c>
      <c r="K2613">
        <v>1480493014</v>
      </c>
      <c r="L2613" s="13">
        <f>(K2613/86400)+25569+(-5/24)</f>
        <v>42704.127476851849</v>
      </c>
      <c r="M2613" s="15" t="str">
        <f>TEXT(L2613, "mmm")</f>
        <v>Nov</v>
      </c>
      <c r="N2613" s="15" t="str">
        <f>TEXT(L2613, "yyyy")</f>
        <v>2016</v>
      </c>
      <c r="O2613" t="b">
        <v>1</v>
      </c>
      <c r="P2613">
        <v>3663</v>
      </c>
      <c r="Q2613" t="b">
        <v>1</v>
      </c>
      <c r="R2613" t="s">
        <v>8301</v>
      </c>
      <c r="S2613" s="10">
        <f>(E2613/D2613)*100</f>
        <v>2790.6363636363635</v>
      </c>
      <c r="T2613" s="12">
        <f>IF(P2613&gt;0,E2613/P2613,0)</f>
        <v>83.802893802893806</v>
      </c>
      <c r="U2613" t="str">
        <f>LEFT(R2613,FIND("/",R2613,1)-1)</f>
        <v>technology</v>
      </c>
      <c r="V2613" t="str">
        <f>RIGHT(R2613,(LEN(R2613)-LEN(U2613)-1))</f>
        <v>space exploration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>(I2614/86400)+25569+(-5/24)</f>
        <v>42012.934837962959</v>
      </c>
      <c r="K2614">
        <v>1418095570</v>
      </c>
      <c r="L2614" s="13">
        <f>(K2614/86400)+25569+(-5/24)</f>
        <v>41981.934837962959</v>
      </c>
      <c r="M2614" s="15" t="str">
        <f>TEXT(L2614, "mmm")</f>
        <v>Dec</v>
      </c>
      <c r="N2614" s="15" t="str">
        <f>TEXT(L2614, "yyyy")</f>
        <v>2014</v>
      </c>
      <c r="O2614" t="b">
        <v>1</v>
      </c>
      <c r="P2614">
        <v>294</v>
      </c>
      <c r="Q2614" t="b">
        <v>1</v>
      </c>
      <c r="R2614" t="s">
        <v>8301</v>
      </c>
      <c r="S2614" s="10">
        <f>(E2614/D2614)*100</f>
        <v>171.76130000000001</v>
      </c>
      <c r="T2614" s="12">
        <f>IF(P2614&gt;0,E2614/P2614,0)</f>
        <v>58.422210884353746</v>
      </c>
      <c r="U2614" t="str">
        <f>LEFT(R2614,FIND("/",R2614,1)-1)</f>
        <v>technology</v>
      </c>
      <c r="V2614" t="str">
        <f>RIGHT(R2614,(LEN(R2614)-LEN(U2614)-1))</f>
        <v>space exploration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>(I2615/86400)+25569+(-5/24)</f>
        <v>41173.609884259255</v>
      </c>
      <c r="K2615">
        <v>1345664294</v>
      </c>
      <c r="L2615" s="13">
        <f>(K2615/86400)+25569+(-5/24)</f>
        <v>41143.609884259255</v>
      </c>
      <c r="M2615" s="15" t="str">
        <f>TEXT(L2615, "mmm")</f>
        <v>Aug</v>
      </c>
      <c r="N2615" s="15" t="str">
        <f>TEXT(L2615, "yyyy")</f>
        <v>2012</v>
      </c>
      <c r="O2615" t="b">
        <v>1</v>
      </c>
      <c r="P2615">
        <v>28</v>
      </c>
      <c r="Q2615" t="b">
        <v>1</v>
      </c>
      <c r="R2615" t="s">
        <v>8301</v>
      </c>
      <c r="S2615" s="10">
        <f>(E2615/D2615)*100</f>
        <v>101.01333333333334</v>
      </c>
      <c r="T2615" s="12">
        <f>IF(P2615&gt;0,E2615/P2615,0)</f>
        <v>270.57142857142856</v>
      </c>
      <c r="U2615" t="str">
        <f>LEFT(R2615,FIND("/",R2615,1)-1)</f>
        <v>technology</v>
      </c>
      <c r="V2615" t="str">
        <f>RIGHT(R2615,(LEN(R2615)-LEN(U2615)-1))</f>
        <v>space exploration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>(I2616/86400)+25569+(-5/24)</f>
        <v>41759</v>
      </c>
      <c r="K2616">
        <v>1396371612</v>
      </c>
      <c r="L2616" s="13">
        <f>(K2616/86400)+25569+(-5/24)</f>
        <v>41730.500138888885</v>
      </c>
      <c r="M2616" s="15" t="str">
        <f>TEXT(L2616, "mmm")</f>
        <v>Apr</v>
      </c>
      <c r="N2616" s="15" t="str">
        <f>TEXT(L2616, "yyyy")</f>
        <v>2014</v>
      </c>
      <c r="O2616" t="b">
        <v>1</v>
      </c>
      <c r="P2616">
        <v>100</v>
      </c>
      <c r="Q2616" t="b">
        <v>1</v>
      </c>
      <c r="R2616" t="s">
        <v>8301</v>
      </c>
      <c r="S2616" s="10">
        <f>(E2616/D2616)*100</f>
        <v>102</v>
      </c>
      <c r="T2616" s="12">
        <f>IF(P2616&gt;0,E2616/P2616,0)</f>
        <v>107.1</v>
      </c>
      <c r="U2616" t="str">
        <f>LEFT(R2616,FIND("/",R2616,1)-1)</f>
        <v>technology</v>
      </c>
      <c r="V2616" t="str">
        <f>RIGHT(R2616,(LEN(R2616)-LEN(U2616)-1))</f>
        <v>space exploration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>(I2617/86400)+25569+(-5/24)</f>
        <v>42490.291666666664</v>
      </c>
      <c r="K2617">
        <v>1458820564</v>
      </c>
      <c r="L2617" s="13">
        <f>(K2617/86400)+25569+(-5/24)</f>
        <v>42453.288935185185</v>
      </c>
      <c r="M2617" s="15" t="str">
        <f>TEXT(L2617, "mmm")</f>
        <v>Mar</v>
      </c>
      <c r="N2617" s="15" t="str">
        <f>TEXT(L2617, "yyyy")</f>
        <v>2016</v>
      </c>
      <c r="O2617" t="b">
        <v>0</v>
      </c>
      <c r="P2617">
        <v>72</v>
      </c>
      <c r="Q2617" t="b">
        <v>1</v>
      </c>
      <c r="R2617" t="s">
        <v>8301</v>
      </c>
      <c r="S2617" s="10">
        <f>(E2617/D2617)*100</f>
        <v>169.76511744127936</v>
      </c>
      <c r="T2617" s="12">
        <f>IF(P2617&gt;0,E2617/P2617,0)</f>
        <v>47.180555555555557</v>
      </c>
      <c r="U2617" t="str">
        <f>LEFT(R2617,FIND("/",R2617,1)-1)</f>
        <v>technology</v>
      </c>
      <c r="V2617" t="str">
        <f>RIGHT(R2617,(LEN(R2617)-LEN(U2617)-1))</f>
        <v>space exploration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>(I2618/86400)+25569+(-5/24)</f>
        <v>42241.786215277774</v>
      </c>
      <c r="K2618">
        <v>1437954729</v>
      </c>
      <c r="L2618" s="13">
        <f>(K2618/86400)+25569+(-5/24)</f>
        <v>42211.786215277774</v>
      </c>
      <c r="M2618" s="15" t="str">
        <f>TEXT(L2618, "mmm")</f>
        <v>Jul</v>
      </c>
      <c r="N2618" s="15" t="str">
        <f>TEXT(L2618, "yyyy")</f>
        <v>2015</v>
      </c>
      <c r="O2618" t="b">
        <v>1</v>
      </c>
      <c r="P2618">
        <v>238</v>
      </c>
      <c r="Q2618" t="b">
        <v>1</v>
      </c>
      <c r="R2618" t="s">
        <v>8301</v>
      </c>
      <c r="S2618" s="10">
        <f>(E2618/D2618)*100</f>
        <v>114.53400000000001</v>
      </c>
      <c r="T2618" s="12">
        <f>IF(P2618&gt;0,E2618/P2618,0)</f>
        <v>120.30882352941177</v>
      </c>
      <c r="U2618" t="str">
        <f>LEFT(R2618,FIND("/",R2618,1)-1)</f>
        <v>technology</v>
      </c>
      <c r="V2618" t="str">
        <f>RIGHT(R2618,(LEN(R2618)-LEN(U2618)-1))</f>
        <v>space exploration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>(I2619/86400)+25569+(-5/24)</f>
        <v>41932.666099537033</v>
      </c>
      <c r="K2619">
        <v>1411246751</v>
      </c>
      <c r="L2619" s="13">
        <f>(K2619/86400)+25569+(-5/24)</f>
        <v>41902.666099537033</v>
      </c>
      <c r="M2619" s="15" t="str">
        <f>TEXT(L2619, "mmm")</f>
        <v>Sep</v>
      </c>
      <c r="N2619" s="15" t="str">
        <f>TEXT(L2619, "yyyy")</f>
        <v>2014</v>
      </c>
      <c r="O2619" t="b">
        <v>1</v>
      </c>
      <c r="P2619">
        <v>159</v>
      </c>
      <c r="Q2619" t="b">
        <v>1</v>
      </c>
      <c r="R2619" t="s">
        <v>8301</v>
      </c>
      <c r="S2619" s="10">
        <f>(E2619/D2619)*100</f>
        <v>877.6</v>
      </c>
      <c r="T2619" s="12">
        <f>IF(P2619&gt;0,E2619/P2619,0)</f>
        <v>27.59748427672956</v>
      </c>
      <c r="U2619" t="str">
        <f>LEFT(R2619,FIND("/",R2619,1)-1)</f>
        <v>technology</v>
      </c>
      <c r="V2619" t="str">
        <f>RIGHT(R2619,(LEN(R2619)-LEN(U2619)-1))</f>
        <v>space exploration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>(I2620/86400)+25569+(-5/24)</f>
        <v>42339.625706018516</v>
      </c>
      <c r="K2620">
        <v>1443812461</v>
      </c>
      <c r="L2620" s="13">
        <f>(K2620/86400)+25569+(-5/24)</f>
        <v>42279.584039351852</v>
      </c>
      <c r="M2620" s="15" t="str">
        <f>TEXT(L2620, "mmm")</f>
        <v>Oct</v>
      </c>
      <c r="N2620" s="15" t="str">
        <f>TEXT(L2620, "yyyy")</f>
        <v>2015</v>
      </c>
      <c r="O2620" t="b">
        <v>1</v>
      </c>
      <c r="P2620">
        <v>77</v>
      </c>
      <c r="Q2620" t="b">
        <v>1</v>
      </c>
      <c r="R2620" t="s">
        <v>8301</v>
      </c>
      <c r="S2620" s="10">
        <f>(E2620/D2620)*100</f>
        <v>105.38666666666667</v>
      </c>
      <c r="T2620" s="12">
        <f>IF(P2620&gt;0,E2620/P2620,0)</f>
        <v>205.2987012987013</v>
      </c>
      <c r="U2620" t="str">
        <f>LEFT(R2620,FIND("/",R2620,1)-1)</f>
        <v>technology</v>
      </c>
      <c r="V2620" t="str">
        <f>RIGHT(R2620,(LEN(R2620)-LEN(U2620)-1))</f>
        <v>space exploration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>(I2621/86400)+25569+(-5/24)</f>
        <v>42300.249999999993</v>
      </c>
      <c r="K2621">
        <v>1443302004</v>
      </c>
      <c r="L2621" s="13">
        <f>(K2621/86400)+25569+(-5/24)</f>
        <v>42273.67597222222</v>
      </c>
      <c r="M2621" s="15" t="str">
        <f>TEXT(L2621, "mmm")</f>
        <v>Sep</v>
      </c>
      <c r="N2621" s="15" t="str">
        <f>TEXT(L2621, "yyyy")</f>
        <v>2015</v>
      </c>
      <c r="O2621" t="b">
        <v>1</v>
      </c>
      <c r="P2621">
        <v>53</v>
      </c>
      <c r="Q2621" t="b">
        <v>1</v>
      </c>
      <c r="R2621" t="s">
        <v>8301</v>
      </c>
      <c r="S2621" s="10">
        <f>(E2621/D2621)*100</f>
        <v>188.39999999999998</v>
      </c>
      <c r="T2621" s="12">
        <f>IF(P2621&gt;0,E2621/P2621,0)</f>
        <v>35.547169811320757</v>
      </c>
      <c r="U2621" t="str">
        <f>LEFT(R2621,FIND("/",R2621,1)-1)</f>
        <v>technology</v>
      </c>
      <c r="V2621" t="str">
        <f>RIGHT(R2621,(LEN(R2621)-LEN(U2621)-1))</f>
        <v>space exploration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>(I2622/86400)+25569+(-5/24)</f>
        <v>42287.833333333336</v>
      </c>
      <c r="K2622">
        <v>1441339242</v>
      </c>
      <c r="L2622" s="13">
        <f>(K2622/86400)+25569+(-5/24)</f>
        <v>42250.958819444444</v>
      </c>
      <c r="M2622" s="15" t="str">
        <f>TEXT(L2622, "mmm")</f>
        <v>Sep</v>
      </c>
      <c r="N2622" s="15" t="str">
        <f>TEXT(L2622, "yyyy")</f>
        <v>2015</v>
      </c>
      <c r="O2622" t="b">
        <v>1</v>
      </c>
      <c r="P2622">
        <v>1251</v>
      </c>
      <c r="Q2622" t="b">
        <v>1</v>
      </c>
      <c r="R2622" t="s">
        <v>8301</v>
      </c>
      <c r="S2622" s="10">
        <f>(E2622/D2622)*100</f>
        <v>143.65230769230772</v>
      </c>
      <c r="T2622" s="12">
        <f>IF(P2622&gt;0,E2622/P2622,0)</f>
        <v>74.639488409272587</v>
      </c>
      <c r="U2622" t="str">
        <f>LEFT(R2622,FIND("/",R2622,1)-1)</f>
        <v>technology</v>
      </c>
      <c r="V2622" t="str">
        <f>RIGHT(R2622,(LEN(R2622)-LEN(U2622)-1))</f>
        <v>space exploration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>(I2623/86400)+25569+(-5/24)</f>
        <v>42145.539212962962</v>
      </c>
      <c r="K2623">
        <v>1429638988</v>
      </c>
      <c r="L2623" s="13">
        <f>(K2623/86400)+25569+(-5/24)</f>
        <v>42115.539212962962</v>
      </c>
      <c r="M2623" s="15" t="str">
        <f>TEXT(L2623, "mmm")</f>
        <v>Apr</v>
      </c>
      <c r="N2623" s="15" t="str">
        <f>TEXT(L2623, "yyyy")</f>
        <v>2015</v>
      </c>
      <c r="O2623" t="b">
        <v>1</v>
      </c>
      <c r="P2623">
        <v>465</v>
      </c>
      <c r="Q2623" t="b">
        <v>1</v>
      </c>
      <c r="R2623" t="s">
        <v>8301</v>
      </c>
      <c r="S2623" s="10">
        <f>(E2623/D2623)*100</f>
        <v>145.88</v>
      </c>
      <c r="T2623" s="12">
        <f>IF(P2623&gt;0,E2623/P2623,0)</f>
        <v>47.058064516129029</v>
      </c>
      <c r="U2623" t="str">
        <f>LEFT(R2623,FIND("/",R2623,1)-1)</f>
        <v>technology</v>
      </c>
      <c r="V2623" t="str">
        <f>RIGHT(R2623,(LEN(R2623)-LEN(U2623)-1))</f>
        <v>space exploration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>(I2624/86400)+25569+(-5/24)</f>
        <v>42734.534907407404</v>
      </c>
      <c r="K2624">
        <v>1479232216</v>
      </c>
      <c r="L2624" s="13">
        <f>(K2624/86400)+25569+(-5/24)</f>
        <v>42689.534907407404</v>
      </c>
      <c r="M2624" s="15" t="str">
        <f>TEXT(L2624, "mmm")</f>
        <v>Nov</v>
      </c>
      <c r="N2624" s="15" t="str">
        <f>TEXT(L2624, "yyyy")</f>
        <v>2016</v>
      </c>
      <c r="O2624" t="b">
        <v>0</v>
      </c>
      <c r="P2624">
        <v>74</v>
      </c>
      <c r="Q2624" t="b">
        <v>1</v>
      </c>
      <c r="R2624" t="s">
        <v>8301</v>
      </c>
      <c r="S2624" s="10">
        <f>(E2624/D2624)*100</f>
        <v>131.184</v>
      </c>
      <c r="T2624" s="12">
        <f>IF(P2624&gt;0,E2624/P2624,0)</f>
        <v>26.591351351351353</v>
      </c>
      <c r="U2624" t="str">
        <f>LEFT(R2624,FIND("/",R2624,1)-1)</f>
        <v>technology</v>
      </c>
      <c r="V2624" t="str">
        <f>RIGHT(R2624,(LEN(R2624)-LEN(U2624)-1))</f>
        <v>space exploration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>(I2625/86400)+25569+(-5/24)</f>
        <v>42706.048217592594</v>
      </c>
      <c r="K2625">
        <v>1479449366</v>
      </c>
      <c r="L2625" s="13">
        <f>(K2625/86400)+25569+(-5/24)</f>
        <v>42692.048217592594</v>
      </c>
      <c r="M2625" s="15" t="str">
        <f>TEXT(L2625, "mmm")</f>
        <v>Nov</v>
      </c>
      <c r="N2625" s="15" t="str">
        <f>TEXT(L2625, "yyyy")</f>
        <v>2016</v>
      </c>
      <c r="O2625" t="b">
        <v>0</v>
      </c>
      <c r="P2625">
        <v>62</v>
      </c>
      <c r="Q2625" t="b">
        <v>1</v>
      </c>
      <c r="R2625" t="s">
        <v>8301</v>
      </c>
      <c r="S2625" s="10">
        <f>(E2625/D2625)*100</f>
        <v>113.99999999999999</v>
      </c>
      <c r="T2625" s="12">
        <f>IF(P2625&gt;0,E2625/P2625,0)</f>
        <v>36.774193548387096</v>
      </c>
      <c r="U2625" t="str">
        <f>LEFT(R2625,FIND("/",R2625,1)-1)</f>
        <v>technology</v>
      </c>
      <c r="V2625" t="str">
        <f>RIGHT(R2625,(LEN(R2625)-LEN(U2625)-1))</f>
        <v>space exploration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>(I2626/86400)+25569+(-5/24)</f>
        <v>41165.213217592587</v>
      </c>
      <c r="K2626">
        <v>1345716422</v>
      </c>
      <c r="L2626" s="13">
        <f>(K2626/86400)+25569+(-5/24)</f>
        <v>41144.213217592587</v>
      </c>
      <c r="M2626" s="15" t="str">
        <f>TEXT(L2626, "mmm")</f>
        <v>Aug</v>
      </c>
      <c r="N2626" s="15" t="str">
        <f>TEXT(L2626, "yyyy")</f>
        <v>2012</v>
      </c>
      <c r="O2626" t="b">
        <v>0</v>
      </c>
      <c r="P2626">
        <v>3468</v>
      </c>
      <c r="Q2626" t="b">
        <v>1</v>
      </c>
      <c r="R2626" t="s">
        <v>8301</v>
      </c>
      <c r="S2626" s="10">
        <f>(E2626/D2626)*100</f>
        <v>1379.4206249999997</v>
      </c>
      <c r="T2626" s="12">
        <f>IF(P2626&gt;0,E2626/P2626,0)</f>
        <v>31.820544982698959</v>
      </c>
      <c r="U2626" t="str">
        <f>LEFT(R2626,FIND("/",R2626,1)-1)</f>
        <v>technology</v>
      </c>
      <c r="V2626" t="str">
        <f>RIGHT(R2626,(LEN(R2626)-LEN(U2626)-1))</f>
        <v>space exploration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>(I2627/86400)+25569+(-5/24)</f>
        <v>42683.643611111103</v>
      </c>
      <c r="K2627">
        <v>1476559608</v>
      </c>
      <c r="L2627" s="13">
        <f>(K2627/86400)+25569+(-5/24)</f>
        <v>42658.601944444446</v>
      </c>
      <c r="M2627" s="15" t="str">
        <f>TEXT(L2627, "mmm")</f>
        <v>Oct</v>
      </c>
      <c r="N2627" s="15" t="str">
        <f>TEXT(L2627, "yyyy")</f>
        <v>2016</v>
      </c>
      <c r="O2627" t="b">
        <v>0</v>
      </c>
      <c r="P2627">
        <v>52</v>
      </c>
      <c r="Q2627" t="b">
        <v>1</v>
      </c>
      <c r="R2627" t="s">
        <v>8301</v>
      </c>
      <c r="S2627" s="10">
        <f>(E2627/D2627)*100</f>
        <v>956</v>
      </c>
      <c r="T2627" s="12">
        <f>IF(P2627&gt;0,E2627/P2627,0)</f>
        <v>27.576923076923077</v>
      </c>
      <c r="U2627" t="str">
        <f>LEFT(R2627,FIND("/",R2627,1)-1)</f>
        <v>technology</v>
      </c>
      <c r="V2627" t="str">
        <f>RIGHT(R2627,(LEN(R2627)-LEN(U2627)-1))</f>
        <v>space exploration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>(I2628/86400)+25569+(-5/24)</f>
        <v>42158.41978009259</v>
      </c>
      <c r="K2628">
        <v>1430751869</v>
      </c>
      <c r="L2628" s="13">
        <f>(K2628/86400)+25569+(-5/24)</f>
        <v>42128.41978009259</v>
      </c>
      <c r="M2628" s="15" t="str">
        <f>TEXT(L2628, "mmm")</f>
        <v>May</v>
      </c>
      <c r="N2628" s="15" t="str">
        <f>TEXT(L2628, "yyyy")</f>
        <v>2015</v>
      </c>
      <c r="O2628" t="b">
        <v>0</v>
      </c>
      <c r="P2628">
        <v>50</v>
      </c>
      <c r="Q2628" t="b">
        <v>1</v>
      </c>
      <c r="R2628" t="s">
        <v>8301</v>
      </c>
      <c r="S2628" s="10">
        <f>(E2628/D2628)*100</f>
        <v>112.00000000000001</v>
      </c>
      <c r="T2628" s="12">
        <f>IF(P2628&gt;0,E2628/P2628,0)</f>
        <v>56</v>
      </c>
      <c r="U2628" t="str">
        <f>LEFT(R2628,FIND("/",R2628,1)-1)</f>
        <v>technology</v>
      </c>
      <c r="V2628" t="str">
        <f>RIGHT(R2628,(LEN(R2628)-LEN(U2628)-1))</f>
        <v>space exploration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>(I2629/86400)+25569+(-5/24)</f>
        <v>42334.662743055553</v>
      </c>
      <c r="K2629">
        <v>1445975661</v>
      </c>
      <c r="L2629" s="13">
        <f>(K2629/86400)+25569+(-5/24)</f>
        <v>42304.621076388888</v>
      </c>
      <c r="M2629" s="15" t="str">
        <f>TEXT(L2629, "mmm")</f>
        <v>Oct</v>
      </c>
      <c r="N2629" s="15" t="str">
        <f>TEXT(L2629, "yyyy")</f>
        <v>2015</v>
      </c>
      <c r="O2629" t="b">
        <v>0</v>
      </c>
      <c r="P2629">
        <v>45</v>
      </c>
      <c r="Q2629" t="b">
        <v>1</v>
      </c>
      <c r="R2629" t="s">
        <v>8301</v>
      </c>
      <c r="S2629" s="10">
        <f>(E2629/D2629)*100</f>
        <v>646.66666666666663</v>
      </c>
      <c r="T2629" s="12">
        <f>IF(P2629&gt;0,E2629/P2629,0)</f>
        <v>21.555555555555557</v>
      </c>
      <c r="U2629" t="str">
        <f>LEFT(R2629,FIND("/",R2629,1)-1)</f>
        <v>technology</v>
      </c>
      <c r="V2629" t="str">
        <f>RIGHT(R2629,(LEN(R2629)-LEN(U2629)-1))</f>
        <v>space exploration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>(I2630/86400)+25569+(-5/24)</f>
        <v>41973.757719907408</v>
      </c>
      <c r="K2630">
        <v>1415661067</v>
      </c>
      <c r="L2630" s="13">
        <f>(K2630/86400)+25569+(-5/24)</f>
        <v>41953.757719907408</v>
      </c>
      <c r="M2630" s="15" t="str">
        <f>TEXT(L2630, "mmm")</f>
        <v>Nov</v>
      </c>
      <c r="N2630" s="15" t="str">
        <f>TEXT(L2630, "yyyy")</f>
        <v>2014</v>
      </c>
      <c r="O2630" t="b">
        <v>0</v>
      </c>
      <c r="P2630">
        <v>21</v>
      </c>
      <c r="Q2630" t="b">
        <v>1</v>
      </c>
      <c r="R2630" t="s">
        <v>8301</v>
      </c>
      <c r="S2630" s="10">
        <f>(E2630/D2630)*100</f>
        <v>110.36948748510132</v>
      </c>
      <c r="T2630" s="12">
        <f>IF(P2630&gt;0,E2630/P2630,0)</f>
        <v>44.095238095238095</v>
      </c>
      <c r="U2630" t="str">
        <f>LEFT(R2630,FIND("/",R2630,1)-1)</f>
        <v>technology</v>
      </c>
      <c r="V2630" t="str">
        <f>RIGHT(R2630,(LEN(R2630)-LEN(U2630)-1))</f>
        <v>space exploration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>(I2631/86400)+25569+(-5/24)</f>
        <v>42138.330115740733</v>
      </c>
      <c r="K2631">
        <v>1429016122</v>
      </c>
      <c r="L2631" s="13">
        <f>(K2631/86400)+25569+(-5/24)</f>
        <v>42108.330115740733</v>
      </c>
      <c r="M2631" s="15" t="str">
        <f>TEXT(L2631, "mmm")</f>
        <v>Apr</v>
      </c>
      <c r="N2631" s="15" t="str">
        <f>TEXT(L2631, "yyyy")</f>
        <v>2015</v>
      </c>
      <c r="O2631" t="b">
        <v>0</v>
      </c>
      <c r="P2631">
        <v>100</v>
      </c>
      <c r="Q2631" t="b">
        <v>1</v>
      </c>
      <c r="R2631" t="s">
        <v>8301</v>
      </c>
      <c r="S2631" s="10">
        <f>(E2631/D2631)*100</f>
        <v>127.74000000000001</v>
      </c>
      <c r="T2631" s="12">
        <f>IF(P2631&gt;0,E2631/P2631,0)</f>
        <v>63.87</v>
      </c>
      <c r="U2631" t="str">
        <f>LEFT(R2631,FIND("/",R2631,1)-1)</f>
        <v>technology</v>
      </c>
      <c r="V2631" t="str">
        <f>RIGHT(R2631,(LEN(R2631)-LEN(U2631)-1))</f>
        <v>space exploration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>(I2632/86400)+25569+(-5/24)</f>
        <v>42551.208333333336</v>
      </c>
      <c r="K2632">
        <v>1464921112</v>
      </c>
      <c r="L2632" s="13">
        <f>(K2632/86400)+25569+(-5/24)</f>
        <v>42523.897129629629</v>
      </c>
      <c r="M2632" s="15" t="str">
        <f>TEXT(L2632, "mmm")</f>
        <v>Jun</v>
      </c>
      <c r="N2632" s="15" t="str">
        <f>TEXT(L2632, "yyyy")</f>
        <v>2016</v>
      </c>
      <c r="O2632" t="b">
        <v>0</v>
      </c>
      <c r="P2632">
        <v>81</v>
      </c>
      <c r="Q2632" t="b">
        <v>1</v>
      </c>
      <c r="R2632" t="s">
        <v>8301</v>
      </c>
      <c r="S2632" s="10">
        <f>(E2632/D2632)*100</f>
        <v>157.9</v>
      </c>
      <c r="T2632" s="12">
        <f>IF(P2632&gt;0,E2632/P2632,0)</f>
        <v>38.987654320987652</v>
      </c>
      <c r="U2632" t="str">
        <f>LEFT(R2632,FIND("/",R2632,1)-1)</f>
        <v>technology</v>
      </c>
      <c r="V2632" t="str">
        <f>RIGHT(R2632,(LEN(R2632)-LEN(U2632)-1))</f>
        <v>space exploration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>(I2633/86400)+25569+(-5/24)</f>
        <v>42245.960960648146</v>
      </c>
      <c r="K2633">
        <v>1438488227</v>
      </c>
      <c r="L2633" s="13">
        <f>(K2633/86400)+25569+(-5/24)</f>
        <v>42217.960960648146</v>
      </c>
      <c r="M2633" s="15" t="str">
        <f>TEXT(L2633, "mmm")</f>
        <v>Aug</v>
      </c>
      <c r="N2633" s="15" t="str">
        <f>TEXT(L2633, "yyyy")</f>
        <v>2015</v>
      </c>
      <c r="O2633" t="b">
        <v>0</v>
      </c>
      <c r="P2633">
        <v>286</v>
      </c>
      <c r="Q2633" t="b">
        <v>1</v>
      </c>
      <c r="R2633" t="s">
        <v>8301</v>
      </c>
      <c r="S2633" s="10">
        <f>(E2633/D2633)*100</f>
        <v>114.66525000000001</v>
      </c>
      <c r="T2633" s="12">
        <f>IF(P2633&gt;0,E2633/P2633,0)</f>
        <v>80.185489510489504</v>
      </c>
      <c r="U2633" t="str">
        <f>LEFT(R2633,FIND("/",R2633,1)-1)</f>
        <v>technology</v>
      </c>
      <c r="V2633" t="str">
        <f>RIGHT(R2633,(LEN(R2633)-LEN(U2633)-1))</f>
        <v>space exploration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>(I2634/86400)+25569+(-5/24)</f>
        <v>42518.853460648148</v>
      </c>
      <c r="K2634">
        <v>1462325339</v>
      </c>
      <c r="L2634" s="13">
        <f>(K2634/86400)+25569+(-5/24)</f>
        <v>42493.853460648148</v>
      </c>
      <c r="M2634" s="15" t="str">
        <f>TEXT(L2634, "mmm")</f>
        <v>May</v>
      </c>
      <c r="N2634" s="15" t="str">
        <f>TEXT(L2634, "yyyy")</f>
        <v>2016</v>
      </c>
      <c r="O2634" t="b">
        <v>0</v>
      </c>
      <c r="P2634">
        <v>42</v>
      </c>
      <c r="Q2634" t="b">
        <v>1</v>
      </c>
      <c r="R2634" t="s">
        <v>8301</v>
      </c>
      <c r="S2634" s="10">
        <f>(E2634/D2634)*100</f>
        <v>137.00934579439252</v>
      </c>
      <c r="T2634" s="12">
        <f>IF(P2634&gt;0,E2634/P2634,0)</f>
        <v>34.904761904761905</v>
      </c>
      <c r="U2634" t="str">
        <f>LEFT(R2634,FIND("/",R2634,1)-1)</f>
        <v>technology</v>
      </c>
      <c r="V2634" t="str">
        <f>RIGHT(R2634,(LEN(R2634)-LEN(U2634)-1))</f>
        <v>space exploration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>(I2635/86400)+25569+(-5/24)</f>
        <v>41697.75</v>
      </c>
      <c r="K2635">
        <v>1390938332</v>
      </c>
      <c r="L2635" s="13">
        <f>(K2635/86400)+25569+(-5/24)</f>
        <v>41667.614953703705</v>
      </c>
      <c r="M2635" s="15" t="str">
        <f>TEXT(L2635, "mmm")</f>
        <v>Jan</v>
      </c>
      <c r="N2635" s="15" t="str">
        <f>TEXT(L2635, "yyyy")</f>
        <v>2014</v>
      </c>
      <c r="O2635" t="b">
        <v>0</v>
      </c>
      <c r="P2635">
        <v>199</v>
      </c>
      <c r="Q2635" t="b">
        <v>1</v>
      </c>
      <c r="R2635" t="s">
        <v>8301</v>
      </c>
      <c r="S2635" s="10">
        <f>(E2635/D2635)*100</f>
        <v>354.62</v>
      </c>
      <c r="T2635" s="12">
        <f>IF(P2635&gt;0,E2635/P2635,0)</f>
        <v>89.100502512562812</v>
      </c>
      <c r="U2635" t="str">
        <f>LEFT(R2635,FIND("/",R2635,1)-1)</f>
        <v>technology</v>
      </c>
      <c r="V2635" t="str">
        <f>RIGHT(R2635,(LEN(R2635)-LEN(U2635)-1))</f>
        <v>space exploration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>(I2636/86400)+25569+(-5/24)</f>
        <v>42642.448159722218</v>
      </c>
      <c r="K2636">
        <v>1472571921</v>
      </c>
      <c r="L2636" s="13">
        <f>(K2636/86400)+25569+(-5/24)</f>
        <v>42612.448159722218</v>
      </c>
      <c r="M2636" s="15" t="str">
        <f>TEXT(L2636, "mmm")</f>
        <v>Aug</v>
      </c>
      <c r="N2636" s="15" t="str">
        <f>TEXT(L2636, "yyyy")</f>
        <v>2016</v>
      </c>
      <c r="O2636" t="b">
        <v>0</v>
      </c>
      <c r="P2636">
        <v>25</v>
      </c>
      <c r="Q2636" t="b">
        <v>1</v>
      </c>
      <c r="R2636" t="s">
        <v>8301</v>
      </c>
      <c r="S2636" s="10">
        <f>(E2636/D2636)*100</f>
        <v>106.02150537634409</v>
      </c>
      <c r="T2636" s="12">
        <f>IF(P2636&gt;0,E2636/P2636,0)</f>
        <v>39.44</v>
      </c>
      <c r="U2636" t="str">
        <f>LEFT(R2636,FIND("/",R2636,1)-1)</f>
        <v>technology</v>
      </c>
      <c r="V2636" t="str">
        <f>RIGHT(R2636,(LEN(R2636)-LEN(U2636)-1))</f>
        <v>space exploration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>(I2637/86400)+25569+(-5/24)</f>
        <v>42072.700937499998</v>
      </c>
      <c r="K2637">
        <v>1422917361</v>
      </c>
      <c r="L2637" s="13">
        <f>(K2637/86400)+25569+(-5/24)</f>
        <v>42037.742604166669</v>
      </c>
      <c r="M2637" s="15" t="str">
        <f>TEXT(L2637, "mmm")</f>
        <v>Feb</v>
      </c>
      <c r="N2637" s="15" t="str">
        <f>TEXT(L2637, "yyyy")</f>
        <v>2015</v>
      </c>
      <c r="O2637" t="b">
        <v>0</v>
      </c>
      <c r="P2637">
        <v>84</v>
      </c>
      <c r="Q2637" t="b">
        <v>1</v>
      </c>
      <c r="R2637" t="s">
        <v>8301</v>
      </c>
      <c r="S2637" s="10">
        <f>(E2637/D2637)*100</f>
        <v>100</v>
      </c>
      <c r="T2637" s="12">
        <f>IF(P2637&gt;0,E2637/P2637,0)</f>
        <v>136.9047619047619</v>
      </c>
      <c r="U2637" t="str">
        <f>LEFT(R2637,FIND("/",R2637,1)-1)</f>
        <v>technology</v>
      </c>
      <c r="V2637" t="str">
        <f>RIGHT(R2637,(LEN(R2637)-LEN(U2637)-1))</f>
        <v>space exploration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>(I2638/86400)+25569+(-5/24)</f>
        <v>42658.833333333336</v>
      </c>
      <c r="K2638">
        <v>1474641914</v>
      </c>
      <c r="L2638" s="13">
        <f>(K2638/86400)+25569+(-5/24)</f>
        <v>42636.406412037039</v>
      </c>
      <c r="M2638" s="15" t="str">
        <f>TEXT(L2638, "mmm")</f>
        <v>Sep</v>
      </c>
      <c r="N2638" s="15" t="str">
        <f>TEXT(L2638, "yyyy")</f>
        <v>2016</v>
      </c>
      <c r="O2638" t="b">
        <v>0</v>
      </c>
      <c r="P2638">
        <v>50</v>
      </c>
      <c r="Q2638" t="b">
        <v>1</v>
      </c>
      <c r="R2638" t="s">
        <v>8301</v>
      </c>
      <c r="S2638" s="10">
        <f>(E2638/D2638)*100</f>
        <v>187.3</v>
      </c>
      <c r="T2638" s="12">
        <f>IF(P2638&gt;0,E2638/P2638,0)</f>
        <v>37.46</v>
      </c>
      <c r="U2638" t="str">
        <f>LEFT(R2638,FIND("/",R2638,1)-1)</f>
        <v>technology</v>
      </c>
      <c r="V2638" t="str">
        <f>RIGHT(R2638,(LEN(R2638)-LEN(U2638)-1))</f>
        <v>space exploration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>(I2639/86400)+25569+(-5/24)</f>
        <v>42655.341145833336</v>
      </c>
      <c r="K2639">
        <v>1474895475</v>
      </c>
      <c r="L2639" s="13">
        <f>(K2639/86400)+25569+(-5/24)</f>
        <v>42639.341145833336</v>
      </c>
      <c r="M2639" s="15" t="str">
        <f>TEXT(L2639, "mmm")</f>
        <v>Sep</v>
      </c>
      <c r="N2639" s="15" t="str">
        <f>TEXT(L2639, "yyyy")</f>
        <v>2016</v>
      </c>
      <c r="O2639" t="b">
        <v>0</v>
      </c>
      <c r="P2639">
        <v>26</v>
      </c>
      <c r="Q2639" t="b">
        <v>1</v>
      </c>
      <c r="R2639" t="s">
        <v>8301</v>
      </c>
      <c r="S2639" s="10">
        <f>(E2639/D2639)*100</f>
        <v>166.2</v>
      </c>
      <c r="T2639" s="12">
        <f>IF(P2639&gt;0,E2639/P2639,0)</f>
        <v>31.96153846153846</v>
      </c>
      <c r="U2639" t="str">
        <f>LEFT(R2639,FIND("/",R2639,1)-1)</f>
        <v>technology</v>
      </c>
      <c r="V2639" t="str">
        <f>RIGHT(R2639,(LEN(R2639)-LEN(U2639)-1))</f>
        <v>space exploration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>(I2640/86400)+25569+(-5/24)</f>
        <v>42019.70480324074</v>
      </c>
      <c r="K2640">
        <v>1418766895</v>
      </c>
      <c r="L2640" s="13">
        <f>(K2640/86400)+25569+(-5/24)</f>
        <v>41989.70480324074</v>
      </c>
      <c r="M2640" s="15" t="str">
        <f>TEXT(L2640, "mmm")</f>
        <v>Dec</v>
      </c>
      <c r="N2640" s="15" t="str">
        <f>TEXT(L2640, "yyyy")</f>
        <v>2014</v>
      </c>
      <c r="O2640" t="b">
        <v>0</v>
      </c>
      <c r="P2640">
        <v>14</v>
      </c>
      <c r="Q2640" t="b">
        <v>1</v>
      </c>
      <c r="R2640" t="s">
        <v>8301</v>
      </c>
      <c r="S2640" s="10">
        <f>(E2640/D2640)*100</f>
        <v>101.72910662824208</v>
      </c>
      <c r="T2640" s="12">
        <f>IF(P2640&gt;0,E2640/P2640,0)</f>
        <v>25.214285714285715</v>
      </c>
      <c r="U2640" t="str">
        <f>LEFT(R2640,FIND("/",R2640,1)-1)</f>
        <v>technology</v>
      </c>
      <c r="V2640" t="str">
        <f>RIGHT(R2640,(LEN(R2640)-LEN(U2640)-1))</f>
        <v>space exploration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>(I2641/86400)+25569+(-5/24)</f>
        <v>42054.656805555554</v>
      </c>
      <c r="K2641">
        <v>1421786748</v>
      </c>
      <c r="L2641" s="13">
        <f>(K2641/86400)+25569+(-5/24)</f>
        <v>42024.656805555554</v>
      </c>
      <c r="M2641" s="15" t="str">
        <f>TEXT(L2641, "mmm")</f>
        <v>Jan</v>
      </c>
      <c r="N2641" s="15" t="str">
        <f>TEXT(L2641, "yyyy")</f>
        <v>2015</v>
      </c>
      <c r="O2641" t="b">
        <v>0</v>
      </c>
      <c r="P2641">
        <v>49</v>
      </c>
      <c r="Q2641" t="b">
        <v>1</v>
      </c>
      <c r="R2641" t="s">
        <v>8301</v>
      </c>
      <c r="S2641" s="10">
        <f>(E2641/D2641)*100</f>
        <v>164</v>
      </c>
      <c r="T2641" s="12">
        <f>IF(P2641&gt;0,E2641/P2641,0)</f>
        <v>10.040816326530612</v>
      </c>
      <c r="U2641" t="str">
        <f>LEFT(R2641,FIND("/",R2641,1)-1)</f>
        <v>technology</v>
      </c>
      <c r="V2641" t="str">
        <f>RIGHT(R2641,(LEN(R2641)-LEN(U2641)-1))</f>
        <v>space exploration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>(I2642/86400)+25569+(-5/24)</f>
        <v>42162.952245370368</v>
      </c>
      <c r="K2642">
        <v>1428551474</v>
      </c>
      <c r="L2642" s="13">
        <f>(K2642/86400)+25569+(-5/24)</f>
        <v>42102.952245370368</v>
      </c>
      <c r="M2642" s="15" t="str">
        <f>TEXT(L2642, "mmm")</f>
        <v>Apr</v>
      </c>
      <c r="N2642" s="15" t="str">
        <f>TEXT(L2642, "yyyy")</f>
        <v>2015</v>
      </c>
      <c r="O2642" t="b">
        <v>0</v>
      </c>
      <c r="P2642">
        <v>69</v>
      </c>
      <c r="Q2642" t="b">
        <v>1</v>
      </c>
      <c r="R2642" t="s">
        <v>8301</v>
      </c>
      <c r="S2642" s="10">
        <f>(E2642/D2642)*100</f>
        <v>105.66666666666666</v>
      </c>
      <c r="T2642" s="12">
        <f>IF(P2642&gt;0,E2642/P2642,0)</f>
        <v>45.94202898550725</v>
      </c>
      <c r="U2642" t="str">
        <f>LEFT(R2642,FIND("/",R2642,1)-1)</f>
        <v>technology</v>
      </c>
      <c r="V2642" t="str">
        <f>RIGHT(R2642,(LEN(R2642)-LEN(U2642)-1))</f>
        <v>space exploration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>(I2643/86400)+25569+(-5/24)</f>
        <v>41897.631249999999</v>
      </c>
      <c r="K2643">
        <v>1409341863</v>
      </c>
      <c r="L2643" s="13">
        <f>(K2643/86400)+25569+(-5/24)</f>
        <v>41880.618784722217</v>
      </c>
      <c r="M2643" s="15" t="str">
        <f>TEXT(L2643, "mmm")</f>
        <v>Aug</v>
      </c>
      <c r="N2643" s="15" t="str">
        <f>TEXT(L2643, "yyyy")</f>
        <v>2014</v>
      </c>
      <c r="O2643" t="b">
        <v>0</v>
      </c>
      <c r="P2643">
        <v>1</v>
      </c>
      <c r="Q2643" t="b">
        <v>0</v>
      </c>
      <c r="R2643" t="s">
        <v>8301</v>
      </c>
      <c r="S2643" s="10">
        <f>(E2643/D2643)*100</f>
        <v>1</v>
      </c>
      <c r="T2643" s="12">
        <f>IF(P2643&gt;0,E2643/P2643,0)</f>
        <v>15</v>
      </c>
      <c r="U2643" t="str">
        <f>LEFT(R2643,FIND("/",R2643,1)-1)</f>
        <v>technology</v>
      </c>
      <c r="V2643" t="str">
        <f>RIGHT(R2643,(LEN(R2643)-LEN(U2643)-1))</f>
        <v>space exploration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>(I2644/86400)+25569+(-5/24)</f>
        <v>42566.081249999996</v>
      </c>
      <c r="K2644">
        <v>1465970108</v>
      </c>
      <c r="L2644" s="13">
        <f>(K2644/86400)+25569+(-5/24)</f>
        <v>42536.03828703703</v>
      </c>
      <c r="M2644" s="15" t="str">
        <f>TEXT(L2644, "mmm")</f>
        <v>Jun</v>
      </c>
      <c r="N2644" s="15" t="str">
        <f>TEXT(L2644, "yyyy")</f>
        <v>2016</v>
      </c>
      <c r="O2644" t="b">
        <v>0</v>
      </c>
      <c r="P2644">
        <v>0</v>
      </c>
      <c r="Q2644" t="b">
        <v>0</v>
      </c>
      <c r="R2644" t="s">
        <v>8301</v>
      </c>
      <c r="S2644" s="10">
        <f>(E2644/D2644)*100</f>
        <v>0</v>
      </c>
      <c r="T2644" s="12">
        <f>IF(P2644&gt;0,E2644/P2644,0)</f>
        <v>0</v>
      </c>
      <c r="U2644" t="str">
        <f>LEFT(R2644,FIND("/",R2644,1)-1)</f>
        <v>technology</v>
      </c>
      <c r="V2644" t="str">
        <f>RIGHT(R2644,(LEN(R2644)-LEN(U2644)-1))</f>
        <v>space exploration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>(I2645/86400)+25569+(-5/24)</f>
        <v>42725.124305555553</v>
      </c>
      <c r="K2645">
        <v>1479218315</v>
      </c>
      <c r="L2645" s="13">
        <f>(K2645/86400)+25569+(-5/24)</f>
        <v>42689.374016203707</v>
      </c>
      <c r="M2645" s="15" t="str">
        <f>TEXT(L2645, "mmm")</f>
        <v>Nov</v>
      </c>
      <c r="N2645" s="15" t="str">
        <f>TEXT(L2645, "yyyy")</f>
        <v>2016</v>
      </c>
      <c r="O2645" t="b">
        <v>1</v>
      </c>
      <c r="P2645">
        <v>1501</v>
      </c>
      <c r="Q2645" t="b">
        <v>0</v>
      </c>
      <c r="R2645" t="s">
        <v>8301</v>
      </c>
      <c r="S2645" s="10">
        <f>(E2645/D2645)*100</f>
        <v>33.559730999999999</v>
      </c>
      <c r="T2645" s="12">
        <f>IF(P2645&gt;0,E2645/P2645,0)</f>
        <v>223.58248500999335</v>
      </c>
      <c r="U2645" t="str">
        <f>LEFT(R2645,FIND("/",R2645,1)-1)</f>
        <v>technology</v>
      </c>
      <c r="V2645" t="str">
        <f>RIGHT(R2645,(LEN(R2645)-LEN(U2645)-1))</f>
        <v>space exploration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>(I2646/86400)+25569+(-5/24)</f>
        <v>42804.583738425928</v>
      </c>
      <c r="K2646">
        <v>1486580435</v>
      </c>
      <c r="L2646" s="13">
        <f>(K2646/86400)+25569+(-5/24)</f>
        <v>42774.583738425928</v>
      </c>
      <c r="M2646" s="15" t="str">
        <f>TEXT(L2646, "mmm")</f>
        <v>Feb</v>
      </c>
      <c r="N2646" s="15" t="str">
        <f>TEXT(L2646, "yyyy")</f>
        <v>2017</v>
      </c>
      <c r="O2646" t="b">
        <v>1</v>
      </c>
      <c r="P2646">
        <v>52</v>
      </c>
      <c r="Q2646" t="b">
        <v>0</v>
      </c>
      <c r="R2646" t="s">
        <v>8301</v>
      </c>
      <c r="S2646" s="10">
        <f>(E2646/D2646)*100</f>
        <v>2.0529999999999999</v>
      </c>
      <c r="T2646" s="12">
        <f>IF(P2646&gt;0,E2646/P2646,0)</f>
        <v>39.480769230769234</v>
      </c>
      <c r="U2646" t="str">
        <f>LEFT(R2646,FIND("/",R2646,1)-1)</f>
        <v>technology</v>
      </c>
      <c r="V2646" t="str">
        <f>RIGHT(R2646,(LEN(R2646)-LEN(U2646)-1))</f>
        <v>space exploration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>(I2647/86400)+25569+(-5/24)</f>
        <v>41951.675960648143</v>
      </c>
      <c r="K2647">
        <v>1412885603</v>
      </c>
      <c r="L2647" s="13">
        <f>(K2647/86400)+25569+(-5/24)</f>
        <v>41921.634293981479</v>
      </c>
      <c r="M2647" s="15" t="str">
        <f>TEXT(L2647, "mmm")</f>
        <v>Oct</v>
      </c>
      <c r="N2647" s="15" t="str">
        <f>TEXT(L2647, "yyyy")</f>
        <v>2014</v>
      </c>
      <c r="O2647" t="b">
        <v>1</v>
      </c>
      <c r="P2647">
        <v>23</v>
      </c>
      <c r="Q2647" t="b">
        <v>0</v>
      </c>
      <c r="R2647" t="s">
        <v>8301</v>
      </c>
      <c r="S2647" s="10">
        <f>(E2647/D2647)*100</f>
        <v>10.5</v>
      </c>
      <c r="T2647" s="12">
        <f>IF(P2647&gt;0,E2647/P2647,0)</f>
        <v>91.304347826086953</v>
      </c>
      <c r="U2647" t="str">
        <f>LEFT(R2647,FIND("/",R2647,1)-1)</f>
        <v>technology</v>
      </c>
      <c r="V2647" t="str">
        <f>RIGHT(R2647,(LEN(R2647)-LEN(U2647)-1))</f>
        <v>space exploration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>(I2648/86400)+25569+(-5/24)</f>
        <v>42256.10496527778</v>
      </c>
      <c r="K2648">
        <v>1439191869</v>
      </c>
      <c r="L2648" s="13">
        <f>(K2648/86400)+25569+(-5/24)</f>
        <v>42226.10496527778</v>
      </c>
      <c r="M2648" s="15" t="str">
        <f>TEXT(L2648, "mmm")</f>
        <v>Aug</v>
      </c>
      <c r="N2648" s="15" t="str">
        <f>TEXT(L2648, "yyyy")</f>
        <v>2015</v>
      </c>
      <c r="O2648" t="b">
        <v>1</v>
      </c>
      <c r="P2648">
        <v>535</v>
      </c>
      <c r="Q2648" t="b">
        <v>0</v>
      </c>
      <c r="R2648" t="s">
        <v>8301</v>
      </c>
      <c r="S2648" s="10">
        <f>(E2648/D2648)*100</f>
        <v>8.4172840000000004</v>
      </c>
      <c r="T2648" s="12">
        <f>IF(P2648&gt;0,E2648/P2648,0)</f>
        <v>78.666205607476627</v>
      </c>
      <c r="U2648" t="str">
        <f>LEFT(R2648,FIND("/",R2648,1)-1)</f>
        <v>technology</v>
      </c>
      <c r="V2648" t="str">
        <f>RIGHT(R2648,(LEN(R2648)-LEN(U2648)-1))</f>
        <v>space exploration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>(I2649/86400)+25569+(-5/24)</f>
        <v>42230.053460648145</v>
      </c>
      <c r="K2649">
        <v>1436941019</v>
      </c>
      <c r="L2649" s="13">
        <f>(K2649/86400)+25569+(-5/24)</f>
        <v>42200.053460648145</v>
      </c>
      <c r="M2649" s="15" t="str">
        <f>TEXT(L2649, "mmm")</f>
        <v>Jul</v>
      </c>
      <c r="N2649" s="15" t="str">
        <f>TEXT(L2649, "yyyy")</f>
        <v>2015</v>
      </c>
      <c r="O2649" t="b">
        <v>0</v>
      </c>
      <c r="P2649">
        <v>3</v>
      </c>
      <c r="Q2649" t="b">
        <v>0</v>
      </c>
      <c r="R2649" t="s">
        <v>8301</v>
      </c>
      <c r="S2649" s="10">
        <f>(E2649/D2649)*100</f>
        <v>1.44</v>
      </c>
      <c r="T2649" s="12">
        <f>IF(P2649&gt;0,E2649/P2649,0)</f>
        <v>12</v>
      </c>
      <c r="U2649" t="str">
        <f>LEFT(R2649,FIND("/",R2649,1)-1)</f>
        <v>technology</v>
      </c>
      <c r="V2649" t="str">
        <f>RIGHT(R2649,(LEN(R2649)-LEN(U2649)-1))</f>
        <v>space exploration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>(I2650/86400)+25569+(-5/24)</f>
        <v>42438.506481481476</v>
      </c>
      <c r="K2650">
        <v>1454951360</v>
      </c>
      <c r="L2650" s="13">
        <f>(K2650/86400)+25569+(-5/24)</f>
        <v>42408.506481481476</v>
      </c>
      <c r="M2650" s="15" t="str">
        <f>TEXT(L2650, "mmm")</f>
        <v>Feb</v>
      </c>
      <c r="N2650" s="15" t="str">
        <f>TEXT(L2650, "yyyy")</f>
        <v>2016</v>
      </c>
      <c r="O2650" t="b">
        <v>0</v>
      </c>
      <c r="P2650">
        <v>6</v>
      </c>
      <c r="Q2650" t="b">
        <v>0</v>
      </c>
      <c r="R2650" t="s">
        <v>8301</v>
      </c>
      <c r="S2650" s="10">
        <f>(E2650/D2650)*100</f>
        <v>0.88333333333333341</v>
      </c>
      <c r="T2650" s="12">
        <f>IF(P2650&gt;0,E2650/P2650,0)</f>
        <v>17.666666666666668</v>
      </c>
      <c r="U2650" t="str">
        <f>LEFT(R2650,FIND("/",R2650,1)-1)</f>
        <v>technology</v>
      </c>
      <c r="V2650" t="str">
        <f>RIGHT(R2650,(LEN(R2650)-LEN(U2650)-1))</f>
        <v>space exploration</v>
      </c>
    </row>
    <row r="2651" spans="1:22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>(I2651/86400)+25569+(-5/24)</f>
        <v>42401.788668981484</v>
      </c>
      <c r="K2651">
        <v>1449186941</v>
      </c>
      <c r="L2651" s="13">
        <f>(K2651/86400)+25569+(-5/24)</f>
        <v>42341.788668981484</v>
      </c>
      <c r="M2651" s="15" t="str">
        <f>TEXT(L2651, "mmm")</f>
        <v>Dec</v>
      </c>
      <c r="N2651" s="15" t="str">
        <f>TEXT(L2651, "yyyy")</f>
        <v>2015</v>
      </c>
      <c r="O2651" t="b">
        <v>0</v>
      </c>
      <c r="P2651">
        <v>3</v>
      </c>
      <c r="Q2651" t="b">
        <v>0</v>
      </c>
      <c r="R2651" t="s">
        <v>8301</v>
      </c>
      <c r="S2651" s="10">
        <f>(E2651/D2651)*100</f>
        <v>9.920000000000001E-2</v>
      </c>
      <c r="T2651" s="12">
        <f>IF(P2651&gt;0,E2651/P2651,0)</f>
        <v>41.333333333333336</v>
      </c>
      <c r="U2651" t="str">
        <f>LEFT(R2651,FIND("/",R2651,1)-1)</f>
        <v>technology</v>
      </c>
      <c r="V2651" t="str">
        <f>RIGHT(R2651,(LEN(R2651)-LEN(U2651)-1))</f>
        <v>space exploration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>(I2652/86400)+25569+(-5/24)</f>
        <v>42725.416006944441</v>
      </c>
      <c r="K2652">
        <v>1479740343</v>
      </c>
      <c r="L2652" s="13">
        <f>(K2652/86400)+25569+(-5/24)</f>
        <v>42695.416006944441</v>
      </c>
      <c r="M2652" s="15" t="str">
        <f>TEXT(L2652, "mmm")</f>
        <v>Nov</v>
      </c>
      <c r="N2652" s="15" t="str">
        <f>TEXT(L2652, "yyyy")</f>
        <v>2016</v>
      </c>
      <c r="O2652" t="b">
        <v>0</v>
      </c>
      <c r="P2652">
        <v>5</v>
      </c>
      <c r="Q2652" t="b">
        <v>0</v>
      </c>
      <c r="R2652" t="s">
        <v>8301</v>
      </c>
      <c r="S2652" s="10">
        <f>(E2652/D2652)*100</f>
        <v>0.59666666666666668</v>
      </c>
      <c r="T2652" s="12">
        <f>IF(P2652&gt;0,E2652/P2652,0)</f>
        <v>71.599999999999994</v>
      </c>
      <c r="U2652" t="str">
        <f>LEFT(R2652,FIND("/",R2652,1)-1)</f>
        <v>technology</v>
      </c>
      <c r="V2652" t="str">
        <f>RIGHT(R2652,(LEN(R2652)-LEN(U2652)-1))</f>
        <v>space exploration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>(I2653/86400)+25569+(-5/24)</f>
        <v>42355.597326388888</v>
      </c>
      <c r="K2653">
        <v>1447960809</v>
      </c>
      <c r="L2653" s="13">
        <f>(K2653/86400)+25569+(-5/24)</f>
        <v>42327.597326388888</v>
      </c>
      <c r="M2653" s="15" t="str">
        <f>TEXT(L2653, "mmm")</f>
        <v>Nov</v>
      </c>
      <c r="N2653" s="15" t="str">
        <f>TEXT(L2653, "yyyy")</f>
        <v>2015</v>
      </c>
      <c r="O2653" t="b">
        <v>0</v>
      </c>
      <c r="P2653">
        <v>17</v>
      </c>
      <c r="Q2653" t="b">
        <v>0</v>
      </c>
      <c r="R2653" t="s">
        <v>8301</v>
      </c>
      <c r="S2653" s="10">
        <f>(E2653/D2653)*100</f>
        <v>1.8689285714285715</v>
      </c>
      <c r="T2653" s="12">
        <f>IF(P2653&gt;0,E2653/P2653,0)</f>
        <v>307.8235294117647</v>
      </c>
      <c r="U2653" t="str">
        <f>LEFT(R2653,FIND("/",R2653,1)-1)</f>
        <v>technology</v>
      </c>
      <c r="V2653" t="str">
        <f>RIGHT(R2653,(LEN(R2653)-LEN(U2653)-1))</f>
        <v>space exploration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>(I2654/86400)+25569+(-5/24)</f>
        <v>41982.950520833336</v>
      </c>
      <c r="K2654">
        <v>1415591325</v>
      </c>
      <c r="L2654" s="13">
        <f>(K2654/86400)+25569+(-5/24)</f>
        <v>41952.950520833336</v>
      </c>
      <c r="M2654" s="15" t="str">
        <f>TEXT(L2654, "mmm")</f>
        <v>Nov</v>
      </c>
      <c r="N2654" s="15" t="str">
        <f>TEXT(L2654, "yyyy")</f>
        <v>2014</v>
      </c>
      <c r="O2654" t="b">
        <v>0</v>
      </c>
      <c r="P2654">
        <v>11</v>
      </c>
      <c r="Q2654" t="b">
        <v>0</v>
      </c>
      <c r="R2654" t="s">
        <v>8301</v>
      </c>
      <c r="S2654" s="10">
        <f>(E2654/D2654)*100</f>
        <v>0.88500000000000001</v>
      </c>
      <c r="T2654" s="12">
        <f>IF(P2654&gt;0,E2654/P2654,0)</f>
        <v>80.454545454545453</v>
      </c>
      <c r="U2654" t="str">
        <f>LEFT(R2654,FIND("/",R2654,1)-1)</f>
        <v>technology</v>
      </c>
      <c r="V2654" t="str">
        <f>RIGHT(R2654,(LEN(R2654)-LEN(U2654)-1))</f>
        <v>space exploration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>(I2655/86400)+25569+(-5/24)</f>
        <v>41802.958333333328</v>
      </c>
      <c r="K2655">
        <v>1399909127</v>
      </c>
      <c r="L2655" s="13">
        <f>(K2655/86400)+25569+(-5/24)</f>
        <v>41771.443599537037</v>
      </c>
      <c r="M2655" s="15" t="str">
        <f>TEXT(L2655, "mmm")</f>
        <v>May</v>
      </c>
      <c r="N2655" s="15" t="str">
        <f>TEXT(L2655, "yyyy")</f>
        <v>2014</v>
      </c>
      <c r="O2655" t="b">
        <v>0</v>
      </c>
      <c r="P2655">
        <v>70</v>
      </c>
      <c r="Q2655" t="b">
        <v>0</v>
      </c>
      <c r="R2655" t="s">
        <v>8301</v>
      </c>
      <c r="S2655" s="10">
        <f>(E2655/D2655)*100</f>
        <v>11.52156862745098</v>
      </c>
      <c r="T2655" s="12">
        <f>IF(P2655&gt;0,E2655/P2655,0)</f>
        <v>83.942857142857136</v>
      </c>
      <c r="U2655" t="str">
        <f>LEFT(R2655,FIND("/",R2655,1)-1)</f>
        <v>technology</v>
      </c>
      <c r="V2655" t="str">
        <f>RIGHT(R2655,(LEN(R2655)-LEN(U2655)-1))</f>
        <v>space exploration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>(I2656/86400)+25569+(-5/24)</f>
        <v>42115.350995370369</v>
      </c>
      <c r="K2656">
        <v>1424442326</v>
      </c>
      <c r="L2656" s="13">
        <f>(K2656/86400)+25569+(-5/24)</f>
        <v>42055.392662037033</v>
      </c>
      <c r="M2656" s="15" t="str">
        <f>TEXT(L2656, "mmm")</f>
        <v>Feb</v>
      </c>
      <c r="N2656" s="15" t="str">
        <f>TEXT(L2656, "yyyy")</f>
        <v>2015</v>
      </c>
      <c r="O2656" t="b">
        <v>0</v>
      </c>
      <c r="P2656">
        <v>6</v>
      </c>
      <c r="Q2656" t="b">
        <v>0</v>
      </c>
      <c r="R2656" t="s">
        <v>8301</v>
      </c>
      <c r="S2656" s="10">
        <f>(E2656/D2656)*100</f>
        <v>5.1000000000000004E-2</v>
      </c>
      <c r="T2656" s="12">
        <f>IF(P2656&gt;0,E2656/P2656,0)</f>
        <v>8.5</v>
      </c>
      <c r="U2656" t="str">
        <f>LEFT(R2656,FIND("/",R2656,1)-1)</f>
        <v>technology</v>
      </c>
      <c r="V2656" t="str">
        <f>RIGHT(R2656,(LEN(R2656)-LEN(U2656)-1))</f>
        <v>space exploration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>(I2657/86400)+25569+(-5/24)</f>
        <v>42409.624999999993</v>
      </c>
      <c r="K2657">
        <v>1452631647</v>
      </c>
      <c r="L2657" s="13">
        <f>(K2657/86400)+25569+(-5/24)</f>
        <v>42381.657951388886</v>
      </c>
      <c r="M2657" s="15" t="str">
        <f>TEXT(L2657, "mmm")</f>
        <v>Jan</v>
      </c>
      <c r="N2657" s="15" t="str">
        <f>TEXT(L2657, "yyyy")</f>
        <v>2016</v>
      </c>
      <c r="O2657" t="b">
        <v>0</v>
      </c>
      <c r="P2657">
        <v>43</v>
      </c>
      <c r="Q2657" t="b">
        <v>0</v>
      </c>
      <c r="R2657" t="s">
        <v>8301</v>
      </c>
      <c r="S2657" s="10">
        <f>(E2657/D2657)*100</f>
        <v>21.033333333333335</v>
      </c>
      <c r="T2657" s="12">
        <f>IF(P2657&gt;0,E2657/P2657,0)</f>
        <v>73.372093023255815</v>
      </c>
      <c r="U2657" t="str">
        <f>LEFT(R2657,FIND("/",R2657,1)-1)</f>
        <v>technology</v>
      </c>
      <c r="V2657" t="str">
        <f>RIGHT(R2657,(LEN(R2657)-LEN(U2657)-1))</f>
        <v>space exploration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>(I2658/86400)+25569+(-5/24)</f>
        <v>42806.583333333336</v>
      </c>
      <c r="K2658">
        <v>1485966688</v>
      </c>
      <c r="L2658" s="13">
        <f>(K2658/86400)+25569+(-5/24)</f>
        <v>42767.480185185188</v>
      </c>
      <c r="M2658" s="15" t="str">
        <f>TEXT(L2658, "mmm")</f>
        <v>Feb</v>
      </c>
      <c r="N2658" s="15" t="str">
        <f>TEXT(L2658, "yyyy")</f>
        <v>2017</v>
      </c>
      <c r="O2658" t="b">
        <v>0</v>
      </c>
      <c r="P2658">
        <v>152</v>
      </c>
      <c r="Q2658" t="b">
        <v>0</v>
      </c>
      <c r="R2658" t="s">
        <v>8301</v>
      </c>
      <c r="S2658" s="10">
        <f>(E2658/D2658)*100</f>
        <v>11.436666666666667</v>
      </c>
      <c r="T2658" s="12">
        <f>IF(P2658&gt;0,E2658/P2658,0)</f>
        <v>112.86184210526316</v>
      </c>
      <c r="U2658" t="str">
        <f>LEFT(R2658,FIND("/",R2658,1)-1)</f>
        <v>technology</v>
      </c>
      <c r="V2658" t="str">
        <f>RIGHT(R2658,(LEN(R2658)-LEN(U2658)-1))</f>
        <v>space exploration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>(I2659/86400)+25569+(-5/24)</f>
        <v>42584.854166666664</v>
      </c>
      <c r="K2659">
        <v>1467325053</v>
      </c>
      <c r="L2659" s="13">
        <f>(K2659/86400)+25569+(-5/24)</f>
        <v>42551.720520833333</v>
      </c>
      <c r="M2659" s="15" t="str">
        <f>TEXT(L2659, "mmm")</f>
        <v>Jun</v>
      </c>
      <c r="N2659" s="15" t="str">
        <f>TEXT(L2659, "yyyy")</f>
        <v>2016</v>
      </c>
      <c r="O2659" t="b">
        <v>0</v>
      </c>
      <c r="P2659">
        <v>59</v>
      </c>
      <c r="Q2659" t="b">
        <v>0</v>
      </c>
      <c r="R2659" t="s">
        <v>8301</v>
      </c>
      <c r="S2659" s="10">
        <f>(E2659/D2659)*100</f>
        <v>18.737933333333334</v>
      </c>
      <c r="T2659" s="12">
        <f>IF(P2659&gt;0,E2659/P2659,0)</f>
        <v>95.277627118644077</v>
      </c>
      <c r="U2659" t="str">
        <f>LEFT(R2659,FIND("/",R2659,1)-1)</f>
        <v>technology</v>
      </c>
      <c r="V2659" t="str">
        <f>RIGHT(R2659,(LEN(R2659)-LEN(U2659)-1))</f>
        <v>space exploration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>(I2660/86400)+25569+(-5/24)</f>
        <v>42581.675856481474</v>
      </c>
      <c r="K2660">
        <v>1467321194</v>
      </c>
      <c r="L2660" s="13">
        <f>(K2660/86400)+25569+(-5/24)</f>
        <v>42551.675856481474</v>
      </c>
      <c r="M2660" s="15" t="str">
        <f>TEXT(L2660, "mmm")</f>
        <v>Jun</v>
      </c>
      <c r="N2660" s="15" t="str">
        <f>TEXT(L2660, "yyyy")</f>
        <v>2016</v>
      </c>
      <c r="O2660" t="b">
        <v>0</v>
      </c>
      <c r="P2660">
        <v>4</v>
      </c>
      <c r="Q2660" t="b">
        <v>0</v>
      </c>
      <c r="R2660" t="s">
        <v>8301</v>
      </c>
      <c r="S2660" s="10">
        <f>(E2660/D2660)*100</f>
        <v>9.285714285714286E-2</v>
      </c>
      <c r="T2660" s="12">
        <f>IF(P2660&gt;0,E2660/P2660,0)</f>
        <v>22.75</v>
      </c>
      <c r="U2660" t="str">
        <f>LEFT(R2660,FIND("/",R2660,1)-1)</f>
        <v>technology</v>
      </c>
      <c r="V2660" t="str">
        <f>RIGHT(R2660,(LEN(R2660)-LEN(U2660)-1))</f>
        <v>space exploration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>(I2661/86400)+25569+(-5/24)</f>
        <v>42111.861226851848</v>
      </c>
      <c r="K2661">
        <v>1426729210</v>
      </c>
      <c r="L2661" s="13">
        <f>(K2661/86400)+25569+(-5/24)</f>
        <v>42081.861226851848</v>
      </c>
      <c r="M2661" s="15" t="str">
        <f>TEXT(L2661, "mmm")</f>
        <v>Mar</v>
      </c>
      <c r="N2661" s="15" t="str">
        <f>TEXT(L2661, "yyyy")</f>
        <v>2015</v>
      </c>
      <c r="O2661" t="b">
        <v>0</v>
      </c>
      <c r="P2661">
        <v>10</v>
      </c>
      <c r="Q2661" t="b">
        <v>0</v>
      </c>
      <c r="R2661" t="s">
        <v>8301</v>
      </c>
      <c r="S2661" s="10">
        <f>(E2661/D2661)*100</f>
        <v>2.7204081632653061</v>
      </c>
      <c r="T2661" s="12">
        <f>IF(P2661&gt;0,E2661/P2661,0)</f>
        <v>133.30000000000001</v>
      </c>
      <c r="U2661" t="str">
        <f>LEFT(R2661,FIND("/",R2661,1)-1)</f>
        <v>technology</v>
      </c>
      <c r="V2661" t="str">
        <f>RIGHT(R2661,(LEN(R2661)-LEN(U2661)-1))</f>
        <v>space exploration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>(I2662/86400)+25569+(-5/24)</f>
        <v>42332.546504629623</v>
      </c>
      <c r="K2662">
        <v>1443200818</v>
      </c>
      <c r="L2662" s="13">
        <f>(K2662/86400)+25569+(-5/24)</f>
        <v>42272.504837962959</v>
      </c>
      <c r="M2662" s="15" t="str">
        <f>TEXT(L2662, "mmm")</f>
        <v>Sep</v>
      </c>
      <c r="N2662" s="15" t="str">
        <f>TEXT(L2662, "yyyy")</f>
        <v>2015</v>
      </c>
      <c r="O2662" t="b">
        <v>0</v>
      </c>
      <c r="P2662">
        <v>5</v>
      </c>
      <c r="Q2662" t="b">
        <v>0</v>
      </c>
      <c r="R2662" t="s">
        <v>8301</v>
      </c>
      <c r="S2662" s="10">
        <f>(E2662/D2662)*100</f>
        <v>9.5000000000000001E-2</v>
      </c>
      <c r="T2662" s="12">
        <f>IF(P2662&gt;0,E2662/P2662,0)</f>
        <v>3.8</v>
      </c>
      <c r="U2662" t="str">
        <f>LEFT(R2662,FIND("/",R2662,1)-1)</f>
        <v>technology</v>
      </c>
      <c r="V2662" t="str">
        <f>RIGHT(R2662,(LEN(R2662)-LEN(U2662)-1))</f>
        <v>space exploration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>(I2663/86400)+25569+(-5/24)</f>
        <v>41572.750115740739</v>
      </c>
      <c r="K2663">
        <v>1380150010</v>
      </c>
      <c r="L2663" s="13">
        <f>(K2663/86400)+25569+(-5/24)</f>
        <v>41542.750115740739</v>
      </c>
      <c r="M2663" s="15" t="str">
        <f>TEXT(L2663, "mmm")</f>
        <v>Sep</v>
      </c>
      <c r="N2663" s="15" t="str">
        <f>TEXT(L2663, "yyyy")</f>
        <v>2013</v>
      </c>
      <c r="O2663" t="b">
        <v>0</v>
      </c>
      <c r="P2663">
        <v>60</v>
      </c>
      <c r="Q2663" t="b">
        <v>1</v>
      </c>
      <c r="R2663" t="s">
        <v>8302</v>
      </c>
      <c r="S2663" s="10">
        <f>(E2663/D2663)*100</f>
        <v>102.89999999999999</v>
      </c>
      <c r="T2663" s="12">
        <f>IF(P2663&gt;0,E2663/P2663,0)</f>
        <v>85.75</v>
      </c>
      <c r="U2663" t="str">
        <f>LEFT(R2663,FIND("/",R2663,1)-1)</f>
        <v>technology</v>
      </c>
      <c r="V2663" t="str">
        <f>RIGHT(R2663,(LEN(R2663)-LEN(U2663)-1))</f>
        <v>makerspaces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>(I2664/86400)+25569+(-5/24)</f>
        <v>42237.538344907407</v>
      </c>
      <c r="K2664">
        <v>1437587713</v>
      </c>
      <c r="L2664" s="13">
        <f>(K2664/86400)+25569+(-5/24)</f>
        <v>42207.538344907407</v>
      </c>
      <c r="M2664" s="15" t="str">
        <f>TEXT(L2664, "mmm")</f>
        <v>Jul</v>
      </c>
      <c r="N2664" s="15" t="str">
        <f>TEXT(L2664, "yyyy")</f>
        <v>2015</v>
      </c>
      <c r="O2664" t="b">
        <v>0</v>
      </c>
      <c r="P2664">
        <v>80</v>
      </c>
      <c r="Q2664" t="b">
        <v>1</v>
      </c>
      <c r="R2664" t="s">
        <v>8302</v>
      </c>
      <c r="S2664" s="10">
        <f>(E2664/D2664)*100</f>
        <v>106.80000000000001</v>
      </c>
      <c r="T2664" s="12">
        <f>IF(P2664&gt;0,E2664/P2664,0)</f>
        <v>267</v>
      </c>
      <c r="U2664" t="str">
        <f>LEFT(R2664,FIND("/",R2664,1)-1)</f>
        <v>technology</v>
      </c>
      <c r="V2664" t="str">
        <f>RIGHT(R2664,(LEN(R2664)-LEN(U2664)-1))</f>
        <v>makerspaces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>(I2665/86400)+25569+(-5/24)</f>
        <v>42251.416666666664</v>
      </c>
      <c r="K2665">
        <v>1438873007</v>
      </c>
      <c r="L2665" s="13">
        <f>(K2665/86400)+25569+(-5/24)</f>
        <v>42222.41443287037</v>
      </c>
      <c r="M2665" s="15" t="str">
        <f>TEXT(L2665, "mmm")</f>
        <v>Aug</v>
      </c>
      <c r="N2665" s="15" t="str">
        <f>TEXT(L2665, "yyyy")</f>
        <v>2015</v>
      </c>
      <c r="O2665" t="b">
        <v>0</v>
      </c>
      <c r="P2665">
        <v>56</v>
      </c>
      <c r="Q2665" t="b">
        <v>1</v>
      </c>
      <c r="R2665" t="s">
        <v>8302</v>
      </c>
      <c r="S2665" s="10">
        <f>(E2665/D2665)*100</f>
        <v>104.59625</v>
      </c>
      <c r="T2665" s="12">
        <f>IF(P2665&gt;0,E2665/P2665,0)</f>
        <v>373.55803571428572</v>
      </c>
      <c r="U2665" t="str">
        <f>LEFT(R2665,FIND("/",R2665,1)-1)</f>
        <v>technology</v>
      </c>
      <c r="V2665" t="str">
        <f>RIGHT(R2665,(LEN(R2665)-LEN(U2665)-1))</f>
        <v>makerspaces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>(I2666/86400)+25569+(-5/24)</f>
        <v>42347.082638888889</v>
      </c>
      <c r="K2666">
        <v>1446683797</v>
      </c>
      <c r="L2666" s="13">
        <f>(K2666/86400)+25569+(-5/24)</f>
        <v>42312.817094907405</v>
      </c>
      <c r="M2666" s="15" t="str">
        <f>TEXT(L2666, "mmm")</f>
        <v>Nov</v>
      </c>
      <c r="N2666" s="15" t="str">
        <f>TEXT(L2666, "yyyy")</f>
        <v>2015</v>
      </c>
      <c r="O2666" t="b">
        <v>0</v>
      </c>
      <c r="P2666">
        <v>104</v>
      </c>
      <c r="Q2666" t="b">
        <v>1</v>
      </c>
      <c r="R2666" t="s">
        <v>8302</v>
      </c>
      <c r="S2666" s="10">
        <f>(E2666/D2666)*100</f>
        <v>103.42857142857143</v>
      </c>
      <c r="T2666" s="12">
        <f>IF(P2666&gt;0,E2666/P2666,0)</f>
        <v>174.03846153846155</v>
      </c>
      <c r="U2666" t="str">
        <f>LEFT(R2666,FIND("/",R2666,1)-1)</f>
        <v>technology</v>
      </c>
      <c r="V2666" t="str">
        <f>RIGHT(R2666,(LEN(R2666)-LEN(U2666)-1))</f>
        <v>makerspaces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>(I2667/86400)+25569+(-5/24)</f>
        <v>42128.687199074069</v>
      </c>
      <c r="K2667">
        <v>1426886974</v>
      </c>
      <c r="L2667" s="13">
        <f>(K2667/86400)+25569+(-5/24)</f>
        <v>42083.687199074069</v>
      </c>
      <c r="M2667" s="15" t="str">
        <f>TEXT(L2667, "mmm")</f>
        <v>Mar</v>
      </c>
      <c r="N2667" s="15" t="str">
        <f>TEXT(L2667, "yyyy")</f>
        <v>2015</v>
      </c>
      <c r="O2667" t="b">
        <v>0</v>
      </c>
      <c r="P2667">
        <v>46</v>
      </c>
      <c r="Q2667" t="b">
        <v>1</v>
      </c>
      <c r="R2667" t="s">
        <v>8302</v>
      </c>
      <c r="S2667" s="10">
        <f>(E2667/D2667)*100</f>
        <v>123.14285714285715</v>
      </c>
      <c r="T2667" s="12">
        <f>IF(P2667&gt;0,E2667/P2667,0)</f>
        <v>93.695652173913047</v>
      </c>
      <c r="U2667" t="str">
        <f>LEFT(R2667,FIND("/",R2667,1)-1)</f>
        <v>technology</v>
      </c>
      <c r="V2667" t="str">
        <f>RIGHT(R2667,(LEN(R2667)-LEN(U2667)-1))</f>
        <v>makerspaces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>(I2668/86400)+25569+(-5/24)</f>
        <v>42272.666666666664</v>
      </c>
      <c r="K2668">
        <v>1440008439</v>
      </c>
      <c r="L2668" s="13">
        <f>(K2668/86400)+25569+(-5/24)</f>
        <v>42235.55600694444</v>
      </c>
      <c r="M2668" s="15" t="str">
        <f>TEXT(L2668, "mmm")</f>
        <v>Aug</v>
      </c>
      <c r="N2668" s="15" t="str">
        <f>TEXT(L2668, "yyyy")</f>
        <v>2015</v>
      </c>
      <c r="O2668" t="b">
        <v>0</v>
      </c>
      <c r="P2668">
        <v>206</v>
      </c>
      <c r="Q2668" t="b">
        <v>1</v>
      </c>
      <c r="R2668" t="s">
        <v>8302</v>
      </c>
      <c r="S2668" s="10">
        <f>(E2668/D2668)*100</f>
        <v>159.29509999999999</v>
      </c>
      <c r="T2668" s="12">
        <f>IF(P2668&gt;0,E2668/P2668,0)</f>
        <v>77.327718446601949</v>
      </c>
      <c r="U2668" t="str">
        <f>LEFT(R2668,FIND("/",R2668,1)-1)</f>
        <v>technology</v>
      </c>
      <c r="V2668" t="str">
        <f>RIGHT(R2668,(LEN(R2668)-LEN(U2668)-1))</f>
        <v>makerspaces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>(I2669/86400)+25569+(-5/24)</f>
        <v>42410.717777777776</v>
      </c>
      <c r="K2669">
        <v>1452550416</v>
      </c>
      <c r="L2669" s="13">
        <f>(K2669/86400)+25569+(-5/24)</f>
        <v>42380.717777777776</v>
      </c>
      <c r="M2669" s="15" t="str">
        <f>TEXT(L2669, "mmm")</f>
        <v>Jan</v>
      </c>
      <c r="N2669" s="15" t="str">
        <f>TEXT(L2669, "yyyy")</f>
        <v>2016</v>
      </c>
      <c r="O2669" t="b">
        <v>0</v>
      </c>
      <c r="P2669">
        <v>18</v>
      </c>
      <c r="Q2669" t="b">
        <v>1</v>
      </c>
      <c r="R2669" t="s">
        <v>8302</v>
      </c>
      <c r="S2669" s="10">
        <f>(E2669/D2669)*100</f>
        <v>110.66666666666667</v>
      </c>
      <c r="T2669" s="12">
        <f>IF(P2669&gt;0,E2669/P2669,0)</f>
        <v>92.222222222222229</v>
      </c>
      <c r="U2669" t="str">
        <f>LEFT(R2669,FIND("/",R2669,1)-1)</f>
        <v>technology</v>
      </c>
      <c r="V2669" t="str">
        <f>RIGHT(R2669,(LEN(R2669)-LEN(U2669)-1))</f>
        <v>makerspaces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>(I2670/86400)+25569+(-5/24)</f>
        <v>42317.397222222215</v>
      </c>
      <c r="K2670">
        <v>1443449265</v>
      </c>
      <c r="L2670" s="13">
        <f>(K2670/86400)+25569+(-5/24)</f>
        <v>42275.380381944444</v>
      </c>
      <c r="M2670" s="15" t="str">
        <f>TEXT(L2670, "mmm")</f>
        <v>Sep</v>
      </c>
      <c r="N2670" s="15" t="str">
        <f>TEXT(L2670, "yyyy")</f>
        <v>2015</v>
      </c>
      <c r="O2670" t="b">
        <v>0</v>
      </c>
      <c r="P2670">
        <v>28</v>
      </c>
      <c r="Q2670" t="b">
        <v>1</v>
      </c>
      <c r="R2670" t="s">
        <v>8302</v>
      </c>
      <c r="S2670" s="10">
        <f>(E2670/D2670)*100</f>
        <v>170.70000000000002</v>
      </c>
      <c r="T2670" s="12">
        <f>IF(P2670&gt;0,E2670/P2670,0)</f>
        <v>60.964285714285715</v>
      </c>
      <c r="U2670" t="str">
        <f>LEFT(R2670,FIND("/",R2670,1)-1)</f>
        <v>technology</v>
      </c>
      <c r="V2670" t="str">
        <f>RIGHT(R2670,(LEN(R2670)-LEN(U2670)-1))</f>
        <v>makerspaces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>(I2671/86400)+25569+(-5/24)</f>
        <v>42378.827499999992</v>
      </c>
      <c r="K2671">
        <v>1447203096</v>
      </c>
      <c r="L2671" s="13">
        <f>(K2671/86400)+25569+(-5/24)</f>
        <v>42318.827499999992</v>
      </c>
      <c r="M2671" s="15" t="str">
        <f>TEXT(L2671, "mmm")</f>
        <v>Nov</v>
      </c>
      <c r="N2671" s="15" t="str">
        <f>TEXT(L2671, "yyyy")</f>
        <v>2015</v>
      </c>
      <c r="O2671" t="b">
        <v>0</v>
      </c>
      <c r="P2671">
        <v>11</v>
      </c>
      <c r="Q2671" t="b">
        <v>1</v>
      </c>
      <c r="R2671" t="s">
        <v>8302</v>
      </c>
      <c r="S2671" s="10">
        <f>(E2671/D2671)*100</f>
        <v>125.125</v>
      </c>
      <c r="T2671" s="12">
        <f>IF(P2671&gt;0,E2671/P2671,0)</f>
        <v>91</v>
      </c>
      <c r="U2671" t="str">
        <f>LEFT(R2671,FIND("/",R2671,1)-1)</f>
        <v>technology</v>
      </c>
      <c r="V2671" t="str">
        <f>RIGHT(R2671,(LEN(R2671)-LEN(U2671)-1))</f>
        <v>makerspaces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>(I2672/86400)+25569+(-5/24)</f>
        <v>41848.812268518515</v>
      </c>
      <c r="K2672">
        <v>1404174580</v>
      </c>
      <c r="L2672" s="13">
        <f>(K2672/86400)+25569+(-5/24)</f>
        <v>41820.812268518515</v>
      </c>
      <c r="M2672" s="15" t="str">
        <f>TEXT(L2672, "mmm")</f>
        <v>Jun</v>
      </c>
      <c r="N2672" s="15" t="str">
        <f>TEXT(L2672, "yyyy")</f>
        <v>2014</v>
      </c>
      <c r="O2672" t="b">
        <v>1</v>
      </c>
      <c r="P2672">
        <v>60</v>
      </c>
      <c r="Q2672" t="b">
        <v>0</v>
      </c>
      <c r="R2672" t="s">
        <v>8302</v>
      </c>
      <c r="S2672" s="10">
        <f>(E2672/D2672)*100</f>
        <v>6.4158609339642041</v>
      </c>
      <c r="T2672" s="12">
        <f>IF(P2672&gt;0,E2672/P2672,0)</f>
        <v>41.583333333333336</v>
      </c>
      <c r="U2672" t="str">
        <f>LEFT(R2672,FIND("/",R2672,1)-1)</f>
        <v>technology</v>
      </c>
      <c r="V2672" t="str">
        <f>RIGHT(R2672,(LEN(R2672)-LEN(U2672)-1))</f>
        <v>makerspaces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>(I2673/86400)+25569+(-5/24)</f>
        <v>41992.609722222223</v>
      </c>
      <c r="K2673">
        <v>1416419916</v>
      </c>
      <c r="L2673" s="13">
        <f>(K2673/86400)+25569+(-5/24)</f>
        <v>41962.54069444444</v>
      </c>
      <c r="M2673" s="15" t="str">
        <f>TEXT(L2673, "mmm")</f>
        <v>Nov</v>
      </c>
      <c r="N2673" s="15" t="str">
        <f>TEXT(L2673, "yyyy")</f>
        <v>2014</v>
      </c>
      <c r="O2673" t="b">
        <v>1</v>
      </c>
      <c r="P2673">
        <v>84</v>
      </c>
      <c r="Q2673" t="b">
        <v>0</v>
      </c>
      <c r="R2673" t="s">
        <v>8302</v>
      </c>
      <c r="S2673" s="10">
        <f>(E2673/D2673)*100</f>
        <v>11.343999999999999</v>
      </c>
      <c r="T2673" s="12">
        <f>IF(P2673&gt;0,E2673/P2673,0)</f>
        <v>33.761904761904759</v>
      </c>
      <c r="U2673" t="str">
        <f>LEFT(R2673,FIND("/",R2673,1)-1)</f>
        <v>technology</v>
      </c>
      <c r="V2673" t="str">
        <f>RIGHT(R2673,(LEN(R2673)-LEN(U2673)-1))</f>
        <v>makerspaces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>(I2674/86400)+25569+(-5/24)</f>
        <v>42366.041666666664</v>
      </c>
      <c r="K2674">
        <v>1449436390</v>
      </c>
      <c r="L2674" s="13">
        <f>(K2674/86400)+25569+(-5/24)</f>
        <v>42344.675810185181</v>
      </c>
      <c r="M2674" s="15" t="str">
        <f>TEXT(L2674, "mmm")</f>
        <v>Dec</v>
      </c>
      <c r="N2674" s="15" t="str">
        <f>TEXT(L2674, "yyyy")</f>
        <v>2015</v>
      </c>
      <c r="O2674" t="b">
        <v>1</v>
      </c>
      <c r="P2674">
        <v>47</v>
      </c>
      <c r="Q2674" t="b">
        <v>0</v>
      </c>
      <c r="R2674" t="s">
        <v>8302</v>
      </c>
      <c r="S2674" s="10">
        <f>(E2674/D2674)*100</f>
        <v>33.19</v>
      </c>
      <c r="T2674" s="12">
        <f>IF(P2674&gt;0,E2674/P2674,0)</f>
        <v>70.61702127659575</v>
      </c>
      <c r="U2674" t="str">
        <f>LEFT(R2674,FIND("/",R2674,1)-1)</f>
        <v>technology</v>
      </c>
      <c r="V2674" t="str">
        <f>RIGHT(R2674,(LEN(R2674)-LEN(U2674)-1))</f>
        <v>makerspaces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>(I2675/86400)+25569+(-5/24)</f>
        <v>41941.739583333328</v>
      </c>
      <c r="K2675">
        <v>1412081999</v>
      </c>
      <c r="L2675" s="13">
        <f>(K2675/86400)+25569+(-5/24)</f>
        <v>41912.333321759259</v>
      </c>
      <c r="M2675" s="15" t="str">
        <f>TEXT(L2675, "mmm")</f>
        <v>Sep</v>
      </c>
      <c r="N2675" s="15" t="str">
        <f>TEXT(L2675, "yyyy")</f>
        <v>2014</v>
      </c>
      <c r="O2675" t="b">
        <v>1</v>
      </c>
      <c r="P2675">
        <v>66</v>
      </c>
      <c r="Q2675" t="b">
        <v>0</v>
      </c>
      <c r="R2675" t="s">
        <v>8302</v>
      </c>
      <c r="S2675" s="10">
        <f>(E2675/D2675)*100</f>
        <v>27.58</v>
      </c>
      <c r="T2675" s="12">
        <f>IF(P2675&gt;0,E2675/P2675,0)</f>
        <v>167.15151515151516</v>
      </c>
      <c r="U2675" t="str">
        <f>LEFT(R2675,FIND("/",R2675,1)-1)</f>
        <v>technology</v>
      </c>
      <c r="V2675" t="str">
        <f>RIGHT(R2675,(LEN(R2675)-LEN(U2675)-1))</f>
        <v>makerspaces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>(I2676/86400)+25569+(-5/24)</f>
        <v>42555.999305555553</v>
      </c>
      <c r="K2676">
        <v>1465398670</v>
      </c>
      <c r="L2676" s="13">
        <f>(K2676/86400)+25569+(-5/24)</f>
        <v>42529.424421296295</v>
      </c>
      <c r="M2676" s="15" t="str">
        <f>TEXT(L2676, "mmm")</f>
        <v>Jun</v>
      </c>
      <c r="N2676" s="15" t="str">
        <f>TEXT(L2676, "yyyy")</f>
        <v>2016</v>
      </c>
      <c r="O2676" t="b">
        <v>1</v>
      </c>
      <c r="P2676">
        <v>171</v>
      </c>
      <c r="Q2676" t="b">
        <v>0</v>
      </c>
      <c r="R2676" t="s">
        <v>8302</v>
      </c>
      <c r="S2676" s="10">
        <f>(E2676/D2676)*100</f>
        <v>62.839999999999996</v>
      </c>
      <c r="T2676" s="12">
        <f>IF(P2676&gt;0,E2676/P2676,0)</f>
        <v>128.61988304093566</v>
      </c>
      <c r="U2676" t="str">
        <f>LEFT(R2676,FIND("/",R2676,1)-1)</f>
        <v>technology</v>
      </c>
      <c r="V2676" t="str">
        <f>RIGHT(R2676,(LEN(R2676)-LEN(U2676)-1))</f>
        <v>makerspaces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>(I2677/86400)+25569+(-5/24)</f>
        <v>41953.690844907404</v>
      </c>
      <c r="K2677">
        <v>1413059689</v>
      </c>
      <c r="L2677" s="13">
        <f>(K2677/86400)+25569+(-5/24)</f>
        <v>41923.649178240739</v>
      </c>
      <c r="M2677" s="15" t="str">
        <f>TEXT(L2677, "mmm")</f>
        <v>Oct</v>
      </c>
      <c r="N2677" s="15" t="str">
        <f>TEXT(L2677, "yyyy")</f>
        <v>2014</v>
      </c>
      <c r="O2677" t="b">
        <v>1</v>
      </c>
      <c r="P2677">
        <v>29</v>
      </c>
      <c r="Q2677" t="b">
        <v>0</v>
      </c>
      <c r="R2677" t="s">
        <v>8302</v>
      </c>
      <c r="S2677" s="10">
        <f>(E2677/D2677)*100</f>
        <v>7.5880000000000001</v>
      </c>
      <c r="T2677" s="12">
        <f>IF(P2677&gt;0,E2677/P2677,0)</f>
        <v>65.41379310344827</v>
      </c>
      <c r="U2677" t="str">
        <f>LEFT(R2677,FIND("/",R2677,1)-1)</f>
        <v>technology</v>
      </c>
      <c r="V2677" t="str">
        <f>RIGHT(R2677,(LEN(R2677)-LEN(U2677)-1))</f>
        <v>makerspaces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>(I2678/86400)+25569+(-5/24)</f>
        <v>42512.416365740741</v>
      </c>
      <c r="K2678">
        <v>1461337174</v>
      </c>
      <c r="L2678" s="13">
        <f>(K2678/86400)+25569+(-5/24)</f>
        <v>42482.416365740741</v>
      </c>
      <c r="M2678" s="15" t="str">
        <f>TEXT(L2678, "mmm")</f>
        <v>Apr</v>
      </c>
      <c r="N2678" s="15" t="str">
        <f>TEXT(L2678, "yyyy")</f>
        <v>2016</v>
      </c>
      <c r="O2678" t="b">
        <v>0</v>
      </c>
      <c r="P2678">
        <v>9</v>
      </c>
      <c r="Q2678" t="b">
        <v>0</v>
      </c>
      <c r="R2678" t="s">
        <v>8302</v>
      </c>
      <c r="S2678" s="10">
        <f>(E2678/D2678)*100</f>
        <v>50.38095238095238</v>
      </c>
      <c r="T2678" s="12">
        <f>IF(P2678&gt;0,E2678/P2678,0)</f>
        <v>117.55555555555556</v>
      </c>
      <c r="U2678" t="str">
        <f>LEFT(R2678,FIND("/",R2678,1)-1)</f>
        <v>technology</v>
      </c>
      <c r="V2678" t="str">
        <f>RIGHT(R2678,(LEN(R2678)-LEN(U2678)-1))</f>
        <v>makerspaces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>(I2679/86400)+25569+(-5/24)</f>
        <v>41822.821099537039</v>
      </c>
      <c r="K2679">
        <v>1401756143</v>
      </c>
      <c r="L2679" s="13">
        <f>(K2679/86400)+25569+(-5/24)</f>
        <v>41792.821099537039</v>
      </c>
      <c r="M2679" s="15" t="str">
        <f>TEXT(L2679, "mmm")</f>
        <v>Jun</v>
      </c>
      <c r="N2679" s="15" t="str">
        <f>TEXT(L2679, "yyyy")</f>
        <v>2014</v>
      </c>
      <c r="O2679" t="b">
        <v>0</v>
      </c>
      <c r="P2679">
        <v>27</v>
      </c>
      <c r="Q2679" t="b">
        <v>0</v>
      </c>
      <c r="R2679" t="s">
        <v>8302</v>
      </c>
      <c r="S2679" s="10">
        <f>(E2679/D2679)*100</f>
        <v>17.512820512820511</v>
      </c>
      <c r="T2679" s="12">
        <f>IF(P2679&gt;0,E2679/P2679,0)</f>
        <v>126.48148148148148</v>
      </c>
      <c r="U2679" t="str">
        <f>LEFT(R2679,FIND("/",R2679,1)-1)</f>
        <v>technology</v>
      </c>
      <c r="V2679" t="str">
        <f>RIGHT(R2679,(LEN(R2679)-LEN(U2679)-1))</f>
        <v>makerspaces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>(I2680/86400)+25569+(-5/24)</f>
        <v>42271.589872685181</v>
      </c>
      <c r="K2680">
        <v>1440529765</v>
      </c>
      <c r="L2680" s="13">
        <f>(K2680/86400)+25569+(-5/24)</f>
        <v>42241.589872685181</v>
      </c>
      <c r="M2680" s="15" t="str">
        <f>TEXT(L2680, "mmm")</f>
        <v>Aug</v>
      </c>
      <c r="N2680" s="15" t="str">
        <f>TEXT(L2680, "yyyy")</f>
        <v>2015</v>
      </c>
      <c r="O2680" t="b">
        <v>0</v>
      </c>
      <c r="P2680">
        <v>2</v>
      </c>
      <c r="Q2680" t="b">
        <v>0</v>
      </c>
      <c r="R2680" t="s">
        <v>8302</v>
      </c>
      <c r="S2680" s="10">
        <f>(E2680/D2680)*100</f>
        <v>1.375E-2</v>
      </c>
      <c r="T2680" s="12">
        <f>IF(P2680&gt;0,E2680/P2680,0)</f>
        <v>550</v>
      </c>
      <c r="U2680" t="str">
        <f>LEFT(R2680,FIND("/",R2680,1)-1)</f>
        <v>technology</v>
      </c>
      <c r="V2680" t="str">
        <f>RIGHT(R2680,(LEN(R2680)-LEN(U2680)-1))</f>
        <v>makerspaces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>(I2681/86400)+25569+(-5/24)</f>
        <v>42062.792754629627</v>
      </c>
      <c r="K2681">
        <v>1422489694</v>
      </c>
      <c r="L2681" s="13">
        <f>(K2681/86400)+25569+(-5/24)</f>
        <v>42032.792754629627</v>
      </c>
      <c r="M2681" s="15" t="str">
        <f>TEXT(L2681, "mmm")</f>
        <v>Jan</v>
      </c>
      <c r="N2681" s="15" t="str">
        <f>TEXT(L2681, "yyyy")</f>
        <v>2015</v>
      </c>
      <c r="O2681" t="b">
        <v>0</v>
      </c>
      <c r="P2681">
        <v>3</v>
      </c>
      <c r="Q2681" t="b">
        <v>0</v>
      </c>
      <c r="R2681" t="s">
        <v>8302</v>
      </c>
      <c r="S2681" s="10">
        <f>(E2681/D2681)*100</f>
        <v>0.33</v>
      </c>
      <c r="T2681" s="12">
        <f>IF(P2681&gt;0,E2681/P2681,0)</f>
        <v>44</v>
      </c>
      <c r="U2681" t="str">
        <f>LEFT(R2681,FIND("/",R2681,1)-1)</f>
        <v>technology</v>
      </c>
      <c r="V2681" t="str">
        <f>RIGHT(R2681,(LEN(R2681)-LEN(U2681)-1))</f>
        <v>makerspaces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>(I2682/86400)+25569+(-5/24)</f>
        <v>42465.961701388886</v>
      </c>
      <c r="K2682">
        <v>1457327091</v>
      </c>
      <c r="L2682" s="13">
        <f>(K2682/86400)+25569+(-5/24)</f>
        <v>42436.003368055557</v>
      </c>
      <c r="M2682" s="15" t="str">
        <f>TEXT(L2682, "mmm")</f>
        <v>Mar</v>
      </c>
      <c r="N2682" s="15" t="str">
        <f>TEXT(L2682, "yyyy")</f>
        <v>2016</v>
      </c>
      <c r="O2682" t="b">
        <v>0</v>
      </c>
      <c r="P2682">
        <v>4</v>
      </c>
      <c r="Q2682" t="b">
        <v>0</v>
      </c>
      <c r="R2682" t="s">
        <v>8302</v>
      </c>
      <c r="S2682" s="10">
        <f>(E2682/D2682)*100</f>
        <v>0.86250000000000004</v>
      </c>
      <c r="T2682" s="12">
        <f>IF(P2682&gt;0,E2682/P2682,0)</f>
        <v>69</v>
      </c>
      <c r="U2682" t="str">
        <f>LEFT(R2682,FIND("/",R2682,1)-1)</f>
        <v>technology</v>
      </c>
      <c r="V2682" t="str">
        <f>RIGHT(R2682,(LEN(R2682)-LEN(U2682)-1))</f>
        <v>makerspaces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>(I2683/86400)+25569+(-5/24)</f>
        <v>41830.686921296292</v>
      </c>
      <c r="K2683">
        <v>1402867750</v>
      </c>
      <c r="L2683" s="13">
        <f>(K2683/86400)+25569+(-5/24)</f>
        <v>41805.686921296292</v>
      </c>
      <c r="M2683" s="15" t="str">
        <f>TEXT(L2683, "mmm")</f>
        <v>Jun</v>
      </c>
      <c r="N2683" s="15" t="str">
        <f>TEXT(L2683, "yyyy")</f>
        <v>2014</v>
      </c>
      <c r="O2683" t="b">
        <v>0</v>
      </c>
      <c r="P2683">
        <v>2</v>
      </c>
      <c r="Q2683" t="b">
        <v>0</v>
      </c>
      <c r="R2683" t="s">
        <v>8284</v>
      </c>
      <c r="S2683" s="10">
        <f>(E2683/D2683)*100</f>
        <v>0.6875</v>
      </c>
      <c r="T2683" s="12">
        <f>IF(P2683&gt;0,E2683/P2683,0)</f>
        <v>27.5</v>
      </c>
      <c r="U2683" t="str">
        <f>LEFT(R2683,FIND("/",R2683,1)-1)</f>
        <v>food</v>
      </c>
      <c r="V2683" t="str">
        <f>RIGHT(R2683,(LEN(R2683)-LEN(U2683)-1))</f>
        <v>food trucks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>(I2684/86400)+25569+(-5/24)</f>
        <v>41965.040972222218</v>
      </c>
      <c r="K2684">
        <v>1413838540</v>
      </c>
      <c r="L2684" s="13">
        <f>(K2684/86400)+25569+(-5/24)</f>
        <v>41932.663657407407</v>
      </c>
      <c r="M2684" s="15" t="str">
        <f>TEXT(L2684, "mmm")</f>
        <v>Oct</v>
      </c>
      <c r="N2684" s="15" t="str">
        <f>TEXT(L2684, "yyyy")</f>
        <v>2014</v>
      </c>
      <c r="O2684" t="b">
        <v>0</v>
      </c>
      <c r="P2684">
        <v>20</v>
      </c>
      <c r="Q2684" t="b">
        <v>0</v>
      </c>
      <c r="R2684" t="s">
        <v>8284</v>
      </c>
      <c r="S2684" s="10">
        <f>(E2684/D2684)*100</f>
        <v>28.299999999999997</v>
      </c>
      <c r="T2684" s="12">
        <f>IF(P2684&gt;0,E2684/P2684,0)</f>
        <v>84.9</v>
      </c>
      <c r="U2684" t="str">
        <f>LEFT(R2684,FIND("/",R2684,1)-1)</f>
        <v>food</v>
      </c>
      <c r="V2684" t="str">
        <f>RIGHT(R2684,(LEN(R2684)-LEN(U2684)-1))</f>
        <v>food trucks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>(I2685/86400)+25569+(-5/24)</f>
        <v>42064.546759259254</v>
      </c>
      <c r="K2685">
        <v>1422641240</v>
      </c>
      <c r="L2685" s="13">
        <f>(K2685/86400)+25569+(-5/24)</f>
        <v>42034.546759259254</v>
      </c>
      <c r="M2685" s="15" t="str">
        <f>TEXT(L2685, "mmm")</f>
        <v>Jan</v>
      </c>
      <c r="N2685" s="15" t="str">
        <f>TEXT(L2685, "yyyy")</f>
        <v>2015</v>
      </c>
      <c r="O2685" t="b">
        <v>0</v>
      </c>
      <c r="P2685">
        <v>3</v>
      </c>
      <c r="Q2685" t="b">
        <v>0</v>
      </c>
      <c r="R2685" t="s">
        <v>8284</v>
      </c>
      <c r="S2685" s="10">
        <f>(E2685/D2685)*100</f>
        <v>0.24</v>
      </c>
      <c r="T2685" s="12">
        <f>IF(P2685&gt;0,E2685/P2685,0)</f>
        <v>12</v>
      </c>
      <c r="U2685" t="str">
        <f>LEFT(R2685,FIND("/",R2685,1)-1)</f>
        <v>food</v>
      </c>
      <c r="V2685" t="str">
        <f>RIGHT(R2685,(LEN(R2685)-LEN(U2685)-1))</f>
        <v>food trucks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>(I2686/86400)+25569+(-5/24)</f>
        <v>41860.706307870372</v>
      </c>
      <c r="K2686">
        <v>1404165425</v>
      </c>
      <c r="L2686" s="13">
        <f>(K2686/86400)+25569+(-5/24)</f>
        <v>41820.706307870372</v>
      </c>
      <c r="M2686" s="15" t="str">
        <f>TEXT(L2686, "mmm")</f>
        <v>Jun</v>
      </c>
      <c r="N2686" s="15" t="str">
        <f>TEXT(L2686, "yyyy")</f>
        <v>2014</v>
      </c>
      <c r="O2686" t="b">
        <v>0</v>
      </c>
      <c r="P2686">
        <v>4</v>
      </c>
      <c r="Q2686" t="b">
        <v>0</v>
      </c>
      <c r="R2686" t="s">
        <v>8284</v>
      </c>
      <c r="S2686" s="10">
        <f>(E2686/D2686)*100</f>
        <v>1.1428571428571428</v>
      </c>
      <c r="T2686" s="12">
        <f>IF(P2686&gt;0,E2686/P2686,0)</f>
        <v>200</v>
      </c>
      <c r="U2686" t="str">
        <f>LEFT(R2686,FIND("/",R2686,1)-1)</f>
        <v>food</v>
      </c>
      <c r="V2686" t="str">
        <f>RIGHT(R2686,(LEN(R2686)-LEN(U2686)-1))</f>
        <v>food trucks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>(I2687/86400)+25569+(-5/24)</f>
        <v>42121.44594907407</v>
      </c>
      <c r="K2687">
        <v>1424968930</v>
      </c>
      <c r="L2687" s="13">
        <f>(K2687/86400)+25569+(-5/24)</f>
        <v>42061.487615740734</v>
      </c>
      <c r="M2687" s="15" t="str">
        <f>TEXT(L2687, "mmm")</f>
        <v>Feb</v>
      </c>
      <c r="N2687" s="15" t="str">
        <f>TEXT(L2687, "yyyy")</f>
        <v>2015</v>
      </c>
      <c r="O2687" t="b">
        <v>0</v>
      </c>
      <c r="P2687">
        <v>1</v>
      </c>
      <c r="Q2687" t="b">
        <v>0</v>
      </c>
      <c r="R2687" t="s">
        <v>8284</v>
      </c>
      <c r="S2687" s="10">
        <f>(E2687/D2687)*100</f>
        <v>0.02</v>
      </c>
      <c r="T2687" s="12">
        <f>IF(P2687&gt;0,E2687/P2687,0)</f>
        <v>10</v>
      </c>
      <c r="U2687" t="str">
        <f>LEFT(R2687,FIND("/",R2687,1)-1)</f>
        <v>food</v>
      </c>
      <c r="V2687" t="str">
        <f>RIGHT(R2687,(LEN(R2687)-LEN(U2687)-1))</f>
        <v>food trucks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>(I2688/86400)+25569+(-5/24)</f>
        <v>41912.766469907401</v>
      </c>
      <c r="K2688">
        <v>1410391423</v>
      </c>
      <c r="L2688" s="13">
        <f>(K2688/86400)+25569+(-5/24)</f>
        <v>41892.766469907401</v>
      </c>
      <c r="M2688" s="15" t="str">
        <f>TEXT(L2688, "mmm")</f>
        <v>Sep</v>
      </c>
      <c r="N2688" s="15" t="str">
        <f>TEXT(L2688, "yyyy")</f>
        <v>2014</v>
      </c>
      <c r="O2688" t="b">
        <v>0</v>
      </c>
      <c r="P2688">
        <v>0</v>
      </c>
      <c r="Q2688" t="b">
        <v>0</v>
      </c>
      <c r="R2688" t="s">
        <v>8284</v>
      </c>
      <c r="S2688" s="10">
        <f>(E2688/D2688)*100</f>
        <v>0</v>
      </c>
      <c r="T2688" s="12">
        <f>IF(P2688&gt;0,E2688/P2688,0)</f>
        <v>0</v>
      </c>
      <c r="U2688" t="str">
        <f>LEFT(R2688,FIND("/",R2688,1)-1)</f>
        <v>food</v>
      </c>
      <c r="V2688" t="str">
        <f>RIGHT(R2688,(LEN(R2688)-LEN(U2688)-1))</f>
        <v>food trucks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>(I2689/86400)+25569+(-5/24)</f>
        <v>42184.431921296295</v>
      </c>
      <c r="K2689">
        <v>1432999318</v>
      </c>
      <c r="L2689" s="13">
        <f>(K2689/86400)+25569+(-5/24)</f>
        <v>42154.431921296295</v>
      </c>
      <c r="M2689" s="15" t="str">
        <f>TEXT(L2689, "mmm")</f>
        <v>May</v>
      </c>
      <c r="N2689" s="15" t="str">
        <f>TEXT(L2689, "yyyy")</f>
        <v>2015</v>
      </c>
      <c r="O2689" t="b">
        <v>0</v>
      </c>
      <c r="P2689">
        <v>0</v>
      </c>
      <c r="Q2689" t="b">
        <v>0</v>
      </c>
      <c r="R2689" t="s">
        <v>8284</v>
      </c>
      <c r="S2689" s="10">
        <f>(E2689/D2689)*100</f>
        <v>0</v>
      </c>
      <c r="T2689" s="12">
        <f>IF(P2689&gt;0,E2689/P2689,0)</f>
        <v>0</v>
      </c>
      <c r="U2689" t="str">
        <f>LEFT(R2689,FIND("/",R2689,1)-1)</f>
        <v>food</v>
      </c>
      <c r="V2689" t="str">
        <f>RIGHT(R2689,(LEN(R2689)-LEN(U2689)-1))</f>
        <v>food trucks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>(I2690/86400)+25569+(-5/24)</f>
        <v>42058.916666666664</v>
      </c>
      <c r="K2690">
        <v>1422067870</v>
      </c>
      <c r="L2690" s="13">
        <f>(K2690/86400)+25569+(-5/24)</f>
        <v>42027.910532407404</v>
      </c>
      <c r="M2690" s="15" t="str">
        <f>TEXT(L2690, "mmm")</f>
        <v>Jan</v>
      </c>
      <c r="N2690" s="15" t="str">
        <f>TEXT(L2690, "yyyy")</f>
        <v>2015</v>
      </c>
      <c r="O2690" t="b">
        <v>0</v>
      </c>
      <c r="P2690">
        <v>14</v>
      </c>
      <c r="Q2690" t="b">
        <v>0</v>
      </c>
      <c r="R2690" t="s">
        <v>8284</v>
      </c>
      <c r="S2690" s="10">
        <f>(E2690/D2690)*100</f>
        <v>0.14799999999999999</v>
      </c>
      <c r="T2690" s="12">
        <f>IF(P2690&gt;0,E2690/P2690,0)</f>
        <v>5.2857142857142856</v>
      </c>
      <c r="U2690" t="str">
        <f>LEFT(R2690,FIND("/",R2690,1)-1)</f>
        <v>food</v>
      </c>
      <c r="V2690" t="str">
        <f>RIGHT(R2690,(LEN(R2690)-LEN(U2690)-1))</f>
        <v>food trucks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>(I2691/86400)+25569+(-5/24)</f>
        <v>42581.75335648148</v>
      </c>
      <c r="K2691">
        <v>1467327890</v>
      </c>
      <c r="L2691" s="13">
        <f>(K2691/86400)+25569+(-5/24)</f>
        <v>42551.75335648148</v>
      </c>
      <c r="M2691" s="15" t="str">
        <f>TEXT(L2691, "mmm")</f>
        <v>Jun</v>
      </c>
      <c r="N2691" s="15" t="str">
        <f>TEXT(L2691, "yyyy")</f>
        <v>2016</v>
      </c>
      <c r="O2691" t="b">
        <v>0</v>
      </c>
      <c r="P2691">
        <v>1</v>
      </c>
      <c r="Q2691" t="b">
        <v>0</v>
      </c>
      <c r="R2691" t="s">
        <v>8284</v>
      </c>
      <c r="S2691" s="10">
        <f>(E2691/D2691)*100</f>
        <v>2.8571428571428571E-3</v>
      </c>
      <c r="T2691" s="12">
        <f>IF(P2691&gt;0,E2691/P2691,0)</f>
        <v>1</v>
      </c>
      <c r="U2691" t="str">
        <f>LEFT(R2691,FIND("/",R2691,1)-1)</f>
        <v>food</v>
      </c>
      <c r="V2691" t="str">
        <f>RIGHT(R2691,(LEN(R2691)-LEN(U2691)-1))</f>
        <v>food trucks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>(I2692/86400)+25569+(-5/24)</f>
        <v>42157.89671296296</v>
      </c>
      <c r="K2692">
        <v>1429410676</v>
      </c>
      <c r="L2692" s="13">
        <f>(K2692/86400)+25569+(-5/24)</f>
        <v>42112.89671296296</v>
      </c>
      <c r="M2692" s="15" t="str">
        <f>TEXT(L2692, "mmm")</f>
        <v>Apr</v>
      </c>
      <c r="N2692" s="15" t="str">
        <f>TEXT(L2692, "yyyy")</f>
        <v>2015</v>
      </c>
      <c r="O2692" t="b">
        <v>0</v>
      </c>
      <c r="P2692">
        <v>118</v>
      </c>
      <c r="Q2692" t="b">
        <v>0</v>
      </c>
      <c r="R2692" t="s">
        <v>8284</v>
      </c>
      <c r="S2692" s="10">
        <f>(E2692/D2692)*100</f>
        <v>10.7325</v>
      </c>
      <c r="T2692" s="12">
        <f>IF(P2692&gt;0,E2692/P2692,0)</f>
        <v>72.762711864406782</v>
      </c>
      <c r="U2692" t="str">
        <f>LEFT(R2692,FIND("/",R2692,1)-1)</f>
        <v>food</v>
      </c>
      <c r="V2692" t="str">
        <f>RIGHT(R2692,(LEN(R2692)-LEN(U2692)-1))</f>
        <v>food trucks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>(I2693/86400)+25569+(-5/24)</f>
        <v>42134.515706018516</v>
      </c>
      <c r="K2693">
        <v>1427390557</v>
      </c>
      <c r="L2693" s="13">
        <f>(K2693/86400)+25569+(-5/24)</f>
        <v>42089.515706018516</v>
      </c>
      <c r="M2693" s="15" t="str">
        <f>TEXT(L2693, "mmm")</f>
        <v>Mar</v>
      </c>
      <c r="N2693" s="15" t="str">
        <f>TEXT(L2693, "yyyy")</f>
        <v>2015</v>
      </c>
      <c r="O2693" t="b">
        <v>0</v>
      </c>
      <c r="P2693">
        <v>2</v>
      </c>
      <c r="Q2693" t="b">
        <v>0</v>
      </c>
      <c r="R2693" t="s">
        <v>8284</v>
      </c>
      <c r="S2693" s="10">
        <f>(E2693/D2693)*100</f>
        <v>5.3846153846153842E-2</v>
      </c>
      <c r="T2693" s="12">
        <f>IF(P2693&gt;0,E2693/P2693,0)</f>
        <v>17.5</v>
      </c>
      <c r="U2693" t="str">
        <f>LEFT(R2693,FIND("/",R2693,1)-1)</f>
        <v>food</v>
      </c>
      <c r="V2693" t="str">
        <f>RIGHT(R2693,(LEN(R2693)-LEN(U2693)-1))</f>
        <v>food trucks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>(I2694/86400)+25569+(-5/24)</f>
        <v>42088.084027777775</v>
      </c>
      <c r="K2694">
        <v>1424678460</v>
      </c>
      <c r="L2694" s="13">
        <f>(K2694/86400)+25569+(-5/24)</f>
        <v>42058.125694444439</v>
      </c>
      <c r="M2694" s="15" t="str">
        <f>TEXT(L2694, "mmm")</f>
        <v>Feb</v>
      </c>
      <c r="N2694" s="15" t="str">
        <f>TEXT(L2694, "yyyy")</f>
        <v>2015</v>
      </c>
      <c r="O2694" t="b">
        <v>0</v>
      </c>
      <c r="P2694">
        <v>1</v>
      </c>
      <c r="Q2694" t="b">
        <v>0</v>
      </c>
      <c r="R2694" t="s">
        <v>8284</v>
      </c>
      <c r="S2694" s="10">
        <f>(E2694/D2694)*100</f>
        <v>0.7142857142857143</v>
      </c>
      <c r="T2694" s="12">
        <f>IF(P2694&gt;0,E2694/P2694,0)</f>
        <v>25</v>
      </c>
      <c r="U2694" t="str">
        <f>LEFT(R2694,FIND("/",R2694,1)-1)</f>
        <v>food</v>
      </c>
      <c r="V2694" t="str">
        <f>RIGHT(R2694,(LEN(R2694)-LEN(U2694)-1))</f>
        <v>food trucks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>(I2695/86400)+25569+(-5/24)</f>
        <v>41863.930162037032</v>
      </c>
      <c r="K2695">
        <v>1405307966</v>
      </c>
      <c r="L2695" s="13">
        <f>(K2695/86400)+25569+(-5/24)</f>
        <v>41833.930162037032</v>
      </c>
      <c r="M2695" s="15" t="str">
        <f>TEXT(L2695, "mmm")</f>
        <v>Jul</v>
      </c>
      <c r="N2695" s="15" t="str">
        <f>TEXT(L2695, "yyyy")</f>
        <v>2014</v>
      </c>
      <c r="O2695" t="b">
        <v>0</v>
      </c>
      <c r="P2695">
        <v>3</v>
      </c>
      <c r="Q2695" t="b">
        <v>0</v>
      </c>
      <c r="R2695" t="s">
        <v>8284</v>
      </c>
      <c r="S2695" s="10">
        <f>(E2695/D2695)*100</f>
        <v>0.8</v>
      </c>
      <c r="T2695" s="12">
        <f>IF(P2695&gt;0,E2695/P2695,0)</f>
        <v>13.333333333333334</v>
      </c>
      <c r="U2695" t="str">
        <f>LEFT(R2695,FIND("/",R2695,1)-1)</f>
        <v>food</v>
      </c>
      <c r="V2695" t="str">
        <f>RIGHT(R2695,(LEN(R2695)-LEN(U2695)-1))</f>
        <v>food trucks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>(I2696/86400)+25569+(-5/24)</f>
        <v>41907.932164351849</v>
      </c>
      <c r="K2696">
        <v>1409109739</v>
      </c>
      <c r="L2696" s="13">
        <f>(K2696/86400)+25569+(-5/24)</f>
        <v>41877.932164351849</v>
      </c>
      <c r="M2696" s="15" t="str">
        <f>TEXT(L2696, "mmm")</f>
        <v>Aug</v>
      </c>
      <c r="N2696" s="15" t="str">
        <f>TEXT(L2696, "yyyy")</f>
        <v>2014</v>
      </c>
      <c r="O2696" t="b">
        <v>0</v>
      </c>
      <c r="P2696">
        <v>1</v>
      </c>
      <c r="Q2696" t="b">
        <v>0</v>
      </c>
      <c r="R2696" t="s">
        <v>8284</v>
      </c>
      <c r="S2696" s="10">
        <f>(E2696/D2696)*100</f>
        <v>3.3333333333333335E-3</v>
      </c>
      <c r="T2696" s="12">
        <f>IF(P2696&gt;0,E2696/P2696,0)</f>
        <v>1</v>
      </c>
      <c r="U2696" t="str">
        <f>LEFT(R2696,FIND("/",R2696,1)-1)</f>
        <v>food</v>
      </c>
      <c r="V2696" t="str">
        <f>RIGHT(R2696,(LEN(R2696)-LEN(U2696)-1))</f>
        <v>food trucks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>(I2697/86400)+25569+(-5/24)</f>
        <v>42107.931921296295</v>
      </c>
      <c r="K2697">
        <v>1423801318</v>
      </c>
      <c r="L2697" s="13">
        <f>(K2697/86400)+25569+(-5/24)</f>
        <v>42047.973587962959</v>
      </c>
      <c r="M2697" s="15" t="str">
        <f>TEXT(L2697, "mmm")</f>
        <v>Feb</v>
      </c>
      <c r="N2697" s="15" t="str">
        <f>TEXT(L2697, "yyyy")</f>
        <v>2015</v>
      </c>
      <c r="O2697" t="b">
        <v>0</v>
      </c>
      <c r="P2697">
        <v>3</v>
      </c>
      <c r="Q2697" t="b">
        <v>0</v>
      </c>
      <c r="R2697" t="s">
        <v>8284</v>
      </c>
      <c r="S2697" s="10">
        <f>(E2697/D2697)*100</f>
        <v>0.47333333333333333</v>
      </c>
      <c r="T2697" s="12">
        <f>IF(P2697&gt;0,E2697/P2697,0)</f>
        <v>23.666666666666668</v>
      </c>
      <c r="U2697" t="str">
        <f>LEFT(R2697,FIND("/",R2697,1)-1)</f>
        <v>food</v>
      </c>
      <c r="V2697" t="str">
        <f>RIGHT(R2697,(LEN(R2697)-LEN(U2697)-1))</f>
        <v>food trucks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>(I2698/86400)+25569+(-5/24)</f>
        <v>41998.636111111111</v>
      </c>
      <c r="K2698">
        <v>1416600960</v>
      </c>
      <c r="L2698" s="13">
        <f>(K2698/86400)+25569+(-5/24)</f>
        <v>41964.636111111111</v>
      </c>
      <c r="M2698" s="15" t="str">
        <f>TEXT(L2698, "mmm")</f>
        <v>Nov</v>
      </c>
      <c r="N2698" s="15" t="str">
        <f>TEXT(L2698, "yyyy")</f>
        <v>2014</v>
      </c>
      <c r="O2698" t="b">
        <v>0</v>
      </c>
      <c r="P2698">
        <v>38</v>
      </c>
      <c r="Q2698" t="b">
        <v>0</v>
      </c>
      <c r="R2698" t="s">
        <v>8284</v>
      </c>
      <c r="S2698" s="10">
        <f>(E2698/D2698)*100</f>
        <v>5.65</v>
      </c>
      <c r="T2698" s="12">
        <f>IF(P2698&gt;0,E2698/P2698,0)</f>
        <v>89.21052631578948</v>
      </c>
      <c r="U2698" t="str">
        <f>LEFT(R2698,FIND("/",R2698,1)-1)</f>
        <v>food</v>
      </c>
      <c r="V2698" t="str">
        <f>RIGHT(R2698,(LEN(R2698)-LEN(U2698)-1))</f>
        <v>food trucks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>(I2699/86400)+25569+(-5/24)</f>
        <v>42218.708333333336</v>
      </c>
      <c r="K2699">
        <v>1435876423</v>
      </c>
      <c r="L2699" s="13">
        <f>(K2699/86400)+25569+(-5/24)</f>
        <v>42187.731747685182</v>
      </c>
      <c r="M2699" s="15" t="str">
        <f>TEXT(L2699, "mmm")</f>
        <v>Jul</v>
      </c>
      <c r="N2699" s="15" t="str">
        <f>TEXT(L2699, "yyyy")</f>
        <v>2015</v>
      </c>
      <c r="O2699" t="b">
        <v>0</v>
      </c>
      <c r="P2699">
        <v>52</v>
      </c>
      <c r="Q2699" t="b">
        <v>0</v>
      </c>
      <c r="R2699" t="s">
        <v>8284</v>
      </c>
      <c r="S2699" s="10">
        <f>(E2699/D2699)*100</f>
        <v>26.35217391304348</v>
      </c>
      <c r="T2699" s="12">
        <f>IF(P2699&gt;0,E2699/P2699,0)</f>
        <v>116.55769230769231</v>
      </c>
      <c r="U2699" t="str">
        <f>LEFT(R2699,FIND("/",R2699,1)-1)</f>
        <v>food</v>
      </c>
      <c r="V2699" t="str">
        <f>RIGHT(R2699,(LEN(R2699)-LEN(U2699)-1))</f>
        <v>food trucks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>(I2700/86400)+25569+(-5/24)</f>
        <v>41817.689907407403</v>
      </c>
      <c r="K2700">
        <v>1401312808</v>
      </c>
      <c r="L2700" s="13">
        <f>(K2700/86400)+25569+(-5/24)</f>
        <v>41787.689907407403</v>
      </c>
      <c r="M2700" s="15" t="str">
        <f>TEXT(L2700, "mmm")</f>
        <v>May</v>
      </c>
      <c r="N2700" s="15" t="str">
        <f>TEXT(L2700, "yyyy")</f>
        <v>2014</v>
      </c>
      <c r="O2700" t="b">
        <v>0</v>
      </c>
      <c r="P2700">
        <v>2</v>
      </c>
      <c r="Q2700" t="b">
        <v>0</v>
      </c>
      <c r="R2700" t="s">
        <v>8284</v>
      </c>
      <c r="S2700" s="10">
        <f>(E2700/D2700)*100</f>
        <v>0.325125</v>
      </c>
      <c r="T2700" s="12">
        <f>IF(P2700&gt;0,E2700/P2700,0)</f>
        <v>13.005000000000001</v>
      </c>
      <c r="U2700" t="str">
        <f>LEFT(R2700,FIND("/",R2700,1)-1)</f>
        <v>food</v>
      </c>
      <c r="V2700" t="str">
        <f>RIGHT(R2700,(LEN(R2700)-LEN(U2700)-1))</f>
        <v>food trucks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>(I2701/86400)+25569+(-5/24)</f>
        <v>41859.688229166662</v>
      </c>
      <c r="K2701">
        <v>1404941463</v>
      </c>
      <c r="L2701" s="13">
        <f>(K2701/86400)+25569+(-5/24)</f>
        <v>41829.688229166662</v>
      </c>
      <c r="M2701" s="15" t="str">
        <f>TEXT(L2701, "mmm")</f>
        <v>Jul</v>
      </c>
      <c r="N2701" s="15" t="str">
        <f>TEXT(L2701, "yyyy")</f>
        <v>2014</v>
      </c>
      <c r="O2701" t="b">
        <v>0</v>
      </c>
      <c r="P2701">
        <v>0</v>
      </c>
      <c r="Q2701" t="b">
        <v>0</v>
      </c>
      <c r="R2701" t="s">
        <v>8284</v>
      </c>
      <c r="S2701" s="10">
        <f>(E2701/D2701)*100</f>
        <v>0</v>
      </c>
      <c r="T2701" s="12">
        <f>IF(P2701&gt;0,E2701/P2701,0)</f>
        <v>0</v>
      </c>
      <c r="U2701" t="str">
        <f>LEFT(R2701,FIND("/",R2701,1)-1)</f>
        <v>food</v>
      </c>
      <c r="V2701" t="str">
        <f>RIGHT(R2701,(LEN(R2701)-LEN(U2701)-1))</f>
        <v>food trucks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>(I2702/86400)+25569+(-5/24)</f>
        <v>41900.666342592587</v>
      </c>
      <c r="K2702">
        <v>1408481972</v>
      </c>
      <c r="L2702" s="13">
        <f>(K2702/86400)+25569+(-5/24)</f>
        <v>41870.666342592587</v>
      </c>
      <c r="M2702" s="15" t="str">
        <f>TEXT(L2702, "mmm")</f>
        <v>Aug</v>
      </c>
      <c r="N2702" s="15" t="str">
        <f>TEXT(L2702, "yyyy")</f>
        <v>2014</v>
      </c>
      <c r="O2702" t="b">
        <v>0</v>
      </c>
      <c r="P2702">
        <v>4</v>
      </c>
      <c r="Q2702" t="b">
        <v>0</v>
      </c>
      <c r="R2702" t="s">
        <v>8284</v>
      </c>
      <c r="S2702" s="10">
        <f>(E2702/D2702)*100</f>
        <v>0.7000700070007001</v>
      </c>
      <c r="T2702" s="12">
        <f>IF(P2702&gt;0,E2702/P2702,0)</f>
        <v>17.5</v>
      </c>
      <c r="U2702" t="str">
        <f>LEFT(R2702,FIND("/",R2702,1)-1)</f>
        <v>food</v>
      </c>
      <c r="V2702" t="str">
        <f>RIGHT(R2702,(LEN(R2702)-LEN(U2702)-1))</f>
        <v>food trucks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>(I2703/86400)+25569+(-5/24)</f>
        <v>42832.524699074071</v>
      </c>
      <c r="K2703">
        <v>1488911734</v>
      </c>
      <c r="L2703" s="13">
        <f>(K2703/86400)+25569+(-5/24)</f>
        <v>42801.566365740735</v>
      </c>
      <c r="M2703" s="15" t="str">
        <f>TEXT(L2703, "mmm")</f>
        <v>Mar</v>
      </c>
      <c r="N2703" s="15" t="str">
        <f>TEXT(L2703, "yyyy")</f>
        <v>2017</v>
      </c>
      <c r="O2703" t="b">
        <v>0</v>
      </c>
      <c r="P2703">
        <v>46</v>
      </c>
      <c r="Q2703" t="b">
        <v>0</v>
      </c>
      <c r="R2703" t="s">
        <v>8303</v>
      </c>
      <c r="S2703" s="10">
        <f>(E2703/D2703)*100</f>
        <v>46.176470588235297</v>
      </c>
      <c r="T2703" s="12">
        <f>IF(P2703&gt;0,E2703/P2703,0)</f>
        <v>34.130434782608695</v>
      </c>
      <c r="U2703" t="str">
        <f>LEFT(R2703,FIND("/",R2703,1)-1)</f>
        <v>theater</v>
      </c>
      <c r="V2703" t="str">
        <f>RIGHT(R2703,(LEN(R2703)-LEN(U2703)-1))</f>
        <v>spaces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>(I2704/86400)+25569+(-5/24)</f>
        <v>42830.551817129628</v>
      </c>
      <c r="K2704">
        <v>1488827677</v>
      </c>
      <c r="L2704" s="13">
        <f>(K2704/86400)+25569+(-5/24)</f>
        <v>42800.593483796292</v>
      </c>
      <c r="M2704" s="15" t="str">
        <f>TEXT(L2704, "mmm")</f>
        <v>Mar</v>
      </c>
      <c r="N2704" s="15" t="str">
        <f>TEXT(L2704, "yyyy")</f>
        <v>2017</v>
      </c>
      <c r="O2704" t="b">
        <v>1</v>
      </c>
      <c r="P2704">
        <v>26</v>
      </c>
      <c r="Q2704" t="b">
        <v>0</v>
      </c>
      <c r="R2704" t="s">
        <v>8303</v>
      </c>
      <c r="S2704" s="10">
        <f>(E2704/D2704)*100</f>
        <v>34.410000000000004</v>
      </c>
      <c r="T2704" s="12">
        <f>IF(P2704&gt;0,E2704/P2704,0)</f>
        <v>132.34615384615384</v>
      </c>
      <c r="U2704" t="str">
        <f>LEFT(R2704,FIND("/",R2704,1)-1)</f>
        <v>theater</v>
      </c>
      <c r="V2704" t="str">
        <f>RIGHT(R2704,(LEN(R2704)-LEN(U2704)-1))</f>
        <v>spaces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>(I2705/86400)+25569+(-5/24)</f>
        <v>42816.440162037034</v>
      </c>
      <c r="K2705">
        <v>1485016430</v>
      </c>
      <c r="L2705" s="13">
        <f>(K2705/86400)+25569+(-5/24)</f>
        <v>42756.481828703698</v>
      </c>
      <c r="M2705" s="15" t="str">
        <f>TEXT(L2705, "mmm")</f>
        <v>Jan</v>
      </c>
      <c r="N2705" s="15" t="str">
        <f>TEXT(L2705, "yyyy")</f>
        <v>2017</v>
      </c>
      <c r="O2705" t="b">
        <v>0</v>
      </c>
      <c r="P2705">
        <v>45</v>
      </c>
      <c r="Q2705" t="b">
        <v>0</v>
      </c>
      <c r="R2705" t="s">
        <v>8303</v>
      </c>
      <c r="S2705" s="10">
        <f>(E2705/D2705)*100</f>
        <v>103.75000000000001</v>
      </c>
      <c r="T2705" s="12">
        <f>IF(P2705&gt;0,E2705/P2705,0)</f>
        <v>922.22222222222217</v>
      </c>
      <c r="U2705" t="str">
        <f>LEFT(R2705,FIND("/",R2705,1)-1)</f>
        <v>theater</v>
      </c>
      <c r="V2705" t="str">
        <f>RIGHT(R2705,(LEN(R2705)-LEN(U2705)-1))</f>
        <v>spaces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>(I2706/86400)+25569+(-5/24)</f>
        <v>42830.61243055555</v>
      </c>
      <c r="K2706">
        <v>1487709714</v>
      </c>
      <c r="L2706" s="13">
        <f>(K2706/86400)+25569+(-5/24)</f>
        <v>42787.654097222221</v>
      </c>
      <c r="M2706" s="15" t="str">
        <f>TEXT(L2706, "mmm")</f>
        <v>Feb</v>
      </c>
      <c r="N2706" s="15" t="str">
        <f>TEXT(L2706, "yyyy")</f>
        <v>2017</v>
      </c>
      <c r="O2706" t="b">
        <v>0</v>
      </c>
      <c r="P2706">
        <v>7</v>
      </c>
      <c r="Q2706" t="b">
        <v>0</v>
      </c>
      <c r="R2706" t="s">
        <v>8303</v>
      </c>
      <c r="S2706" s="10">
        <f>(E2706/D2706)*100</f>
        <v>6.0263157894736841</v>
      </c>
      <c r="T2706" s="12">
        <f>IF(P2706&gt;0,E2706/P2706,0)</f>
        <v>163.57142857142858</v>
      </c>
      <c r="U2706" t="str">
        <f>LEFT(R2706,FIND("/",R2706,1)-1)</f>
        <v>theater</v>
      </c>
      <c r="V2706" t="str">
        <f>RIGHT(R2706,(LEN(R2706)-LEN(U2706)-1))</f>
        <v>spaces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>(I2707/86400)+25569+(-5/24)</f>
        <v>42818.666180555556</v>
      </c>
      <c r="K2707">
        <v>1486504758</v>
      </c>
      <c r="L2707" s="13">
        <f>(K2707/86400)+25569+(-5/24)</f>
        <v>42773.70784722222</v>
      </c>
      <c r="M2707" s="15" t="str">
        <f>TEXT(L2707, "mmm")</f>
        <v>Feb</v>
      </c>
      <c r="N2707" s="15" t="str">
        <f>TEXT(L2707, "yyyy")</f>
        <v>2017</v>
      </c>
      <c r="O2707" t="b">
        <v>0</v>
      </c>
      <c r="P2707">
        <v>8</v>
      </c>
      <c r="Q2707" t="b">
        <v>0</v>
      </c>
      <c r="R2707" t="s">
        <v>8303</v>
      </c>
      <c r="S2707" s="10">
        <f>(E2707/D2707)*100</f>
        <v>10.539393939393939</v>
      </c>
      <c r="T2707" s="12">
        <f>IF(P2707&gt;0,E2707/P2707,0)</f>
        <v>217.375</v>
      </c>
      <c r="U2707" t="str">
        <f>LEFT(R2707,FIND("/",R2707,1)-1)</f>
        <v>theater</v>
      </c>
      <c r="V2707" t="str">
        <f>RIGHT(R2707,(LEN(R2707)-LEN(U2707)-1))</f>
        <v>spaces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>(I2708/86400)+25569+(-5/24)</f>
        <v>41928.082638888889</v>
      </c>
      <c r="K2708">
        <v>1410937483</v>
      </c>
      <c r="L2708" s="13">
        <f>(K2708/86400)+25569+(-5/24)</f>
        <v>41899.086608796293</v>
      </c>
      <c r="M2708" s="15" t="str">
        <f>TEXT(L2708, "mmm")</f>
        <v>Sep</v>
      </c>
      <c r="N2708" s="15" t="str">
        <f>TEXT(L2708, "yyyy")</f>
        <v>2014</v>
      </c>
      <c r="O2708" t="b">
        <v>1</v>
      </c>
      <c r="P2708">
        <v>263</v>
      </c>
      <c r="Q2708" t="b">
        <v>1</v>
      </c>
      <c r="R2708" t="s">
        <v>8303</v>
      </c>
      <c r="S2708" s="10">
        <f>(E2708/D2708)*100</f>
        <v>112.29714285714284</v>
      </c>
      <c r="T2708" s="12">
        <f>IF(P2708&gt;0,E2708/P2708,0)</f>
        <v>149.44486692015209</v>
      </c>
      <c r="U2708" t="str">
        <f>LEFT(R2708,FIND("/",R2708,1)-1)</f>
        <v>theater</v>
      </c>
      <c r="V2708" t="str">
        <f>RIGHT(R2708,(LEN(R2708)-LEN(U2708)-1))</f>
        <v>spaces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>(I2709/86400)+25569+(-5/24)</f>
        <v>41421.082638888889</v>
      </c>
      <c r="K2709">
        <v>1367088443</v>
      </c>
      <c r="L2709" s="13">
        <f>(K2709/86400)+25569+(-5/24)</f>
        <v>41391.574571759258</v>
      </c>
      <c r="M2709" s="15" t="str">
        <f>TEXT(L2709, "mmm")</f>
        <v>Apr</v>
      </c>
      <c r="N2709" s="15" t="str">
        <f>TEXT(L2709, "yyyy")</f>
        <v>2013</v>
      </c>
      <c r="O2709" t="b">
        <v>1</v>
      </c>
      <c r="P2709">
        <v>394</v>
      </c>
      <c r="Q2709" t="b">
        <v>1</v>
      </c>
      <c r="R2709" t="s">
        <v>8303</v>
      </c>
      <c r="S2709" s="10">
        <f>(E2709/D2709)*100</f>
        <v>350.84462500000001</v>
      </c>
      <c r="T2709" s="12">
        <f>IF(P2709&gt;0,E2709/P2709,0)</f>
        <v>71.237487309644663</v>
      </c>
      <c r="U2709" t="str">
        <f>LEFT(R2709,FIND("/",R2709,1)-1)</f>
        <v>theater</v>
      </c>
      <c r="V2709" t="str">
        <f>RIGHT(R2709,(LEN(R2709)-LEN(U2709)-1))</f>
        <v>spaces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>(I2710/86400)+25569+(-5/24)</f>
        <v>42572.489884259259</v>
      </c>
      <c r="K2710">
        <v>1463935526</v>
      </c>
      <c r="L2710" s="13">
        <f>(K2710/86400)+25569+(-5/24)</f>
        <v>42512.489884259259</v>
      </c>
      <c r="M2710" s="15" t="str">
        <f>TEXT(L2710, "mmm")</f>
        <v>May</v>
      </c>
      <c r="N2710" s="15" t="str">
        <f>TEXT(L2710, "yyyy")</f>
        <v>2016</v>
      </c>
      <c r="O2710" t="b">
        <v>1</v>
      </c>
      <c r="P2710">
        <v>1049</v>
      </c>
      <c r="Q2710" t="b">
        <v>1</v>
      </c>
      <c r="R2710" t="s">
        <v>8303</v>
      </c>
      <c r="S2710" s="10">
        <f>(E2710/D2710)*100</f>
        <v>233.21535</v>
      </c>
      <c r="T2710" s="12">
        <f>IF(P2710&gt;0,E2710/P2710,0)</f>
        <v>44.464318398474738</v>
      </c>
      <c r="U2710" t="str">
        <f>LEFT(R2710,FIND("/",R2710,1)-1)</f>
        <v>theater</v>
      </c>
      <c r="V2710" t="str">
        <f>RIGHT(R2710,(LEN(R2710)-LEN(U2710)-1))</f>
        <v>spaces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>(I2711/86400)+25569+(-5/24)</f>
        <v>42646.957638888889</v>
      </c>
      <c r="K2711">
        <v>1472528141</v>
      </c>
      <c r="L2711" s="13">
        <f>(K2711/86400)+25569+(-5/24)</f>
        <v>42611.941446759258</v>
      </c>
      <c r="M2711" s="15" t="str">
        <f>TEXT(L2711, "mmm")</f>
        <v>Aug</v>
      </c>
      <c r="N2711" s="15" t="str">
        <f>TEXT(L2711, "yyyy")</f>
        <v>2016</v>
      </c>
      <c r="O2711" t="b">
        <v>1</v>
      </c>
      <c r="P2711">
        <v>308</v>
      </c>
      <c r="Q2711" t="b">
        <v>1</v>
      </c>
      <c r="R2711" t="s">
        <v>8303</v>
      </c>
      <c r="S2711" s="10">
        <f>(E2711/D2711)*100</f>
        <v>101.60599999999999</v>
      </c>
      <c r="T2711" s="12">
        <f>IF(P2711&gt;0,E2711/P2711,0)</f>
        <v>164.94480519480518</v>
      </c>
      <c r="U2711" t="str">
        <f>LEFT(R2711,FIND("/",R2711,1)-1)</f>
        <v>theater</v>
      </c>
      <c r="V2711" t="str">
        <f>RIGHT(R2711,(LEN(R2711)-LEN(U2711)-1))</f>
        <v>spaces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>(I2712/86400)+25569+(-5/24)</f>
        <v>41859.875</v>
      </c>
      <c r="K2712">
        <v>1404797428</v>
      </c>
      <c r="L2712" s="13">
        <f>(K2712/86400)+25569+(-5/24)</f>
        <v>41828.021157407406</v>
      </c>
      <c r="M2712" s="15" t="str">
        <f>TEXT(L2712, "mmm")</f>
        <v>Jul</v>
      </c>
      <c r="N2712" s="15" t="str">
        <f>TEXT(L2712, "yyyy")</f>
        <v>2014</v>
      </c>
      <c r="O2712" t="b">
        <v>1</v>
      </c>
      <c r="P2712">
        <v>1088</v>
      </c>
      <c r="Q2712" t="b">
        <v>1</v>
      </c>
      <c r="R2712" t="s">
        <v>8303</v>
      </c>
      <c r="S2712" s="10">
        <f>(E2712/D2712)*100</f>
        <v>153.90035000000003</v>
      </c>
      <c r="T2712" s="12">
        <f>IF(P2712&gt;0,E2712/P2712,0)</f>
        <v>84.871516544117654</v>
      </c>
      <c r="U2712" t="str">
        <f>LEFT(R2712,FIND("/",R2712,1)-1)</f>
        <v>theater</v>
      </c>
      <c r="V2712" t="str">
        <f>RIGHT(R2712,(LEN(R2712)-LEN(U2712)-1))</f>
        <v>spaces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>(I2713/86400)+25569+(-5/24)</f>
        <v>41810.709027777775</v>
      </c>
      <c r="K2713">
        <v>1400694790</v>
      </c>
      <c r="L2713" s="13">
        <f>(K2713/86400)+25569+(-5/24)</f>
        <v>41780.536921296291</v>
      </c>
      <c r="M2713" s="15" t="str">
        <f>TEXT(L2713, "mmm")</f>
        <v>May</v>
      </c>
      <c r="N2713" s="15" t="str">
        <f>TEXT(L2713, "yyyy")</f>
        <v>2014</v>
      </c>
      <c r="O2713" t="b">
        <v>1</v>
      </c>
      <c r="P2713">
        <v>73</v>
      </c>
      <c r="Q2713" t="b">
        <v>1</v>
      </c>
      <c r="R2713" t="s">
        <v>8303</v>
      </c>
      <c r="S2713" s="10">
        <f>(E2713/D2713)*100</f>
        <v>100.7161125319693</v>
      </c>
      <c r="T2713" s="12">
        <f>IF(P2713&gt;0,E2713/P2713,0)</f>
        <v>53.945205479452056</v>
      </c>
      <c r="U2713" t="str">
        <f>LEFT(R2713,FIND("/",R2713,1)-1)</f>
        <v>theater</v>
      </c>
      <c r="V2713" t="str">
        <f>RIGHT(R2713,(LEN(R2713)-LEN(U2713)-1))</f>
        <v>spaces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>(I2714/86400)+25569+(-5/24)</f>
        <v>41468.541666666664</v>
      </c>
      <c r="K2714">
        <v>1370568560</v>
      </c>
      <c r="L2714" s="13">
        <f>(K2714/86400)+25569+(-5/24)</f>
        <v>41431.853703703702</v>
      </c>
      <c r="M2714" s="15" t="str">
        <f>TEXT(L2714, "mmm")</f>
        <v>Jun</v>
      </c>
      <c r="N2714" s="15" t="str">
        <f>TEXT(L2714, "yyyy")</f>
        <v>2013</v>
      </c>
      <c r="O2714" t="b">
        <v>1</v>
      </c>
      <c r="P2714">
        <v>143</v>
      </c>
      <c r="Q2714" t="b">
        <v>1</v>
      </c>
      <c r="R2714" t="s">
        <v>8303</v>
      </c>
      <c r="S2714" s="10">
        <f>(E2714/D2714)*100</f>
        <v>131.38181818181818</v>
      </c>
      <c r="T2714" s="12">
        <f>IF(P2714&gt;0,E2714/P2714,0)</f>
        <v>50.531468531468533</v>
      </c>
      <c r="U2714" t="str">
        <f>LEFT(R2714,FIND("/",R2714,1)-1)</f>
        <v>theater</v>
      </c>
      <c r="V2714" t="str">
        <f>RIGHT(R2714,(LEN(R2714)-LEN(U2714)-1))</f>
        <v>spaces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>(I2715/86400)+25569+(-5/24)</f>
        <v>42362.445416666662</v>
      </c>
      <c r="K2715">
        <v>1447515684</v>
      </c>
      <c r="L2715" s="13">
        <f>(K2715/86400)+25569+(-5/24)</f>
        <v>42322.445416666662</v>
      </c>
      <c r="M2715" s="15" t="str">
        <f>TEXT(L2715, "mmm")</f>
        <v>Nov</v>
      </c>
      <c r="N2715" s="15" t="str">
        <f>TEXT(L2715, "yyyy")</f>
        <v>2015</v>
      </c>
      <c r="O2715" t="b">
        <v>1</v>
      </c>
      <c r="P2715">
        <v>1420</v>
      </c>
      <c r="Q2715" t="b">
        <v>1</v>
      </c>
      <c r="R2715" t="s">
        <v>8303</v>
      </c>
      <c r="S2715" s="10">
        <f>(E2715/D2715)*100</f>
        <v>102.24133333333334</v>
      </c>
      <c r="T2715" s="12">
        <f>IF(P2715&gt;0,E2715/P2715,0)</f>
        <v>108.00140845070422</v>
      </c>
      <c r="U2715" t="str">
        <f>LEFT(R2715,FIND("/",R2715,1)-1)</f>
        <v>theater</v>
      </c>
      <c r="V2715" t="str">
        <f>RIGHT(R2715,(LEN(R2715)-LEN(U2715)-1))</f>
        <v>spaces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>(I2716/86400)+25569+(-5/24)</f>
        <v>42657.749999999993</v>
      </c>
      <c r="K2716">
        <v>1474040596</v>
      </c>
      <c r="L2716" s="13">
        <f>(K2716/86400)+25569+(-5/24)</f>
        <v>42629.446712962956</v>
      </c>
      <c r="M2716" s="15" t="str">
        <f>TEXT(L2716, "mmm")</f>
        <v>Sep</v>
      </c>
      <c r="N2716" s="15" t="str">
        <f>TEXT(L2716, "yyyy")</f>
        <v>2016</v>
      </c>
      <c r="O2716" t="b">
        <v>1</v>
      </c>
      <c r="P2716">
        <v>305</v>
      </c>
      <c r="Q2716" t="b">
        <v>1</v>
      </c>
      <c r="R2716" t="s">
        <v>8303</v>
      </c>
      <c r="S2716" s="10">
        <f>(E2716/D2716)*100</f>
        <v>116.35599999999999</v>
      </c>
      <c r="T2716" s="12">
        <f>IF(P2716&gt;0,E2716/P2716,0)</f>
        <v>95.373770491803285</v>
      </c>
      <c r="U2716" t="str">
        <f>LEFT(R2716,FIND("/",R2716,1)-1)</f>
        <v>theater</v>
      </c>
      <c r="V2716" t="str">
        <f>RIGHT(R2716,(LEN(R2716)-LEN(U2716)-1))</f>
        <v>spaces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>(I2717/86400)+25569+(-5/24)</f>
        <v>42421.190138888887</v>
      </c>
      <c r="K2717">
        <v>1453109628</v>
      </c>
      <c r="L2717" s="13">
        <f>(K2717/86400)+25569+(-5/24)</f>
        <v>42387.190138888887</v>
      </c>
      <c r="M2717" s="15" t="str">
        <f>TEXT(L2717, "mmm")</f>
        <v>Jan</v>
      </c>
      <c r="N2717" s="15" t="str">
        <f>TEXT(L2717, "yyyy")</f>
        <v>2016</v>
      </c>
      <c r="O2717" t="b">
        <v>1</v>
      </c>
      <c r="P2717">
        <v>551</v>
      </c>
      <c r="Q2717" t="b">
        <v>1</v>
      </c>
      <c r="R2717" t="s">
        <v>8303</v>
      </c>
      <c r="S2717" s="10">
        <f>(E2717/D2717)*100</f>
        <v>264.62241666666665</v>
      </c>
      <c r="T2717" s="12">
        <f>IF(P2717&gt;0,E2717/P2717,0)</f>
        <v>57.631016333938291</v>
      </c>
      <c r="U2717" t="str">
        <f>LEFT(R2717,FIND("/",R2717,1)-1)</f>
        <v>theater</v>
      </c>
      <c r="V2717" t="str">
        <f>RIGHT(R2717,(LEN(R2717)-LEN(U2717)-1))</f>
        <v>spaces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>(I2718/86400)+25569+(-5/24)</f>
        <v>42285.124918981477</v>
      </c>
      <c r="K2718">
        <v>1441699193</v>
      </c>
      <c r="L2718" s="13">
        <f>(K2718/86400)+25569+(-5/24)</f>
        <v>42255.124918981477</v>
      </c>
      <c r="M2718" s="15" t="str">
        <f>TEXT(L2718, "mmm")</f>
        <v>Sep</v>
      </c>
      <c r="N2718" s="15" t="str">
        <f>TEXT(L2718, "yyyy")</f>
        <v>2015</v>
      </c>
      <c r="O2718" t="b">
        <v>1</v>
      </c>
      <c r="P2718">
        <v>187</v>
      </c>
      <c r="Q2718" t="b">
        <v>1</v>
      </c>
      <c r="R2718" t="s">
        <v>8303</v>
      </c>
      <c r="S2718" s="10">
        <f>(E2718/D2718)*100</f>
        <v>119.98010000000001</v>
      </c>
      <c r="T2718" s="12">
        <f>IF(P2718&gt;0,E2718/P2718,0)</f>
        <v>64.160481283422456</v>
      </c>
      <c r="U2718" t="str">
        <f>LEFT(R2718,FIND("/",R2718,1)-1)</f>
        <v>theater</v>
      </c>
      <c r="V2718" t="str">
        <f>RIGHT(R2718,(LEN(R2718)-LEN(U2718)-1))</f>
        <v>spaces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>(I2719/86400)+25569+(-5/24)</f>
        <v>41979.748252314814</v>
      </c>
      <c r="K2719">
        <v>1414015049</v>
      </c>
      <c r="L2719" s="13">
        <f>(K2719/86400)+25569+(-5/24)</f>
        <v>41934.706585648142</v>
      </c>
      <c r="M2719" s="15" t="str">
        <f>TEXT(L2719, "mmm")</f>
        <v>Oct</v>
      </c>
      <c r="N2719" s="15" t="str">
        <f>TEXT(L2719, "yyyy")</f>
        <v>2014</v>
      </c>
      <c r="O2719" t="b">
        <v>1</v>
      </c>
      <c r="P2719">
        <v>325</v>
      </c>
      <c r="Q2719" t="b">
        <v>1</v>
      </c>
      <c r="R2719" t="s">
        <v>8303</v>
      </c>
      <c r="S2719" s="10">
        <f>(E2719/D2719)*100</f>
        <v>120.10400000000001</v>
      </c>
      <c r="T2719" s="12">
        <f>IF(P2719&gt;0,E2719/P2719,0)</f>
        <v>92.387692307692305</v>
      </c>
      <c r="U2719" t="str">
        <f>LEFT(R2719,FIND("/",R2719,1)-1)</f>
        <v>theater</v>
      </c>
      <c r="V2719" t="str">
        <f>RIGHT(R2719,(LEN(R2719)-LEN(U2719)-1))</f>
        <v>spaces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>(I2720/86400)+25569+(-5/24)</f>
        <v>42493.749999999993</v>
      </c>
      <c r="K2720">
        <v>1459865945</v>
      </c>
      <c r="L2720" s="13">
        <f>(K2720/86400)+25569+(-5/24)</f>
        <v>42465.388252314813</v>
      </c>
      <c r="M2720" s="15" t="str">
        <f>TEXT(L2720, "mmm")</f>
        <v>Apr</v>
      </c>
      <c r="N2720" s="15" t="str">
        <f>TEXT(L2720, "yyyy")</f>
        <v>2016</v>
      </c>
      <c r="O2720" t="b">
        <v>1</v>
      </c>
      <c r="P2720">
        <v>148</v>
      </c>
      <c r="Q2720" t="b">
        <v>1</v>
      </c>
      <c r="R2720" t="s">
        <v>8303</v>
      </c>
      <c r="S2720" s="10">
        <f>(E2720/D2720)*100</f>
        <v>103.58333333333334</v>
      </c>
      <c r="T2720" s="12">
        <f>IF(P2720&gt;0,E2720/P2720,0)</f>
        <v>125.97972972972973</v>
      </c>
      <c r="U2720" t="str">
        <f>LEFT(R2720,FIND("/",R2720,1)-1)</f>
        <v>theater</v>
      </c>
      <c r="V2720" t="str">
        <f>RIGHT(R2720,(LEN(R2720)-LEN(U2720)-1))</f>
        <v>spaces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>(I2721/86400)+25569+(-5/24)</f>
        <v>42477.781180555554</v>
      </c>
      <c r="K2721">
        <v>1455756294</v>
      </c>
      <c r="L2721" s="13">
        <f>(K2721/86400)+25569+(-5/24)</f>
        <v>42417.822847222218</v>
      </c>
      <c r="M2721" s="15" t="str">
        <f>TEXT(L2721, "mmm")</f>
        <v>Feb</v>
      </c>
      <c r="N2721" s="15" t="str">
        <f>TEXT(L2721, "yyyy")</f>
        <v>2016</v>
      </c>
      <c r="O2721" t="b">
        <v>0</v>
      </c>
      <c r="P2721">
        <v>69</v>
      </c>
      <c r="Q2721" t="b">
        <v>1</v>
      </c>
      <c r="R2721" t="s">
        <v>8303</v>
      </c>
      <c r="S2721" s="10">
        <f>(E2721/D2721)*100</f>
        <v>108.83333333333334</v>
      </c>
      <c r="T2721" s="12">
        <f>IF(P2721&gt;0,E2721/P2721,0)</f>
        <v>94.637681159420296</v>
      </c>
      <c r="U2721" t="str">
        <f>LEFT(R2721,FIND("/",R2721,1)-1)</f>
        <v>theater</v>
      </c>
      <c r="V2721" t="str">
        <f>RIGHT(R2721,(LEN(R2721)-LEN(U2721)-1))</f>
        <v>spaces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>(I2722/86400)+25569+(-5/24)</f>
        <v>42685.299224537033</v>
      </c>
      <c r="K2722">
        <v>1476270653</v>
      </c>
      <c r="L2722" s="13">
        <f>(K2722/86400)+25569+(-5/24)</f>
        <v>42655.257557870369</v>
      </c>
      <c r="M2722" s="15" t="str">
        <f>TEXT(L2722, "mmm")</f>
        <v>Oct</v>
      </c>
      <c r="N2722" s="15" t="str">
        <f>TEXT(L2722, "yyyy")</f>
        <v>2016</v>
      </c>
      <c r="O2722" t="b">
        <v>0</v>
      </c>
      <c r="P2722">
        <v>173</v>
      </c>
      <c r="Q2722" t="b">
        <v>1</v>
      </c>
      <c r="R2722" t="s">
        <v>8303</v>
      </c>
      <c r="S2722" s="10">
        <f>(E2722/D2722)*100</f>
        <v>118.12400000000001</v>
      </c>
      <c r="T2722" s="12">
        <f>IF(P2722&gt;0,E2722/P2722,0)</f>
        <v>170.69942196531792</v>
      </c>
      <c r="U2722" t="str">
        <f>LEFT(R2722,FIND("/",R2722,1)-1)</f>
        <v>theater</v>
      </c>
      <c r="V2722" t="str">
        <f>RIGHT(R2722,(LEN(R2722)-LEN(U2722)-1))</f>
        <v>spaces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>(I2723/86400)+25569+(-5/24)</f>
        <v>41523.583333333328</v>
      </c>
      <c r="K2723">
        <v>1375880598</v>
      </c>
      <c r="L2723" s="13">
        <f>(K2723/86400)+25569+(-5/24)</f>
        <v>41493.335625</v>
      </c>
      <c r="M2723" s="15" t="str">
        <f>TEXT(L2723, "mmm")</f>
        <v>Aug</v>
      </c>
      <c r="N2723" s="15" t="str">
        <f>TEXT(L2723, "yyyy")</f>
        <v>2013</v>
      </c>
      <c r="O2723" t="b">
        <v>0</v>
      </c>
      <c r="P2723">
        <v>269</v>
      </c>
      <c r="Q2723" t="b">
        <v>1</v>
      </c>
      <c r="R2723" t="s">
        <v>8295</v>
      </c>
      <c r="S2723" s="10">
        <f>(E2723/D2723)*100</f>
        <v>1462</v>
      </c>
      <c r="T2723" s="12">
        <f>IF(P2723&gt;0,E2723/P2723,0)</f>
        <v>40.762081784386616</v>
      </c>
      <c r="U2723" t="str">
        <f>LEFT(R2723,FIND("/",R2723,1)-1)</f>
        <v>technology</v>
      </c>
      <c r="V2723" t="str">
        <f>RIGHT(R2723,(LEN(R2723)-LEN(U2723)-1))</f>
        <v>hardware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>(I2724/86400)+25569+(-5/24)</f>
        <v>42764.64876157407</v>
      </c>
      <c r="K2724">
        <v>1480538053</v>
      </c>
      <c r="L2724" s="13">
        <f>(K2724/86400)+25569+(-5/24)</f>
        <v>42704.64876157407</v>
      </c>
      <c r="M2724" s="15" t="str">
        <f>TEXT(L2724, "mmm")</f>
        <v>Nov</v>
      </c>
      <c r="N2724" s="15" t="str">
        <f>TEXT(L2724, "yyyy")</f>
        <v>2016</v>
      </c>
      <c r="O2724" t="b">
        <v>0</v>
      </c>
      <c r="P2724">
        <v>185</v>
      </c>
      <c r="Q2724" t="b">
        <v>1</v>
      </c>
      <c r="R2724" t="s">
        <v>8295</v>
      </c>
      <c r="S2724" s="10">
        <f>(E2724/D2724)*100</f>
        <v>252.54</v>
      </c>
      <c r="T2724" s="12">
        <f>IF(P2724&gt;0,E2724/P2724,0)</f>
        <v>68.254054054054052</v>
      </c>
      <c r="U2724" t="str">
        <f>LEFT(R2724,FIND("/",R2724,1)-1)</f>
        <v>technology</v>
      </c>
      <c r="V2724" t="str">
        <f>RIGHT(R2724,(LEN(R2724)-LEN(U2724)-1))</f>
        <v>hardware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>(I2725/86400)+25569+(-5/24)</f>
        <v>42004.672314814808</v>
      </c>
      <c r="K2725">
        <v>1414872488</v>
      </c>
      <c r="L2725" s="13">
        <f>(K2725/86400)+25569+(-5/24)</f>
        <v>41944.630648148144</v>
      </c>
      <c r="M2725" s="15" t="str">
        <f>TEXT(L2725, "mmm")</f>
        <v>Nov</v>
      </c>
      <c r="N2725" s="15" t="str">
        <f>TEXT(L2725, "yyyy")</f>
        <v>2014</v>
      </c>
      <c r="O2725" t="b">
        <v>0</v>
      </c>
      <c r="P2725">
        <v>176</v>
      </c>
      <c r="Q2725" t="b">
        <v>1</v>
      </c>
      <c r="R2725" t="s">
        <v>8295</v>
      </c>
      <c r="S2725" s="10">
        <f>(E2725/D2725)*100</f>
        <v>140.05000000000001</v>
      </c>
      <c r="T2725" s="12">
        <f>IF(P2725&gt;0,E2725/P2725,0)</f>
        <v>95.48863636363636</v>
      </c>
      <c r="U2725" t="str">
        <f>LEFT(R2725,FIND("/",R2725,1)-1)</f>
        <v>technology</v>
      </c>
      <c r="V2725" t="str">
        <f>RIGHT(R2725,(LEN(R2725)-LEN(U2725)-1))</f>
        <v>hardware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>(I2726/86400)+25569+(-5/24)</f>
        <v>42231.118738425925</v>
      </c>
      <c r="K2726">
        <v>1436860259</v>
      </c>
      <c r="L2726" s="13">
        <f>(K2726/86400)+25569+(-5/24)</f>
        <v>42199.118738425925</v>
      </c>
      <c r="M2726" s="15" t="str">
        <f>TEXT(L2726, "mmm")</f>
        <v>Jul</v>
      </c>
      <c r="N2726" s="15" t="str">
        <f>TEXT(L2726, "yyyy")</f>
        <v>2015</v>
      </c>
      <c r="O2726" t="b">
        <v>0</v>
      </c>
      <c r="P2726">
        <v>1019</v>
      </c>
      <c r="Q2726" t="b">
        <v>1</v>
      </c>
      <c r="R2726" t="s">
        <v>8295</v>
      </c>
      <c r="S2726" s="10">
        <f>(E2726/D2726)*100</f>
        <v>296.87520259319291</v>
      </c>
      <c r="T2726" s="12">
        <f>IF(P2726&gt;0,E2726/P2726,0)</f>
        <v>7.1902649656526005</v>
      </c>
      <c r="U2726" t="str">
        <f>LEFT(R2726,FIND("/",R2726,1)-1)</f>
        <v>technology</v>
      </c>
      <c r="V2726" t="str">
        <f>RIGHT(R2726,(LEN(R2726)-LEN(U2726)-1))</f>
        <v>hardware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>(I2727/86400)+25569+(-5/24)</f>
        <v>42795.53628472222</v>
      </c>
      <c r="K2727">
        <v>1484070735</v>
      </c>
      <c r="L2727" s="13">
        <f>(K2727/86400)+25569+(-5/24)</f>
        <v>42745.53628472222</v>
      </c>
      <c r="M2727" s="15" t="str">
        <f>TEXT(L2727, "mmm")</f>
        <v>Jan</v>
      </c>
      <c r="N2727" s="15" t="str">
        <f>TEXT(L2727, "yyyy")</f>
        <v>2017</v>
      </c>
      <c r="O2727" t="b">
        <v>0</v>
      </c>
      <c r="P2727">
        <v>113</v>
      </c>
      <c r="Q2727" t="b">
        <v>1</v>
      </c>
      <c r="R2727" t="s">
        <v>8295</v>
      </c>
      <c r="S2727" s="10">
        <f>(E2727/D2727)*100</f>
        <v>144.54249999999999</v>
      </c>
      <c r="T2727" s="12">
        <f>IF(P2727&gt;0,E2727/P2727,0)</f>
        <v>511.65486725663715</v>
      </c>
      <c r="U2727" t="str">
        <f>LEFT(R2727,FIND("/",R2727,1)-1)</f>
        <v>technology</v>
      </c>
      <c r="V2727" t="str">
        <f>RIGHT(R2727,(LEN(R2727)-LEN(U2727)-1))</f>
        <v>hardware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>(I2728/86400)+25569+(-5/24)</f>
        <v>42482.371655092589</v>
      </c>
      <c r="K2728">
        <v>1458741311</v>
      </c>
      <c r="L2728" s="13">
        <f>(K2728/86400)+25569+(-5/24)</f>
        <v>42452.371655092589</v>
      </c>
      <c r="M2728" s="15" t="str">
        <f>TEXT(L2728, "mmm")</f>
        <v>Mar</v>
      </c>
      <c r="N2728" s="15" t="str">
        <f>TEXT(L2728, "yyyy")</f>
        <v>2016</v>
      </c>
      <c r="O2728" t="b">
        <v>0</v>
      </c>
      <c r="P2728">
        <v>404</v>
      </c>
      <c r="Q2728" t="b">
        <v>1</v>
      </c>
      <c r="R2728" t="s">
        <v>8295</v>
      </c>
      <c r="S2728" s="10">
        <f>(E2728/D2728)*100</f>
        <v>105.745</v>
      </c>
      <c r="T2728" s="12">
        <f>IF(P2728&gt;0,E2728/P2728,0)</f>
        <v>261.74504950495049</v>
      </c>
      <c r="U2728" t="str">
        <f>LEFT(R2728,FIND("/",R2728,1)-1)</f>
        <v>technology</v>
      </c>
      <c r="V2728" t="str">
        <f>RIGHT(R2728,(LEN(R2728)-LEN(U2728)-1))</f>
        <v>hardware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>(I2729/86400)+25569+(-5/24)</f>
        <v>42223.468321759261</v>
      </c>
      <c r="K2729">
        <v>1436804063</v>
      </c>
      <c r="L2729" s="13">
        <f>(K2729/86400)+25569+(-5/24)</f>
        <v>42198.468321759261</v>
      </c>
      <c r="M2729" s="15" t="str">
        <f>TEXT(L2729, "mmm")</f>
        <v>Jul</v>
      </c>
      <c r="N2729" s="15" t="str">
        <f>TEXT(L2729, "yyyy")</f>
        <v>2015</v>
      </c>
      <c r="O2729" t="b">
        <v>0</v>
      </c>
      <c r="P2729">
        <v>707</v>
      </c>
      <c r="Q2729" t="b">
        <v>1</v>
      </c>
      <c r="R2729" t="s">
        <v>8295</v>
      </c>
      <c r="S2729" s="10">
        <f>(E2729/D2729)*100</f>
        <v>493.21000000000004</v>
      </c>
      <c r="T2729" s="12">
        <f>IF(P2729&gt;0,E2729/P2729,0)</f>
        <v>69.760961810466767</v>
      </c>
      <c r="U2729" t="str">
        <f>LEFT(R2729,FIND("/",R2729,1)-1)</f>
        <v>technology</v>
      </c>
      <c r="V2729" t="str">
        <f>RIGHT(R2729,(LEN(R2729)-LEN(U2729)-1))</f>
        <v>hardware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>(I2730/86400)+25569+(-5/24)</f>
        <v>42368.391597222224</v>
      </c>
      <c r="K2730">
        <v>1448461434</v>
      </c>
      <c r="L2730" s="13">
        <f>(K2730/86400)+25569+(-5/24)</f>
        <v>42333.391597222224</v>
      </c>
      <c r="M2730" s="15" t="str">
        <f>TEXT(L2730, "mmm")</f>
        <v>Nov</v>
      </c>
      <c r="N2730" s="15" t="str">
        <f>TEXT(L2730, "yyyy")</f>
        <v>2015</v>
      </c>
      <c r="O2730" t="b">
        <v>0</v>
      </c>
      <c r="P2730">
        <v>392</v>
      </c>
      <c r="Q2730" t="b">
        <v>1</v>
      </c>
      <c r="R2730" t="s">
        <v>8295</v>
      </c>
      <c r="S2730" s="10">
        <f>(E2730/D2730)*100</f>
        <v>201.82666666666668</v>
      </c>
      <c r="T2730" s="12">
        <f>IF(P2730&gt;0,E2730/P2730,0)</f>
        <v>77.229591836734699</v>
      </c>
      <c r="U2730" t="str">
        <f>LEFT(R2730,FIND("/",R2730,1)-1)</f>
        <v>technology</v>
      </c>
      <c r="V2730" t="str">
        <f>RIGHT(R2730,(LEN(R2730)-LEN(U2730)-1))</f>
        <v>hardware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>(I2731/86400)+25569+(-5/24)</f>
        <v>42125.032372685186</v>
      </c>
      <c r="K2731">
        <v>1427867197</v>
      </c>
      <c r="L2731" s="13">
        <f>(K2731/86400)+25569+(-5/24)</f>
        <v>42095.032372685186</v>
      </c>
      <c r="M2731" s="15" t="str">
        <f>TEXT(L2731, "mmm")</f>
        <v>Apr</v>
      </c>
      <c r="N2731" s="15" t="str">
        <f>TEXT(L2731, "yyyy")</f>
        <v>2015</v>
      </c>
      <c r="O2731" t="b">
        <v>0</v>
      </c>
      <c r="P2731">
        <v>23</v>
      </c>
      <c r="Q2731" t="b">
        <v>1</v>
      </c>
      <c r="R2731" t="s">
        <v>8295</v>
      </c>
      <c r="S2731" s="10">
        <f>(E2731/D2731)*100</f>
        <v>104.44</v>
      </c>
      <c r="T2731" s="12">
        <f>IF(P2731&gt;0,E2731/P2731,0)</f>
        <v>340.56521739130437</v>
      </c>
      <c r="U2731" t="str">
        <f>LEFT(R2731,FIND("/",R2731,1)-1)</f>
        <v>technology</v>
      </c>
      <c r="V2731" t="str">
        <f>RIGHT(R2731,(LEN(R2731)-LEN(U2731)-1))</f>
        <v>hardware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>(I2732/86400)+25569+(-5/24)</f>
        <v>41386.333043981482</v>
      </c>
      <c r="K2732">
        <v>1363611575</v>
      </c>
      <c r="L2732" s="13">
        <f>(K2732/86400)+25569+(-5/24)</f>
        <v>41351.333043981482</v>
      </c>
      <c r="M2732" s="15" t="str">
        <f>TEXT(L2732, "mmm")</f>
        <v>Mar</v>
      </c>
      <c r="N2732" s="15" t="str">
        <f>TEXT(L2732, "yyyy")</f>
        <v>2013</v>
      </c>
      <c r="O2732" t="b">
        <v>0</v>
      </c>
      <c r="P2732">
        <v>682</v>
      </c>
      <c r="Q2732" t="b">
        <v>1</v>
      </c>
      <c r="R2732" t="s">
        <v>8295</v>
      </c>
      <c r="S2732" s="10">
        <f>(E2732/D2732)*100</f>
        <v>170.29262962962963</v>
      </c>
      <c r="T2732" s="12">
        <f>IF(P2732&gt;0,E2732/P2732,0)</f>
        <v>67.417903225806455</v>
      </c>
      <c r="U2732" t="str">
        <f>LEFT(R2732,FIND("/",R2732,1)-1)</f>
        <v>technology</v>
      </c>
      <c r="V2732" t="str">
        <f>RIGHT(R2732,(LEN(R2732)-LEN(U2732)-1))</f>
        <v>hardware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>(I2733/86400)+25569+(-5/24)</f>
        <v>41929.958333333328</v>
      </c>
      <c r="K2733">
        <v>1408624622</v>
      </c>
      <c r="L2733" s="13">
        <f>(K2733/86400)+25569+(-5/24)</f>
        <v>41872.317384259259</v>
      </c>
      <c r="M2733" s="15" t="str">
        <f>TEXT(L2733, "mmm")</f>
        <v>Aug</v>
      </c>
      <c r="N2733" s="15" t="str">
        <f>TEXT(L2733, "yyyy")</f>
        <v>2014</v>
      </c>
      <c r="O2733" t="b">
        <v>0</v>
      </c>
      <c r="P2733">
        <v>37</v>
      </c>
      <c r="Q2733" t="b">
        <v>1</v>
      </c>
      <c r="R2733" t="s">
        <v>8295</v>
      </c>
      <c r="S2733" s="10">
        <f>(E2733/D2733)*100</f>
        <v>104.30333333333333</v>
      </c>
      <c r="T2733" s="12">
        <f>IF(P2733&gt;0,E2733/P2733,0)</f>
        <v>845.70270270270271</v>
      </c>
      <c r="U2733" t="str">
        <f>LEFT(R2733,FIND("/",R2733,1)-1)</f>
        <v>technology</v>
      </c>
      <c r="V2733" t="str">
        <f>RIGHT(R2733,(LEN(R2733)-LEN(U2733)-1))</f>
        <v>hardware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>(I2734/86400)+25569+(-5/24)</f>
        <v>41421.791666666664</v>
      </c>
      <c r="K2734">
        <v>1366917828</v>
      </c>
      <c r="L2734" s="13">
        <f>(K2734/86400)+25569+(-5/24)</f>
        <v>41389.599861111106</v>
      </c>
      <c r="M2734" s="15" t="str">
        <f>TEXT(L2734, "mmm")</f>
        <v>Apr</v>
      </c>
      <c r="N2734" s="15" t="str">
        <f>TEXT(L2734, "yyyy")</f>
        <v>2013</v>
      </c>
      <c r="O2734" t="b">
        <v>0</v>
      </c>
      <c r="P2734">
        <v>146</v>
      </c>
      <c r="Q2734" t="b">
        <v>1</v>
      </c>
      <c r="R2734" t="s">
        <v>8295</v>
      </c>
      <c r="S2734" s="10">
        <f>(E2734/D2734)*100</f>
        <v>118.25000000000001</v>
      </c>
      <c r="T2734" s="12">
        <f>IF(P2734&gt;0,E2734/P2734,0)</f>
        <v>97.191780821917803</v>
      </c>
      <c r="U2734" t="str">
        <f>LEFT(R2734,FIND("/",R2734,1)-1)</f>
        <v>technology</v>
      </c>
      <c r="V2734" t="str">
        <f>RIGHT(R2734,(LEN(R2734)-LEN(U2734)-1))</f>
        <v>hardware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>(I2735/86400)+25569+(-5/24)</f>
        <v>42104.022847222215</v>
      </c>
      <c r="K2735">
        <v>1423463574</v>
      </c>
      <c r="L2735" s="13">
        <f>(K2735/86400)+25569+(-5/24)</f>
        <v>42044.064513888887</v>
      </c>
      <c r="M2735" s="15" t="str">
        <f>TEXT(L2735, "mmm")</f>
        <v>Feb</v>
      </c>
      <c r="N2735" s="15" t="str">
        <f>TEXT(L2735, "yyyy")</f>
        <v>2015</v>
      </c>
      <c r="O2735" t="b">
        <v>0</v>
      </c>
      <c r="P2735">
        <v>119</v>
      </c>
      <c r="Q2735" t="b">
        <v>1</v>
      </c>
      <c r="R2735" t="s">
        <v>8295</v>
      </c>
      <c r="S2735" s="10">
        <f>(E2735/D2735)*100</f>
        <v>107.538</v>
      </c>
      <c r="T2735" s="12">
        <f>IF(P2735&gt;0,E2735/P2735,0)</f>
        <v>451.84033613445376</v>
      </c>
      <c r="U2735" t="str">
        <f>LEFT(R2735,FIND("/",R2735,1)-1)</f>
        <v>technology</v>
      </c>
      <c r="V2735" t="str">
        <f>RIGHT(R2735,(LEN(R2735)-LEN(U2735)-1))</f>
        <v>hardware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>(I2736/86400)+25569+(-5/24)</f>
        <v>42656.707638888889</v>
      </c>
      <c r="K2736">
        <v>1473782592</v>
      </c>
      <c r="L2736" s="13">
        <f>(K2736/86400)+25569+(-5/24)</f>
        <v>42626.460555555554</v>
      </c>
      <c r="M2736" s="15" t="str">
        <f>TEXT(L2736, "mmm")</f>
        <v>Sep</v>
      </c>
      <c r="N2736" s="15" t="str">
        <f>TEXT(L2736, "yyyy")</f>
        <v>2016</v>
      </c>
      <c r="O2736" t="b">
        <v>0</v>
      </c>
      <c r="P2736">
        <v>163</v>
      </c>
      <c r="Q2736" t="b">
        <v>1</v>
      </c>
      <c r="R2736" t="s">
        <v>8295</v>
      </c>
      <c r="S2736" s="10">
        <f>(E2736/D2736)*100</f>
        <v>2260300</v>
      </c>
      <c r="T2736" s="12">
        <f>IF(P2736&gt;0,E2736/P2736,0)</f>
        <v>138.66871165644173</v>
      </c>
      <c r="U2736" t="str">
        <f>LEFT(R2736,FIND("/",R2736,1)-1)</f>
        <v>technology</v>
      </c>
      <c r="V2736" t="str">
        <f>RIGHT(R2736,(LEN(R2736)-LEN(U2736)-1))</f>
        <v>hardware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>(I2737/86400)+25569+(-5/24)</f>
        <v>41346.625</v>
      </c>
      <c r="K2737">
        <v>1360551250</v>
      </c>
      <c r="L2737" s="13">
        <f>(K2737/86400)+25569+(-5/24)</f>
        <v>41315.912615740737</v>
      </c>
      <c r="M2737" s="15" t="str">
        <f>TEXT(L2737, "mmm")</f>
        <v>Feb</v>
      </c>
      <c r="N2737" s="15" t="str">
        <f>TEXT(L2737, "yyyy")</f>
        <v>2013</v>
      </c>
      <c r="O2737" t="b">
        <v>0</v>
      </c>
      <c r="P2737">
        <v>339</v>
      </c>
      <c r="Q2737" t="b">
        <v>1</v>
      </c>
      <c r="R2737" t="s">
        <v>8295</v>
      </c>
      <c r="S2737" s="10">
        <f>(E2737/D2737)*100</f>
        <v>978.13466666666682</v>
      </c>
      <c r="T2737" s="12">
        <f>IF(P2737&gt;0,E2737/P2737,0)</f>
        <v>21.640147492625371</v>
      </c>
      <c r="U2737" t="str">
        <f>LEFT(R2737,FIND("/",R2737,1)-1)</f>
        <v>technology</v>
      </c>
      <c r="V2737" t="str">
        <f>RIGHT(R2737,(LEN(R2737)-LEN(U2737)-1))</f>
        <v>hardware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>(I2738/86400)+25569+(-5/24)</f>
        <v>41752.458020833328</v>
      </c>
      <c r="K2738">
        <v>1395676773</v>
      </c>
      <c r="L2738" s="13">
        <f>(K2738/86400)+25569+(-5/24)</f>
        <v>41722.458020833328</v>
      </c>
      <c r="M2738" s="15" t="str">
        <f>TEXT(L2738, "mmm")</f>
        <v>Mar</v>
      </c>
      <c r="N2738" s="15" t="str">
        <f>TEXT(L2738, "yyyy")</f>
        <v>2014</v>
      </c>
      <c r="O2738" t="b">
        <v>0</v>
      </c>
      <c r="P2738">
        <v>58</v>
      </c>
      <c r="Q2738" t="b">
        <v>1</v>
      </c>
      <c r="R2738" t="s">
        <v>8295</v>
      </c>
      <c r="S2738" s="10">
        <f>(E2738/D2738)*100</f>
        <v>122.9</v>
      </c>
      <c r="T2738" s="12">
        <f>IF(P2738&gt;0,E2738/P2738,0)</f>
        <v>169.51724137931035</v>
      </c>
      <c r="U2738" t="str">
        <f>LEFT(R2738,FIND("/",R2738,1)-1)</f>
        <v>technology</v>
      </c>
      <c r="V2738" t="str">
        <f>RIGHT(R2738,(LEN(R2738)-LEN(U2738)-1))</f>
        <v>hardware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>(I2739/86400)+25569+(-5/24)</f>
        <v>41654.583333333328</v>
      </c>
      <c r="K2739">
        <v>1386108087</v>
      </c>
      <c r="L2739" s="13">
        <f>(K2739/86400)+25569+(-5/24)</f>
        <v>41611.709340277775</v>
      </c>
      <c r="M2739" s="15" t="str">
        <f>TEXT(L2739, "mmm")</f>
        <v>Dec</v>
      </c>
      <c r="N2739" s="15" t="str">
        <f>TEXT(L2739, "yyyy")</f>
        <v>2013</v>
      </c>
      <c r="O2739" t="b">
        <v>0</v>
      </c>
      <c r="P2739">
        <v>456</v>
      </c>
      <c r="Q2739" t="b">
        <v>1</v>
      </c>
      <c r="R2739" t="s">
        <v>8295</v>
      </c>
      <c r="S2739" s="10">
        <f>(E2739/D2739)*100</f>
        <v>246.0608</v>
      </c>
      <c r="T2739" s="12">
        <f>IF(P2739&gt;0,E2739/P2739,0)</f>
        <v>161.88210526315791</v>
      </c>
      <c r="U2739" t="str">
        <f>LEFT(R2739,FIND("/",R2739,1)-1)</f>
        <v>technology</v>
      </c>
      <c r="V2739" t="str">
        <f>RIGHT(R2739,(LEN(R2739)-LEN(U2739)-1))</f>
        <v>hardware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>(I2740/86400)+25569+(-5/24)</f>
        <v>42679.935231481482</v>
      </c>
      <c r="K2740">
        <v>1473218804</v>
      </c>
      <c r="L2740" s="13">
        <f>(K2740/86400)+25569+(-5/24)</f>
        <v>42619.935231481482</v>
      </c>
      <c r="M2740" s="15" t="str">
        <f>TEXT(L2740, "mmm")</f>
        <v>Sep</v>
      </c>
      <c r="N2740" s="15" t="str">
        <f>TEXT(L2740, "yyyy")</f>
        <v>2016</v>
      </c>
      <c r="O2740" t="b">
        <v>0</v>
      </c>
      <c r="P2740">
        <v>15</v>
      </c>
      <c r="Q2740" t="b">
        <v>1</v>
      </c>
      <c r="R2740" t="s">
        <v>8295</v>
      </c>
      <c r="S2740" s="10">
        <f>(E2740/D2740)*100</f>
        <v>147.94</v>
      </c>
      <c r="T2740" s="12">
        <f>IF(P2740&gt;0,E2740/P2740,0)</f>
        <v>493.13333333333333</v>
      </c>
      <c r="U2740" t="str">
        <f>LEFT(R2740,FIND("/",R2740,1)-1)</f>
        <v>technology</v>
      </c>
      <c r="V2740" t="str">
        <f>RIGHT(R2740,(LEN(R2740)-LEN(U2740)-1))</f>
        <v>hardware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>(I2741/86400)+25569+(-5/24)</f>
        <v>41764.679594907408</v>
      </c>
      <c r="K2741">
        <v>1395436717</v>
      </c>
      <c r="L2741" s="13">
        <f>(K2741/86400)+25569+(-5/24)</f>
        <v>41719.679594907408</v>
      </c>
      <c r="M2741" s="15" t="str">
        <f>TEXT(L2741, "mmm")</f>
        <v>Mar</v>
      </c>
      <c r="N2741" s="15" t="str">
        <f>TEXT(L2741, "yyyy")</f>
        <v>2014</v>
      </c>
      <c r="O2741" t="b">
        <v>0</v>
      </c>
      <c r="P2741">
        <v>191</v>
      </c>
      <c r="Q2741" t="b">
        <v>1</v>
      </c>
      <c r="R2741" t="s">
        <v>8295</v>
      </c>
      <c r="S2741" s="10">
        <f>(E2741/D2741)*100</f>
        <v>384.09090909090907</v>
      </c>
      <c r="T2741" s="12">
        <f>IF(P2741&gt;0,E2741/P2741,0)</f>
        <v>22.120418848167539</v>
      </c>
      <c r="U2741" t="str">
        <f>LEFT(R2741,FIND("/",R2741,1)-1)</f>
        <v>technology</v>
      </c>
      <c r="V2741" t="str">
        <f>RIGHT(R2741,(LEN(R2741)-LEN(U2741)-1))</f>
        <v>hardware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>(I2742/86400)+25569+(-5/24)</f>
        <v>42074.781851851854</v>
      </c>
      <c r="K2742">
        <v>1423529152</v>
      </c>
      <c r="L2742" s="13">
        <f>(K2742/86400)+25569+(-5/24)</f>
        <v>42044.823518518511</v>
      </c>
      <c r="M2742" s="15" t="str">
        <f>TEXT(L2742, "mmm")</f>
        <v>Feb</v>
      </c>
      <c r="N2742" s="15" t="str">
        <f>TEXT(L2742, "yyyy")</f>
        <v>2015</v>
      </c>
      <c r="O2742" t="b">
        <v>0</v>
      </c>
      <c r="P2742">
        <v>17</v>
      </c>
      <c r="Q2742" t="b">
        <v>1</v>
      </c>
      <c r="R2742" t="s">
        <v>8295</v>
      </c>
      <c r="S2742" s="10">
        <f>(E2742/D2742)*100</f>
        <v>103.33333333333334</v>
      </c>
      <c r="T2742" s="12">
        <f>IF(P2742&gt;0,E2742/P2742,0)</f>
        <v>18.235294117647058</v>
      </c>
      <c r="U2742" t="str">
        <f>LEFT(R2742,FIND("/",R2742,1)-1)</f>
        <v>technology</v>
      </c>
      <c r="V2742" t="str">
        <f>RIGHT(R2742,(LEN(R2742)-LEN(U2742)-1))</f>
        <v>hardware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>(I2743/86400)+25569+(-5/24)</f>
        <v>41931.879861111105</v>
      </c>
      <c r="K2743">
        <v>1412005602</v>
      </c>
      <c r="L2743" s="13">
        <f>(K2743/86400)+25569+(-5/24)</f>
        <v>41911.449097222219</v>
      </c>
      <c r="M2743" s="15" t="str">
        <f>TEXT(L2743, "mmm")</f>
        <v>Sep</v>
      </c>
      <c r="N2743" s="15" t="str">
        <f>TEXT(L2743, "yyyy")</f>
        <v>2014</v>
      </c>
      <c r="O2743" t="b">
        <v>0</v>
      </c>
      <c r="P2743">
        <v>4</v>
      </c>
      <c r="Q2743" t="b">
        <v>0</v>
      </c>
      <c r="R2743" t="s">
        <v>8304</v>
      </c>
      <c r="S2743" s="10">
        <f>(E2743/D2743)*100</f>
        <v>0.43750000000000006</v>
      </c>
      <c r="T2743" s="12">
        <f>IF(P2743&gt;0,E2743/P2743,0)</f>
        <v>8.75</v>
      </c>
      <c r="U2743" t="str">
        <f>LEFT(R2743,FIND("/",R2743,1)-1)</f>
        <v>publishing</v>
      </c>
      <c r="V2743" t="str">
        <f>RIGHT(R2743,(LEN(R2743)-LEN(U2743)-1))</f>
        <v>children's books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>(I2744/86400)+25569+(-5/24)</f>
        <v>41044.511423611111</v>
      </c>
      <c r="K2744">
        <v>1335892587</v>
      </c>
      <c r="L2744" s="13">
        <f>(K2744/86400)+25569+(-5/24)</f>
        <v>41030.511423611111</v>
      </c>
      <c r="M2744" s="15" t="str">
        <f>TEXT(L2744, "mmm")</f>
        <v>May</v>
      </c>
      <c r="N2744" s="15" t="str">
        <f>TEXT(L2744, "yyyy")</f>
        <v>2012</v>
      </c>
      <c r="O2744" t="b">
        <v>0</v>
      </c>
      <c r="P2744">
        <v>18</v>
      </c>
      <c r="Q2744" t="b">
        <v>0</v>
      </c>
      <c r="R2744" t="s">
        <v>8304</v>
      </c>
      <c r="S2744" s="10">
        <f>(E2744/D2744)*100</f>
        <v>29.24</v>
      </c>
      <c r="T2744" s="12">
        <f>IF(P2744&gt;0,E2744/P2744,0)</f>
        <v>40.611111111111114</v>
      </c>
      <c r="U2744" t="str">
        <f>LEFT(R2744,FIND("/",R2744,1)-1)</f>
        <v>publishing</v>
      </c>
      <c r="V2744" t="str">
        <f>RIGHT(R2744,(LEN(R2744)-LEN(U2744)-1))</f>
        <v>children's books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>(I2745/86400)+25569+(-5/24)</f>
        <v>42662.120451388888</v>
      </c>
      <c r="K2745">
        <v>1474271607</v>
      </c>
      <c r="L2745" s="13">
        <f>(K2745/86400)+25569+(-5/24)</f>
        <v>42632.120451388888</v>
      </c>
      <c r="M2745" s="15" t="str">
        <f>TEXT(L2745, "mmm")</f>
        <v>Sep</v>
      </c>
      <c r="N2745" s="15" t="str">
        <f>TEXT(L2745, "yyyy")</f>
        <v>2016</v>
      </c>
      <c r="O2745" t="b">
        <v>0</v>
      </c>
      <c r="P2745">
        <v>0</v>
      </c>
      <c r="Q2745" t="b">
        <v>0</v>
      </c>
      <c r="R2745" t="s">
        <v>8304</v>
      </c>
      <c r="S2745" s="10">
        <f>(E2745/D2745)*100</f>
        <v>0</v>
      </c>
      <c r="T2745" s="12">
        <f>IF(P2745&gt;0,E2745/P2745,0)</f>
        <v>0</v>
      </c>
      <c r="U2745" t="str">
        <f>LEFT(R2745,FIND("/",R2745,1)-1)</f>
        <v>publishing</v>
      </c>
      <c r="V2745" t="str">
        <f>RIGHT(R2745,(LEN(R2745)-LEN(U2745)-1))</f>
        <v>children's books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>(I2746/86400)+25569+(-5/24)</f>
        <v>40967.854143518518</v>
      </c>
      <c r="K2746">
        <v>1327886998</v>
      </c>
      <c r="L2746" s="13">
        <f>(K2746/86400)+25569+(-5/24)</f>
        <v>40937.854143518518</v>
      </c>
      <c r="M2746" s="15" t="str">
        <f>TEXT(L2746, "mmm")</f>
        <v>Jan</v>
      </c>
      <c r="N2746" s="15" t="str">
        <f>TEXT(L2746, "yyyy")</f>
        <v>2012</v>
      </c>
      <c r="O2746" t="b">
        <v>0</v>
      </c>
      <c r="P2746">
        <v>22</v>
      </c>
      <c r="Q2746" t="b">
        <v>0</v>
      </c>
      <c r="R2746" t="s">
        <v>8304</v>
      </c>
      <c r="S2746" s="10">
        <f>(E2746/D2746)*100</f>
        <v>5.21875</v>
      </c>
      <c r="T2746" s="12">
        <f>IF(P2746&gt;0,E2746/P2746,0)</f>
        <v>37.954545454545453</v>
      </c>
      <c r="U2746" t="str">
        <f>LEFT(R2746,FIND("/",R2746,1)-1)</f>
        <v>publishing</v>
      </c>
      <c r="V2746" t="str">
        <f>RIGHT(R2746,(LEN(R2746)-LEN(U2746)-1))</f>
        <v>children's books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>(I2747/86400)+25569+(-5/24)</f>
        <v>41104.779722222222</v>
      </c>
      <c r="K2747">
        <v>1337125368</v>
      </c>
      <c r="L2747" s="13">
        <f>(K2747/86400)+25569+(-5/24)</f>
        <v>41044.779722222222</v>
      </c>
      <c r="M2747" s="15" t="str">
        <f>TEXT(L2747, "mmm")</f>
        <v>May</v>
      </c>
      <c r="N2747" s="15" t="str">
        <f>TEXT(L2747, "yyyy")</f>
        <v>2012</v>
      </c>
      <c r="O2747" t="b">
        <v>0</v>
      </c>
      <c r="P2747">
        <v>49</v>
      </c>
      <c r="Q2747" t="b">
        <v>0</v>
      </c>
      <c r="R2747" t="s">
        <v>8304</v>
      </c>
      <c r="S2747" s="10">
        <f>(E2747/D2747)*100</f>
        <v>21.887499999999999</v>
      </c>
      <c r="T2747" s="12">
        <f>IF(P2747&gt;0,E2747/P2747,0)</f>
        <v>35.734693877551024</v>
      </c>
      <c r="U2747" t="str">
        <f>LEFT(R2747,FIND("/",R2747,1)-1)</f>
        <v>publishing</v>
      </c>
      <c r="V2747" t="str">
        <f>RIGHT(R2747,(LEN(R2747)-LEN(U2747)-1))</f>
        <v>children's books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>(I2748/86400)+25569+(-5/24)</f>
        <v>41880.57304398148</v>
      </c>
      <c r="K2748">
        <v>1406745911</v>
      </c>
      <c r="L2748" s="13">
        <f>(K2748/86400)+25569+(-5/24)</f>
        <v>41850.57304398148</v>
      </c>
      <c r="M2748" s="15" t="str">
        <f>TEXT(L2748, "mmm")</f>
        <v>Jul</v>
      </c>
      <c r="N2748" s="15" t="str">
        <f>TEXT(L2748, "yyyy")</f>
        <v>2014</v>
      </c>
      <c r="O2748" t="b">
        <v>0</v>
      </c>
      <c r="P2748">
        <v>19</v>
      </c>
      <c r="Q2748" t="b">
        <v>0</v>
      </c>
      <c r="R2748" t="s">
        <v>8304</v>
      </c>
      <c r="S2748" s="10">
        <f>(E2748/D2748)*100</f>
        <v>26.700000000000003</v>
      </c>
      <c r="T2748" s="12">
        <f>IF(P2748&gt;0,E2748/P2748,0)</f>
        <v>42.157894736842103</v>
      </c>
      <c r="U2748" t="str">
        <f>LEFT(R2748,FIND("/",R2748,1)-1)</f>
        <v>publishing</v>
      </c>
      <c r="V2748" t="str">
        <f>RIGHT(R2748,(LEN(R2748)-LEN(U2748)-1))</f>
        <v>children's books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>(I2749/86400)+25569+(-5/24)</f>
        <v>41075.923611111109</v>
      </c>
      <c r="K2749">
        <v>1337095997</v>
      </c>
      <c r="L2749" s="13">
        <f>(K2749/86400)+25569+(-5/24)</f>
        <v>41044.439780092587</v>
      </c>
      <c r="M2749" s="15" t="str">
        <f>TEXT(L2749, "mmm")</f>
        <v>May</v>
      </c>
      <c r="N2749" s="15" t="str">
        <f>TEXT(L2749, "yyyy")</f>
        <v>2012</v>
      </c>
      <c r="O2749" t="b">
        <v>0</v>
      </c>
      <c r="P2749">
        <v>4</v>
      </c>
      <c r="Q2749" t="b">
        <v>0</v>
      </c>
      <c r="R2749" t="s">
        <v>8304</v>
      </c>
      <c r="S2749" s="10">
        <f>(E2749/D2749)*100</f>
        <v>28.000000000000004</v>
      </c>
      <c r="T2749" s="12">
        <f>IF(P2749&gt;0,E2749/P2749,0)</f>
        <v>35</v>
      </c>
      <c r="U2749" t="str">
        <f>LEFT(R2749,FIND("/",R2749,1)-1)</f>
        <v>publishing</v>
      </c>
      <c r="V2749" t="str">
        <f>RIGHT(R2749,(LEN(R2749)-LEN(U2749)-1))</f>
        <v>children's books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>(I2750/86400)+25569+(-5/24)</f>
        <v>42615.502337962964</v>
      </c>
      <c r="K2750">
        <v>1470243802</v>
      </c>
      <c r="L2750" s="13">
        <f>(K2750/86400)+25569+(-5/24)</f>
        <v>42585.502337962964</v>
      </c>
      <c r="M2750" s="15" t="str">
        <f>TEXT(L2750, "mmm")</f>
        <v>Aug</v>
      </c>
      <c r="N2750" s="15" t="str">
        <f>TEXT(L2750, "yyyy")</f>
        <v>2016</v>
      </c>
      <c r="O2750" t="b">
        <v>0</v>
      </c>
      <c r="P2750">
        <v>4</v>
      </c>
      <c r="Q2750" t="b">
        <v>0</v>
      </c>
      <c r="R2750" t="s">
        <v>8304</v>
      </c>
      <c r="S2750" s="10">
        <f>(E2750/D2750)*100</f>
        <v>1.06</v>
      </c>
      <c r="T2750" s="12">
        <f>IF(P2750&gt;0,E2750/P2750,0)</f>
        <v>13.25</v>
      </c>
      <c r="U2750" t="str">
        <f>LEFT(R2750,FIND("/",R2750,1)-1)</f>
        <v>publishing</v>
      </c>
      <c r="V2750" t="str">
        <f>RIGHT(R2750,(LEN(R2750)-LEN(U2750)-1))</f>
        <v>children's books</v>
      </c>
    </row>
    <row r="2751" spans="1:22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>(I2751/86400)+25569+(-5/24)</f>
        <v>42098.549039351848</v>
      </c>
      <c r="K2751">
        <v>1425582637</v>
      </c>
      <c r="L2751" s="13">
        <f>(K2751/86400)+25569+(-5/24)</f>
        <v>42068.59070601852</v>
      </c>
      <c r="M2751" s="15" t="str">
        <f>TEXT(L2751, "mmm")</f>
        <v>Mar</v>
      </c>
      <c r="N2751" s="15" t="str">
        <f>TEXT(L2751, "yyyy")</f>
        <v>2015</v>
      </c>
      <c r="O2751" t="b">
        <v>0</v>
      </c>
      <c r="P2751">
        <v>2</v>
      </c>
      <c r="Q2751" t="b">
        <v>0</v>
      </c>
      <c r="R2751" t="s">
        <v>8304</v>
      </c>
      <c r="S2751" s="10">
        <f>(E2751/D2751)*100</f>
        <v>1.0999999999999999</v>
      </c>
      <c r="T2751" s="12">
        <f>IF(P2751&gt;0,E2751/P2751,0)</f>
        <v>55</v>
      </c>
      <c r="U2751" t="str">
        <f>LEFT(R2751,FIND("/",R2751,1)-1)</f>
        <v>publishing</v>
      </c>
      <c r="V2751" t="str">
        <f>RIGHT(R2751,(LEN(R2751)-LEN(U2751)-1))</f>
        <v>children's books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>(I2752/86400)+25569+(-5/24)</f>
        <v>41090.625</v>
      </c>
      <c r="K2752">
        <v>1340055345</v>
      </c>
      <c r="L2752" s="13">
        <f>(K2752/86400)+25569+(-5/24)</f>
        <v>41078.691493055558</v>
      </c>
      <c r="M2752" s="15" t="str">
        <f>TEXT(L2752, "mmm")</f>
        <v>Jun</v>
      </c>
      <c r="N2752" s="15" t="str">
        <f>TEXT(L2752, "yyyy")</f>
        <v>2012</v>
      </c>
      <c r="O2752" t="b">
        <v>0</v>
      </c>
      <c r="P2752">
        <v>0</v>
      </c>
      <c r="Q2752" t="b">
        <v>0</v>
      </c>
      <c r="R2752" t="s">
        <v>8304</v>
      </c>
      <c r="S2752" s="10">
        <f>(E2752/D2752)*100</f>
        <v>0</v>
      </c>
      <c r="T2752" s="12">
        <f>IF(P2752&gt;0,E2752/P2752,0)</f>
        <v>0</v>
      </c>
      <c r="U2752" t="str">
        <f>LEFT(R2752,FIND("/",R2752,1)-1)</f>
        <v>publishing</v>
      </c>
      <c r="V2752" t="str">
        <f>RIGHT(R2752,(LEN(R2752)-LEN(U2752)-1))</f>
        <v>children's books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>(I2753/86400)+25569+(-5/24)</f>
        <v>41807.678726851846</v>
      </c>
      <c r="K2753">
        <v>1397855842</v>
      </c>
      <c r="L2753" s="13">
        <f>(K2753/86400)+25569+(-5/24)</f>
        <v>41747.678726851846</v>
      </c>
      <c r="M2753" s="15" t="str">
        <f>TEXT(L2753, "mmm")</f>
        <v>Apr</v>
      </c>
      <c r="N2753" s="15" t="str">
        <f>TEXT(L2753, "yyyy")</f>
        <v>2014</v>
      </c>
      <c r="O2753" t="b">
        <v>0</v>
      </c>
      <c r="P2753">
        <v>0</v>
      </c>
      <c r="Q2753" t="b">
        <v>0</v>
      </c>
      <c r="R2753" t="s">
        <v>8304</v>
      </c>
      <c r="S2753" s="10">
        <f>(E2753/D2753)*100</f>
        <v>0</v>
      </c>
      <c r="T2753" s="12">
        <f>IF(P2753&gt;0,E2753/P2753,0)</f>
        <v>0</v>
      </c>
      <c r="U2753" t="str">
        <f>LEFT(R2753,FIND("/",R2753,1)-1)</f>
        <v>publishing</v>
      </c>
      <c r="V2753" t="str">
        <f>RIGHT(R2753,(LEN(R2753)-LEN(U2753)-1))</f>
        <v>children's books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>(I2754/86400)+25569+(-5/24)</f>
        <v>40895.556759259256</v>
      </c>
      <c r="K2754">
        <v>1320776504</v>
      </c>
      <c r="L2754" s="13">
        <f>(K2754/86400)+25569+(-5/24)</f>
        <v>40855.556759259256</v>
      </c>
      <c r="M2754" s="15" t="str">
        <f>TEXT(L2754, "mmm")</f>
        <v>Nov</v>
      </c>
      <c r="N2754" s="15" t="str">
        <f>TEXT(L2754, "yyyy")</f>
        <v>2011</v>
      </c>
      <c r="O2754" t="b">
        <v>0</v>
      </c>
      <c r="P2754">
        <v>14</v>
      </c>
      <c r="Q2754" t="b">
        <v>0</v>
      </c>
      <c r="R2754" t="s">
        <v>8304</v>
      </c>
      <c r="S2754" s="10">
        <f>(E2754/D2754)*100</f>
        <v>11.458333333333332</v>
      </c>
      <c r="T2754" s="12">
        <f>IF(P2754&gt;0,E2754/P2754,0)</f>
        <v>39.285714285714285</v>
      </c>
      <c r="U2754" t="str">
        <f>LEFT(R2754,FIND("/",R2754,1)-1)</f>
        <v>publishing</v>
      </c>
      <c r="V2754" t="str">
        <f>RIGHT(R2754,(LEN(R2754)-LEN(U2754)-1))</f>
        <v>children's books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>(I2755/86400)+25569+(-5/24)</f>
        <v>41147.692395833328</v>
      </c>
      <c r="K2755">
        <v>1343425023</v>
      </c>
      <c r="L2755" s="13">
        <f>(K2755/86400)+25569+(-5/24)</f>
        <v>41117.692395833328</v>
      </c>
      <c r="M2755" s="15" t="str">
        <f>TEXT(L2755, "mmm")</f>
        <v>Jul</v>
      </c>
      <c r="N2755" s="15" t="str">
        <f>TEXT(L2755, "yyyy")</f>
        <v>2012</v>
      </c>
      <c r="O2755" t="b">
        <v>0</v>
      </c>
      <c r="P2755">
        <v>8</v>
      </c>
      <c r="Q2755" t="b">
        <v>0</v>
      </c>
      <c r="R2755" t="s">
        <v>8304</v>
      </c>
      <c r="S2755" s="10">
        <f>(E2755/D2755)*100</f>
        <v>19</v>
      </c>
      <c r="T2755" s="12">
        <f>IF(P2755&gt;0,E2755/P2755,0)</f>
        <v>47.5</v>
      </c>
      <c r="U2755" t="str">
        <f>LEFT(R2755,FIND("/",R2755,1)-1)</f>
        <v>publishing</v>
      </c>
      <c r="V2755" t="str">
        <f>RIGHT(R2755,(LEN(R2755)-LEN(U2755)-1))</f>
        <v>children's books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>(I2756/86400)+25569+(-5/24)</f>
        <v>41893.427673611106</v>
      </c>
      <c r="K2756">
        <v>1407856551</v>
      </c>
      <c r="L2756" s="13">
        <f>(K2756/86400)+25569+(-5/24)</f>
        <v>41863.427673611106</v>
      </c>
      <c r="M2756" s="15" t="str">
        <f>TEXT(L2756, "mmm")</f>
        <v>Aug</v>
      </c>
      <c r="N2756" s="15" t="str">
        <f>TEXT(L2756, "yyyy")</f>
        <v>2014</v>
      </c>
      <c r="O2756" t="b">
        <v>0</v>
      </c>
      <c r="P2756">
        <v>0</v>
      </c>
      <c r="Q2756" t="b">
        <v>0</v>
      </c>
      <c r="R2756" t="s">
        <v>8304</v>
      </c>
      <c r="S2756" s="10">
        <f>(E2756/D2756)*100</f>
        <v>0</v>
      </c>
      <c r="T2756" s="12">
        <f>IF(P2756&gt;0,E2756/P2756,0)</f>
        <v>0</v>
      </c>
      <c r="U2756" t="str">
        <f>LEFT(R2756,FIND("/",R2756,1)-1)</f>
        <v>publishing</v>
      </c>
      <c r="V2756" t="str">
        <f>RIGHT(R2756,(LEN(R2756)-LEN(U2756)-1))</f>
        <v>children's books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>(I2757/86400)+25569+(-5/24)</f>
        <v>42102.582488425927</v>
      </c>
      <c r="K2757">
        <v>1425927527</v>
      </c>
      <c r="L2757" s="13">
        <f>(K2757/86400)+25569+(-5/24)</f>
        <v>42072.582488425927</v>
      </c>
      <c r="M2757" s="15" t="str">
        <f>TEXT(L2757, "mmm")</f>
        <v>Mar</v>
      </c>
      <c r="N2757" s="15" t="str">
        <f>TEXT(L2757, "yyyy")</f>
        <v>2015</v>
      </c>
      <c r="O2757" t="b">
        <v>0</v>
      </c>
      <c r="P2757">
        <v>15</v>
      </c>
      <c r="Q2757" t="b">
        <v>0</v>
      </c>
      <c r="R2757" t="s">
        <v>8304</v>
      </c>
      <c r="S2757" s="10">
        <f>(E2757/D2757)*100</f>
        <v>52</v>
      </c>
      <c r="T2757" s="12">
        <f>IF(P2757&gt;0,E2757/P2757,0)</f>
        <v>17.333333333333332</v>
      </c>
      <c r="U2757" t="str">
        <f>LEFT(R2757,FIND("/",R2757,1)-1)</f>
        <v>publishing</v>
      </c>
      <c r="V2757" t="str">
        <f>RIGHT(R2757,(LEN(R2757)-LEN(U2757)-1))</f>
        <v>children's books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>(I2758/86400)+25569+(-5/24)</f>
        <v>41650.692141203697</v>
      </c>
      <c r="K2758">
        <v>1386884201</v>
      </c>
      <c r="L2758" s="13">
        <f>(K2758/86400)+25569+(-5/24)</f>
        <v>41620.692141203697</v>
      </c>
      <c r="M2758" s="15" t="str">
        <f>TEXT(L2758, "mmm")</f>
        <v>Dec</v>
      </c>
      <c r="N2758" s="15" t="str">
        <f>TEXT(L2758, "yyyy")</f>
        <v>2013</v>
      </c>
      <c r="O2758" t="b">
        <v>0</v>
      </c>
      <c r="P2758">
        <v>33</v>
      </c>
      <c r="Q2758" t="b">
        <v>0</v>
      </c>
      <c r="R2758" t="s">
        <v>8304</v>
      </c>
      <c r="S2758" s="10">
        <f>(E2758/D2758)*100</f>
        <v>10.48</v>
      </c>
      <c r="T2758" s="12">
        <f>IF(P2758&gt;0,E2758/P2758,0)</f>
        <v>31.757575757575758</v>
      </c>
      <c r="U2758" t="str">
        <f>LEFT(R2758,FIND("/",R2758,1)-1)</f>
        <v>publishing</v>
      </c>
      <c r="V2758" t="str">
        <f>RIGHT(R2758,(LEN(R2758)-LEN(U2758)-1))</f>
        <v>children's books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>(I2759/86400)+25569+(-5/24)</f>
        <v>42588.448287037034</v>
      </c>
      <c r="K2759">
        <v>1469202332</v>
      </c>
      <c r="L2759" s="13">
        <f>(K2759/86400)+25569+(-5/24)</f>
        <v>42573.448287037034</v>
      </c>
      <c r="M2759" s="15" t="str">
        <f>TEXT(L2759, "mmm")</f>
        <v>Jul</v>
      </c>
      <c r="N2759" s="15" t="str">
        <f>TEXT(L2759, "yyyy")</f>
        <v>2016</v>
      </c>
      <c r="O2759" t="b">
        <v>0</v>
      </c>
      <c r="P2759">
        <v>2</v>
      </c>
      <c r="Q2759" t="b">
        <v>0</v>
      </c>
      <c r="R2759" t="s">
        <v>8304</v>
      </c>
      <c r="S2759" s="10">
        <f>(E2759/D2759)*100</f>
        <v>0.66666666666666674</v>
      </c>
      <c r="T2759" s="12">
        <f>IF(P2759&gt;0,E2759/P2759,0)</f>
        <v>5</v>
      </c>
      <c r="U2759" t="str">
        <f>LEFT(R2759,FIND("/",R2759,1)-1)</f>
        <v>publishing</v>
      </c>
      <c r="V2759" t="str">
        <f>RIGHT(R2759,(LEN(R2759)-LEN(U2759)-1))</f>
        <v>children's books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>(I2760/86400)+25569+(-5/24)</f>
        <v>42653.23359953703</v>
      </c>
      <c r="K2760">
        <v>1474886183</v>
      </c>
      <c r="L2760" s="13">
        <f>(K2760/86400)+25569+(-5/24)</f>
        <v>42639.23359953703</v>
      </c>
      <c r="M2760" s="15" t="str">
        <f>TEXT(L2760, "mmm")</f>
        <v>Sep</v>
      </c>
      <c r="N2760" s="15" t="str">
        <f>TEXT(L2760, "yyyy")</f>
        <v>2016</v>
      </c>
      <c r="O2760" t="b">
        <v>0</v>
      </c>
      <c r="P2760">
        <v>6</v>
      </c>
      <c r="Q2760" t="b">
        <v>0</v>
      </c>
      <c r="R2760" t="s">
        <v>8304</v>
      </c>
      <c r="S2760" s="10">
        <f>(E2760/D2760)*100</f>
        <v>11.700000000000001</v>
      </c>
      <c r="T2760" s="12">
        <f>IF(P2760&gt;0,E2760/P2760,0)</f>
        <v>39</v>
      </c>
      <c r="U2760" t="str">
        <f>LEFT(R2760,FIND("/",R2760,1)-1)</f>
        <v>publishing</v>
      </c>
      <c r="V2760" t="str">
        <f>RIGHT(R2760,(LEN(R2760)-LEN(U2760)-1))</f>
        <v>children's books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>(I2761/86400)+25569+(-5/24)</f>
        <v>42567.158171296294</v>
      </c>
      <c r="K2761">
        <v>1464943666</v>
      </c>
      <c r="L2761" s="13">
        <f>(K2761/86400)+25569+(-5/24)</f>
        <v>42524.158171296294</v>
      </c>
      <c r="M2761" s="15" t="str">
        <f>TEXT(L2761, "mmm")</f>
        <v>Jun</v>
      </c>
      <c r="N2761" s="15" t="str">
        <f>TEXT(L2761, "yyyy")</f>
        <v>2016</v>
      </c>
      <c r="O2761" t="b">
        <v>0</v>
      </c>
      <c r="P2761">
        <v>2</v>
      </c>
      <c r="Q2761" t="b">
        <v>0</v>
      </c>
      <c r="R2761" t="s">
        <v>8304</v>
      </c>
      <c r="S2761" s="10">
        <f>(E2761/D2761)*100</f>
        <v>10.5</v>
      </c>
      <c r="T2761" s="12">
        <f>IF(P2761&gt;0,E2761/P2761,0)</f>
        <v>52.5</v>
      </c>
      <c r="U2761" t="str">
        <f>LEFT(R2761,FIND("/",R2761,1)-1)</f>
        <v>publishing</v>
      </c>
      <c r="V2761" t="str">
        <f>RIGHT(R2761,(LEN(R2761)-LEN(U2761)-1))</f>
        <v>children's books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>(I2762/86400)+25569+(-5/24)</f>
        <v>41445.252986111111</v>
      </c>
      <c r="K2762">
        <v>1369134258</v>
      </c>
      <c r="L2762" s="13">
        <f>(K2762/86400)+25569+(-5/24)</f>
        <v>41415.252986111111</v>
      </c>
      <c r="M2762" s="15" t="str">
        <f>TEXT(L2762, "mmm")</f>
        <v>May</v>
      </c>
      <c r="N2762" s="15" t="str">
        <f>TEXT(L2762, "yyyy")</f>
        <v>2013</v>
      </c>
      <c r="O2762" t="b">
        <v>0</v>
      </c>
      <c r="P2762">
        <v>0</v>
      </c>
      <c r="Q2762" t="b">
        <v>0</v>
      </c>
      <c r="R2762" t="s">
        <v>8304</v>
      </c>
      <c r="S2762" s="10">
        <f>(E2762/D2762)*100</f>
        <v>0</v>
      </c>
      <c r="T2762" s="12">
        <f>IF(P2762&gt;0,E2762/P2762,0)</f>
        <v>0</v>
      </c>
      <c r="U2762" t="str">
        <f>LEFT(R2762,FIND("/",R2762,1)-1)</f>
        <v>publishing</v>
      </c>
      <c r="V2762" t="str">
        <f>RIGHT(R2762,(LEN(R2762)-LEN(U2762)-1))</f>
        <v>children's books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>(I2763/86400)+25569+(-5/24)</f>
        <v>41276.85524305555</v>
      </c>
      <c r="K2763">
        <v>1354584693</v>
      </c>
      <c r="L2763" s="13">
        <f>(K2763/86400)+25569+(-5/24)</f>
        <v>41246.85524305555</v>
      </c>
      <c r="M2763" s="15" t="str">
        <f>TEXT(L2763, "mmm")</f>
        <v>Dec</v>
      </c>
      <c r="N2763" s="15" t="str">
        <f>TEXT(L2763, "yyyy")</f>
        <v>2012</v>
      </c>
      <c r="O2763" t="b">
        <v>0</v>
      </c>
      <c r="P2763">
        <v>4</v>
      </c>
      <c r="Q2763" t="b">
        <v>0</v>
      </c>
      <c r="R2763" t="s">
        <v>8304</v>
      </c>
      <c r="S2763" s="10">
        <f>(E2763/D2763)*100</f>
        <v>0.72</v>
      </c>
      <c r="T2763" s="12">
        <f>IF(P2763&gt;0,E2763/P2763,0)</f>
        <v>9</v>
      </c>
      <c r="U2763" t="str">
        <f>LEFT(R2763,FIND("/",R2763,1)-1)</f>
        <v>publishing</v>
      </c>
      <c r="V2763" t="str">
        <f>RIGHT(R2763,(LEN(R2763)-LEN(U2763)-1))</f>
        <v>children's books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>(I2764/86400)+25569+(-5/24)</f>
        <v>40986.786979166667</v>
      </c>
      <c r="K2764">
        <v>1326934395</v>
      </c>
      <c r="L2764" s="13">
        <f>(K2764/86400)+25569+(-5/24)</f>
        <v>40926.828645833331</v>
      </c>
      <c r="M2764" s="15" t="str">
        <f>TEXT(L2764, "mmm")</f>
        <v>Jan</v>
      </c>
      <c r="N2764" s="15" t="str">
        <f>TEXT(L2764, "yyyy")</f>
        <v>2012</v>
      </c>
      <c r="O2764" t="b">
        <v>0</v>
      </c>
      <c r="P2764">
        <v>1</v>
      </c>
      <c r="Q2764" t="b">
        <v>0</v>
      </c>
      <c r="R2764" t="s">
        <v>8304</v>
      </c>
      <c r="S2764" s="10">
        <f>(E2764/D2764)*100</f>
        <v>0.76923076923076927</v>
      </c>
      <c r="T2764" s="12">
        <f>IF(P2764&gt;0,E2764/P2764,0)</f>
        <v>25</v>
      </c>
      <c r="U2764" t="str">
        <f>LEFT(R2764,FIND("/",R2764,1)-1)</f>
        <v>publishing</v>
      </c>
      <c r="V2764" t="str">
        <f>RIGHT(R2764,(LEN(R2764)-LEN(U2764)-1))</f>
        <v>children's books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>(I2765/86400)+25569+(-5/24)</f>
        <v>41418.371342592589</v>
      </c>
      <c r="K2765">
        <v>1365515684</v>
      </c>
      <c r="L2765" s="13">
        <f>(K2765/86400)+25569+(-5/24)</f>
        <v>41373.371342592589</v>
      </c>
      <c r="M2765" s="15" t="str">
        <f>TEXT(L2765, "mmm")</f>
        <v>Apr</v>
      </c>
      <c r="N2765" s="15" t="str">
        <f>TEXT(L2765, "yyyy")</f>
        <v>2013</v>
      </c>
      <c r="O2765" t="b">
        <v>0</v>
      </c>
      <c r="P2765">
        <v>3</v>
      </c>
      <c r="Q2765" t="b">
        <v>0</v>
      </c>
      <c r="R2765" t="s">
        <v>8304</v>
      </c>
      <c r="S2765" s="10">
        <f>(E2765/D2765)*100</f>
        <v>0.22842639593908631</v>
      </c>
      <c r="T2765" s="12">
        <f>IF(P2765&gt;0,E2765/P2765,0)</f>
        <v>30</v>
      </c>
      <c r="U2765" t="str">
        <f>LEFT(R2765,FIND("/",R2765,1)-1)</f>
        <v>publishing</v>
      </c>
      <c r="V2765" t="str">
        <f>RIGHT(R2765,(LEN(R2765)-LEN(U2765)-1))</f>
        <v>children's books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>(I2766/86400)+25569+(-5/24)</f>
        <v>41059.583333333328</v>
      </c>
      <c r="K2766">
        <v>1335855631</v>
      </c>
      <c r="L2766" s="13">
        <f>(K2766/86400)+25569+(-5/24)</f>
        <v>41030.083692129629</v>
      </c>
      <c r="M2766" s="15" t="str">
        <f>TEXT(L2766, "mmm")</f>
        <v>May</v>
      </c>
      <c r="N2766" s="15" t="str">
        <f>TEXT(L2766, "yyyy")</f>
        <v>2012</v>
      </c>
      <c r="O2766" t="b">
        <v>0</v>
      </c>
      <c r="P2766">
        <v>4</v>
      </c>
      <c r="Q2766" t="b">
        <v>0</v>
      </c>
      <c r="R2766" t="s">
        <v>8304</v>
      </c>
      <c r="S2766" s="10">
        <f>(E2766/D2766)*100</f>
        <v>1.125</v>
      </c>
      <c r="T2766" s="12">
        <f>IF(P2766&gt;0,E2766/P2766,0)</f>
        <v>11.25</v>
      </c>
      <c r="U2766" t="str">
        <f>LEFT(R2766,FIND("/",R2766,1)-1)</f>
        <v>publishing</v>
      </c>
      <c r="V2766" t="str">
        <f>RIGHT(R2766,(LEN(R2766)-LEN(U2766)-1))</f>
        <v>children's books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>(I2767/86400)+25569+(-5/24)</f>
        <v>41210.370694444442</v>
      </c>
      <c r="K2767">
        <v>1350050028</v>
      </c>
      <c r="L2767" s="13">
        <f>(K2767/86400)+25569+(-5/24)</f>
        <v>41194.370694444442</v>
      </c>
      <c r="M2767" s="15" t="str">
        <f>TEXT(L2767, "mmm")</f>
        <v>Oct</v>
      </c>
      <c r="N2767" s="15" t="str">
        <f>TEXT(L2767, "yyyy")</f>
        <v>2012</v>
      </c>
      <c r="O2767" t="b">
        <v>0</v>
      </c>
      <c r="P2767">
        <v>0</v>
      </c>
      <c r="Q2767" t="b">
        <v>0</v>
      </c>
      <c r="R2767" t="s">
        <v>8304</v>
      </c>
      <c r="S2767" s="10">
        <f>(E2767/D2767)*100</f>
        <v>0</v>
      </c>
      <c r="T2767" s="12">
        <f>IF(P2767&gt;0,E2767/P2767,0)</f>
        <v>0</v>
      </c>
      <c r="U2767" t="str">
        <f>LEFT(R2767,FIND("/",R2767,1)-1)</f>
        <v>publishing</v>
      </c>
      <c r="V2767" t="str">
        <f>RIGHT(R2767,(LEN(R2767)-LEN(U2767)-1))</f>
        <v>children's books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>(I2768/86400)+25569+(-5/24)</f>
        <v>40766.459699074076</v>
      </c>
      <c r="K2768">
        <v>1310486518</v>
      </c>
      <c r="L2768" s="13">
        <f>(K2768/86400)+25569+(-5/24)</f>
        <v>40736.459699074076</v>
      </c>
      <c r="M2768" s="15" t="str">
        <f>TEXT(L2768, "mmm")</f>
        <v>Jul</v>
      </c>
      <c r="N2768" s="15" t="str">
        <f>TEXT(L2768, "yyyy")</f>
        <v>2011</v>
      </c>
      <c r="O2768" t="b">
        <v>0</v>
      </c>
      <c r="P2768">
        <v>4</v>
      </c>
      <c r="Q2768" t="b">
        <v>0</v>
      </c>
      <c r="R2768" t="s">
        <v>8304</v>
      </c>
      <c r="S2768" s="10">
        <f>(E2768/D2768)*100</f>
        <v>2</v>
      </c>
      <c r="T2768" s="12">
        <f>IF(P2768&gt;0,E2768/P2768,0)</f>
        <v>25</v>
      </c>
      <c r="U2768" t="str">
        <f>LEFT(R2768,FIND("/",R2768,1)-1)</f>
        <v>publishing</v>
      </c>
      <c r="V2768" t="str">
        <f>RIGHT(R2768,(LEN(R2768)-LEN(U2768)-1))</f>
        <v>children's books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>(I2769/86400)+25569+(-5/24)</f>
        <v>42232.750578703701</v>
      </c>
      <c r="K2769">
        <v>1434582050</v>
      </c>
      <c r="L2769" s="13">
        <f>(K2769/86400)+25569+(-5/24)</f>
        <v>42172.750578703701</v>
      </c>
      <c r="M2769" s="15" t="str">
        <f>TEXT(L2769, "mmm")</f>
        <v>Jun</v>
      </c>
      <c r="N2769" s="15" t="str">
        <f>TEXT(L2769, "yyyy")</f>
        <v>2015</v>
      </c>
      <c r="O2769" t="b">
        <v>0</v>
      </c>
      <c r="P2769">
        <v>3</v>
      </c>
      <c r="Q2769" t="b">
        <v>0</v>
      </c>
      <c r="R2769" t="s">
        <v>8304</v>
      </c>
      <c r="S2769" s="10">
        <f>(E2769/D2769)*100</f>
        <v>0.85000000000000009</v>
      </c>
      <c r="T2769" s="12">
        <f>IF(P2769&gt;0,E2769/P2769,0)</f>
        <v>11.333333333333334</v>
      </c>
      <c r="U2769" t="str">
        <f>LEFT(R2769,FIND("/",R2769,1)-1)</f>
        <v>publishing</v>
      </c>
      <c r="V2769" t="str">
        <f>RIGHT(R2769,(LEN(R2769)-LEN(U2769)-1))</f>
        <v>children's books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>(I2770/86400)+25569+(-5/24)</f>
        <v>40997.364849537036</v>
      </c>
      <c r="K2770">
        <v>1330440323</v>
      </c>
      <c r="L2770" s="13">
        <f>(K2770/86400)+25569+(-5/24)</f>
        <v>40967.4065162037</v>
      </c>
      <c r="M2770" s="15" t="str">
        <f>TEXT(L2770, "mmm")</f>
        <v>Feb</v>
      </c>
      <c r="N2770" s="15" t="str">
        <f>TEXT(L2770, "yyyy")</f>
        <v>2012</v>
      </c>
      <c r="O2770" t="b">
        <v>0</v>
      </c>
      <c r="P2770">
        <v>34</v>
      </c>
      <c r="Q2770" t="b">
        <v>0</v>
      </c>
      <c r="R2770" t="s">
        <v>8304</v>
      </c>
      <c r="S2770" s="10">
        <f>(E2770/D2770)*100</f>
        <v>14.314285714285715</v>
      </c>
      <c r="T2770" s="12">
        <f>IF(P2770&gt;0,E2770/P2770,0)</f>
        <v>29.470588235294116</v>
      </c>
      <c r="U2770" t="str">
        <f>LEFT(R2770,FIND("/",R2770,1)-1)</f>
        <v>publishing</v>
      </c>
      <c r="V2770" t="str">
        <f>RIGHT(R2770,(LEN(R2770)-LEN(U2770)-1))</f>
        <v>children's books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>(I2771/86400)+25569+(-5/24)</f>
        <v>41795.617939814816</v>
      </c>
      <c r="K2771">
        <v>1397677790</v>
      </c>
      <c r="L2771" s="13">
        <f>(K2771/86400)+25569+(-5/24)</f>
        <v>41745.617939814816</v>
      </c>
      <c r="M2771" s="15" t="str">
        <f>TEXT(L2771, "mmm")</f>
        <v>Apr</v>
      </c>
      <c r="N2771" s="15" t="str">
        <f>TEXT(L2771, "yyyy")</f>
        <v>2014</v>
      </c>
      <c r="O2771" t="b">
        <v>0</v>
      </c>
      <c r="P2771">
        <v>2</v>
      </c>
      <c r="Q2771" t="b">
        <v>0</v>
      </c>
      <c r="R2771" t="s">
        <v>8304</v>
      </c>
      <c r="S2771" s="10">
        <f>(E2771/D2771)*100</f>
        <v>0.25</v>
      </c>
      <c r="T2771" s="12">
        <f>IF(P2771&gt;0,E2771/P2771,0)</f>
        <v>1</v>
      </c>
      <c r="U2771" t="str">
        <f>LEFT(R2771,FIND("/",R2771,1)-1)</f>
        <v>publishing</v>
      </c>
      <c r="V2771" t="str">
        <f>RIGHT(R2771,(LEN(R2771)-LEN(U2771)-1))</f>
        <v>children's books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>(I2772/86400)+25569+(-5/24)</f>
        <v>41716.455208333333</v>
      </c>
      <c r="K2772">
        <v>1392569730</v>
      </c>
      <c r="L2772" s="13">
        <f>(K2772/86400)+25569+(-5/24)</f>
        <v>41686.496874999997</v>
      </c>
      <c r="M2772" s="15" t="str">
        <f>TEXT(L2772, "mmm")</f>
        <v>Feb</v>
      </c>
      <c r="N2772" s="15" t="str">
        <f>TEXT(L2772, "yyyy")</f>
        <v>2014</v>
      </c>
      <c r="O2772" t="b">
        <v>0</v>
      </c>
      <c r="P2772">
        <v>33</v>
      </c>
      <c r="Q2772" t="b">
        <v>0</v>
      </c>
      <c r="R2772" t="s">
        <v>8304</v>
      </c>
      <c r="S2772" s="10">
        <f>(E2772/D2772)*100</f>
        <v>10.411249999999999</v>
      </c>
      <c r="T2772" s="12">
        <f>IF(P2772&gt;0,E2772/P2772,0)</f>
        <v>63.098484848484851</v>
      </c>
      <c r="U2772" t="str">
        <f>LEFT(R2772,FIND("/",R2772,1)-1)</f>
        <v>publishing</v>
      </c>
      <c r="V2772" t="str">
        <f>RIGHT(R2772,(LEN(R2772)-LEN(U2772)-1))</f>
        <v>children's books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>(I2773/86400)+25569+(-5/24)</f>
        <v>41306.5</v>
      </c>
      <c r="K2773">
        <v>1355489140</v>
      </c>
      <c r="L2773" s="13">
        <f>(K2773/86400)+25569+(-5/24)</f>
        <v>41257.323379629626</v>
      </c>
      <c r="M2773" s="15" t="str">
        <f>TEXT(L2773, "mmm")</f>
        <v>Dec</v>
      </c>
      <c r="N2773" s="15" t="str">
        <f>TEXT(L2773, "yyyy")</f>
        <v>2012</v>
      </c>
      <c r="O2773" t="b">
        <v>0</v>
      </c>
      <c r="P2773">
        <v>0</v>
      </c>
      <c r="Q2773" t="b">
        <v>0</v>
      </c>
      <c r="R2773" t="s">
        <v>8304</v>
      </c>
      <c r="S2773" s="10">
        <f>(E2773/D2773)*100</f>
        <v>0</v>
      </c>
      <c r="T2773" s="12">
        <f>IF(P2773&gt;0,E2773/P2773,0)</f>
        <v>0</v>
      </c>
      <c r="U2773" t="str">
        <f>LEFT(R2773,FIND("/",R2773,1)-1)</f>
        <v>publishing</v>
      </c>
      <c r="V2773" t="str">
        <f>RIGHT(R2773,(LEN(R2773)-LEN(U2773)-1))</f>
        <v>children's books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>(I2774/86400)+25569+(-5/24)</f>
        <v>41552.660810185182</v>
      </c>
      <c r="K2774">
        <v>1379710294</v>
      </c>
      <c r="L2774" s="13">
        <f>(K2774/86400)+25569+(-5/24)</f>
        <v>41537.660810185182</v>
      </c>
      <c r="M2774" s="15" t="str">
        <f>TEXT(L2774, "mmm")</f>
        <v>Sep</v>
      </c>
      <c r="N2774" s="15" t="str">
        <f>TEXT(L2774, "yyyy")</f>
        <v>2013</v>
      </c>
      <c r="O2774" t="b">
        <v>0</v>
      </c>
      <c r="P2774">
        <v>0</v>
      </c>
      <c r="Q2774" t="b">
        <v>0</v>
      </c>
      <c r="R2774" t="s">
        <v>8304</v>
      </c>
      <c r="S2774" s="10">
        <f>(E2774/D2774)*100</f>
        <v>0</v>
      </c>
      <c r="T2774" s="12">
        <f>IF(P2774&gt;0,E2774/P2774,0)</f>
        <v>0</v>
      </c>
      <c r="U2774" t="str">
        <f>LEFT(R2774,FIND("/",R2774,1)-1)</f>
        <v>publishing</v>
      </c>
      <c r="V2774" t="str">
        <f>RIGHT(R2774,(LEN(R2774)-LEN(U2774)-1))</f>
        <v>children's books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>(I2775/86400)+25569+(-5/24)</f>
        <v>42484.656493055554</v>
      </c>
      <c r="K2775">
        <v>1460666721</v>
      </c>
      <c r="L2775" s="13">
        <f>(K2775/86400)+25569+(-5/24)</f>
        <v>42474.656493055554</v>
      </c>
      <c r="M2775" s="15" t="str">
        <f>TEXT(L2775, "mmm")</f>
        <v>Apr</v>
      </c>
      <c r="N2775" s="15" t="str">
        <f>TEXT(L2775, "yyyy")</f>
        <v>2016</v>
      </c>
      <c r="O2775" t="b">
        <v>0</v>
      </c>
      <c r="P2775">
        <v>1</v>
      </c>
      <c r="Q2775" t="b">
        <v>0</v>
      </c>
      <c r="R2775" t="s">
        <v>8304</v>
      </c>
      <c r="S2775" s="10">
        <f>(E2775/D2775)*100</f>
        <v>0.18867924528301888</v>
      </c>
      <c r="T2775" s="12">
        <f>IF(P2775&gt;0,E2775/P2775,0)</f>
        <v>1</v>
      </c>
      <c r="U2775" t="str">
        <f>LEFT(R2775,FIND("/",R2775,1)-1)</f>
        <v>publishing</v>
      </c>
      <c r="V2775" t="str">
        <f>RIGHT(R2775,(LEN(R2775)-LEN(U2775)-1))</f>
        <v>children's books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>(I2776/86400)+25569+(-5/24)</f>
        <v>41340.918148148143</v>
      </c>
      <c r="K2776">
        <v>1360119728</v>
      </c>
      <c r="L2776" s="13">
        <f>(K2776/86400)+25569+(-5/24)</f>
        <v>41310.918148148143</v>
      </c>
      <c r="M2776" s="15" t="str">
        <f>TEXT(L2776, "mmm")</f>
        <v>Feb</v>
      </c>
      <c r="N2776" s="15" t="str">
        <f>TEXT(L2776, "yyyy")</f>
        <v>2013</v>
      </c>
      <c r="O2776" t="b">
        <v>0</v>
      </c>
      <c r="P2776">
        <v>13</v>
      </c>
      <c r="Q2776" t="b">
        <v>0</v>
      </c>
      <c r="R2776" t="s">
        <v>8304</v>
      </c>
      <c r="S2776" s="10">
        <f>(E2776/D2776)*100</f>
        <v>14.249999999999998</v>
      </c>
      <c r="T2776" s="12">
        <f>IF(P2776&gt;0,E2776/P2776,0)</f>
        <v>43.846153846153847</v>
      </c>
      <c r="U2776" t="str">
        <f>LEFT(R2776,FIND("/",R2776,1)-1)</f>
        <v>publishing</v>
      </c>
      <c r="V2776" t="str">
        <f>RIGHT(R2776,(LEN(R2776)-LEN(U2776)-1))</f>
        <v>children's books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>(I2777/86400)+25569+(-5/24)</f>
        <v>40892.805023148147</v>
      </c>
      <c r="K2777">
        <v>1321402754</v>
      </c>
      <c r="L2777" s="13">
        <f>(K2777/86400)+25569+(-5/24)</f>
        <v>40862.805023148147</v>
      </c>
      <c r="M2777" s="15" t="str">
        <f>TEXT(L2777, "mmm")</f>
        <v>Nov</v>
      </c>
      <c r="N2777" s="15" t="str">
        <f>TEXT(L2777, "yyyy")</f>
        <v>2011</v>
      </c>
      <c r="O2777" t="b">
        <v>0</v>
      </c>
      <c r="P2777">
        <v>2</v>
      </c>
      <c r="Q2777" t="b">
        <v>0</v>
      </c>
      <c r="R2777" t="s">
        <v>8304</v>
      </c>
      <c r="S2777" s="10">
        <f>(E2777/D2777)*100</f>
        <v>3</v>
      </c>
      <c r="T2777" s="12">
        <f>IF(P2777&gt;0,E2777/P2777,0)</f>
        <v>75</v>
      </c>
      <c r="U2777" t="str">
        <f>LEFT(R2777,FIND("/",R2777,1)-1)</f>
        <v>publishing</v>
      </c>
      <c r="V2777" t="str">
        <f>RIGHT(R2777,(LEN(R2777)-LEN(U2777)-1))</f>
        <v>children's books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>(I2778/86400)+25569+(-5/24)</f>
        <v>42167.088842592588</v>
      </c>
      <c r="K2778">
        <v>1431414476</v>
      </c>
      <c r="L2778" s="13">
        <f>(K2778/86400)+25569+(-5/24)</f>
        <v>42136.088842592588</v>
      </c>
      <c r="M2778" s="15" t="str">
        <f>TEXT(L2778, "mmm")</f>
        <v>May</v>
      </c>
      <c r="N2778" s="15" t="str">
        <f>TEXT(L2778, "yyyy")</f>
        <v>2015</v>
      </c>
      <c r="O2778" t="b">
        <v>0</v>
      </c>
      <c r="P2778">
        <v>36</v>
      </c>
      <c r="Q2778" t="b">
        <v>0</v>
      </c>
      <c r="R2778" t="s">
        <v>8304</v>
      </c>
      <c r="S2778" s="10">
        <f>(E2778/D2778)*100</f>
        <v>7.8809523809523814</v>
      </c>
      <c r="T2778" s="12">
        <f>IF(P2778&gt;0,E2778/P2778,0)</f>
        <v>45.972222222222221</v>
      </c>
      <c r="U2778" t="str">
        <f>LEFT(R2778,FIND("/",R2778,1)-1)</f>
        <v>publishing</v>
      </c>
      <c r="V2778" t="str">
        <f>RIGHT(R2778,(LEN(R2778)-LEN(U2778)-1))</f>
        <v>children's books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>(I2779/86400)+25569+(-5/24)</f>
        <v>42202.460694444446</v>
      </c>
      <c r="K2779">
        <v>1434557004</v>
      </c>
      <c r="L2779" s="13">
        <f>(K2779/86400)+25569+(-5/24)</f>
        <v>42172.460694444446</v>
      </c>
      <c r="M2779" s="15" t="str">
        <f>TEXT(L2779, "mmm")</f>
        <v>Jun</v>
      </c>
      <c r="N2779" s="15" t="str">
        <f>TEXT(L2779, "yyyy")</f>
        <v>2015</v>
      </c>
      <c r="O2779" t="b">
        <v>0</v>
      </c>
      <c r="P2779">
        <v>1</v>
      </c>
      <c r="Q2779" t="b">
        <v>0</v>
      </c>
      <c r="R2779" t="s">
        <v>8304</v>
      </c>
      <c r="S2779" s="10">
        <f>(E2779/D2779)*100</f>
        <v>0.33333333333333337</v>
      </c>
      <c r="T2779" s="12">
        <f>IF(P2779&gt;0,E2779/P2779,0)</f>
        <v>10</v>
      </c>
      <c r="U2779" t="str">
        <f>LEFT(R2779,FIND("/",R2779,1)-1)</f>
        <v>publishing</v>
      </c>
      <c r="V2779" t="str">
        <f>RIGHT(R2779,(LEN(R2779)-LEN(U2779)-1))</f>
        <v>children's books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>(I2780/86400)+25569+(-5/24)</f>
        <v>41876.769745370366</v>
      </c>
      <c r="K2780">
        <v>1406417306</v>
      </c>
      <c r="L2780" s="13">
        <f>(K2780/86400)+25569+(-5/24)</f>
        <v>41846.769745370366</v>
      </c>
      <c r="M2780" s="15" t="str">
        <f>TEXT(L2780, "mmm")</f>
        <v>Jul</v>
      </c>
      <c r="N2780" s="15" t="str">
        <f>TEXT(L2780, "yyyy")</f>
        <v>2014</v>
      </c>
      <c r="O2780" t="b">
        <v>0</v>
      </c>
      <c r="P2780">
        <v>15</v>
      </c>
      <c r="Q2780" t="b">
        <v>0</v>
      </c>
      <c r="R2780" t="s">
        <v>8304</v>
      </c>
      <c r="S2780" s="10">
        <f>(E2780/D2780)*100</f>
        <v>25.545454545454543</v>
      </c>
      <c r="T2780" s="12">
        <f>IF(P2780&gt;0,E2780/P2780,0)</f>
        <v>93.666666666666671</v>
      </c>
      <c r="U2780" t="str">
        <f>LEFT(R2780,FIND("/",R2780,1)-1)</f>
        <v>publishing</v>
      </c>
      <c r="V2780" t="str">
        <f>RIGHT(R2780,(LEN(R2780)-LEN(U2780)-1))</f>
        <v>children's books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>(I2781/86400)+25569+(-5/24)</f>
        <v>42330.419224537036</v>
      </c>
      <c r="K2781">
        <v>1445609021</v>
      </c>
      <c r="L2781" s="13">
        <f>(K2781/86400)+25569+(-5/24)</f>
        <v>42300.377557870372</v>
      </c>
      <c r="M2781" s="15" t="str">
        <f>TEXT(L2781, "mmm")</f>
        <v>Oct</v>
      </c>
      <c r="N2781" s="15" t="str">
        <f>TEXT(L2781, "yyyy")</f>
        <v>2015</v>
      </c>
      <c r="O2781" t="b">
        <v>0</v>
      </c>
      <c r="P2781">
        <v>1</v>
      </c>
      <c r="Q2781" t="b">
        <v>0</v>
      </c>
      <c r="R2781" t="s">
        <v>8304</v>
      </c>
      <c r="S2781" s="10">
        <f>(E2781/D2781)*100</f>
        <v>2.12</v>
      </c>
      <c r="T2781" s="12">
        <f>IF(P2781&gt;0,E2781/P2781,0)</f>
        <v>53</v>
      </c>
      <c r="U2781" t="str">
        <f>LEFT(R2781,FIND("/",R2781,1)-1)</f>
        <v>publishing</v>
      </c>
      <c r="V2781" t="str">
        <f>RIGHT(R2781,(LEN(R2781)-LEN(U2781)-1))</f>
        <v>children's books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>(I2782/86400)+25569+(-5/24)</f>
        <v>42804.239444444444</v>
      </c>
      <c r="K2782">
        <v>1486550688</v>
      </c>
      <c r="L2782" s="13">
        <f>(K2782/86400)+25569+(-5/24)</f>
        <v>42774.239444444444</v>
      </c>
      <c r="M2782" s="15" t="str">
        <f>TEXT(L2782, "mmm")</f>
        <v>Feb</v>
      </c>
      <c r="N2782" s="15" t="str">
        <f>TEXT(L2782, "yyyy")</f>
        <v>2017</v>
      </c>
      <c r="O2782" t="b">
        <v>0</v>
      </c>
      <c r="P2782">
        <v>0</v>
      </c>
      <c r="Q2782" t="b">
        <v>0</v>
      </c>
      <c r="R2782" t="s">
        <v>8304</v>
      </c>
      <c r="S2782" s="10">
        <f>(E2782/D2782)*100</f>
        <v>0</v>
      </c>
      <c r="T2782" s="12">
        <f>IF(P2782&gt;0,E2782/P2782,0)</f>
        <v>0</v>
      </c>
      <c r="U2782" t="str">
        <f>LEFT(R2782,FIND("/",R2782,1)-1)</f>
        <v>publishing</v>
      </c>
      <c r="V2782" t="str">
        <f>RIGHT(R2782,(LEN(R2782)-LEN(U2782)-1))</f>
        <v>children's books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>(I2783/86400)+25569+(-5/24)</f>
        <v>42047.083333333336</v>
      </c>
      <c r="K2783">
        <v>1421274954</v>
      </c>
      <c r="L2783" s="13">
        <f>(K2783/86400)+25569+(-5/24)</f>
        <v>42018.733263888884</v>
      </c>
      <c r="M2783" s="15" t="str">
        <f>TEXT(L2783, "mmm")</f>
        <v>Jan</v>
      </c>
      <c r="N2783" s="15" t="str">
        <f>TEXT(L2783, "yyyy")</f>
        <v>2015</v>
      </c>
      <c r="O2783" t="b">
        <v>0</v>
      </c>
      <c r="P2783">
        <v>28</v>
      </c>
      <c r="Q2783" t="b">
        <v>1</v>
      </c>
      <c r="R2783" t="s">
        <v>8271</v>
      </c>
      <c r="S2783" s="10">
        <f>(E2783/D2783)*100</f>
        <v>105.28</v>
      </c>
      <c r="T2783" s="12">
        <f>IF(P2783&gt;0,E2783/P2783,0)</f>
        <v>47</v>
      </c>
      <c r="U2783" t="str">
        <f>LEFT(R2783,FIND("/",R2783,1)-1)</f>
        <v>theater</v>
      </c>
      <c r="V2783" t="str">
        <f>RIGHT(R2783,(LEN(R2783)-LEN(U2783)-1))</f>
        <v>plays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>(I2784/86400)+25569+(-5/24)</f>
        <v>42051.999305555553</v>
      </c>
      <c r="K2784">
        <v>1421964718</v>
      </c>
      <c r="L2784" s="13">
        <f>(K2784/86400)+25569+(-5/24)</f>
        <v>42026.716643518514</v>
      </c>
      <c r="M2784" s="15" t="str">
        <f>TEXT(L2784, "mmm")</f>
        <v>Jan</v>
      </c>
      <c r="N2784" s="15" t="str">
        <f>TEXT(L2784, "yyyy")</f>
        <v>2015</v>
      </c>
      <c r="O2784" t="b">
        <v>0</v>
      </c>
      <c r="P2784">
        <v>18</v>
      </c>
      <c r="Q2784" t="b">
        <v>1</v>
      </c>
      <c r="R2784" t="s">
        <v>8271</v>
      </c>
      <c r="S2784" s="10">
        <f>(E2784/D2784)*100</f>
        <v>120</v>
      </c>
      <c r="T2784" s="12">
        <f>IF(P2784&gt;0,E2784/P2784,0)</f>
        <v>66.666666666666671</v>
      </c>
      <c r="U2784" t="str">
        <f>LEFT(R2784,FIND("/",R2784,1)-1)</f>
        <v>theater</v>
      </c>
      <c r="V2784" t="str">
        <f>RIGHT(R2784,(LEN(R2784)-LEN(U2784)-1))</f>
        <v>plays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>(I2785/86400)+25569+(-5/24)</f>
        <v>42117.326921296299</v>
      </c>
      <c r="K2785">
        <v>1428583846</v>
      </c>
      <c r="L2785" s="13">
        <f>(K2785/86400)+25569+(-5/24)</f>
        <v>42103.326921296299</v>
      </c>
      <c r="M2785" s="15" t="str">
        <f>TEXT(L2785, "mmm")</f>
        <v>Apr</v>
      </c>
      <c r="N2785" s="15" t="str">
        <f>TEXT(L2785, "yyyy")</f>
        <v>2015</v>
      </c>
      <c r="O2785" t="b">
        <v>0</v>
      </c>
      <c r="P2785">
        <v>61</v>
      </c>
      <c r="Q2785" t="b">
        <v>1</v>
      </c>
      <c r="R2785" t="s">
        <v>8271</v>
      </c>
      <c r="S2785" s="10">
        <f>(E2785/D2785)*100</f>
        <v>114.5</v>
      </c>
      <c r="T2785" s="12">
        <f>IF(P2785&gt;0,E2785/P2785,0)</f>
        <v>18.770491803278688</v>
      </c>
      <c r="U2785" t="str">
        <f>LEFT(R2785,FIND("/",R2785,1)-1)</f>
        <v>theater</v>
      </c>
      <c r="V2785" t="str">
        <f>RIGHT(R2785,(LEN(R2785)-LEN(U2785)-1))</f>
        <v>plays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>(I2786/86400)+25569+(-5/24)</f>
        <v>41941.579201388886</v>
      </c>
      <c r="K2786">
        <v>1412794443</v>
      </c>
      <c r="L2786" s="13">
        <f>(K2786/86400)+25569+(-5/24)</f>
        <v>41920.579201388886</v>
      </c>
      <c r="M2786" s="15" t="str">
        <f>TEXT(L2786, "mmm")</f>
        <v>Oct</v>
      </c>
      <c r="N2786" s="15" t="str">
        <f>TEXT(L2786, "yyyy")</f>
        <v>2014</v>
      </c>
      <c r="O2786" t="b">
        <v>0</v>
      </c>
      <c r="P2786">
        <v>108</v>
      </c>
      <c r="Q2786" t="b">
        <v>1</v>
      </c>
      <c r="R2786" t="s">
        <v>8271</v>
      </c>
      <c r="S2786" s="10">
        <f>(E2786/D2786)*100</f>
        <v>119</v>
      </c>
      <c r="T2786" s="12">
        <f>IF(P2786&gt;0,E2786/P2786,0)</f>
        <v>66.111111111111114</v>
      </c>
      <c r="U2786" t="str">
        <f>LEFT(R2786,FIND("/",R2786,1)-1)</f>
        <v>theater</v>
      </c>
      <c r="V2786" t="str">
        <f>RIGHT(R2786,(LEN(R2786)-LEN(U2786)-1))</f>
        <v>plays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>(I2787/86400)+25569+(-5/24)</f>
        <v>42587.666666666664</v>
      </c>
      <c r="K2787">
        <v>1467865967</v>
      </c>
      <c r="L2787" s="13">
        <f>(K2787/86400)+25569+(-5/24)</f>
        <v>42557.981099537035</v>
      </c>
      <c r="M2787" s="15" t="str">
        <f>TEXT(L2787, "mmm")</f>
        <v>Jul</v>
      </c>
      <c r="N2787" s="15" t="str">
        <f>TEXT(L2787, "yyyy")</f>
        <v>2016</v>
      </c>
      <c r="O2787" t="b">
        <v>0</v>
      </c>
      <c r="P2787">
        <v>142</v>
      </c>
      <c r="Q2787" t="b">
        <v>1</v>
      </c>
      <c r="R2787" t="s">
        <v>8271</v>
      </c>
      <c r="S2787" s="10">
        <f>(E2787/D2787)*100</f>
        <v>104.67999999999999</v>
      </c>
      <c r="T2787" s="12">
        <f>IF(P2787&gt;0,E2787/P2787,0)</f>
        <v>36.859154929577464</v>
      </c>
      <c r="U2787" t="str">
        <f>LEFT(R2787,FIND("/",R2787,1)-1)</f>
        <v>theater</v>
      </c>
      <c r="V2787" t="str">
        <f>RIGHT(R2787,(LEN(R2787)-LEN(U2787)-1))</f>
        <v>plays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>(I2788/86400)+25569+(-5/24)</f>
        <v>41829.360879629625</v>
      </c>
      <c r="K2788">
        <v>1403703580</v>
      </c>
      <c r="L2788" s="13">
        <f>(K2788/86400)+25569+(-5/24)</f>
        <v>41815.360879629625</v>
      </c>
      <c r="M2788" s="15" t="str">
        <f>TEXT(L2788, "mmm")</f>
        <v>Jun</v>
      </c>
      <c r="N2788" s="15" t="str">
        <f>TEXT(L2788, "yyyy")</f>
        <v>2014</v>
      </c>
      <c r="O2788" t="b">
        <v>0</v>
      </c>
      <c r="P2788">
        <v>74</v>
      </c>
      <c r="Q2788" t="b">
        <v>1</v>
      </c>
      <c r="R2788" t="s">
        <v>8271</v>
      </c>
      <c r="S2788" s="10">
        <f>(E2788/D2788)*100</f>
        <v>117.83999999999999</v>
      </c>
      <c r="T2788" s="12">
        <f>IF(P2788&gt;0,E2788/P2788,0)</f>
        <v>39.810810810810814</v>
      </c>
      <c r="U2788" t="str">
        <f>LEFT(R2788,FIND("/",R2788,1)-1)</f>
        <v>theater</v>
      </c>
      <c r="V2788" t="str">
        <f>RIGHT(R2788,(LEN(R2788)-LEN(U2788)-1))</f>
        <v>plays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>(I2789/86400)+25569+(-5/24)</f>
        <v>41837.990185185183</v>
      </c>
      <c r="K2789">
        <v>1403066752</v>
      </c>
      <c r="L2789" s="13">
        <f>(K2789/86400)+25569+(-5/24)</f>
        <v>41807.990185185183</v>
      </c>
      <c r="M2789" s="15" t="str">
        <f>TEXT(L2789, "mmm")</f>
        <v>Jun</v>
      </c>
      <c r="N2789" s="15" t="str">
        <f>TEXT(L2789, "yyyy")</f>
        <v>2014</v>
      </c>
      <c r="O2789" t="b">
        <v>0</v>
      </c>
      <c r="P2789">
        <v>38</v>
      </c>
      <c r="Q2789" t="b">
        <v>1</v>
      </c>
      <c r="R2789" t="s">
        <v>8271</v>
      </c>
      <c r="S2789" s="10">
        <f>(E2789/D2789)*100</f>
        <v>119.7</v>
      </c>
      <c r="T2789" s="12">
        <f>IF(P2789&gt;0,E2789/P2789,0)</f>
        <v>31.5</v>
      </c>
      <c r="U2789" t="str">
        <f>LEFT(R2789,FIND("/",R2789,1)-1)</f>
        <v>theater</v>
      </c>
      <c r="V2789" t="str">
        <f>RIGHT(R2789,(LEN(R2789)-LEN(U2789)-1))</f>
        <v>plays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>(I2790/86400)+25569+(-5/24)</f>
        <v>42580.49355324074</v>
      </c>
      <c r="K2790">
        <v>1467219043</v>
      </c>
      <c r="L2790" s="13">
        <f>(K2790/86400)+25569+(-5/24)</f>
        <v>42550.49355324074</v>
      </c>
      <c r="M2790" s="15" t="str">
        <f>TEXT(L2790, "mmm")</f>
        <v>Jun</v>
      </c>
      <c r="N2790" s="15" t="str">
        <f>TEXT(L2790, "yyyy")</f>
        <v>2016</v>
      </c>
      <c r="O2790" t="b">
        <v>0</v>
      </c>
      <c r="P2790">
        <v>20</v>
      </c>
      <c r="Q2790" t="b">
        <v>1</v>
      </c>
      <c r="R2790" t="s">
        <v>8271</v>
      </c>
      <c r="S2790" s="10">
        <f>(E2790/D2790)*100</f>
        <v>102.49999999999999</v>
      </c>
      <c r="T2790" s="12">
        <f>IF(P2790&gt;0,E2790/P2790,0)</f>
        <v>102.5</v>
      </c>
      <c r="U2790" t="str">
        <f>LEFT(R2790,FIND("/",R2790,1)-1)</f>
        <v>theater</v>
      </c>
      <c r="V2790" t="str">
        <f>RIGHT(R2790,(LEN(R2790)-LEN(U2790)-1))</f>
        <v>plays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>(I2791/86400)+25569+(-5/24)</f>
        <v>42074.958333333336</v>
      </c>
      <c r="K2791">
        <v>1424477934</v>
      </c>
      <c r="L2791" s="13">
        <f>(K2791/86400)+25569+(-5/24)</f>
        <v>42055.804791666662</v>
      </c>
      <c r="M2791" s="15" t="str">
        <f>TEXT(L2791, "mmm")</f>
        <v>Feb</v>
      </c>
      <c r="N2791" s="15" t="str">
        <f>TEXT(L2791, "yyyy")</f>
        <v>2015</v>
      </c>
      <c r="O2791" t="b">
        <v>0</v>
      </c>
      <c r="P2791">
        <v>24</v>
      </c>
      <c r="Q2791" t="b">
        <v>1</v>
      </c>
      <c r="R2791" t="s">
        <v>8271</v>
      </c>
      <c r="S2791" s="10">
        <f>(E2791/D2791)*100</f>
        <v>101.16666666666667</v>
      </c>
      <c r="T2791" s="12">
        <f>IF(P2791&gt;0,E2791/P2791,0)</f>
        <v>126.45833333333333</v>
      </c>
      <c r="U2791" t="str">
        <f>LEFT(R2791,FIND("/",R2791,1)-1)</f>
        <v>theater</v>
      </c>
      <c r="V2791" t="str">
        <f>RIGHT(R2791,(LEN(R2791)-LEN(U2791)-1))</f>
        <v>plays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>(I2792/86400)+25569+(-5/24)</f>
        <v>42046.730358796289</v>
      </c>
      <c r="K2792">
        <v>1421101903</v>
      </c>
      <c r="L2792" s="13">
        <f>(K2792/86400)+25569+(-5/24)</f>
        <v>42016.730358796289</v>
      </c>
      <c r="M2792" s="15" t="str">
        <f>TEXT(L2792, "mmm")</f>
        <v>Jan</v>
      </c>
      <c r="N2792" s="15" t="str">
        <f>TEXT(L2792, "yyyy")</f>
        <v>2015</v>
      </c>
      <c r="O2792" t="b">
        <v>0</v>
      </c>
      <c r="P2792">
        <v>66</v>
      </c>
      <c r="Q2792" t="b">
        <v>1</v>
      </c>
      <c r="R2792" t="s">
        <v>8271</v>
      </c>
      <c r="S2792" s="10">
        <f>(E2792/D2792)*100</f>
        <v>105.33333333333333</v>
      </c>
      <c r="T2792" s="12">
        <f>IF(P2792&gt;0,E2792/P2792,0)</f>
        <v>47.878787878787875</v>
      </c>
      <c r="U2792" t="str">
        <f>LEFT(R2792,FIND("/",R2792,1)-1)</f>
        <v>theater</v>
      </c>
      <c r="V2792" t="str">
        <f>RIGHT(R2792,(LEN(R2792)-LEN(U2792)-1))</f>
        <v>plays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>(I2793/86400)+25569+(-5/24)</f>
        <v>42621.958333333336</v>
      </c>
      <c r="K2793">
        <v>1470778559</v>
      </c>
      <c r="L2793" s="13">
        <f>(K2793/86400)+25569+(-5/24)</f>
        <v>42591.691655092589</v>
      </c>
      <c r="M2793" s="15" t="str">
        <f>TEXT(L2793, "mmm")</f>
        <v>Aug</v>
      </c>
      <c r="N2793" s="15" t="str">
        <f>TEXT(L2793, "yyyy")</f>
        <v>2016</v>
      </c>
      <c r="O2793" t="b">
        <v>0</v>
      </c>
      <c r="P2793">
        <v>28</v>
      </c>
      <c r="Q2793" t="b">
        <v>1</v>
      </c>
      <c r="R2793" t="s">
        <v>8271</v>
      </c>
      <c r="S2793" s="10">
        <f>(E2793/D2793)*100</f>
        <v>102.49999999999999</v>
      </c>
      <c r="T2793" s="12">
        <f>IF(P2793&gt;0,E2793/P2793,0)</f>
        <v>73.214285714285708</v>
      </c>
      <c r="U2793" t="str">
        <f>LEFT(R2793,FIND("/",R2793,1)-1)</f>
        <v>theater</v>
      </c>
      <c r="V2793" t="str">
        <f>RIGHT(R2793,(LEN(R2793)-LEN(U2793)-1))</f>
        <v>plays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>(I2794/86400)+25569+(-5/24)</f>
        <v>42228.022673611107</v>
      </c>
      <c r="K2794">
        <v>1435469559</v>
      </c>
      <c r="L2794" s="13">
        <f>(K2794/86400)+25569+(-5/24)</f>
        <v>42183.022673611107</v>
      </c>
      <c r="M2794" s="15" t="str">
        <f>TEXT(L2794, "mmm")</f>
        <v>Jun</v>
      </c>
      <c r="N2794" s="15" t="str">
        <f>TEXT(L2794, "yyyy")</f>
        <v>2015</v>
      </c>
      <c r="O2794" t="b">
        <v>0</v>
      </c>
      <c r="P2794">
        <v>24</v>
      </c>
      <c r="Q2794" t="b">
        <v>1</v>
      </c>
      <c r="R2794" t="s">
        <v>8271</v>
      </c>
      <c r="S2794" s="10">
        <f>(E2794/D2794)*100</f>
        <v>107.60000000000001</v>
      </c>
      <c r="T2794" s="12">
        <f>IF(P2794&gt;0,E2794/P2794,0)</f>
        <v>89.666666666666671</v>
      </c>
      <c r="U2794" t="str">
        <f>LEFT(R2794,FIND("/",R2794,1)-1)</f>
        <v>theater</v>
      </c>
      <c r="V2794" t="str">
        <f>RIGHT(R2794,(LEN(R2794)-LEN(U2794)-1))</f>
        <v>plays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>(I2795/86400)+25569+(-5/24)</f>
        <v>42206.210706018515</v>
      </c>
      <c r="K2795">
        <v>1434881005</v>
      </c>
      <c r="L2795" s="13">
        <f>(K2795/86400)+25569+(-5/24)</f>
        <v>42176.210706018515</v>
      </c>
      <c r="M2795" s="15" t="str">
        <f>TEXT(L2795, "mmm")</f>
        <v>Jun</v>
      </c>
      <c r="N2795" s="15" t="str">
        <f>TEXT(L2795, "yyyy")</f>
        <v>2015</v>
      </c>
      <c r="O2795" t="b">
        <v>0</v>
      </c>
      <c r="P2795">
        <v>73</v>
      </c>
      <c r="Q2795" t="b">
        <v>1</v>
      </c>
      <c r="R2795" t="s">
        <v>8271</v>
      </c>
      <c r="S2795" s="10">
        <f>(E2795/D2795)*100</f>
        <v>110.5675</v>
      </c>
      <c r="T2795" s="12">
        <f>IF(P2795&gt;0,E2795/P2795,0)</f>
        <v>151.4623287671233</v>
      </c>
      <c r="U2795" t="str">
        <f>LEFT(R2795,FIND("/",R2795,1)-1)</f>
        <v>theater</v>
      </c>
      <c r="V2795" t="str">
        <f>RIGHT(R2795,(LEN(R2795)-LEN(U2795)-1))</f>
        <v>plays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>(I2796/86400)+25569+(-5/24)</f>
        <v>42432.583333333336</v>
      </c>
      <c r="K2796">
        <v>1455640559</v>
      </c>
      <c r="L2796" s="13">
        <f>(K2796/86400)+25569+(-5/24)</f>
        <v>42416.48332175926</v>
      </c>
      <c r="M2796" s="15" t="str">
        <f>TEXT(L2796, "mmm")</f>
        <v>Feb</v>
      </c>
      <c r="N2796" s="15" t="str">
        <f>TEXT(L2796, "yyyy")</f>
        <v>2016</v>
      </c>
      <c r="O2796" t="b">
        <v>0</v>
      </c>
      <c r="P2796">
        <v>3</v>
      </c>
      <c r="Q2796" t="b">
        <v>1</v>
      </c>
      <c r="R2796" t="s">
        <v>8271</v>
      </c>
      <c r="S2796" s="10">
        <f>(E2796/D2796)*100</f>
        <v>150</v>
      </c>
      <c r="T2796" s="12">
        <f>IF(P2796&gt;0,E2796/P2796,0)</f>
        <v>25</v>
      </c>
      <c r="U2796" t="str">
        <f>LEFT(R2796,FIND("/",R2796,1)-1)</f>
        <v>theater</v>
      </c>
      <c r="V2796" t="str">
        <f>RIGHT(R2796,(LEN(R2796)-LEN(U2796)-1))</f>
        <v>plays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>(I2797/86400)+25569+(-5/24)</f>
        <v>41796.75</v>
      </c>
      <c r="K2797">
        <v>1400675841</v>
      </c>
      <c r="L2797" s="13">
        <f>(K2797/86400)+25569+(-5/24)</f>
        <v>41780.317604166667</v>
      </c>
      <c r="M2797" s="15" t="str">
        <f>TEXT(L2797, "mmm")</f>
        <v>May</v>
      </c>
      <c r="N2797" s="15" t="str">
        <f>TEXT(L2797, "yyyy")</f>
        <v>2014</v>
      </c>
      <c r="O2797" t="b">
        <v>0</v>
      </c>
      <c r="P2797">
        <v>20</v>
      </c>
      <c r="Q2797" t="b">
        <v>1</v>
      </c>
      <c r="R2797" t="s">
        <v>8271</v>
      </c>
      <c r="S2797" s="10">
        <f>(E2797/D2797)*100</f>
        <v>104.28571428571429</v>
      </c>
      <c r="T2797" s="12">
        <f>IF(P2797&gt;0,E2797/P2797,0)</f>
        <v>36.5</v>
      </c>
      <c r="U2797" t="str">
        <f>LEFT(R2797,FIND("/",R2797,1)-1)</f>
        <v>theater</v>
      </c>
      <c r="V2797" t="str">
        <f>RIGHT(R2797,(LEN(R2797)-LEN(U2797)-1))</f>
        <v>plays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>(I2798/86400)+25569+(-5/24)</f>
        <v>41825.319768518515</v>
      </c>
      <c r="K2798">
        <v>1401972028</v>
      </c>
      <c r="L2798" s="13">
        <f>(K2798/86400)+25569+(-5/24)</f>
        <v>41795.319768518515</v>
      </c>
      <c r="M2798" s="15" t="str">
        <f>TEXT(L2798, "mmm")</f>
        <v>Jun</v>
      </c>
      <c r="N2798" s="15" t="str">
        <f>TEXT(L2798, "yyyy")</f>
        <v>2014</v>
      </c>
      <c r="O2798" t="b">
        <v>0</v>
      </c>
      <c r="P2798">
        <v>21</v>
      </c>
      <c r="Q2798" t="b">
        <v>1</v>
      </c>
      <c r="R2798" t="s">
        <v>8271</v>
      </c>
      <c r="S2798" s="10">
        <f>(E2798/D2798)*100</f>
        <v>115.5</v>
      </c>
      <c r="T2798" s="12">
        <f>IF(P2798&gt;0,E2798/P2798,0)</f>
        <v>44</v>
      </c>
      <c r="U2798" t="str">
        <f>LEFT(R2798,FIND("/",R2798,1)-1)</f>
        <v>theater</v>
      </c>
      <c r="V2798" t="str">
        <f>RIGHT(R2798,(LEN(R2798)-LEN(U2798)-1))</f>
        <v>plays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>(I2799/86400)+25569+(-5/24)</f>
        <v>41828.731944444444</v>
      </c>
      <c r="K2799">
        <v>1402266840</v>
      </c>
      <c r="L2799" s="13">
        <f>(K2799/86400)+25569+(-5/24)</f>
        <v>41798.731944444444</v>
      </c>
      <c r="M2799" s="15" t="str">
        <f>TEXT(L2799, "mmm")</f>
        <v>Jun</v>
      </c>
      <c r="N2799" s="15" t="str">
        <f>TEXT(L2799, "yyyy")</f>
        <v>2014</v>
      </c>
      <c r="O2799" t="b">
        <v>0</v>
      </c>
      <c r="P2799">
        <v>94</v>
      </c>
      <c r="Q2799" t="b">
        <v>1</v>
      </c>
      <c r="R2799" t="s">
        <v>8271</v>
      </c>
      <c r="S2799" s="10">
        <f>(E2799/D2799)*100</f>
        <v>102.64512500000001</v>
      </c>
      <c r="T2799" s="12">
        <f>IF(P2799&gt;0,E2799/P2799,0)</f>
        <v>87.357553191489373</v>
      </c>
      <c r="U2799" t="str">
        <f>LEFT(R2799,FIND("/",R2799,1)-1)</f>
        <v>theater</v>
      </c>
      <c r="V2799" t="str">
        <f>RIGHT(R2799,(LEN(R2799)-LEN(U2799)-1))</f>
        <v>plays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>(I2800/86400)+25569+(-5/24)</f>
        <v>42216.458333333336</v>
      </c>
      <c r="K2800">
        <v>1437063121</v>
      </c>
      <c r="L2800" s="13">
        <f>(K2800/86400)+25569+(-5/24)</f>
        <v>42201.466678240737</v>
      </c>
      <c r="M2800" s="15" t="str">
        <f>TEXT(L2800, "mmm")</f>
        <v>Jul</v>
      </c>
      <c r="N2800" s="15" t="str">
        <f>TEXT(L2800, "yyyy")</f>
        <v>2015</v>
      </c>
      <c r="O2800" t="b">
        <v>0</v>
      </c>
      <c r="P2800">
        <v>139</v>
      </c>
      <c r="Q2800" t="b">
        <v>1</v>
      </c>
      <c r="R2800" t="s">
        <v>8271</v>
      </c>
      <c r="S2800" s="10">
        <f>(E2800/D2800)*100</f>
        <v>101.4</v>
      </c>
      <c r="T2800" s="12">
        <f>IF(P2800&gt;0,E2800/P2800,0)</f>
        <v>36.474820143884891</v>
      </c>
      <c r="U2800" t="str">
        <f>LEFT(R2800,FIND("/",R2800,1)-1)</f>
        <v>theater</v>
      </c>
      <c r="V2800" t="str">
        <f>RIGHT(R2800,(LEN(R2800)-LEN(U2800)-1))</f>
        <v>plays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>(I2801/86400)+25569+(-5/24)</f>
        <v>42538.458333333336</v>
      </c>
      <c r="K2801">
        <v>1463466070</v>
      </c>
      <c r="L2801" s="13">
        <f>(K2801/86400)+25569+(-5/24)</f>
        <v>42507.05636574074</v>
      </c>
      <c r="M2801" s="15" t="str">
        <f>TEXT(L2801, "mmm")</f>
        <v>May</v>
      </c>
      <c r="N2801" s="15" t="str">
        <f>TEXT(L2801, "yyyy")</f>
        <v>2016</v>
      </c>
      <c r="O2801" t="b">
        <v>0</v>
      </c>
      <c r="P2801">
        <v>130</v>
      </c>
      <c r="Q2801" t="b">
        <v>1</v>
      </c>
      <c r="R2801" t="s">
        <v>8271</v>
      </c>
      <c r="S2801" s="10">
        <f>(E2801/D2801)*100</f>
        <v>116.6348</v>
      </c>
      <c r="T2801" s="12">
        <f>IF(P2801&gt;0,E2801/P2801,0)</f>
        <v>44.859538461538463</v>
      </c>
      <c r="U2801" t="str">
        <f>LEFT(R2801,FIND("/",R2801,1)-1)</f>
        <v>theater</v>
      </c>
      <c r="V2801" t="str">
        <f>RIGHT(R2801,(LEN(R2801)-LEN(U2801)-1))</f>
        <v>plays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>(I2802/86400)+25569+(-5/24)</f>
        <v>42008.344513888886</v>
      </c>
      <c r="K2802">
        <v>1415193366</v>
      </c>
      <c r="L2802" s="13">
        <f>(K2802/86400)+25569+(-5/24)</f>
        <v>41948.344513888886</v>
      </c>
      <c r="M2802" s="15" t="str">
        <f>TEXT(L2802, "mmm")</f>
        <v>Nov</v>
      </c>
      <c r="N2802" s="15" t="str">
        <f>TEXT(L2802, "yyyy")</f>
        <v>2014</v>
      </c>
      <c r="O2802" t="b">
        <v>0</v>
      </c>
      <c r="P2802">
        <v>31</v>
      </c>
      <c r="Q2802" t="b">
        <v>1</v>
      </c>
      <c r="R2802" t="s">
        <v>8271</v>
      </c>
      <c r="S2802" s="10">
        <f>(E2802/D2802)*100</f>
        <v>133</v>
      </c>
      <c r="T2802" s="12">
        <f>IF(P2802&gt;0,E2802/P2802,0)</f>
        <v>42.903225806451616</v>
      </c>
      <c r="U2802" t="str">
        <f>LEFT(R2802,FIND("/",R2802,1)-1)</f>
        <v>theater</v>
      </c>
      <c r="V2802" t="str">
        <f>RIGHT(R2802,(LEN(R2802)-LEN(U2802)-1))</f>
        <v>plays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>(I2803/86400)+25569+(-5/24)</f>
        <v>41922.25</v>
      </c>
      <c r="K2803">
        <v>1411019409</v>
      </c>
      <c r="L2803" s="13">
        <f>(K2803/86400)+25569+(-5/24)</f>
        <v>41900.034826388888</v>
      </c>
      <c r="M2803" s="15" t="str">
        <f>TEXT(L2803, "mmm")</f>
        <v>Sep</v>
      </c>
      <c r="N2803" s="15" t="str">
        <f>TEXT(L2803, "yyyy")</f>
        <v>2014</v>
      </c>
      <c r="O2803" t="b">
        <v>0</v>
      </c>
      <c r="P2803">
        <v>13</v>
      </c>
      <c r="Q2803" t="b">
        <v>1</v>
      </c>
      <c r="R2803" t="s">
        <v>8271</v>
      </c>
      <c r="S2803" s="10">
        <f>(E2803/D2803)*100</f>
        <v>133.20000000000002</v>
      </c>
      <c r="T2803" s="12">
        <f>IF(P2803&gt;0,E2803/P2803,0)</f>
        <v>51.230769230769234</v>
      </c>
      <c r="U2803" t="str">
        <f>LEFT(R2803,FIND("/",R2803,1)-1)</f>
        <v>theater</v>
      </c>
      <c r="V2803" t="str">
        <f>RIGHT(R2803,(LEN(R2803)-LEN(U2803)-1))</f>
        <v>plays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>(I2804/86400)+25569+(-5/24)</f>
        <v>42222.438738425924</v>
      </c>
      <c r="K2804">
        <v>1436283107</v>
      </c>
      <c r="L2804" s="13">
        <f>(K2804/86400)+25569+(-5/24)</f>
        <v>42192.438738425924</v>
      </c>
      <c r="M2804" s="15" t="str">
        <f>TEXT(L2804, "mmm")</f>
        <v>Jul</v>
      </c>
      <c r="N2804" s="15" t="str">
        <f>TEXT(L2804, "yyyy")</f>
        <v>2015</v>
      </c>
      <c r="O2804" t="b">
        <v>0</v>
      </c>
      <c r="P2804">
        <v>90</v>
      </c>
      <c r="Q2804" t="b">
        <v>1</v>
      </c>
      <c r="R2804" t="s">
        <v>8271</v>
      </c>
      <c r="S2804" s="10">
        <f>(E2804/D2804)*100</f>
        <v>101.83333333333333</v>
      </c>
      <c r="T2804" s="12">
        <f>IF(P2804&gt;0,E2804/P2804,0)</f>
        <v>33.944444444444443</v>
      </c>
      <c r="U2804" t="str">
        <f>LEFT(R2804,FIND("/",R2804,1)-1)</f>
        <v>theater</v>
      </c>
      <c r="V2804" t="str">
        <f>RIGHT(R2804,(LEN(R2804)-LEN(U2804)-1))</f>
        <v>plays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>(I2805/86400)+25569+(-5/24)</f>
        <v>42200.791666666664</v>
      </c>
      <c r="K2805">
        <v>1433295276</v>
      </c>
      <c r="L2805" s="13">
        <f>(K2805/86400)+25569+(-5/24)</f>
        <v>42157.857361111113</v>
      </c>
      <c r="M2805" s="15" t="str">
        <f>TEXT(L2805, "mmm")</f>
        <v>Jun</v>
      </c>
      <c r="N2805" s="15" t="str">
        <f>TEXT(L2805, "yyyy")</f>
        <v>2015</v>
      </c>
      <c r="O2805" t="b">
        <v>0</v>
      </c>
      <c r="P2805">
        <v>141</v>
      </c>
      <c r="Q2805" t="b">
        <v>1</v>
      </c>
      <c r="R2805" t="s">
        <v>8271</v>
      </c>
      <c r="S2805" s="10">
        <f>(E2805/D2805)*100</f>
        <v>127.95</v>
      </c>
      <c r="T2805" s="12">
        <f>IF(P2805&gt;0,E2805/P2805,0)</f>
        <v>90.744680851063833</v>
      </c>
      <c r="U2805" t="str">
        <f>LEFT(R2805,FIND("/",R2805,1)-1)</f>
        <v>theater</v>
      </c>
      <c r="V2805" t="str">
        <f>RIGHT(R2805,(LEN(R2805)-LEN(U2805)-1))</f>
        <v>plays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>(I2806/86400)+25569+(-5/24)</f>
        <v>41911.245254629626</v>
      </c>
      <c r="K2806">
        <v>1409395990</v>
      </c>
      <c r="L2806" s="13">
        <f>(K2806/86400)+25569+(-5/24)</f>
        <v>41881.245254629626</v>
      </c>
      <c r="M2806" s="15" t="str">
        <f>TEXT(L2806, "mmm")</f>
        <v>Aug</v>
      </c>
      <c r="N2806" s="15" t="str">
        <f>TEXT(L2806, "yyyy")</f>
        <v>2014</v>
      </c>
      <c r="O2806" t="b">
        <v>0</v>
      </c>
      <c r="P2806">
        <v>23</v>
      </c>
      <c r="Q2806" t="b">
        <v>1</v>
      </c>
      <c r="R2806" t="s">
        <v>8271</v>
      </c>
      <c r="S2806" s="10">
        <f>(E2806/D2806)*100</f>
        <v>114.99999999999999</v>
      </c>
      <c r="T2806" s="12">
        <f>IF(P2806&gt;0,E2806/P2806,0)</f>
        <v>50</v>
      </c>
      <c r="U2806" t="str">
        <f>LEFT(R2806,FIND("/",R2806,1)-1)</f>
        <v>theater</v>
      </c>
      <c r="V2806" t="str">
        <f>RIGHT(R2806,(LEN(R2806)-LEN(U2806)-1))</f>
        <v>plays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>(I2807/86400)+25569+(-5/24)</f>
        <v>42238.2971412037</v>
      </c>
      <c r="K2807">
        <v>1438085273</v>
      </c>
      <c r="L2807" s="13">
        <f>(K2807/86400)+25569+(-5/24)</f>
        <v>42213.2971412037</v>
      </c>
      <c r="M2807" s="15" t="str">
        <f>TEXT(L2807, "mmm")</f>
        <v>Jul</v>
      </c>
      <c r="N2807" s="15" t="str">
        <f>TEXT(L2807, "yyyy")</f>
        <v>2015</v>
      </c>
      <c r="O2807" t="b">
        <v>0</v>
      </c>
      <c r="P2807">
        <v>18</v>
      </c>
      <c r="Q2807" t="b">
        <v>1</v>
      </c>
      <c r="R2807" t="s">
        <v>8271</v>
      </c>
      <c r="S2807" s="10">
        <f>(E2807/D2807)*100</f>
        <v>110.00000000000001</v>
      </c>
      <c r="T2807" s="12">
        <f>IF(P2807&gt;0,E2807/P2807,0)</f>
        <v>24.444444444444443</v>
      </c>
      <c r="U2807" t="str">
        <f>LEFT(R2807,FIND("/",R2807,1)-1)</f>
        <v>theater</v>
      </c>
      <c r="V2807" t="str">
        <f>RIGHT(R2807,(LEN(R2807)-LEN(U2807)-1))</f>
        <v>plays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>(I2808/86400)+25569+(-5/24)</f>
        <v>42221.249999999993</v>
      </c>
      <c r="K2808">
        <v>1435645490</v>
      </c>
      <c r="L2808" s="13">
        <f>(K2808/86400)+25569+(-5/24)</f>
        <v>42185.058912037035</v>
      </c>
      <c r="M2808" s="15" t="str">
        <f>TEXT(L2808, "mmm")</f>
        <v>Jun</v>
      </c>
      <c r="N2808" s="15" t="str">
        <f>TEXT(L2808, "yyyy")</f>
        <v>2015</v>
      </c>
      <c r="O2808" t="b">
        <v>0</v>
      </c>
      <c r="P2808">
        <v>76</v>
      </c>
      <c r="Q2808" t="b">
        <v>1</v>
      </c>
      <c r="R2808" t="s">
        <v>8271</v>
      </c>
      <c r="S2808" s="10">
        <f>(E2808/D2808)*100</f>
        <v>112.1</v>
      </c>
      <c r="T2808" s="12">
        <f>IF(P2808&gt;0,E2808/P2808,0)</f>
        <v>44.25</v>
      </c>
      <c r="U2808" t="str">
        <f>LEFT(R2808,FIND("/",R2808,1)-1)</f>
        <v>theater</v>
      </c>
      <c r="V2808" t="str">
        <f>RIGHT(R2808,(LEN(R2808)-LEN(U2808)-1))</f>
        <v>plays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>(I2809/86400)+25569+(-5/24)</f>
        <v>42184.664791666662</v>
      </c>
      <c r="K2809">
        <v>1433019438</v>
      </c>
      <c r="L2809" s="13">
        <f>(K2809/86400)+25569+(-5/24)</f>
        <v>42154.664791666662</v>
      </c>
      <c r="M2809" s="15" t="str">
        <f>TEXT(L2809, "mmm")</f>
        <v>May</v>
      </c>
      <c r="N2809" s="15" t="str">
        <f>TEXT(L2809, "yyyy")</f>
        <v>2015</v>
      </c>
      <c r="O2809" t="b">
        <v>0</v>
      </c>
      <c r="P2809">
        <v>93</v>
      </c>
      <c r="Q2809" t="b">
        <v>1</v>
      </c>
      <c r="R2809" t="s">
        <v>8271</v>
      </c>
      <c r="S2809" s="10">
        <f>(E2809/D2809)*100</f>
        <v>126</v>
      </c>
      <c r="T2809" s="12">
        <f>IF(P2809&gt;0,E2809/P2809,0)</f>
        <v>67.741935483870961</v>
      </c>
      <c r="U2809" t="str">
        <f>LEFT(R2809,FIND("/",R2809,1)-1)</f>
        <v>theater</v>
      </c>
      <c r="V2809" t="str">
        <f>RIGHT(R2809,(LEN(R2809)-LEN(U2809)-1))</f>
        <v>plays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>(I2810/86400)+25569+(-5/24)</f>
        <v>42238.638136574074</v>
      </c>
      <c r="K2810">
        <v>1437682735</v>
      </c>
      <c r="L2810" s="13">
        <f>(K2810/86400)+25569+(-5/24)</f>
        <v>42208.638136574074</v>
      </c>
      <c r="M2810" s="15" t="str">
        <f>TEXT(L2810, "mmm")</f>
        <v>Jul</v>
      </c>
      <c r="N2810" s="15" t="str">
        <f>TEXT(L2810, "yyyy")</f>
        <v>2015</v>
      </c>
      <c r="O2810" t="b">
        <v>0</v>
      </c>
      <c r="P2810">
        <v>69</v>
      </c>
      <c r="Q2810" t="b">
        <v>1</v>
      </c>
      <c r="R2810" t="s">
        <v>8271</v>
      </c>
      <c r="S2810" s="10">
        <f>(E2810/D2810)*100</f>
        <v>100.24444444444444</v>
      </c>
      <c r="T2810" s="12">
        <f>IF(P2810&gt;0,E2810/P2810,0)</f>
        <v>65.376811594202906</v>
      </c>
      <c r="U2810" t="str">
        <f>LEFT(R2810,FIND("/",R2810,1)-1)</f>
        <v>theater</v>
      </c>
      <c r="V2810" t="str">
        <f>RIGHT(R2810,(LEN(R2810)-LEN(U2810)-1))</f>
        <v>plays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>(I2811/86400)+25569+(-5/24)</f>
        <v>42459.402083333327</v>
      </c>
      <c r="K2811">
        <v>1458647725</v>
      </c>
      <c r="L2811" s="13">
        <f>(K2811/86400)+25569+(-5/24)</f>
        <v>42451.288483796299</v>
      </c>
      <c r="M2811" s="15" t="str">
        <f>TEXT(L2811, "mmm")</f>
        <v>Mar</v>
      </c>
      <c r="N2811" s="15" t="str">
        <f>TEXT(L2811, "yyyy")</f>
        <v>2016</v>
      </c>
      <c r="O2811" t="b">
        <v>0</v>
      </c>
      <c r="P2811">
        <v>21</v>
      </c>
      <c r="Q2811" t="b">
        <v>1</v>
      </c>
      <c r="R2811" t="s">
        <v>8271</v>
      </c>
      <c r="S2811" s="10">
        <f>(E2811/D2811)*100</f>
        <v>102.4</v>
      </c>
      <c r="T2811" s="12">
        <f>IF(P2811&gt;0,E2811/P2811,0)</f>
        <v>121.9047619047619</v>
      </c>
      <c r="U2811" t="str">
        <f>LEFT(R2811,FIND("/",R2811,1)-1)</f>
        <v>theater</v>
      </c>
      <c r="V2811" t="str">
        <f>RIGHT(R2811,(LEN(R2811)-LEN(U2811)-1))</f>
        <v>plays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>(I2812/86400)+25569+(-5/24)</f>
        <v>41790.957638888889</v>
      </c>
      <c r="K2812">
        <v>1398828064</v>
      </c>
      <c r="L2812" s="13">
        <f>(K2812/86400)+25569+(-5/24)</f>
        <v>41758.931296296294</v>
      </c>
      <c r="M2812" s="15" t="str">
        <f>TEXT(L2812, "mmm")</f>
        <v>Apr</v>
      </c>
      <c r="N2812" s="15" t="str">
        <f>TEXT(L2812, "yyyy")</f>
        <v>2014</v>
      </c>
      <c r="O2812" t="b">
        <v>0</v>
      </c>
      <c r="P2812">
        <v>57</v>
      </c>
      <c r="Q2812" t="b">
        <v>1</v>
      </c>
      <c r="R2812" t="s">
        <v>8271</v>
      </c>
      <c r="S2812" s="10">
        <f>(E2812/D2812)*100</f>
        <v>108.2</v>
      </c>
      <c r="T2812" s="12">
        <f>IF(P2812&gt;0,E2812/P2812,0)</f>
        <v>47.456140350877192</v>
      </c>
      <c r="U2812" t="str">
        <f>LEFT(R2812,FIND("/",R2812,1)-1)</f>
        <v>theater</v>
      </c>
      <c r="V2812" t="str">
        <f>RIGHT(R2812,(LEN(R2812)-LEN(U2812)-1))</f>
        <v>plays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>(I2813/86400)+25569+(-5/24)</f>
        <v>42058.288229166668</v>
      </c>
      <c r="K2813">
        <v>1422100503</v>
      </c>
      <c r="L2813" s="13">
        <f>(K2813/86400)+25569+(-5/24)</f>
        <v>42028.288229166668</v>
      </c>
      <c r="M2813" s="15" t="str">
        <f>TEXT(L2813, "mmm")</f>
        <v>Jan</v>
      </c>
      <c r="N2813" s="15" t="str">
        <f>TEXT(L2813, "yyyy")</f>
        <v>2015</v>
      </c>
      <c r="O2813" t="b">
        <v>0</v>
      </c>
      <c r="P2813">
        <v>108</v>
      </c>
      <c r="Q2813" t="b">
        <v>1</v>
      </c>
      <c r="R2813" t="s">
        <v>8271</v>
      </c>
      <c r="S2813" s="10">
        <f>(E2813/D2813)*100</f>
        <v>100.27</v>
      </c>
      <c r="T2813" s="12">
        <f>IF(P2813&gt;0,E2813/P2813,0)</f>
        <v>92.842592592592595</v>
      </c>
      <c r="U2813" t="str">
        <f>LEFT(R2813,FIND("/",R2813,1)-1)</f>
        <v>theater</v>
      </c>
      <c r="V2813" t="str">
        <f>RIGHT(R2813,(LEN(R2813)-LEN(U2813)-1))</f>
        <v>plays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>(I2814/86400)+25569+(-5/24)</f>
        <v>42099.958333333336</v>
      </c>
      <c r="K2814">
        <v>1424368298</v>
      </c>
      <c r="L2814" s="13">
        <f>(K2814/86400)+25569+(-5/24)</f>
        <v>42054.535856481474</v>
      </c>
      <c r="M2814" s="15" t="str">
        <f>TEXT(L2814, "mmm")</f>
        <v>Feb</v>
      </c>
      <c r="N2814" s="15" t="str">
        <f>TEXT(L2814, "yyyy")</f>
        <v>2015</v>
      </c>
      <c r="O2814" t="b">
        <v>0</v>
      </c>
      <c r="P2814">
        <v>83</v>
      </c>
      <c r="Q2814" t="b">
        <v>1</v>
      </c>
      <c r="R2814" t="s">
        <v>8271</v>
      </c>
      <c r="S2814" s="10">
        <f>(E2814/D2814)*100</f>
        <v>113.3</v>
      </c>
      <c r="T2814" s="12">
        <f>IF(P2814&gt;0,E2814/P2814,0)</f>
        <v>68.253012048192772</v>
      </c>
      <c r="U2814" t="str">
        <f>LEFT(R2814,FIND("/",R2814,1)-1)</f>
        <v>theater</v>
      </c>
      <c r="V2814" t="str">
        <f>RIGHT(R2814,(LEN(R2814)-LEN(U2814)-1))</f>
        <v>plays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>(I2815/86400)+25569+(-5/24)</f>
        <v>42718.534270833326</v>
      </c>
      <c r="K2815">
        <v>1479577761</v>
      </c>
      <c r="L2815" s="13">
        <f>(K2815/86400)+25569+(-5/24)</f>
        <v>42693.534270833326</v>
      </c>
      <c r="M2815" s="15" t="str">
        <f>TEXT(L2815, "mmm")</f>
        <v>Nov</v>
      </c>
      <c r="N2815" s="15" t="str">
        <f>TEXT(L2815, "yyyy")</f>
        <v>2016</v>
      </c>
      <c r="O2815" t="b">
        <v>0</v>
      </c>
      <c r="P2815">
        <v>96</v>
      </c>
      <c r="Q2815" t="b">
        <v>1</v>
      </c>
      <c r="R2815" t="s">
        <v>8271</v>
      </c>
      <c r="S2815" s="10">
        <f>(E2815/D2815)*100</f>
        <v>127.57571428571428</v>
      </c>
      <c r="T2815" s="12">
        <f>IF(P2815&gt;0,E2815/P2815,0)</f>
        <v>37.209583333333335</v>
      </c>
      <c r="U2815" t="str">
        <f>LEFT(R2815,FIND("/",R2815,1)-1)</f>
        <v>theater</v>
      </c>
      <c r="V2815" t="str">
        <f>RIGHT(R2815,(LEN(R2815)-LEN(U2815)-1))</f>
        <v>plays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>(I2816/86400)+25569+(-5/24)</f>
        <v>42133.191145833327</v>
      </c>
      <c r="K2816">
        <v>1428572115</v>
      </c>
      <c r="L2816" s="13">
        <f>(K2816/86400)+25569+(-5/24)</f>
        <v>42103.191145833327</v>
      </c>
      <c r="M2816" s="15" t="str">
        <f>TEXT(L2816, "mmm")</f>
        <v>Apr</v>
      </c>
      <c r="N2816" s="15" t="str">
        <f>TEXT(L2816, "yyyy")</f>
        <v>2015</v>
      </c>
      <c r="O2816" t="b">
        <v>0</v>
      </c>
      <c r="P2816">
        <v>64</v>
      </c>
      <c r="Q2816" t="b">
        <v>1</v>
      </c>
      <c r="R2816" t="s">
        <v>8271</v>
      </c>
      <c r="S2816" s="10">
        <f>(E2816/D2816)*100</f>
        <v>107.73333333333332</v>
      </c>
      <c r="T2816" s="12">
        <f>IF(P2816&gt;0,E2816/P2816,0)</f>
        <v>25.25</v>
      </c>
      <c r="U2816" t="str">
        <f>LEFT(R2816,FIND("/",R2816,1)-1)</f>
        <v>theater</v>
      </c>
      <c r="V2816" t="str">
        <f>RIGHT(R2816,(LEN(R2816)-LEN(U2816)-1))</f>
        <v>plays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>(I2817/86400)+25569+(-5/24)</f>
        <v>42589.568391203698</v>
      </c>
      <c r="K2817">
        <v>1468003109</v>
      </c>
      <c r="L2817" s="13">
        <f>(K2817/86400)+25569+(-5/24)</f>
        <v>42559.568391203698</v>
      </c>
      <c r="M2817" s="15" t="str">
        <f>TEXT(L2817, "mmm")</f>
        <v>Jul</v>
      </c>
      <c r="N2817" s="15" t="str">
        <f>TEXT(L2817, "yyyy")</f>
        <v>2016</v>
      </c>
      <c r="O2817" t="b">
        <v>0</v>
      </c>
      <c r="P2817">
        <v>14</v>
      </c>
      <c r="Q2817" t="b">
        <v>1</v>
      </c>
      <c r="R2817" t="s">
        <v>8271</v>
      </c>
      <c r="S2817" s="10">
        <f>(E2817/D2817)*100</f>
        <v>242</v>
      </c>
      <c r="T2817" s="12">
        <f>IF(P2817&gt;0,E2817/P2817,0)</f>
        <v>43.214285714285715</v>
      </c>
      <c r="U2817" t="str">
        <f>LEFT(R2817,FIND("/",R2817,1)-1)</f>
        <v>theater</v>
      </c>
      <c r="V2817" t="str">
        <f>RIGHT(R2817,(LEN(R2817)-LEN(U2817)-1))</f>
        <v>plays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>(I2818/86400)+25569+(-5/24)</f>
        <v>42218.458333333336</v>
      </c>
      <c r="K2818">
        <v>1435921992</v>
      </c>
      <c r="L2818" s="13">
        <f>(K2818/86400)+25569+(-5/24)</f>
        <v>42188.259166666663</v>
      </c>
      <c r="M2818" s="15" t="str">
        <f>TEXT(L2818, "mmm")</f>
        <v>Jul</v>
      </c>
      <c r="N2818" s="15" t="str">
        <f>TEXT(L2818, "yyyy")</f>
        <v>2015</v>
      </c>
      <c r="O2818" t="b">
        <v>0</v>
      </c>
      <c r="P2818">
        <v>169</v>
      </c>
      <c r="Q2818" t="b">
        <v>1</v>
      </c>
      <c r="R2818" t="s">
        <v>8271</v>
      </c>
      <c r="S2818" s="10">
        <f>(E2818/D2818)*100</f>
        <v>141.56666666666666</v>
      </c>
      <c r="T2818" s="12">
        <f>IF(P2818&gt;0,E2818/P2818,0)</f>
        <v>25.130177514792898</v>
      </c>
      <c r="U2818" t="str">
        <f>LEFT(R2818,FIND("/",R2818,1)-1)</f>
        <v>theater</v>
      </c>
      <c r="V2818" t="str">
        <f>RIGHT(R2818,(LEN(R2818)-LEN(U2818)-1))</f>
        <v>plays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>(I2819/86400)+25569+(-5/24)</f>
        <v>42063.42664351852</v>
      </c>
      <c r="K2819">
        <v>1421680462</v>
      </c>
      <c r="L2819" s="13">
        <f>(K2819/86400)+25569+(-5/24)</f>
        <v>42023.42664351852</v>
      </c>
      <c r="M2819" s="15" t="str">
        <f>TEXT(L2819, "mmm")</f>
        <v>Jan</v>
      </c>
      <c r="N2819" s="15" t="str">
        <f>TEXT(L2819, "yyyy")</f>
        <v>2015</v>
      </c>
      <c r="O2819" t="b">
        <v>0</v>
      </c>
      <c r="P2819">
        <v>33</v>
      </c>
      <c r="Q2819" t="b">
        <v>1</v>
      </c>
      <c r="R2819" t="s">
        <v>8271</v>
      </c>
      <c r="S2819" s="10">
        <f>(E2819/D2819)*100</f>
        <v>130</v>
      </c>
      <c r="T2819" s="12">
        <f>IF(P2819&gt;0,E2819/P2819,0)</f>
        <v>23.636363636363637</v>
      </c>
      <c r="U2819" t="str">
        <f>LEFT(R2819,FIND("/",R2819,1)-1)</f>
        <v>theater</v>
      </c>
      <c r="V2819" t="str">
        <f>RIGHT(R2819,(LEN(R2819)-LEN(U2819)-1))</f>
        <v>plays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>(I2820/86400)+25569+(-5/24)</f>
        <v>42270.389884259253</v>
      </c>
      <c r="K2820">
        <v>1441290086</v>
      </c>
      <c r="L2820" s="13">
        <f>(K2820/86400)+25569+(-5/24)</f>
        <v>42250.389884259253</v>
      </c>
      <c r="M2820" s="15" t="str">
        <f>TEXT(L2820, "mmm")</f>
        <v>Sep</v>
      </c>
      <c r="N2820" s="15" t="str">
        <f>TEXT(L2820, "yyyy")</f>
        <v>2015</v>
      </c>
      <c r="O2820" t="b">
        <v>0</v>
      </c>
      <c r="P2820">
        <v>102</v>
      </c>
      <c r="Q2820" t="b">
        <v>1</v>
      </c>
      <c r="R2820" t="s">
        <v>8271</v>
      </c>
      <c r="S2820" s="10">
        <f>(E2820/D2820)*100</f>
        <v>106.03</v>
      </c>
      <c r="T2820" s="12">
        <f>IF(P2820&gt;0,E2820/P2820,0)</f>
        <v>103.95098039215686</v>
      </c>
      <c r="U2820" t="str">
        <f>LEFT(R2820,FIND("/",R2820,1)-1)</f>
        <v>theater</v>
      </c>
      <c r="V2820" t="str">
        <f>RIGHT(R2820,(LEN(R2820)-LEN(U2820)-1))</f>
        <v>plays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>(I2821/86400)+25569+(-5/24)</f>
        <v>42169.317233796297</v>
      </c>
      <c r="K2821">
        <v>1431693409</v>
      </c>
      <c r="L2821" s="13">
        <f>(K2821/86400)+25569+(-5/24)</f>
        <v>42139.317233796297</v>
      </c>
      <c r="M2821" s="15" t="str">
        <f>TEXT(L2821, "mmm")</f>
        <v>May</v>
      </c>
      <c r="N2821" s="15" t="str">
        <f>TEXT(L2821, "yyyy")</f>
        <v>2015</v>
      </c>
      <c r="O2821" t="b">
        <v>0</v>
      </c>
      <c r="P2821">
        <v>104</v>
      </c>
      <c r="Q2821" t="b">
        <v>1</v>
      </c>
      <c r="R2821" t="s">
        <v>8271</v>
      </c>
      <c r="S2821" s="10">
        <f>(E2821/D2821)*100</f>
        <v>104.80000000000001</v>
      </c>
      <c r="T2821" s="12">
        <f>IF(P2821&gt;0,E2821/P2821,0)</f>
        <v>50.384615384615387</v>
      </c>
      <c r="U2821" t="str">
        <f>LEFT(R2821,FIND("/",R2821,1)-1)</f>
        <v>theater</v>
      </c>
      <c r="V2821" t="str">
        <f>RIGHT(R2821,(LEN(R2821)-LEN(U2821)-1))</f>
        <v>plays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>(I2822/86400)+25569+(-5/24)</f>
        <v>42425.791666666664</v>
      </c>
      <c r="K2822">
        <v>1454337589</v>
      </c>
      <c r="L2822" s="13">
        <f>(K2822/86400)+25569+(-5/24)</f>
        <v>42401.402650462966</v>
      </c>
      <c r="M2822" s="15" t="str">
        <f>TEXT(L2822, "mmm")</f>
        <v>Feb</v>
      </c>
      <c r="N2822" s="15" t="str">
        <f>TEXT(L2822, "yyyy")</f>
        <v>2016</v>
      </c>
      <c r="O2822" t="b">
        <v>0</v>
      </c>
      <c r="P2822">
        <v>20</v>
      </c>
      <c r="Q2822" t="b">
        <v>1</v>
      </c>
      <c r="R2822" t="s">
        <v>8271</v>
      </c>
      <c r="S2822" s="10">
        <f>(E2822/D2822)*100</f>
        <v>136</v>
      </c>
      <c r="T2822" s="12">
        <f>IF(P2822&gt;0,E2822/P2822,0)</f>
        <v>13.6</v>
      </c>
      <c r="U2822" t="str">
        <f>LEFT(R2822,FIND("/",R2822,1)-1)</f>
        <v>theater</v>
      </c>
      <c r="V2822" t="str">
        <f>RIGHT(R2822,(LEN(R2822)-LEN(U2822)-1))</f>
        <v>plays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>(I2823/86400)+25569+(-5/24)</f>
        <v>41905.714525462965</v>
      </c>
      <c r="K2823">
        <v>1408918135</v>
      </c>
      <c r="L2823" s="13">
        <f>(K2823/86400)+25569+(-5/24)</f>
        <v>41875.714525462965</v>
      </c>
      <c r="M2823" s="15" t="str">
        <f>TEXT(L2823, "mmm")</f>
        <v>Aug</v>
      </c>
      <c r="N2823" s="15" t="str">
        <f>TEXT(L2823, "yyyy")</f>
        <v>2014</v>
      </c>
      <c r="O2823" t="b">
        <v>0</v>
      </c>
      <c r="P2823">
        <v>35</v>
      </c>
      <c r="Q2823" t="b">
        <v>1</v>
      </c>
      <c r="R2823" t="s">
        <v>8271</v>
      </c>
      <c r="S2823" s="10">
        <f>(E2823/D2823)*100</f>
        <v>100</v>
      </c>
      <c r="T2823" s="12">
        <f>IF(P2823&gt;0,E2823/P2823,0)</f>
        <v>28.571428571428573</v>
      </c>
      <c r="U2823" t="str">
        <f>LEFT(R2823,FIND("/",R2823,1)-1)</f>
        <v>theater</v>
      </c>
      <c r="V2823" t="str">
        <f>RIGHT(R2823,(LEN(R2823)-LEN(U2823)-1))</f>
        <v>plays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>(I2824/86400)+25569+(-5/24)</f>
        <v>42090.433935185181</v>
      </c>
      <c r="K2824">
        <v>1424881492</v>
      </c>
      <c r="L2824" s="13">
        <f>(K2824/86400)+25569+(-5/24)</f>
        <v>42060.475601851846</v>
      </c>
      <c r="M2824" s="15" t="str">
        <f>TEXT(L2824, "mmm")</f>
        <v>Feb</v>
      </c>
      <c r="N2824" s="15" t="str">
        <f>TEXT(L2824, "yyyy")</f>
        <v>2015</v>
      </c>
      <c r="O2824" t="b">
        <v>0</v>
      </c>
      <c r="P2824">
        <v>94</v>
      </c>
      <c r="Q2824" t="b">
        <v>1</v>
      </c>
      <c r="R2824" t="s">
        <v>8271</v>
      </c>
      <c r="S2824" s="10">
        <f>(E2824/D2824)*100</f>
        <v>100</v>
      </c>
      <c r="T2824" s="12">
        <f>IF(P2824&gt;0,E2824/P2824,0)</f>
        <v>63.829787234042556</v>
      </c>
      <c r="U2824" t="str">
        <f>LEFT(R2824,FIND("/",R2824,1)-1)</f>
        <v>theater</v>
      </c>
      <c r="V2824" t="str">
        <f>RIGHT(R2824,(LEN(R2824)-LEN(U2824)-1))</f>
        <v>plays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>(I2825/86400)+25569+(-5/24)</f>
        <v>42094.749305555553</v>
      </c>
      <c r="K2825">
        <v>1425428206</v>
      </c>
      <c r="L2825" s="13">
        <f>(K2825/86400)+25569+(-5/24)</f>
        <v>42066.803310185183</v>
      </c>
      <c r="M2825" s="15" t="str">
        <f>TEXT(L2825, "mmm")</f>
        <v>Mar</v>
      </c>
      <c r="N2825" s="15" t="str">
        <f>TEXT(L2825, "yyyy")</f>
        <v>2015</v>
      </c>
      <c r="O2825" t="b">
        <v>0</v>
      </c>
      <c r="P2825">
        <v>14</v>
      </c>
      <c r="Q2825" t="b">
        <v>1</v>
      </c>
      <c r="R2825" t="s">
        <v>8271</v>
      </c>
      <c r="S2825" s="10">
        <f>(E2825/D2825)*100</f>
        <v>124</v>
      </c>
      <c r="T2825" s="12">
        <f>IF(P2825&gt;0,E2825/P2825,0)</f>
        <v>8.8571428571428577</v>
      </c>
      <c r="U2825" t="str">
        <f>LEFT(R2825,FIND("/",R2825,1)-1)</f>
        <v>theater</v>
      </c>
      <c r="V2825" t="str">
        <f>RIGHT(R2825,(LEN(R2825)-LEN(U2825)-1))</f>
        <v>plays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>(I2826/86400)+25569+(-5/24)</f>
        <v>42167.863194444442</v>
      </c>
      <c r="K2826">
        <v>1431412196</v>
      </c>
      <c r="L2826" s="13">
        <f>(K2826/86400)+25569+(-5/24)</f>
        <v>42136.0624537037</v>
      </c>
      <c r="M2826" s="15" t="str">
        <f>TEXT(L2826, "mmm")</f>
        <v>May</v>
      </c>
      <c r="N2826" s="15" t="str">
        <f>TEXT(L2826, "yyyy")</f>
        <v>2015</v>
      </c>
      <c r="O2826" t="b">
        <v>0</v>
      </c>
      <c r="P2826">
        <v>15</v>
      </c>
      <c r="Q2826" t="b">
        <v>1</v>
      </c>
      <c r="R2826" t="s">
        <v>8271</v>
      </c>
      <c r="S2826" s="10">
        <f>(E2826/D2826)*100</f>
        <v>116.92307692307693</v>
      </c>
      <c r="T2826" s="12">
        <f>IF(P2826&gt;0,E2826/P2826,0)</f>
        <v>50.666666666666664</v>
      </c>
      <c r="U2826" t="str">
        <f>LEFT(R2826,FIND("/",R2826,1)-1)</f>
        <v>theater</v>
      </c>
      <c r="V2826" t="str">
        <f>RIGHT(R2826,(LEN(R2826)-LEN(U2826)-1))</f>
        <v>plays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>(I2827/86400)+25569+(-5/24)</f>
        <v>42342.584328703706</v>
      </c>
      <c r="K2827">
        <v>1446663686</v>
      </c>
      <c r="L2827" s="13">
        <f>(K2827/86400)+25569+(-5/24)</f>
        <v>42312.584328703706</v>
      </c>
      <c r="M2827" s="15" t="str">
        <f>TEXT(L2827, "mmm")</f>
        <v>Nov</v>
      </c>
      <c r="N2827" s="15" t="str">
        <f>TEXT(L2827, "yyyy")</f>
        <v>2015</v>
      </c>
      <c r="O2827" t="b">
        <v>0</v>
      </c>
      <c r="P2827">
        <v>51</v>
      </c>
      <c r="Q2827" t="b">
        <v>1</v>
      </c>
      <c r="R2827" t="s">
        <v>8271</v>
      </c>
      <c r="S2827" s="10">
        <f>(E2827/D2827)*100</f>
        <v>103.33333333333334</v>
      </c>
      <c r="T2827" s="12">
        <f>IF(P2827&gt;0,E2827/P2827,0)</f>
        <v>60.784313725490193</v>
      </c>
      <c r="U2827" t="str">
        <f>LEFT(R2827,FIND("/",R2827,1)-1)</f>
        <v>theater</v>
      </c>
      <c r="V2827" t="str">
        <f>RIGHT(R2827,(LEN(R2827)-LEN(U2827)-1))</f>
        <v>plays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>(I2828/86400)+25569+(-5/24)</f>
        <v>42195.083333333336</v>
      </c>
      <c r="K2828">
        <v>1434415812</v>
      </c>
      <c r="L2828" s="13">
        <f>(K2828/86400)+25569+(-5/24)</f>
        <v>42170.826527777775</v>
      </c>
      <c r="M2828" s="15" t="str">
        <f>TEXT(L2828, "mmm")</f>
        <v>Jun</v>
      </c>
      <c r="N2828" s="15" t="str">
        <f>TEXT(L2828, "yyyy")</f>
        <v>2015</v>
      </c>
      <c r="O2828" t="b">
        <v>0</v>
      </c>
      <c r="P2828">
        <v>19</v>
      </c>
      <c r="Q2828" t="b">
        <v>1</v>
      </c>
      <c r="R2828" t="s">
        <v>8271</v>
      </c>
      <c r="S2828" s="10">
        <f>(E2828/D2828)*100</f>
        <v>107.74999999999999</v>
      </c>
      <c r="T2828" s="12">
        <f>IF(P2828&gt;0,E2828/P2828,0)</f>
        <v>113.42105263157895</v>
      </c>
      <c r="U2828" t="str">
        <f>LEFT(R2828,FIND("/",R2828,1)-1)</f>
        <v>theater</v>
      </c>
      <c r="V2828" t="str">
        <f>RIGHT(R2828,(LEN(R2828)-LEN(U2828)-1))</f>
        <v>plays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>(I2829/86400)+25569+(-5/24)</f>
        <v>42524.479166666664</v>
      </c>
      <c r="K2829">
        <v>1462379066</v>
      </c>
      <c r="L2829" s="13">
        <f>(K2829/86400)+25569+(-5/24)</f>
        <v>42494.475300925922</v>
      </c>
      <c r="M2829" s="15" t="str">
        <f>TEXT(L2829, "mmm")</f>
        <v>May</v>
      </c>
      <c r="N2829" s="15" t="str">
        <f>TEXT(L2829, "yyyy")</f>
        <v>2016</v>
      </c>
      <c r="O2829" t="b">
        <v>0</v>
      </c>
      <c r="P2829">
        <v>23</v>
      </c>
      <c r="Q2829" t="b">
        <v>1</v>
      </c>
      <c r="R2829" t="s">
        <v>8271</v>
      </c>
      <c r="S2829" s="10">
        <f>(E2829/D2829)*100</f>
        <v>120.24999999999999</v>
      </c>
      <c r="T2829" s="12">
        <f>IF(P2829&gt;0,E2829/P2829,0)</f>
        <v>104.56521739130434</v>
      </c>
      <c r="U2829" t="str">
        <f>LEFT(R2829,FIND("/",R2829,1)-1)</f>
        <v>theater</v>
      </c>
      <c r="V2829" t="str">
        <f>RIGHT(R2829,(LEN(R2829)-LEN(U2829)-1))</f>
        <v>plays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>(I2830/86400)+25569+(-5/24)</f>
        <v>42279.749999999993</v>
      </c>
      <c r="K2830">
        <v>1441606869</v>
      </c>
      <c r="L2830" s="13">
        <f>(K2830/86400)+25569+(-5/24)</f>
        <v>42254.056354166663</v>
      </c>
      <c r="M2830" s="15" t="str">
        <f>TEXT(L2830, "mmm")</f>
        <v>Sep</v>
      </c>
      <c r="N2830" s="15" t="str">
        <f>TEXT(L2830, "yyyy")</f>
        <v>2015</v>
      </c>
      <c r="O2830" t="b">
        <v>0</v>
      </c>
      <c r="P2830">
        <v>97</v>
      </c>
      <c r="Q2830" t="b">
        <v>1</v>
      </c>
      <c r="R2830" t="s">
        <v>8271</v>
      </c>
      <c r="S2830" s="10">
        <f>(E2830/D2830)*100</f>
        <v>100.37894736842105</v>
      </c>
      <c r="T2830" s="12">
        <f>IF(P2830&gt;0,E2830/P2830,0)</f>
        <v>98.30927835051547</v>
      </c>
      <c r="U2830" t="str">
        <f>LEFT(R2830,FIND("/",R2830,1)-1)</f>
        <v>theater</v>
      </c>
      <c r="V2830" t="str">
        <f>RIGHT(R2830,(LEN(R2830)-LEN(U2830)-1))</f>
        <v>plays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>(I2831/86400)+25569+(-5/24)</f>
        <v>42523.225902777776</v>
      </c>
      <c r="K2831">
        <v>1462443918</v>
      </c>
      <c r="L2831" s="13">
        <f>(K2831/86400)+25569+(-5/24)</f>
        <v>42495.225902777776</v>
      </c>
      <c r="M2831" s="15" t="str">
        <f>TEXT(L2831, "mmm")</f>
        <v>May</v>
      </c>
      <c r="N2831" s="15" t="str">
        <f>TEXT(L2831, "yyyy")</f>
        <v>2016</v>
      </c>
      <c r="O2831" t="b">
        <v>0</v>
      </c>
      <c r="P2831">
        <v>76</v>
      </c>
      <c r="Q2831" t="b">
        <v>1</v>
      </c>
      <c r="R2831" t="s">
        <v>8271</v>
      </c>
      <c r="S2831" s="10">
        <f>(E2831/D2831)*100</f>
        <v>106.52</v>
      </c>
      <c r="T2831" s="12">
        <f>IF(P2831&gt;0,E2831/P2831,0)</f>
        <v>35.039473684210527</v>
      </c>
      <c r="U2831" t="str">
        <f>LEFT(R2831,FIND("/",R2831,1)-1)</f>
        <v>theater</v>
      </c>
      <c r="V2831" t="str">
        <f>RIGHT(R2831,(LEN(R2831)-LEN(U2831)-1))</f>
        <v>plays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>(I2832/86400)+25569+(-5/24)</f>
        <v>41770.957638888889</v>
      </c>
      <c r="K2832">
        <v>1398802148</v>
      </c>
      <c r="L2832" s="13">
        <f>(K2832/86400)+25569+(-5/24)</f>
        <v>41758.631342592591</v>
      </c>
      <c r="M2832" s="15" t="str">
        <f>TEXT(L2832, "mmm")</f>
        <v>Apr</v>
      </c>
      <c r="N2832" s="15" t="str">
        <f>TEXT(L2832, "yyyy")</f>
        <v>2014</v>
      </c>
      <c r="O2832" t="b">
        <v>0</v>
      </c>
      <c r="P2832">
        <v>11</v>
      </c>
      <c r="Q2832" t="b">
        <v>1</v>
      </c>
      <c r="R2832" t="s">
        <v>8271</v>
      </c>
      <c r="S2832" s="10">
        <f>(E2832/D2832)*100</f>
        <v>100</v>
      </c>
      <c r="T2832" s="12">
        <f>IF(P2832&gt;0,E2832/P2832,0)</f>
        <v>272.72727272727275</v>
      </c>
      <c r="U2832" t="str">
        <f>LEFT(R2832,FIND("/",R2832,1)-1)</f>
        <v>theater</v>
      </c>
      <c r="V2832" t="str">
        <f>RIGHT(R2832,(LEN(R2832)-LEN(U2832)-1))</f>
        <v>plays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>(I2833/86400)+25569+(-5/24)</f>
        <v>42201.616550925923</v>
      </c>
      <c r="K2833">
        <v>1434484070</v>
      </c>
      <c r="L2833" s="13">
        <f>(K2833/86400)+25569+(-5/24)</f>
        <v>42171.616550925923</v>
      </c>
      <c r="M2833" s="15" t="str">
        <f>TEXT(L2833, "mmm")</f>
        <v>Jun</v>
      </c>
      <c r="N2833" s="15" t="str">
        <f>TEXT(L2833, "yyyy")</f>
        <v>2015</v>
      </c>
      <c r="O2833" t="b">
        <v>0</v>
      </c>
      <c r="P2833">
        <v>52</v>
      </c>
      <c r="Q2833" t="b">
        <v>1</v>
      </c>
      <c r="R2833" t="s">
        <v>8271</v>
      </c>
      <c r="S2833" s="10">
        <f>(E2833/D2833)*100</f>
        <v>110.66666666666667</v>
      </c>
      <c r="T2833" s="12">
        <f>IF(P2833&gt;0,E2833/P2833,0)</f>
        <v>63.846153846153847</v>
      </c>
      <c r="U2833" t="str">
        <f>LEFT(R2833,FIND("/",R2833,1)-1)</f>
        <v>theater</v>
      </c>
      <c r="V2833" t="str">
        <f>RIGHT(R2833,(LEN(R2833)-LEN(U2833)-1))</f>
        <v>plays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>(I2834/86400)+25569+(-5/24)</f>
        <v>41966.708333333336</v>
      </c>
      <c r="K2834">
        <v>1414342894</v>
      </c>
      <c r="L2834" s="13">
        <f>(K2834/86400)+25569+(-5/24)</f>
        <v>41938.501087962963</v>
      </c>
      <c r="M2834" s="15" t="str">
        <f>TEXT(L2834, "mmm")</f>
        <v>Oct</v>
      </c>
      <c r="N2834" s="15" t="str">
        <f>TEXT(L2834, "yyyy")</f>
        <v>2014</v>
      </c>
      <c r="O2834" t="b">
        <v>0</v>
      </c>
      <c r="P2834">
        <v>95</v>
      </c>
      <c r="Q2834" t="b">
        <v>1</v>
      </c>
      <c r="R2834" t="s">
        <v>8271</v>
      </c>
      <c r="S2834" s="10">
        <f>(E2834/D2834)*100</f>
        <v>114.71959999999999</v>
      </c>
      <c r="T2834" s="12">
        <f>IF(P2834&gt;0,E2834/P2834,0)</f>
        <v>30.189368421052631</v>
      </c>
      <c r="U2834" t="str">
        <f>LEFT(R2834,FIND("/",R2834,1)-1)</f>
        <v>theater</v>
      </c>
      <c r="V2834" t="str">
        <f>RIGHT(R2834,(LEN(R2834)-LEN(U2834)-1))</f>
        <v>plays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>(I2835/86400)+25569+(-5/24)</f>
        <v>42287.874999999993</v>
      </c>
      <c r="K2835">
        <v>1442804633</v>
      </c>
      <c r="L2835" s="13">
        <f>(K2835/86400)+25569+(-5/24)</f>
        <v>42267.919363425921</v>
      </c>
      <c r="M2835" s="15" t="str">
        <f>TEXT(L2835, "mmm")</f>
        <v>Sep</v>
      </c>
      <c r="N2835" s="15" t="str">
        <f>TEXT(L2835, "yyyy")</f>
        <v>2015</v>
      </c>
      <c r="O2835" t="b">
        <v>0</v>
      </c>
      <c r="P2835">
        <v>35</v>
      </c>
      <c r="Q2835" t="b">
        <v>1</v>
      </c>
      <c r="R2835" t="s">
        <v>8271</v>
      </c>
      <c r="S2835" s="10">
        <f>(E2835/D2835)*100</f>
        <v>108.25925925925925</v>
      </c>
      <c r="T2835" s="12">
        <f>IF(P2835&gt;0,E2835/P2835,0)</f>
        <v>83.51428571428572</v>
      </c>
      <c r="U2835" t="str">
        <f>LEFT(R2835,FIND("/",R2835,1)-1)</f>
        <v>theater</v>
      </c>
      <c r="V2835" t="str">
        <f>RIGHT(R2835,(LEN(R2835)-LEN(U2835)-1))</f>
        <v>plays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>(I2836/86400)+25569+(-5/24)</f>
        <v>42034.751504629625</v>
      </c>
      <c r="K2836">
        <v>1421362930</v>
      </c>
      <c r="L2836" s="13">
        <f>(K2836/86400)+25569+(-5/24)</f>
        <v>42019.751504629625</v>
      </c>
      <c r="M2836" s="15" t="str">
        <f>TEXT(L2836, "mmm")</f>
        <v>Jan</v>
      </c>
      <c r="N2836" s="15" t="str">
        <f>TEXT(L2836, "yyyy")</f>
        <v>2015</v>
      </c>
      <c r="O2836" t="b">
        <v>0</v>
      </c>
      <c r="P2836">
        <v>21</v>
      </c>
      <c r="Q2836" t="b">
        <v>1</v>
      </c>
      <c r="R2836" t="s">
        <v>8271</v>
      </c>
      <c r="S2836" s="10">
        <f>(E2836/D2836)*100</f>
        <v>170</v>
      </c>
      <c r="T2836" s="12">
        <f>IF(P2836&gt;0,E2836/P2836,0)</f>
        <v>64.761904761904759</v>
      </c>
      <c r="U2836" t="str">
        <f>LEFT(R2836,FIND("/",R2836,1)-1)</f>
        <v>theater</v>
      </c>
      <c r="V2836" t="str">
        <f>RIGHT(R2836,(LEN(R2836)-LEN(U2836)-1))</f>
        <v>plays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>(I2837/86400)+25569+(-5/24)</f>
        <v>42342.791666666664</v>
      </c>
      <c r="K2837">
        <v>1446742417</v>
      </c>
      <c r="L2837" s="13">
        <f>(K2837/86400)+25569+(-5/24)</f>
        <v>42313.495567129627</v>
      </c>
      <c r="M2837" s="15" t="str">
        <f>TEXT(L2837, "mmm")</f>
        <v>Nov</v>
      </c>
      <c r="N2837" s="15" t="str">
        <f>TEXT(L2837, "yyyy")</f>
        <v>2015</v>
      </c>
      <c r="O2837" t="b">
        <v>0</v>
      </c>
      <c r="P2837">
        <v>93</v>
      </c>
      <c r="Q2837" t="b">
        <v>1</v>
      </c>
      <c r="R2837" t="s">
        <v>8271</v>
      </c>
      <c r="S2837" s="10">
        <f>(E2837/D2837)*100</f>
        <v>187.09899999999999</v>
      </c>
      <c r="T2837" s="12">
        <f>IF(P2837&gt;0,E2837/P2837,0)</f>
        <v>20.118172043010752</v>
      </c>
      <c r="U2837" t="str">
        <f>LEFT(R2837,FIND("/",R2837,1)-1)</f>
        <v>theater</v>
      </c>
      <c r="V2837" t="str">
        <f>RIGHT(R2837,(LEN(R2837)-LEN(U2837)-1))</f>
        <v>plays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>(I2838/86400)+25569+(-5/24)</f>
        <v>42783.999305555553</v>
      </c>
      <c r="K2838">
        <v>1484115418</v>
      </c>
      <c r="L2838" s="13">
        <f>(K2838/86400)+25569+(-5/24)</f>
        <v>42746.053449074076</v>
      </c>
      <c r="M2838" s="15" t="str">
        <f>TEXT(L2838, "mmm")</f>
        <v>Jan</v>
      </c>
      <c r="N2838" s="15" t="str">
        <f>TEXT(L2838, "yyyy")</f>
        <v>2017</v>
      </c>
      <c r="O2838" t="b">
        <v>0</v>
      </c>
      <c r="P2838">
        <v>11</v>
      </c>
      <c r="Q2838" t="b">
        <v>1</v>
      </c>
      <c r="R2838" t="s">
        <v>8271</v>
      </c>
      <c r="S2838" s="10">
        <f>(E2838/D2838)*100</f>
        <v>107.77777777777777</v>
      </c>
      <c r="T2838" s="12">
        <f>IF(P2838&gt;0,E2838/P2838,0)</f>
        <v>44.090909090909093</v>
      </c>
      <c r="U2838" t="str">
        <f>LEFT(R2838,FIND("/",R2838,1)-1)</f>
        <v>theater</v>
      </c>
      <c r="V2838" t="str">
        <f>RIGHT(R2838,(LEN(R2838)-LEN(U2838)-1))</f>
        <v>plays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>(I2839/86400)+25569+(-5/24)</f>
        <v>42347.741712962961</v>
      </c>
      <c r="K2839">
        <v>1446241684</v>
      </c>
      <c r="L2839" s="13">
        <f>(K2839/86400)+25569+(-5/24)</f>
        <v>42307.700046296297</v>
      </c>
      <c r="M2839" s="15" t="str">
        <f>TEXT(L2839, "mmm")</f>
        <v>Oct</v>
      </c>
      <c r="N2839" s="15" t="str">
        <f>TEXT(L2839, "yyyy")</f>
        <v>2015</v>
      </c>
      <c r="O2839" t="b">
        <v>0</v>
      </c>
      <c r="P2839">
        <v>21</v>
      </c>
      <c r="Q2839" t="b">
        <v>1</v>
      </c>
      <c r="R2839" t="s">
        <v>8271</v>
      </c>
      <c r="S2839" s="10">
        <f>(E2839/D2839)*100</f>
        <v>100</v>
      </c>
      <c r="T2839" s="12">
        <f>IF(P2839&gt;0,E2839/P2839,0)</f>
        <v>40.476190476190474</v>
      </c>
      <c r="U2839" t="str">
        <f>LEFT(R2839,FIND("/",R2839,1)-1)</f>
        <v>theater</v>
      </c>
      <c r="V2839" t="str">
        <f>RIGHT(R2839,(LEN(R2839)-LEN(U2839)-1))</f>
        <v>plays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>(I2840/86400)+25569+(-5/24)</f>
        <v>41864.708333333328</v>
      </c>
      <c r="K2840">
        <v>1406039696</v>
      </c>
      <c r="L2840" s="13">
        <f>(K2840/86400)+25569+(-5/24)</f>
        <v>41842.399259259255</v>
      </c>
      <c r="M2840" s="15" t="str">
        <f>TEXT(L2840, "mmm")</f>
        <v>Jul</v>
      </c>
      <c r="N2840" s="15" t="str">
        <f>TEXT(L2840, "yyyy")</f>
        <v>2014</v>
      </c>
      <c r="O2840" t="b">
        <v>0</v>
      </c>
      <c r="P2840">
        <v>54</v>
      </c>
      <c r="Q2840" t="b">
        <v>1</v>
      </c>
      <c r="R2840" t="s">
        <v>8271</v>
      </c>
      <c r="S2840" s="10">
        <f>(E2840/D2840)*100</f>
        <v>120.24999999999999</v>
      </c>
      <c r="T2840" s="12">
        <f>IF(P2840&gt;0,E2840/P2840,0)</f>
        <v>44.537037037037038</v>
      </c>
      <c r="U2840" t="str">
        <f>LEFT(R2840,FIND("/",R2840,1)-1)</f>
        <v>theater</v>
      </c>
      <c r="V2840" t="str">
        <f>RIGHT(R2840,(LEN(R2840)-LEN(U2840)-1))</f>
        <v>plays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>(I2841/86400)+25569+(-5/24)</f>
        <v>41875.999305555553</v>
      </c>
      <c r="K2841">
        <v>1406958354</v>
      </c>
      <c r="L2841" s="13">
        <f>(K2841/86400)+25569+(-5/24)</f>
        <v>41853.031874999993</v>
      </c>
      <c r="M2841" s="15" t="str">
        <f>TEXT(L2841, "mmm")</f>
        <v>Aug</v>
      </c>
      <c r="N2841" s="15" t="str">
        <f>TEXT(L2841, "yyyy")</f>
        <v>2014</v>
      </c>
      <c r="O2841" t="b">
        <v>0</v>
      </c>
      <c r="P2841">
        <v>31</v>
      </c>
      <c r="Q2841" t="b">
        <v>1</v>
      </c>
      <c r="R2841" t="s">
        <v>8271</v>
      </c>
      <c r="S2841" s="10">
        <f>(E2841/D2841)*100</f>
        <v>111.42857142857143</v>
      </c>
      <c r="T2841" s="12">
        <f>IF(P2841&gt;0,E2841/P2841,0)</f>
        <v>125.80645161290323</v>
      </c>
      <c r="U2841" t="str">
        <f>LEFT(R2841,FIND("/",R2841,1)-1)</f>
        <v>theater</v>
      </c>
      <c r="V2841" t="str">
        <f>RIGHT(R2841,(LEN(R2841)-LEN(U2841)-1))</f>
        <v>plays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>(I2842/86400)+25569+(-5/24)</f>
        <v>42081.499999999993</v>
      </c>
      <c r="K2842">
        <v>1424825479</v>
      </c>
      <c r="L2842" s="13">
        <f>(K2842/86400)+25569+(-5/24)</f>
        <v>42059.827303240738</v>
      </c>
      <c r="M2842" s="15" t="str">
        <f>TEXT(L2842, "mmm")</f>
        <v>Feb</v>
      </c>
      <c r="N2842" s="15" t="str">
        <f>TEXT(L2842, "yyyy")</f>
        <v>2015</v>
      </c>
      <c r="O2842" t="b">
        <v>0</v>
      </c>
      <c r="P2842">
        <v>132</v>
      </c>
      <c r="Q2842" t="b">
        <v>1</v>
      </c>
      <c r="R2842" t="s">
        <v>8271</v>
      </c>
      <c r="S2842" s="10">
        <f>(E2842/D2842)*100</f>
        <v>104</v>
      </c>
      <c r="T2842" s="12">
        <f>IF(P2842&gt;0,E2842/P2842,0)</f>
        <v>19.696969696969695</v>
      </c>
      <c r="U2842" t="str">
        <f>LEFT(R2842,FIND("/",R2842,1)-1)</f>
        <v>theater</v>
      </c>
      <c r="V2842" t="str">
        <f>RIGHT(R2842,(LEN(R2842)-LEN(U2842)-1))</f>
        <v>plays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>(I2843/86400)+25569+(-5/24)</f>
        <v>42351.572881944441</v>
      </c>
      <c r="K2843">
        <v>1444844697</v>
      </c>
      <c r="L2843" s="13">
        <f>(K2843/86400)+25569+(-5/24)</f>
        <v>42291.531215277777</v>
      </c>
      <c r="M2843" s="15" t="str">
        <f>TEXT(L2843, "mmm")</f>
        <v>Oct</v>
      </c>
      <c r="N2843" s="15" t="str">
        <f>TEXT(L2843, "yyyy")</f>
        <v>2015</v>
      </c>
      <c r="O2843" t="b">
        <v>0</v>
      </c>
      <c r="P2843">
        <v>1</v>
      </c>
      <c r="Q2843" t="b">
        <v>0</v>
      </c>
      <c r="R2843" t="s">
        <v>8271</v>
      </c>
      <c r="S2843" s="10">
        <f>(E2843/D2843)*100</f>
        <v>1</v>
      </c>
      <c r="T2843" s="12">
        <f>IF(P2843&gt;0,E2843/P2843,0)</f>
        <v>10</v>
      </c>
      <c r="U2843" t="str">
        <f>LEFT(R2843,FIND("/",R2843,1)-1)</f>
        <v>theater</v>
      </c>
      <c r="V2843" t="str">
        <f>RIGHT(R2843,(LEN(R2843)-LEN(U2843)-1))</f>
        <v>plays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>(I2844/86400)+25569+(-5/24)</f>
        <v>41811.25</v>
      </c>
      <c r="K2844">
        <v>1401058295</v>
      </c>
      <c r="L2844" s="13">
        <f>(K2844/86400)+25569+(-5/24)</f>
        <v>41784.744155092594</v>
      </c>
      <c r="M2844" s="15" t="str">
        <f>TEXT(L2844, "mmm")</f>
        <v>May</v>
      </c>
      <c r="N2844" s="15" t="str">
        <f>TEXT(L2844, "yyyy")</f>
        <v>2014</v>
      </c>
      <c r="O2844" t="b">
        <v>0</v>
      </c>
      <c r="P2844">
        <v>0</v>
      </c>
      <c r="Q2844" t="b">
        <v>0</v>
      </c>
      <c r="R2844" t="s">
        <v>8271</v>
      </c>
      <c r="S2844" s="10">
        <f>(E2844/D2844)*100</f>
        <v>0</v>
      </c>
      <c r="T2844" s="12">
        <f>IF(P2844&gt;0,E2844/P2844,0)</f>
        <v>0</v>
      </c>
      <c r="U2844" t="str">
        <f>LEFT(R2844,FIND("/",R2844,1)-1)</f>
        <v>theater</v>
      </c>
      <c r="V2844" t="str">
        <f>RIGHT(R2844,(LEN(R2844)-LEN(U2844)-1))</f>
        <v>plays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>(I2845/86400)+25569+(-5/24)</f>
        <v>42533.958333333336</v>
      </c>
      <c r="K2845">
        <v>1462210950</v>
      </c>
      <c r="L2845" s="13">
        <f>(K2845/86400)+25569+(-5/24)</f>
        <v>42492.529513888883</v>
      </c>
      <c r="M2845" s="15" t="str">
        <f>TEXT(L2845, "mmm")</f>
        <v>May</v>
      </c>
      <c r="N2845" s="15" t="str">
        <f>TEXT(L2845, "yyyy")</f>
        <v>2016</v>
      </c>
      <c r="O2845" t="b">
        <v>0</v>
      </c>
      <c r="P2845">
        <v>0</v>
      </c>
      <c r="Q2845" t="b">
        <v>0</v>
      </c>
      <c r="R2845" t="s">
        <v>8271</v>
      </c>
      <c r="S2845" s="10">
        <f>(E2845/D2845)*100</f>
        <v>0</v>
      </c>
      <c r="T2845" s="12">
        <f>IF(P2845&gt;0,E2845/P2845,0)</f>
        <v>0</v>
      </c>
      <c r="U2845" t="str">
        <f>LEFT(R2845,FIND("/",R2845,1)-1)</f>
        <v>theater</v>
      </c>
      <c r="V2845" t="str">
        <f>RIGHT(R2845,(LEN(R2845)-LEN(U2845)-1))</f>
        <v>plays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>(I2846/86400)+25569+(-5/24)</f>
        <v>42739.337731481479</v>
      </c>
      <c r="K2846">
        <v>1480943180</v>
      </c>
      <c r="L2846" s="13">
        <f>(K2846/86400)+25569+(-5/24)</f>
        <v>42709.337731481479</v>
      </c>
      <c r="M2846" s="15" t="str">
        <f>TEXT(L2846, "mmm")</f>
        <v>Dec</v>
      </c>
      <c r="N2846" s="15" t="str">
        <f>TEXT(L2846, "yyyy")</f>
        <v>2016</v>
      </c>
      <c r="O2846" t="b">
        <v>0</v>
      </c>
      <c r="P2846">
        <v>1</v>
      </c>
      <c r="Q2846" t="b">
        <v>0</v>
      </c>
      <c r="R2846" t="s">
        <v>8271</v>
      </c>
      <c r="S2846" s="10">
        <f>(E2846/D2846)*100</f>
        <v>5.4545454545454541</v>
      </c>
      <c r="T2846" s="12">
        <f>IF(P2846&gt;0,E2846/P2846,0)</f>
        <v>30</v>
      </c>
      <c r="U2846" t="str">
        <f>LEFT(R2846,FIND("/",R2846,1)-1)</f>
        <v>theater</v>
      </c>
      <c r="V2846" t="str">
        <f>RIGHT(R2846,(LEN(R2846)-LEN(U2846)-1))</f>
        <v>plays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>(I2847/86400)+25569+(-5/24)</f>
        <v>42162.808252314811</v>
      </c>
      <c r="K2847">
        <v>1428539033</v>
      </c>
      <c r="L2847" s="13">
        <f>(K2847/86400)+25569+(-5/24)</f>
        <v>42102.808252314811</v>
      </c>
      <c r="M2847" s="15" t="str">
        <f>TEXT(L2847, "mmm")</f>
        <v>Apr</v>
      </c>
      <c r="N2847" s="15" t="str">
        <f>TEXT(L2847, "yyyy")</f>
        <v>2015</v>
      </c>
      <c r="O2847" t="b">
        <v>0</v>
      </c>
      <c r="P2847">
        <v>39</v>
      </c>
      <c r="Q2847" t="b">
        <v>0</v>
      </c>
      <c r="R2847" t="s">
        <v>8271</v>
      </c>
      <c r="S2847" s="10">
        <f>(E2847/D2847)*100</f>
        <v>31.546666666666667</v>
      </c>
      <c r="T2847" s="12">
        <f>IF(P2847&gt;0,E2847/P2847,0)</f>
        <v>60.666666666666664</v>
      </c>
      <c r="U2847" t="str">
        <f>LEFT(R2847,FIND("/",R2847,1)-1)</f>
        <v>theater</v>
      </c>
      <c r="V2847" t="str">
        <f>RIGHT(R2847,(LEN(R2847)-LEN(U2847)-1))</f>
        <v>plays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>(I2848/86400)+25569+(-5/24)</f>
        <v>42153.483726851853</v>
      </c>
      <c r="K2848">
        <v>1429029394</v>
      </c>
      <c r="L2848" s="13">
        <f>(K2848/86400)+25569+(-5/24)</f>
        <v>42108.483726851853</v>
      </c>
      <c r="M2848" s="15" t="str">
        <f>TEXT(L2848, "mmm")</f>
        <v>Apr</v>
      </c>
      <c r="N2848" s="15" t="str">
        <f>TEXT(L2848, "yyyy")</f>
        <v>2015</v>
      </c>
      <c r="O2848" t="b">
        <v>0</v>
      </c>
      <c r="P2848">
        <v>0</v>
      </c>
      <c r="Q2848" t="b">
        <v>0</v>
      </c>
      <c r="R2848" t="s">
        <v>8271</v>
      </c>
      <c r="S2848" s="10">
        <f>(E2848/D2848)*100</f>
        <v>0</v>
      </c>
      <c r="T2848" s="12">
        <f>IF(P2848&gt;0,E2848/P2848,0)</f>
        <v>0</v>
      </c>
      <c r="U2848" t="str">
        <f>LEFT(R2848,FIND("/",R2848,1)-1)</f>
        <v>theater</v>
      </c>
      <c r="V2848" t="str">
        <f>RIGHT(R2848,(LEN(R2848)-LEN(U2848)-1))</f>
        <v>plays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>(I2849/86400)+25569+(-5/24)</f>
        <v>42513.597974537035</v>
      </c>
      <c r="K2849">
        <v>1458847265</v>
      </c>
      <c r="L2849" s="13">
        <f>(K2849/86400)+25569+(-5/24)</f>
        <v>42453.597974537035</v>
      </c>
      <c r="M2849" s="15" t="str">
        <f>TEXT(L2849, "mmm")</f>
        <v>Mar</v>
      </c>
      <c r="N2849" s="15" t="str">
        <f>TEXT(L2849, "yyyy")</f>
        <v>2016</v>
      </c>
      <c r="O2849" t="b">
        <v>0</v>
      </c>
      <c r="P2849">
        <v>0</v>
      </c>
      <c r="Q2849" t="b">
        <v>0</v>
      </c>
      <c r="R2849" t="s">
        <v>8271</v>
      </c>
      <c r="S2849" s="10">
        <f>(E2849/D2849)*100</f>
        <v>0</v>
      </c>
      <c r="T2849" s="12">
        <f>IF(P2849&gt;0,E2849/P2849,0)</f>
        <v>0</v>
      </c>
      <c r="U2849" t="str">
        <f>LEFT(R2849,FIND("/",R2849,1)-1)</f>
        <v>theater</v>
      </c>
      <c r="V2849" t="str">
        <f>RIGHT(R2849,(LEN(R2849)-LEN(U2849)-1))</f>
        <v>plays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>(I2850/86400)+25569+(-5/24)</f>
        <v>42153.440497685187</v>
      </c>
      <c r="K2850">
        <v>1430321659</v>
      </c>
      <c r="L2850" s="13">
        <f>(K2850/86400)+25569+(-5/24)</f>
        <v>42123.440497685187</v>
      </c>
      <c r="M2850" s="15" t="str">
        <f>TEXT(L2850, "mmm")</f>
        <v>Apr</v>
      </c>
      <c r="N2850" s="15" t="str">
        <f>TEXT(L2850, "yyyy")</f>
        <v>2015</v>
      </c>
      <c r="O2850" t="b">
        <v>0</v>
      </c>
      <c r="P2850">
        <v>3</v>
      </c>
      <c r="Q2850" t="b">
        <v>0</v>
      </c>
      <c r="R2850" t="s">
        <v>8271</v>
      </c>
      <c r="S2850" s="10">
        <f>(E2850/D2850)*100</f>
        <v>0.2</v>
      </c>
      <c r="T2850" s="12">
        <f>IF(P2850&gt;0,E2850/P2850,0)</f>
        <v>23.333333333333332</v>
      </c>
      <c r="U2850" t="str">
        <f>LEFT(R2850,FIND("/",R2850,1)-1)</f>
        <v>theater</v>
      </c>
      <c r="V2850" t="str">
        <f>RIGHT(R2850,(LEN(R2850)-LEN(U2850)-1))</f>
        <v>plays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>(I2851/86400)+25569+(-5/24)</f>
        <v>42483.219907407409</v>
      </c>
      <c r="K2851">
        <v>1458814600</v>
      </c>
      <c r="L2851" s="13">
        <f>(K2851/86400)+25569+(-5/24)</f>
        <v>42453.219907407409</v>
      </c>
      <c r="M2851" s="15" t="str">
        <f>TEXT(L2851, "mmm")</f>
        <v>Mar</v>
      </c>
      <c r="N2851" s="15" t="str">
        <f>TEXT(L2851, "yyyy")</f>
        <v>2016</v>
      </c>
      <c r="O2851" t="b">
        <v>0</v>
      </c>
      <c r="P2851">
        <v>1</v>
      </c>
      <c r="Q2851" t="b">
        <v>0</v>
      </c>
      <c r="R2851" t="s">
        <v>8271</v>
      </c>
      <c r="S2851" s="10">
        <f>(E2851/D2851)*100</f>
        <v>1</v>
      </c>
      <c r="T2851" s="12">
        <f>IF(P2851&gt;0,E2851/P2851,0)</f>
        <v>5</v>
      </c>
      <c r="U2851" t="str">
        <f>LEFT(R2851,FIND("/",R2851,1)-1)</f>
        <v>theater</v>
      </c>
      <c r="V2851" t="str">
        <f>RIGHT(R2851,(LEN(R2851)-LEN(U2851)-1))</f>
        <v>plays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>(I2852/86400)+25569+(-5/24)</f>
        <v>41887.798738425925</v>
      </c>
      <c r="K2852">
        <v>1407370211</v>
      </c>
      <c r="L2852" s="13">
        <f>(K2852/86400)+25569+(-5/24)</f>
        <v>41857.798738425925</v>
      </c>
      <c r="M2852" s="15" t="str">
        <f>TEXT(L2852, "mmm")</f>
        <v>Aug</v>
      </c>
      <c r="N2852" s="15" t="str">
        <f>TEXT(L2852, "yyyy")</f>
        <v>2014</v>
      </c>
      <c r="O2852" t="b">
        <v>0</v>
      </c>
      <c r="P2852">
        <v>13</v>
      </c>
      <c r="Q2852" t="b">
        <v>0</v>
      </c>
      <c r="R2852" t="s">
        <v>8271</v>
      </c>
      <c r="S2852" s="10">
        <f>(E2852/D2852)*100</f>
        <v>3.8875000000000002</v>
      </c>
      <c r="T2852" s="12">
        <f>IF(P2852&gt;0,E2852/P2852,0)</f>
        <v>23.923076923076923</v>
      </c>
      <c r="U2852" t="str">
        <f>LEFT(R2852,FIND("/",R2852,1)-1)</f>
        <v>theater</v>
      </c>
      <c r="V2852" t="str">
        <f>RIGHT(R2852,(LEN(R2852)-LEN(U2852)-1))</f>
        <v>plays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>(I2853/86400)+25569+(-5/24)</f>
        <v>42398.761805555558</v>
      </c>
      <c r="K2853">
        <v>1453334629</v>
      </c>
      <c r="L2853" s="13">
        <f>(K2853/86400)+25569+(-5/24)</f>
        <v>42389.794317129628</v>
      </c>
      <c r="M2853" s="15" t="str">
        <f>TEXT(L2853, "mmm")</f>
        <v>Jan</v>
      </c>
      <c r="N2853" s="15" t="str">
        <f>TEXT(L2853, "yyyy")</f>
        <v>2016</v>
      </c>
      <c r="O2853" t="b">
        <v>0</v>
      </c>
      <c r="P2853">
        <v>0</v>
      </c>
      <c r="Q2853" t="b">
        <v>0</v>
      </c>
      <c r="R2853" t="s">
        <v>8271</v>
      </c>
      <c r="S2853" s="10">
        <f>(E2853/D2853)*100</f>
        <v>0</v>
      </c>
      <c r="T2853" s="12">
        <f>IF(P2853&gt;0,E2853/P2853,0)</f>
        <v>0</v>
      </c>
      <c r="U2853" t="str">
        <f>LEFT(R2853,FIND("/",R2853,1)-1)</f>
        <v>theater</v>
      </c>
      <c r="V2853" t="str">
        <f>RIGHT(R2853,(LEN(R2853)-LEN(U2853)-1))</f>
        <v>plays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>(I2854/86400)+25569+(-5/24)</f>
        <v>41810.836840277778</v>
      </c>
      <c r="K2854">
        <v>1400720703</v>
      </c>
      <c r="L2854" s="13">
        <f>(K2854/86400)+25569+(-5/24)</f>
        <v>41780.836840277778</v>
      </c>
      <c r="M2854" s="15" t="str">
        <f>TEXT(L2854, "mmm")</f>
        <v>May</v>
      </c>
      <c r="N2854" s="15" t="str">
        <f>TEXT(L2854, "yyyy")</f>
        <v>2014</v>
      </c>
      <c r="O2854" t="b">
        <v>0</v>
      </c>
      <c r="P2854">
        <v>6</v>
      </c>
      <c r="Q2854" t="b">
        <v>0</v>
      </c>
      <c r="R2854" t="s">
        <v>8271</v>
      </c>
      <c r="S2854" s="10">
        <f>(E2854/D2854)*100</f>
        <v>1.9</v>
      </c>
      <c r="T2854" s="12">
        <f>IF(P2854&gt;0,E2854/P2854,0)</f>
        <v>15.833333333333334</v>
      </c>
      <c r="U2854" t="str">
        <f>LEFT(R2854,FIND("/",R2854,1)-1)</f>
        <v>theater</v>
      </c>
      <c r="V2854" t="str">
        <f>RIGHT(R2854,(LEN(R2854)-LEN(U2854)-1))</f>
        <v>plays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>(I2855/86400)+25569+(-5/24)</f>
        <v>41895.98260416666</v>
      </c>
      <c r="K2855">
        <v>1405485297</v>
      </c>
      <c r="L2855" s="13">
        <f>(K2855/86400)+25569+(-5/24)</f>
        <v>41835.98260416666</v>
      </c>
      <c r="M2855" s="15" t="str">
        <f>TEXT(L2855, "mmm")</f>
        <v>Jul</v>
      </c>
      <c r="N2855" s="15" t="str">
        <f>TEXT(L2855, "yyyy")</f>
        <v>2014</v>
      </c>
      <c r="O2855" t="b">
        <v>0</v>
      </c>
      <c r="P2855">
        <v>0</v>
      </c>
      <c r="Q2855" t="b">
        <v>0</v>
      </c>
      <c r="R2855" t="s">
        <v>8271</v>
      </c>
      <c r="S2855" s="10">
        <f>(E2855/D2855)*100</f>
        <v>0</v>
      </c>
      <c r="T2855" s="12">
        <f>IF(P2855&gt;0,E2855/P2855,0)</f>
        <v>0</v>
      </c>
      <c r="U2855" t="str">
        <f>LEFT(R2855,FIND("/",R2855,1)-1)</f>
        <v>theater</v>
      </c>
      <c r="V2855" t="str">
        <f>RIGHT(R2855,(LEN(R2855)-LEN(U2855)-1))</f>
        <v>plays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>(I2856/86400)+25569+(-5/24)</f>
        <v>42131.508321759255</v>
      </c>
      <c r="K2856">
        <v>1429290719</v>
      </c>
      <c r="L2856" s="13">
        <f>(K2856/86400)+25569+(-5/24)</f>
        <v>42111.508321759255</v>
      </c>
      <c r="M2856" s="15" t="str">
        <f>TEXT(L2856, "mmm")</f>
        <v>Apr</v>
      </c>
      <c r="N2856" s="15" t="str">
        <f>TEXT(L2856, "yyyy")</f>
        <v>2015</v>
      </c>
      <c r="O2856" t="b">
        <v>0</v>
      </c>
      <c r="P2856">
        <v>14</v>
      </c>
      <c r="Q2856" t="b">
        <v>0</v>
      </c>
      <c r="R2856" t="s">
        <v>8271</v>
      </c>
      <c r="S2856" s="10">
        <f>(E2856/D2856)*100</f>
        <v>41.699999999999996</v>
      </c>
      <c r="T2856" s="12">
        <f>IF(P2856&gt;0,E2856/P2856,0)</f>
        <v>29.785714285714285</v>
      </c>
      <c r="U2856" t="str">
        <f>LEFT(R2856,FIND("/",R2856,1)-1)</f>
        <v>theater</v>
      </c>
      <c r="V2856" t="str">
        <f>RIGHT(R2856,(LEN(R2856)-LEN(U2856)-1))</f>
        <v>plays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>(I2857/86400)+25569+(-5/24)</f>
        <v>42398.773611111108</v>
      </c>
      <c r="K2857">
        <v>1451607071</v>
      </c>
      <c r="L2857" s="13">
        <f>(K2857/86400)+25569+(-5/24)</f>
        <v>42369.799432870372</v>
      </c>
      <c r="M2857" s="15" t="str">
        <f>TEXT(L2857, "mmm")</f>
        <v>Dec</v>
      </c>
      <c r="N2857" s="15" t="str">
        <f>TEXT(L2857, "yyyy")</f>
        <v>2015</v>
      </c>
      <c r="O2857" t="b">
        <v>0</v>
      </c>
      <c r="P2857">
        <v>5</v>
      </c>
      <c r="Q2857" t="b">
        <v>0</v>
      </c>
      <c r="R2857" t="s">
        <v>8271</v>
      </c>
      <c r="S2857" s="10">
        <f>(E2857/D2857)*100</f>
        <v>50</v>
      </c>
      <c r="T2857" s="12">
        <f>IF(P2857&gt;0,E2857/P2857,0)</f>
        <v>60</v>
      </c>
      <c r="U2857" t="str">
        <f>LEFT(R2857,FIND("/",R2857,1)-1)</f>
        <v>theater</v>
      </c>
      <c r="V2857" t="str">
        <f>RIGHT(R2857,(LEN(R2857)-LEN(U2857)-1))</f>
        <v>plays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>(I2858/86400)+25569+(-5/24)</f>
        <v>42224.69027777778</v>
      </c>
      <c r="K2858">
        <v>1433897647</v>
      </c>
      <c r="L2858" s="13">
        <f>(K2858/86400)+25569+(-5/24)</f>
        <v>42164.829247685186</v>
      </c>
      <c r="M2858" s="15" t="str">
        <f>TEXT(L2858, "mmm")</f>
        <v>Jun</v>
      </c>
      <c r="N2858" s="15" t="str">
        <f>TEXT(L2858, "yyyy")</f>
        <v>2015</v>
      </c>
      <c r="O2858" t="b">
        <v>0</v>
      </c>
      <c r="P2858">
        <v>6</v>
      </c>
      <c r="Q2858" t="b">
        <v>0</v>
      </c>
      <c r="R2858" t="s">
        <v>8271</v>
      </c>
      <c r="S2858" s="10">
        <f>(E2858/D2858)*100</f>
        <v>4.8666666666666663</v>
      </c>
      <c r="T2858" s="12">
        <f>IF(P2858&gt;0,E2858/P2858,0)</f>
        <v>24.333333333333332</v>
      </c>
      <c r="U2858" t="str">
        <f>LEFT(R2858,FIND("/",R2858,1)-1)</f>
        <v>theater</v>
      </c>
      <c r="V2858" t="str">
        <f>RIGHT(R2858,(LEN(R2858)-LEN(U2858)-1))</f>
        <v>plays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>(I2859/86400)+25569+(-5/24)</f>
        <v>42786.541666666664</v>
      </c>
      <c r="K2859">
        <v>1482444295</v>
      </c>
      <c r="L2859" s="13">
        <f>(K2859/86400)+25569+(-5/24)</f>
        <v>42726.711747685178</v>
      </c>
      <c r="M2859" s="15" t="str">
        <f>TEXT(L2859, "mmm")</f>
        <v>Dec</v>
      </c>
      <c r="N2859" s="15" t="str">
        <f>TEXT(L2859, "yyyy")</f>
        <v>2016</v>
      </c>
      <c r="O2859" t="b">
        <v>0</v>
      </c>
      <c r="P2859">
        <v>15</v>
      </c>
      <c r="Q2859" t="b">
        <v>0</v>
      </c>
      <c r="R2859" t="s">
        <v>8271</v>
      </c>
      <c r="S2859" s="10">
        <f>(E2859/D2859)*100</f>
        <v>19.736842105263158</v>
      </c>
      <c r="T2859" s="12">
        <f>IF(P2859&gt;0,E2859/P2859,0)</f>
        <v>500</v>
      </c>
      <c r="U2859" t="str">
        <f>LEFT(R2859,FIND("/",R2859,1)-1)</f>
        <v>theater</v>
      </c>
      <c r="V2859" t="str">
        <f>RIGHT(R2859,(LEN(R2859)-LEN(U2859)-1))</f>
        <v>plays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>(I2860/86400)+25569+(-5/24)</f>
        <v>41978.269444444442</v>
      </c>
      <c r="K2860">
        <v>1415711095</v>
      </c>
      <c r="L2860" s="13">
        <f>(K2860/86400)+25569+(-5/24)</f>
        <v>41954.336747685178</v>
      </c>
      <c r="M2860" s="15" t="str">
        <f>TEXT(L2860, "mmm")</f>
        <v>Nov</v>
      </c>
      <c r="N2860" s="15" t="str">
        <f>TEXT(L2860, "yyyy")</f>
        <v>2014</v>
      </c>
      <c r="O2860" t="b">
        <v>0</v>
      </c>
      <c r="P2860">
        <v>0</v>
      </c>
      <c r="Q2860" t="b">
        <v>0</v>
      </c>
      <c r="R2860" t="s">
        <v>8271</v>
      </c>
      <c r="S2860" s="10">
        <f>(E2860/D2860)*100</f>
        <v>0</v>
      </c>
      <c r="T2860" s="12">
        <f>IF(P2860&gt;0,E2860/P2860,0)</f>
        <v>0</v>
      </c>
      <c r="U2860" t="str">
        <f>LEFT(R2860,FIND("/",R2860,1)-1)</f>
        <v>theater</v>
      </c>
      <c r="V2860" t="str">
        <f>RIGHT(R2860,(LEN(R2860)-LEN(U2860)-1))</f>
        <v>plays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>(I2861/86400)+25569+(-5/24)</f>
        <v>42293.153981481482</v>
      </c>
      <c r="K2861">
        <v>1439800904</v>
      </c>
      <c r="L2861" s="13">
        <f>(K2861/86400)+25569+(-5/24)</f>
        <v>42233.153981481482</v>
      </c>
      <c r="M2861" s="15" t="str">
        <f>TEXT(L2861, "mmm")</f>
        <v>Aug</v>
      </c>
      <c r="N2861" s="15" t="str">
        <f>TEXT(L2861, "yyyy")</f>
        <v>2015</v>
      </c>
      <c r="O2861" t="b">
        <v>0</v>
      </c>
      <c r="P2861">
        <v>1</v>
      </c>
      <c r="Q2861" t="b">
        <v>0</v>
      </c>
      <c r="R2861" t="s">
        <v>8271</v>
      </c>
      <c r="S2861" s="10">
        <f>(E2861/D2861)*100</f>
        <v>1.7500000000000002</v>
      </c>
      <c r="T2861" s="12">
        <f>IF(P2861&gt;0,E2861/P2861,0)</f>
        <v>35</v>
      </c>
      <c r="U2861" t="str">
        <f>LEFT(R2861,FIND("/",R2861,1)-1)</f>
        <v>theater</v>
      </c>
      <c r="V2861" t="str">
        <f>RIGHT(R2861,(LEN(R2861)-LEN(U2861)-1))</f>
        <v>plays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>(I2862/86400)+25569+(-5/24)</f>
        <v>42540.592314814814</v>
      </c>
      <c r="K2862">
        <v>1461179576</v>
      </c>
      <c r="L2862" s="13">
        <f>(K2862/86400)+25569+(-5/24)</f>
        <v>42480.592314814814</v>
      </c>
      <c r="M2862" s="15" t="str">
        <f>TEXT(L2862, "mmm")</f>
        <v>Apr</v>
      </c>
      <c r="N2862" s="15" t="str">
        <f>TEXT(L2862, "yyyy")</f>
        <v>2016</v>
      </c>
      <c r="O2862" t="b">
        <v>0</v>
      </c>
      <c r="P2862">
        <v>9</v>
      </c>
      <c r="Q2862" t="b">
        <v>0</v>
      </c>
      <c r="R2862" t="s">
        <v>8271</v>
      </c>
      <c r="S2862" s="10">
        <f>(E2862/D2862)*100</f>
        <v>6.65</v>
      </c>
      <c r="T2862" s="12">
        <f>IF(P2862&gt;0,E2862/P2862,0)</f>
        <v>29.555555555555557</v>
      </c>
      <c r="U2862" t="str">
        <f>LEFT(R2862,FIND("/",R2862,1)-1)</f>
        <v>theater</v>
      </c>
      <c r="V2862" t="str">
        <f>RIGHT(R2862,(LEN(R2862)-LEN(U2862)-1))</f>
        <v>plays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>(I2863/86400)+25569+(-5/24)</f>
        <v>42271.3825</v>
      </c>
      <c r="K2863">
        <v>1441894248</v>
      </c>
      <c r="L2863" s="13">
        <f>(K2863/86400)+25569+(-5/24)</f>
        <v>42257.3825</v>
      </c>
      <c r="M2863" s="15" t="str">
        <f>TEXT(L2863, "mmm")</f>
        <v>Sep</v>
      </c>
      <c r="N2863" s="15" t="str">
        <f>TEXT(L2863, "yyyy")</f>
        <v>2015</v>
      </c>
      <c r="O2863" t="b">
        <v>0</v>
      </c>
      <c r="P2863">
        <v>3</v>
      </c>
      <c r="Q2863" t="b">
        <v>0</v>
      </c>
      <c r="R2863" t="s">
        <v>8271</v>
      </c>
      <c r="S2863" s="10">
        <f>(E2863/D2863)*100</f>
        <v>32</v>
      </c>
      <c r="T2863" s="12">
        <f>IF(P2863&gt;0,E2863/P2863,0)</f>
        <v>26.666666666666668</v>
      </c>
      <c r="U2863" t="str">
        <f>LEFT(R2863,FIND("/",R2863,1)-1)</f>
        <v>theater</v>
      </c>
      <c r="V2863" t="str">
        <f>RIGHT(R2863,(LEN(R2863)-LEN(U2863)-1))</f>
        <v>plays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>(I2864/86400)+25569+(-5/24)</f>
        <v>41814.581354166665</v>
      </c>
      <c r="K2864">
        <v>1401044229</v>
      </c>
      <c r="L2864" s="13">
        <f>(K2864/86400)+25569+(-5/24)</f>
        <v>41784.581354166665</v>
      </c>
      <c r="M2864" s="15" t="str">
        <f>TEXT(L2864, "mmm")</f>
        <v>May</v>
      </c>
      <c r="N2864" s="15" t="str">
        <f>TEXT(L2864, "yyyy")</f>
        <v>2014</v>
      </c>
      <c r="O2864" t="b">
        <v>0</v>
      </c>
      <c r="P2864">
        <v>3</v>
      </c>
      <c r="Q2864" t="b">
        <v>0</v>
      </c>
      <c r="R2864" t="s">
        <v>8271</v>
      </c>
      <c r="S2864" s="10">
        <f>(E2864/D2864)*100</f>
        <v>0.43307086614173229</v>
      </c>
      <c r="T2864" s="12">
        <f>IF(P2864&gt;0,E2864/P2864,0)</f>
        <v>18.333333333333332</v>
      </c>
      <c r="U2864" t="str">
        <f>LEFT(R2864,FIND("/",R2864,1)-1)</f>
        <v>theater</v>
      </c>
      <c r="V2864" t="str">
        <f>RIGHT(R2864,(LEN(R2864)-LEN(U2864)-1))</f>
        <v>plays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>(I2865/86400)+25569+(-5/24)</f>
        <v>41891.46670138889</v>
      </c>
      <c r="K2865">
        <v>1405095123</v>
      </c>
      <c r="L2865" s="13">
        <f>(K2865/86400)+25569+(-5/24)</f>
        <v>41831.46670138889</v>
      </c>
      <c r="M2865" s="15" t="str">
        <f>TEXT(L2865, "mmm")</f>
        <v>Jul</v>
      </c>
      <c r="N2865" s="15" t="str">
        <f>TEXT(L2865, "yyyy")</f>
        <v>2014</v>
      </c>
      <c r="O2865" t="b">
        <v>0</v>
      </c>
      <c r="P2865">
        <v>1</v>
      </c>
      <c r="Q2865" t="b">
        <v>0</v>
      </c>
      <c r="R2865" t="s">
        <v>8271</v>
      </c>
      <c r="S2865" s="10">
        <f>(E2865/D2865)*100</f>
        <v>0.04</v>
      </c>
      <c r="T2865" s="12">
        <f>IF(P2865&gt;0,E2865/P2865,0)</f>
        <v>20</v>
      </c>
      <c r="U2865" t="str">
        <f>LEFT(R2865,FIND("/",R2865,1)-1)</f>
        <v>theater</v>
      </c>
      <c r="V2865" t="str">
        <f>RIGHT(R2865,(LEN(R2865)-LEN(U2865)-1))</f>
        <v>plays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>(I2866/86400)+25569+(-5/24)</f>
        <v>42202.345833333333</v>
      </c>
      <c r="K2866">
        <v>1434552207</v>
      </c>
      <c r="L2866" s="13">
        <f>(K2866/86400)+25569+(-5/24)</f>
        <v>42172.405173611107</v>
      </c>
      <c r="M2866" s="15" t="str">
        <f>TEXT(L2866, "mmm")</f>
        <v>Jun</v>
      </c>
      <c r="N2866" s="15" t="str">
        <f>TEXT(L2866, "yyyy")</f>
        <v>2015</v>
      </c>
      <c r="O2866" t="b">
        <v>0</v>
      </c>
      <c r="P2866">
        <v>3</v>
      </c>
      <c r="Q2866" t="b">
        <v>0</v>
      </c>
      <c r="R2866" t="s">
        <v>8271</v>
      </c>
      <c r="S2866" s="10">
        <f>(E2866/D2866)*100</f>
        <v>1.6</v>
      </c>
      <c r="T2866" s="12">
        <f>IF(P2866&gt;0,E2866/P2866,0)</f>
        <v>13.333333333333334</v>
      </c>
      <c r="U2866" t="str">
        <f>LEFT(R2866,FIND("/",R2866,1)-1)</f>
        <v>theater</v>
      </c>
      <c r="V2866" t="str">
        <f>RIGHT(R2866,(LEN(R2866)-LEN(U2866)-1))</f>
        <v>plays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>(I2867/86400)+25569+(-5/24)</f>
        <v>42009.905775462961</v>
      </c>
      <c r="K2867">
        <v>1415328259</v>
      </c>
      <c r="L2867" s="13">
        <f>(K2867/86400)+25569+(-5/24)</f>
        <v>41949.905775462961</v>
      </c>
      <c r="M2867" s="15" t="str">
        <f>TEXT(L2867, "mmm")</f>
        <v>Nov</v>
      </c>
      <c r="N2867" s="15" t="str">
        <f>TEXT(L2867, "yyyy")</f>
        <v>2014</v>
      </c>
      <c r="O2867" t="b">
        <v>0</v>
      </c>
      <c r="P2867">
        <v>0</v>
      </c>
      <c r="Q2867" t="b">
        <v>0</v>
      </c>
      <c r="R2867" t="s">
        <v>8271</v>
      </c>
      <c r="S2867" s="10">
        <f>(E2867/D2867)*100</f>
        <v>0</v>
      </c>
      <c r="T2867" s="12">
        <f>IF(P2867&gt;0,E2867/P2867,0)</f>
        <v>0</v>
      </c>
      <c r="U2867" t="str">
        <f>LEFT(R2867,FIND("/",R2867,1)-1)</f>
        <v>theater</v>
      </c>
      <c r="V2867" t="str">
        <f>RIGHT(R2867,(LEN(R2867)-LEN(U2867)-1))</f>
        <v>plays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>(I2868/86400)+25569+(-5/24)</f>
        <v>42657.708333333336</v>
      </c>
      <c r="K2868">
        <v>1473893721</v>
      </c>
      <c r="L2868" s="13">
        <f>(K2868/86400)+25569+(-5/24)</f>
        <v>42627.746770833335</v>
      </c>
      <c r="M2868" s="15" t="str">
        <f>TEXT(L2868, "mmm")</f>
        <v>Sep</v>
      </c>
      <c r="N2868" s="15" t="str">
        <f>TEXT(L2868, "yyyy")</f>
        <v>2016</v>
      </c>
      <c r="O2868" t="b">
        <v>0</v>
      </c>
      <c r="P2868">
        <v>2</v>
      </c>
      <c r="Q2868" t="b">
        <v>0</v>
      </c>
      <c r="R2868" t="s">
        <v>8271</v>
      </c>
      <c r="S2868" s="10">
        <f>(E2868/D2868)*100</f>
        <v>0.89999999999999991</v>
      </c>
      <c r="T2868" s="12">
        <f>IF(P2868&gt;0,E2868/P2868,0)</f>
        <v>22.5</v>
      </c>
      <c r="U2868" t="str">
        <f>LEFT(R2868,FIND("/",R2868,1)-1)</f>
        <v>theater</v>
      </c>
      <c r="V2868" t="str">
        <f>RIGHT(R2868,(LEN(R2868)-LEN(U2868)-1))</f>
        <v>plays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>(I2869/86400)+25569+(-5/24)</f>
        <v>42554.958333333336</v>
      </c>
      <c r="K2869">
        <v>1465533672</v>
      </c>
      <c r="L2869" s="13">
        <f>(K2869/86400)+25569+(-5/24)</f>
        <v>42530.986944444441</v>
      </c>
      <c r="M2869" s="15" t="str">
        <f>TEXT(L2869, "mmm")</f>
        <v>Jun</v>
      </c>
      <c r="N2869" s="15" t="str">
        <f>TEXT(L2869, "yyyy")</f>
        <v>2016</v>
      </c>
      <c r="O2869" t="b">
        <v>0</v>
      </c>
      <c r="P2869">
        <v>10</v>
      </c>
      <c r="Q2869" t="b">
        <v>0</v>
      </c>
      <c r="R2869" t="s">
        <v>8271</v>
      </c>
      <c r="S2869" s="10">
        <f>(E2869/D2869)*100</f>
        <v>20.16</v>
      </c>
      <c r="T2869" s="12">
        <f>IF(P2869&gt;0,E2869/P2869,0)</f>
        <v>50.4</v>
      </c>
      <c r="U2869" t="str">
        <f>LEFT(R2869,FIND("/",R2869,1)-1)</f>
        <v>theater</v>
      </c>
      <c r="V2869" t="str">
        <f>RIGHT(R2869,(LEN(R2869)-LEN(U2869)-1))</f>
        <v>plays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>(I2870/86400)+25569+(-5/24)</f>
        <v>42648.618680555555</v>
      </c>
      <c r="K2870">
        <v>1473105054</v>
      </c>
      <c r="L2870" s="13">
        <f>(K2870/86400)+25569+(-5/24)</f>
        <v>42618.618680555555</v>
      </c>
      <c r="M2870" s="15" t="str">
        <f>TEXT(L2870, "mmm")</f>
        <v>Sep</v>
      </c>
      <c r="N2870" s="15" t="str">
        <f>TEXT(L2870, "yyyy")</f>
        <v>2016</v>
      </c>
      <c r="O2870" t="b">
        <v>0</v>
      </c>
      <c r="P2870">
        <v>60</v>
      </c>
      <c r="Q2870" t="b">
        <v>0</v>
      </c>
      <c r="R2870" t="s">
        <v>8271</v>
      </c>
      <c r="S2870" s="10">
        <f>(E2870/D2870)*100</f>
        <v>42.011733333333332</v>
      </c>
      <c r="T2870" s="12">
        <f>IF(P2870&gt;0,E2870/P2870,0)</f>
        <v>105.02933333333334</v>
      </c>
      <c r="U2870" t="str">
        <f>LEFT(R2870,FIND("/",R2870,1)-1)</f>
        <v>theater</v>
      </c>
      <c r="V2870" t="str">
        <f>RIGHT(R2870,(LEN(R2870)-LEN(U2870)-1))</f>
        <v>plays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>(I2871/86400)+25569+(-5/24)</f>
        <v>42570.385196759256</v>
      </c>
      <c r="K2871">
        <v>1466345681</v>
      </c>
      <c r="L2871" s="13">
        <f>(K2871/86400)+25569+(-5/24)</f>
        <v>42540.385196759256</v>
      </c>
      <c r="M2871" s="15" t="str">
        <f>TEXT(L2871, "mmm")</f>
        <v>Jun</v>
      </c>
      <c r="N2871" s="15" t="str">
        <f>TEXT(L2871, "yyyy")</f>
        <v>2016</v>
      </c>
      <c r="O2871" t="b">
        <v>0</v>
      </c>
      <c r="P2871">
        <v>5</v>
      </c>
      <c r="Q2871" t="b">
        <v>0</v>
      </c>
      <c r="R2871" t="s">
        <v>8271</v>
      </c>
      <c r="S2871" s="10">
        <f>(E2871/D2871)*100</f>
        <v>0.88500000000000001</v>
      </c>
      <c r="T2871" s="12">
        <f>IF(P2871&gt;0,E2871/P2871,0)</f>
        <v>35.4</v>
      </c>
      <c r="U2871" t="str">
        <f>LEFT(R2871,FIND("/",R2871,1)-1)</f>
        <v>theater</v>
      </c>
      <c r="V2871" t="str">
        <f>RIGHT(R2871,(LEN(R2871)-LEN(U2871)-1))</f>
        <v>plays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>(I2872/86400)+25569+(-5/24)</f>
        <v>41775.981076388889</v>
      </c>
      <c r="K2872">
        <v>1397709165</v>
      </c>
      <c r="L2872" s="13">
        <f>(K2872/86400)+25569+(-5/24)</f>
        <v>41745.981076388889</v>
      </c>
      <c r="M2872" s="15" t="str">
        <f>TEXT(L2872, "mmm")</f>
        <v>Apr</v>
      </c>
      <c r="N2872" s="15" t="str">
        <f>TEXT(L2872, "yyyy")</f>
        <v>2014</v>
      </c>
      <c r="O2872" t="b">
        <v>0</v>
      </c>
      <c r="P2872">
        <v>9</v>
      </c>
      <c r="Q2872" t="b">
        <v>0</v>
      </c>
      <c r="R2872" t="s">
        <v>8271</v>
      </c>
      <c r="S2872" s="10">
        <f>(E2872/D2872)*100</f>
        <v>15</v>
      </c>
      <c r="T2872" s="12">
        <f>IF(P2872&gt;0,E2872/P2872,0)</f>
        <v>83.333333333333329</v>
      </c>
      <c r="U2872" t="str">
        <f>LEFT(R2872,FIND("/",R2872,1)-1)</f>
        <v>theater</v>
      </c>
      <c r="V2872" t="str">
        <f>RIGHT(R2872,(LEN(R2872)-LEN(U2872)-1))</f>
        <v>plays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>(I2873/86400)+25569+(-5/24)</f>
        <v>41994.530243055553</v>
      </c>
      <c r="K2873">
        <v>1417455813</v>
      </c>
      <c r="L2873" s="13">
        <f>(K2873/86400)+25569+(-5/24)</f>
        <v>41974.530243055553</v>
      </c>
      <c r="M2873" s="15" t="str">
        <f>TEXT(L2873, "mmm")</f>
        <v>Dec</v>
      </c>
      <c r="N2873" s="15" t="str">
        <f>TEXT(L2873, "yyyy")</f>
        <v>2014</v>
      </c>
      <c r="O2873" t="b">
        <v>0</v>
      </c>
      <c r="P2873">
        <v>13</v>
      </c>
      <c r="Q2873" t="b">
        <v>0</v>
      </c>
      <c r="R2873" t="s">
        <v>8271</v>
      </c>
      <c r="S2873" s="10">
        <f>(E2873/D2873)*100</f>
        <v>4.67</v>
      </c>
      <c r="T2873" s="12">
        <f>IF(P2873&gt;0,E2873/P2873,0)</f>
        <v>35.92307692307692</v>
      </c>
      <c r="U2873" t="str">
        <f>LEFT(R2873,FIND("/",R2873,1)-1)</f>
        <v>theater</v>
      </c>
      <c r="V2873" t="str">
        <f>RIGHT(R2873,(LEN(R2873)-LEN(U2873)-1))</f>
        <v>plays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>(I2874/86400)+25569+(-5/24)</f>
        <v>42174.907847222225</v>
      </c>
      <c r="K2874">
        <v>1429584438</v>
      </c>
      <c r="L2874" s="13">
        <f>(K2874/86400)+25569+(-5/24)</f>
        <v>42114.907847222225</v>
      </c>
      <c r="M2874" s="15" t="str">
        <f>TEXT(L2874, "mmm")</f>
        <v>Apr</v>
      </c>
      <c r="N2874" s="15" t="str">
        <f>TEXT(L2874, "yyyy")</f>
        <v>2015</v>
      </c>
      <c r="O2874" t="b">
        <v>0</v>
      </c>
      <c r="P2874">
        <v>0</v>
      </c>
      <c r="Q2874" t="b">
        <v>0</v>
      </c>
      <c r="R2874" t="s">
        <v>8271</v>
      </c>
      <c r="S2874" s="10">
        <f>(E2874/D2874)*100</f>
        <v>0</v>
      </c>
      <c r="T2874" s="12">
        <f>IF(P2874&gt;0,E2874/P2874,0)</f>
        <v>0</v>
      </c>
      <c r="U2874" t="str">
        <f>LEFT(R2874,FIND("/",R2874,1)-1)</f>
        <v>theater</v>
      </c>
      <c r="V2874" t="str">
        <f>RIGHT(R2874,(LEN(R2874)-LEN(U2874)-1))</f>
        <v>plays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>(I2875/86400)+25569+(-5/24)</f>
        <v>42032.609155092585</v>
      </c>
      <c r="K2875">
        <v>1419881831</v>
      </c>
      <c r="L2875" s="13">
        <f>(K2875/86400)+25569+(-5/24)</f>
        <v>42002.609155092585</v>
      </c>
      <c r="M2875" s="15" t="str">
        <f>TEXT(L2875, "mmm")</f>
        <v>Dec</v>
      </c>
      <c r="N2875" s="15" t="str">
        <f>TEXT(L2875, "yyyy")</f>
        <v>2014</v>
      </c>
      <c r="O2875" t="b">
        <v>0</v>
      </c>
      <c r="P2875">
        <v>8</v>
      </c>
      <c r="Q2875" t="b">
        <v>0</v>
      </c>
      <c r="R2875" t="s">
        <v>8271</v>
      </c>
      <c r="S2875" s="10">
        <f>(E2875/D2875)*100</f>
        <v>38.119999999999997</v>
      </c>
      <c r="T2875" s="12">
        <f>IF(P2875&gt;0,E2875/P2875,0)</f>
        <v>119.125</v>
      </c>
      <c r="U2875" t="str">
        <f>LEFT(R2875,FIND("/",R2875,1)-1)</f>
        <v>theater</v>
      </c>
      <c r="V2875" t="str">
        <f>RIGHT(R2875,(LEN(R2875)-LEN(U2875)-1))</f>
        <v>plays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>(I2876/86400)+25569+(-5/24)</f>
        <v>42752.636412037034</v>
      </c>
      <c r="K2876">
        <v>1482092186</v>
      </c>
      <c r="L2876" s="13">
        <f>(K2876/86400)+25569+(-5/24)</f>
        <v>42722.636412037034</v>
      </c>
      <c r="M2876" s="15" t="str">
        <f>TEXT(L2876, "mmm")</f>
        <v>Dec</v>
      </c>
      <c r="N2876" s="15" t="str">
        <f>TEXT(L2876, "yyyy")</f>
        <v>2016</v>
      </c>
      <c r="O2876" t="b">
        <v>0</v>
      </c>
      <c r="P2876">
        <v>3</v>
      </c>
      <c r="Q2876" t="b">
        <v>0</v>
      </c>
      <c r="R2876" t="s">
        <v>8271</v>
      </c>
      <c r="S2876" s="10">
        <f>(E2876/D2876)*100</f>
        <v>5.42</v>
      </c>
      <c r="T2876" s="12">
        <f>IF(P2876&gt;0,E2876/P2876,0)</f>
        <v>90.333333333333329</v>
      </c>
      <c r="U2876" t="str">
        <f>LEFT(R2876,FIND("/",R2876,1)-1)</f>
        <v>theater</v>
      </c>
      <c r="V2876" t="str">
        <f>RIGHT(R2876,(LEN(R2876)-LEN(U2876)-1))</f>
        <v>plays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>(I2877/86400)+25569+(-5/24)</f>
        <v>42494.920057870368</v>
      </c>
      <c r="K2877">
        <v>1459825493</v>
      </c>
      <c r="L2877" s="13">
        <f>(K2877/86400)+25569+(-5/24)</f>
        <v>42464.920057870368</v>
      </c>
      <c r="M2877" s="15" t="str">
        <f>TEXT(L2877, "mmm")</f>
        <v>Apr</v>
      </c>
      <c r="N2877" s="15" t="str">
        <f>TEXT(L2877, "yyyy")</f>
        <v>2016</v>
      </c>
      <c r="O2877" t="b">
        <v>0</v>
      </c>
      <c r="P2877">
        <v>3</v>
      </c>
      <c r="Q2877" t="b">
        <v>0</v>
      </c>
      <c r="R2877" t="s">
        <v>8271</v>
      </c>
      <c r="S2877" s="10">
        <f>(E2877/D2877)*100</f>
        <v>3.4999999999999996E-2</v>
      </c>
      <c r="T2877" s="12">
        <f>IF(P2877&gt;0,E2877/P2877,0)</f>
        <v>2.3333333333333335</v>
      </c>
      <c r="U2877" t="str">
        <f>LEFT(R2877,FIND("/",R2877,1)-1)</f>
        <v>theater</v>
      </c>
      <c r="V2877" t="str">
        <f>RIGHT(R2877,(LEN(R2877)-LEN(U2877)-1))</f>
        <v>plays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>(I2878/86400)+25569+(-5/24)</f>
        <v>42201.535636574066</v>
      </c>
      <c r="K2878">
        <v>1434477079</v>
      </c>
      <c r="L2878" s="13">
        <f>(K2878/86400)+25569+(-5/24)</f>
        <v>42171.535636574066</v>
      </c>
      <c r="M2878" s="15" t="str">
        <f>TEXT(L2878, "mmm")</f>
        <v>Jun</v>
      </c>
      <c r="N2878" s="15" t="str">
        <f>TEXT(L2878, "yyyy")</f>
        <v>2015</v>
      </c>
      <c r="O2878" t="b">
        <v>0</v>
      </c>
      <c r="P2878">
        <v>0</v>
      </c>
      <c r="Q2878" t="b">
        <v>0</v>
      </c>
      <c r="R2878" t="s">
        <v>8271</v>
      </c>
      <c r="S2878" s="10">
        <f>(E2878/D2878)*100</f>
        <v>0</v>
      </c>
      <c r="T2878" s="12">
        <f>IF(P2878&gt;0,E2878/P2878,0)</f>
        <v>0</v>
      </c>
      <c r="U2878" t="str">
        <f>LEFT(R2878,FIND("/",R2878,1)-1)</f>
        <v>theater</v>
      </c>
      <c r="V2878" t="str">
        <f>RIGHT(R2878,(LEN(R2878)-LEN(U2878)-1))</f>
        <v>plays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>(I2879/86400)+25569+(-5/24)</f>
        <v>42704.499999999993</v>
      </c>
      <c r="K2879">
        <v>1477781724</v>
      </c>
      <c r="L2879" s="13">
        <f>(K2879/86400)+25569+(-5/24)</f>
        <v>42672.746805555558</v>
      </c>
      <c r="M2879" s="15" t="str">
        <f>TEXT(L2879, "mmm")</f>
        <v>Oct</v>
      </c>
      <c r="N2879" s="15" t="str">
        <f>TEXT(L2879, "yyyy")</f>
        <v>2016</v>
      </c>
      <c r="O2879" t="b">
        <v>0</v>
      </c>
      <c r="P2879">
        <v>6</v>
      </c>
      <c r="Q2879" t="b">
        <v>0</v>
      </c>
      <c r="R2879" t="s">
        <v>8271</v>
      </c>
      <c r="S2879" s="10">
        <f>(E2879/D2879)*100</f>
        <v>10.833333333333334</v>
      </c>
      <c r="T2879" s="12">
        <f>IF(P2879&gt;0,E2879/P2879,0)</f>
        <v>108.33333333333333</v>
      </c>
      <c r="U2879" t="str">
        <f>LEFT(R2879,FIND("/",R2879,1)-1)</f>
        <v>theater</v>
      </c>
      <c r="V2879" t="str">
        <f>RIGHT(R2879,(LEN(R2879)-LEN(U2879)-1))</f>
        <v>plays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>(I2880/86400)+25569+(-5/24)</f>
        <v>42188.407349537032</v>
      </c>
      <c r="K2880">
        <v>1430750795</v>
      </c>
      <c r="L2880" s="13">
        <f>(K2880/86400)+25569+(-5/24)</f>
        <v>42128.407349537032</v>
      </c>
      <c r="M2880" s="15" t="str">
        <f>TEXT(L2880, "mmm")</f>
        <v>May</v>
      </c>
      <c r="N2880" s="15" t="str">
        <f>TEXT(L2880, "yyyy")</f>
        <v>2015</v>
      </c>
      <c r="O2880" t="b">
        <v>0</v>
      </c>
      <c r="P2880">
        <v>4</v>
      </c>
      <c r="Q2880" t="b">
        <v>0</v>
      </c>
      <c r="R2880" t="s">
        <v>8271</v>
      </c>
      <c r="S2880" s="10">
        <f>(E2880/D2880)*100</f>
        <v>2.1</v>
      </c>
      <c r="T2880" s="12">
        <f>IF(P2880&gt;0,E2880/P2880,0)</f>
        <v>15.75</v>
      </c>
      <c r="U2880" t="str">
        <f>LEFT(R2880,FIND("/",R2880,1)-1)</f>
        <v>theater</v>
      </c>
      <c r="V2880" t="str">
        <f>RIGHT(R2880,(LEN(R2880)-LEN(U2880)-1))</f>
        <v>plays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>(I2881/86400)+25569+(-5/24)</f>
        <v>42389.516909722217</v>
      </c>
      <c r="K2881">
        <v>1450718661</v>
      </c>
      <c r="L2881" s="13">
        <f>(K2881/86400)+25569+(-5/24)</f>
        <v>42359.516909722217</v>
      </c>
      <c r="M2881" s="15" t="str">
        <f>TEXT(L2881, "mmm")</f>
        <v>Dec</v>
      </c>
      <c r="N2881" s="15" t="str">
        <f>TEXT(L2881, "yyyy")</f>
        <v>2015</v>
      </c>
      <c r="O2881" t="b">
        <v>0</v>
      </c>
      <c r="P2881">
        <v>1</v>
      </c>
      <c r="Q2881" t="b">
        <v>0</v>
      </c>
      <c r="R2881" t="s">
        <v>8271</v>
      </c>
      <c r="S2881" s="10">
        <f>(E2881/D2881)*100</f>
        <v>0.2589285714285714</v>
      </c>
      <c r="T2881" s="12">
        <f>IF(P2881&gt;0,E2881/P2881,0)</f>
        <v>29</v>
      </c>
      <c r="U2881" t="str">
        <f>LEFT(R2881,FIND("/",R2881,1)-1)</f>
        <v>theater</v>
      </c>
      <c r="V2881" t="str">
        <f>RIGHT(R2881,(LEN(R2881)-LEN(U2881)-1))</f>
        <v>plays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>(I2882/86400)+25569+(-5/24)</f>
        <v>42236.503472222219</v>
      </c>
      <c r="K2882">
        <v>1436305452</v>
      </c>
      <c r="L2882" s="13">
        <f>(K2882/86400)+25569+(-5/24)</f>
        <v>42192.69736111111</v>
      </c>
      <c r="M2882" s="15" t="str">
        <f>TEXT(L2882, "mmm")</f>
        <v>Jul</v>
      </c>
      <c r="N2882" s="15" t="str">
        <f>TEXT(L2882, "yyyy")</f>
        <v>2015</v>
      </c>
      <c r="O2882" t="b">
        <v>0</v>
      </c>
      <c r="P2882">
        <v>29</v>
      </c>
      <c r="Q2882" t="b">
        <v>0</v>
      </c>
      <c r="R2882" t="s">
        <v>8271</v>
      </c>
      <c r="S2882" s="10">
        <f>(E2882/D2882)*100</f>
        <v>23.333333333333332</v>
      </c>
      <c r="T2882" s="12">
        <f>IF(P2882&gt;0,E2882/P2882,0)</f>
        <v>96.551724137931032</v>
      </c>
      <c r="U2882" t="str">
        <f>LEFT(R2882,FIND("/",R2882,1)-1)</f>
        <v>theater</v>
      </c>
      <c r="V2882" t="str">
        <f>RIGHT(R2882,(LEN(R2882)-LEN(U2882)-1))</f>
        <v>plays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>(I2883/86400)+25569+(-5/24)</f>
        <v>41976.430972222217</v>
      </c>
      <c r="K2883">
        <v>1412432436</v>
      </c>
      <c r="L2883" s="13">
        <f>(K2883/86400)+25569+(-5/24)</f>
        <v>41916.389305555553</v>
      </c>
      <c r="M2883" s="15" t="str">
        <f>TEXT(L2883, "mmm")</f>
        <v>Oct</v>
      </c>
      <c r="N2883" s="15" t="str">
        <f>TEXT(L2883, "yyyy")</f>
        <v>2014</v>
      </c>
      <c r="O2883" t="b">
        <v>0</v>
      </c>
      <c r="P2883">
        <v>0</v>
      </c>
      <c r="Q2883" t="b">
        <v>0</v>
      </c>
      <c r="R2883" t="s">
        <v>8271</v>
      </c>
      <c r="S2883" s="10">
        <f>(E2883/D2883)*100</f>
        <v>0</v>
      </c>
      <c r="T2883" s="12">
        <f>IF(P2883&gt;0,E2883/P2883,0)</f>
        <v>0</v>
      </c>
      <c r="U2883" t="str">
        <f>LEFT(R2883,FIND("/",R2883,1)-1)</f>
        <v>theater</v>
      </c>
      <c r="V2883" t="str">
        <f>RIGHT(R2883,(LEN(R2883)-LEN(U2883)-1))</f>
        <v>plays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>(I2884/86400)+25569+(-5/24)</f>
        <v>42491.387939814813</v>
      </c>
      <c r="K2884">
        <v>1459520318</v>
      </c>
      <c r="L2884" s="13">
        <f>(K2884/86400)+25569+(-5/24)</f>
        <v>42461.387939814813</v>
      </c>
      <c r="M2884" s="15" t="str">
        <f>TEXT(L2884, "mmm")</f>
        <v>Apr</v>
      </c>
      <c r="N2884" s="15" t="str">
        <f>TEXT(L2884, "yyyy")</f>
        <v>2016</v>
      </c>
      <c r="O2884" t="b">
        <v>0</v>
      </c>
      <c r="P2884">
        <v>4</v>
      </c>
      <c r="Q2884" t="b">
        <v>0</v>
      </c>
      <c r="R2884" t="s">
        <v>8271</v>
      </c>
      <c r="S2884" s="10">
        <f>(E2884/D2884)*100</f>
        <v>33.6</v>
      </c>
      <c r="T2884" s="12">
        <f>IF(P2884&gt;0,E2884/P2884,0)</f>
        <v>63</v>
      </c>
      <c r="U2884" t="str">
        <f>LEFT(R2884,FIND("/",R2884,1)-1)</f>
        <v>theater</v>
      </c>
      <c r="V2884" t="str">
        <f>RIGHT(R2884,(LEN(R2884)-LEN(U2884)-1))</f>
        <v>plays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>(I2885/86400)+25569+(-5/24)</f>
        <v>42405.999305555553</v>
      </c>
      <c r="K2885">
        <v>1451684437</v>
      </c>
      <c r="L2885" s="13">
        <f>(K2885/86400)+25569+(-5/24)</f>
        <v>42370.694872685184</v>
      </c>
      <c r="M2885" s="15" t="str">
        <f>TEXT(L2885, "mmm")</f>
        <v>Jan</v>
      </c>
      <c r="N2885" s="15" t="str">
        <f>TEXT(L2885, "yyyy")</f>
        <v>2016</v>
      </c>
      <c r="O2885" t="b">
        <v>0</v>
      </c>
      <c r="P2885">
        <v>5</v>
      </c>
      <c r="Q2885" t="b">
        <v>0</v>
      </c>
      <c r="R2885" t="s">
        <v>8271</v>
      </c>
      <c r="S2885" s="10">
        <f>(E2885/D2885)*100</f>
        <v>19.079999999999998</v>
      </c>
      <c r="T2885" s="12">
        <f>IF(P2885&gt;0,E2885/P2885,0)</f>
        <v>381.6</v>
      </c>
      <c r="U2885" t="str">
        <f>LEFT(R2885,FIND("/",R2885,1)-1)</f>
        <v>theater</v>
      </c>
      <c r="V2885" t="str">
        <f>RIGHT(R2885,(LEN(R2885)-LEN(U2885)-1))</f>
        <v>plays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>(I2886/86400)+25569+(-5/24)</f>
        <v>41978.518923611111</v>
      </c>
      <c r="K2886">
        <v>1415208435</v>
      </c>
      <c r="L2886" s="13">
        <f>(K2886/86400)+25569+(-5/24)</f>
        <v>41948.518923611111</v>
      </c>
      <c r="M2886" s="15" t="str">
        <f>TEXT(L2886, "mmm")</f>
        <v>Nov</v>
      </c>
      <c r="N2886" s="15" t="str">
        <f>TEXT(L2886, "yyyy")</f>
        <v>2014</v>
      </c>
      <c r="O2886" t="b">
        <v>0</v>
      </c>
      <c r="P2886">
        <v>4</v>
      </c>
      <c r="Q2886" t="b">
        <v>0</v>
      </c>
      <c r="R2886" t="s">
        <v>8271</v>
      </c>
      <c r="S2886" s="10">
        <f>(E2886/D2886)*100</f>
        <v>0.41111111111111115</v>
      </c>
      <c r="T2886" s="12">
        <f>IF(P2886&gt;0,E2886/P2886,0)</f>
        <v>46.25</v>
      </c>
      <c r="U2886" t="str">
        <f>LEFT(R2886,FIND("/",R2886,1)-1)</f>
        <v>theater</v>
      </c>
      <c r="V2886" t="str">
        <f>RIGHT(R2886,(LEN(R2886)-LEN(U2886)-1))</f>
        <v>plays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>(I2887/86400)+25569+(-5/24)</f>
        <v>42076.82640046296</v>
      </c>
      <c r="K2887">
        <v>1423705801</v>
      </c>
      <c r="L2887" s="13">
        <f>(K2887/86400)+25569+(-5/24)</f>
        <v>42046.868067129624</v>
      </c>
      <c r="M2887" s="15" t="str">
        <f>TEXT(L2887, "mmm")</f>
        <v>Feb</v>
      </c>
      <c r="N2887" s="15" t="str">
        <f>TEXT(L2887, "yyyy")</f>
        <v>2015</v>
      </c>
      <c r="O2887" t="b">
        <v>0</v>
      </c>
      <c r="P2887">
        <v>5</v>
      </c>
      <c r="Q2887" t="b">
        <v>0</v>
      </c>
      <c r="R2887" t="s">
        <v>8271</v>
      </c>
      <c r="S2887" s="10">
        <f>(E2887/D2887)*100</f>
        <v>32.5</v>
      </c>
      <c r="T2887" s="12">
        <f>IF(P2887&gt;0,E2887/P2887,0)</f>
        <v>26</v>
      </c>
      <c r="U2887" t="str">
        <f>LEFT(R2887,FIND("/",R2887,1)-1)</f>
        <v>theater</v>
      </c>
      <c r="V2887" t="str">
        <f>RIGHT(R2887,(LEN(R2887)-LEN(U2887)-1))</f>
        <v>plays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>(I2888/86400)+25569+(-5/24)</f>
        <v>42265.957638888889</v>
      </c>
      <c r="K2888">
        <v>1442243484</v>
      </c>
      <c r="L2888" s="13">
        <f>(K2888/86400)+25569+(-5/24)</f>
        <v>42261.424583333333</v>
      </c>
      <c r="M2888" s="15" t="str">
        <f>TEXT(L2888, "mmm")</f>
        <v>Sep</v>
      </c>
      <c r="N2888" s="15" t="str">
        <f>TEXT(L2888, "yyyy")</f>
        <v>2015</v>
      </c>
      <c r="O2888" t="b">
        <v>0</v>
      </c>
      <c r="P2888">
        <v>1</v>
      </c>
      <c r="Q2888" t="b">
        <v>0</v>
      </c>
      <c r="R2888" t="s">
        <v>8271</v>
      </c>
      <c r="S2888" s="10">
        <f>(E2888/D2888)*100</f>
        <v>5</v>
      </c>
      <c r="T2888" s="12">
        <f>IF(P2888&gt;0,E2888/P2888,0)</f>
        <v>10</v>
      </c>
      <c r="U2888" t="str">
        <f>LEFT(R2888,FIND("/",R2888,1)-1)</f>
        <v>theater</v>
      </c>
      <c r="V2888" t="str">
        <f>RIGHT(R2888,(LEN(R2888)-LEN(U2888)-1))</f>
        <v>plays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>(I2889/86400)+25569+(-5/24)</f>
        <v>42015.219027777777</v>
      </c>
      <c r="K2889">
        <v>1418379324</v>
      </c>
      <c r="L2889" s="13">
        <f>(K2889/86400)+25569+(-5/24)</f>
        <v>41985.219027777777</v>
      </c>
      <c r="M2889" s="15" t="str">
        <f>TEXT(L2889, "mmm")</f>
        <v>Dec</v>
      </c>
      <c r="N2889" s="15" t="str">
        <f>TEXT(L2889, "yyyy")</f>
        <v>2014</v>
      </c>
      <c r="O2889" t="b">
        <v>0</v>
      </c>
      <c r="P2889">
        <v>1</v>
      </c>
      <c r="Q2889" t="b">
        <v>0</v>
      </c>
      <c r="R2889" t="s">
        <v>8271</v>
      </c>
      <c r="S2889" s="10">
        <f>(E2889/D2889)*100</f>
        <v>0.16666666666666669</v>
      </c>
      <c r="T2889" s="12">
        <f>IF(P2889&gt;0,E2889/P2889,0)</f>
        <v>5</v>
      </c>
      <c r="U2889" t="str">
        <f>LEFT(R2889,FIND("/",R2889,1)-1)</f>
        <v>theater</v>
      </c>
      <c r="V2889" t="str">
        <f>RIGHT(R2889,(LEN(R2889)-LEN(U2889)-1))</f>
        <v>plays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>(I2890/86400)+25569+(-5/24)</f>
        <v>41929.999305555553</v>
      </c>
      <c r="K2890">
        <v>1412945440</v>
      </c>
      <c r="L2890" s="13">
        <f>(K2890/86400)+25569+(-5/24)</f>
        <v>41922.326851851853</v>
      </c>
      <c r="M2890" s="15" t="str">
        <f>TEXT(L2890, "mmm")</f>
        <v>Oct</v>
      </c>
      <c r="N2890" s="15" t="str">
        <f>TEXT(L2890, "yyyy")</f>
        <v>2014</v>
      </c>
      <c r="O2890" t="b">
        <v>0</v>
      </c>
      <c r="P2890">
        <v>0</v>
      </c>
      <c r="Q2890" t="b">
        <v>0</v>
      </c>
      <c r="R2890" t="s">
        <v>8271</v>
      </c>
      <c r="S2890" s="10">
        <f>(E2890/D2890)*100</f>
        <v>0</v>
      </c>
      <c r="T2890" s="12">
        <f>IF(P2890&gt;0,E2890/P2890,0)</f>
        <v>0</v>
      </c>
      <c r="U2890" t="str">
        <f>LEFT(R2890,FIND("/",R2890,1)-1)</f>
        <v>theater</v>
      </c>
      <c r="V2890" t="str">
        <f>RIGHT(R2890,(LEN(R2890)-LEN(U2890)-1))</f>
        <v>plays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>(I2891/86400)+25569+(-5/24)</f>
        <v>41880.654918981476</v>
      </c>
      <c r="K2891">
        <v>1406752985</v>
      </c>
      <c r="L2891" s="13">
        <f>(K2891/86400)+25569+(-5/24)</f>
        <v>41850.654918981476</v>
      </c>
      <c r="M2891" s="15" t="str">
        <f>TEXT(L2891, "mmm")</f>
        <v>Jul</v>
      </c>
      <c r="N2891" s="15" t="str">
        <f>TEXT(L2891, "yyyy")</f>
        <v>2014</v>
      </c>
      <c r="O2891" t="b">
        <v>0</v>
      </c>
      <c r="P2891">
        <v>14</v>
      </c>
      <c r="Q2891" t="b">
        <v>0</v>
      </c>
      <c r="R2891" t="s">
        <v>8271</v>
      </c>
      <c r="S2891" s="10">
        <f>(E2891/D2891)*100</f>
        <v>38.066666666666663</v>
      </c>
      <c r="T2891" s="12">
        <f>IF(P2891&gt;0,E2891/P2891,0)</f>
        <v>81.571428571428569</v>
      </c>
      <c r="U2891" t="str">
        <f>LEFT(R2891,FIND("/",R2891,1)-1)</f>
        <v>theater</v>
      </c>
      <c r="V2891" t="str">
        <f>RIGHT(R2891,(LEN(R2891)-LEN(U2891)-1))</f>
        <v>plays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>(I2892/86400)+25569+(-5/24)</f>
        <v>41859.916666666664</v>
      </c>
      <c r="K2892">
        <v>1405100992</v>
      </c>
      <c r="L2892" s="13">
        <f>(K2892/86400)+25569+(-5/24)</f>
        <v>41831.534629629627</v>
      </c>
      <c r="M2892" s="15" t="str">
        <f>TEXT(L2892, "mmm")</f>
        <v>Jul</v>
      </c>
      <c r="N2892" s="15" t="str">
        <f>TEXT(L2892, "yyyy")</f>
        <v>2014</v>
      </c>
      <c r="O2892" t="b">
        <v>0</v>
      </c>
      <c r="P2892">
        <v>3</v>
      </c>
      <c r="Q2892" t="b">
        <v>0</v>
      </c>
      <c r="R2892" t="s">
        <v>8271</v>
      </c>
      <c r="S2892" s="10">
        <f>(E2892/D2892)*100</f>
        <v>1.05</v>
      </c>
      <c r="T2892" s="12">
        <f>IF(P2892&gt;0,E2892/P2892,0)</f>
        <v>7</v>
      </c>
      <c r="U2892" t="str">
        <f>LEFT(R2892,FIND("/",R2892,1)-1)</f>
        <v>theater</v>
      </c>
      <c r="V2892" t="str">
        <f>RIGHT(R2892,(LEN(R2892)-LEN(U2892)-1))</f>
        <v>plays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>(I2893/86400)+25569+(-5/24)</f>
        <v>42475.633425925924</v>
      </c>
      <c r="K2893">
        <v>1455570728</v>
      </c>
      <c r="L2893" s="13">
        <f>(K2893/86400)+25569+(-5/24)</f>
        <v>42415.675092592595</v>
      </c>
      <c r="M2893" s="15" t="str">
        <f>TEXT(L2893, "mmm")</f>
        <v>Feb</v>
      </c>
      <c r="N2893" s="15" t="str">
        <f>TEXT(L2893, "yyyy")</f>
        <v>2016</v>
      </c>
      <c r="O2893" t="b">
        <v>0</v>
      </c>
      <c r="P2893">
        <v>10</v>
      </c>
      <c r="Q2893" t="b">
        <v>0</v>
      </c>
      <c r="R2893" t="s">
        <v>8271</v>
      </c>
      <c r="S2893" s="10">
        <f>(E2893/D2893)*100</f>
        <v>2.73</v>
      </c>
      <c r="T2893" s="12">
        <f>IF(P2893&gt;0,E2893/P2893,0)</f>
        <v>27.3</v>
      </c>
      <c r="U2893" t="str">
        <f>LEFT(R2893,FIND("/",R2893,1)-1)</f>
        <v>theater</v>
      </c>
      <c r="V2893" t="str">
        <f>RIGHT(R2893,(LEN(R2893)-LEN(U2893)-1))</f>
        <v>plays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>(I2894/86400)+25569+(-5/24)</f>
        <v>41876.666666666664</v>
      </c>
      <c r="K2894">
        <v>1408381704</v>
      </c>
      <c r="L2894" s="13">
        <f>(K2894/86400)+25569+(-5/24)</f>
        <v>41869.505833333329</v>
      </c>
      <c r="M2894" s="15" t="str">
        <f>TEXT(L2894, "mmm")</f>
        <v>Aug</v>
      </c>
      <c r="N2894" s="15" t="str">
        <f>TEXT(L2894, "yyyy")</f>
        <v>2014</v>
      </c>
      <c r="O2894" t="b">
        <v>0</v>
      </c>
      <c r="P2894">
        <v>17</v>
      </c>
      <c r="Q2894" t="b">
        <v>0</v>
      </c>
      <c r="R2894" t="s">
        <v>8271</v>
      </c>
      <c r="S2894" s="10">
        <f>(E2894/D2894)*100</f>
        <v>9.0909090909090917</v>
      </c>
      <c r="T2894" s="12">
        <f>IF(P2894&gt;0,E2894/P2894,0)</f>
        <v>29.411764705882351</v>
      </c>
      <c r="U2894" t="str">
        <f>LEFT(R2894,FIND("/",R2894,1)-1)</f>
        <v>theater</v>
      </c>
      <c r="V2894" t="str">
        <f>RIGHT(R2894,(LEN(R2894)-LEN(U2894)-1))</f>
        <v>plays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>(I2895/86400)+25569+(-5/24)</f>
        <v>42012.874999999993</v>
      </c>
      <c r="K2895">
        <v>1415644395</v>
      </c>
      <c r="L2895" s="13">
        <f>(K2895/86400)+25569+(-5/24)</f>
        <v>41953.564756944441</v>
      </c>
      <c r="M2895" s="15" t="str">
        <f>TEXT(L2895, "mmm")</f>
        <v>Nov</v>
      </c>
      <c r="N2895" s="15" t="str">
        <f>TEXT(L2895, "yyyy")</f>
        <v>2014</v>
      </c>
      <c r="O2895" t="b">
        <v>0</v>
      </c>
      <c r="P2895">
        <v>2</v>
      </c>
      <c r="Q2895" t="b">
        <v>0</v>
      </c>
      <c r="R2895" t="s">
        <v>8271</v>
      </c>
      <c r="S2895" s="10">
        <f>(E2895/D2895)*100</f>
        <v>0.5</v>
      </c>
      <c r="T2895" s="12">
        <f>IF(P2895&gt;0,E2895/P2895,0)</f>
        <v>12.5</v>
      </c>
      <c r="U2895" t="str">
        <f>LEFT(R2895,FIND("/",R2895,1)-1)</f>
        <v>theater</v>
      </c>
      <c r="V2895" t="str">
        <f>RIGHT(R2895,(LEN(R2895)-LEN(U2895)-1))</f>
        <v>plays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>(I2896/86400)+25569+(-5/24)</f>
        <v>42097.736284722218</v>
      </c>
      <c r="K2896">
        <v>1422920415</v>
      </c>
      <c r="L2896" s="13">
        <f>(K2896/86400)+25569+(-5/24)</f>
        <v>42037.777951388889</v>
      </c>
      <c r="M2896" s="15" t="str">
        <f>TEXT(L2896, "mmm")</f>
        <v>Feb</v>
      </c>
      <c r="N2896" s="15" t="str">
        <f>TEXT(L2896, "yyyy")</f>
        <v>2015</v>
      </c>
      <c r="O2896" t="b">
        <v>0</v>
      </c>
      <c r="P2896">
        <v>0</v>
      </c>
      <c r="Q2896" t="b">
        <v>0</v>
      </c>
      <c r="R2896" t="s">
        <v>8271</v>
      </c>
      <c r="S2896" s="10">
        <f>(E2896/D2896)*100</f>
        <v>0</v>
      </c>
      <c r="T2896" s="12">
        <f>IF(P2896&gt;0,E2896/P2896,0)</f>
        <v>0</v>
      </c>
      <c r="U2896" t="str">
        <f>LEFT(R2896,FIND("/",R2896,1)-1)</f>
        <v>theater</v>
      </c>
      <c r="V2896" t="str">
        <f>RIGHT(R2896,(LEN(R2896)-LEN(U2896)-1))</f>
        <v>plays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>(I2897/86400)+25569+(-5/24)</f>
        <v>41812.666666666664</v>
      </c>
      <c r="K2897">
        <v>1403356792</v>
      </c>
      <c r="L2897" s="13">
        <f>(K2897/86400)+25569+(-5/24)</f>
        <v>41811.347129629627</v>
      </c>
      <c r="M2897" s="15" t="str">
        <f>TEXT(L2897, "mmm")</f>
        <v>Jun</v>
      </c>
      <c r="N2897" s="15" t="str">
        <f>TEXT(L2897, "yyyy")</f>
        <v>2014</v>
      </c>
      <c r="O2897" t="b">
        <v>0</v>
      </c>
      <c r="P2897">
        <v>4</v>
      </c>
      <c r="Q2897" t="b">
        <v>0</v>
      </c>
      <c r="R2897" t="s">
        <v>8271</v>
      </c>
      <c r="S2897" s="10">
        <f>(E2897/D2897)*100</f>
        <v>4.5999999999999996</v>
      </c>
      <c r="T2897" s="12">
        <f>IF(P2897&gt;0,E2897/P2897,0)</f>
        <v>5.75</v>
      </c>
      <c r="U2897" t="str">
        <f>LEFT(R2897,FIND("/",R2897,1)-1)</f>
        <v>theater</v>
      </c>
      <c r="V2897" t="str">
        <f>RIGHT(R2897,(LEN(R2897)-LEN(U2897)-1))</f>
        <v>plays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>(I2898/86400)+25569+(-5/24)</f>
        <v>42716.041666666664</v>
      </c>
      <c r="K2898">
        <v>1480283321</v>
      </c>
      <c r="L2898" s="13">
        <f>(K2898/86400)+25569+(-5/24)</f>
        <v>42701.700474537036</v>
      </c>
      <c r="M2898" s="15" t="str">
        <f>TEXT(L2898, "mmm")</f>
        <v>Nov</v>
      </c>
      <c r="N2898" s="15" t="str">
        <f>TEXT(L2898, "yyyy")</f>
        <v>2016</v>
      </c>
      <c r="O2898" t="b">
        <v>0</v>
      </c>
      <c r="P2898">
        <v>12</v>
      </c>
      <c r="Q2898" t="b">
        <v>0</v>
      </c>
      <c r="R2898" t="s">
        <v>8271</v>
      </c>
      <c r="S2898" s="10">
        <f>(E2898/D2898)*100</f>
        <v>20.833333333333336</v>
      </c>
      <c r="T2898" s="12">
        <f>IF(P2898&gt;0,E2898/P2898,0)</f>
        <v>52.083333333333336</v>
      </c>
      <c r="U2898" t="str">
        <f>LEFT(R2898,FIND("/",R2898,1)-1)</f>
        <v>theater</v>
      </c>
      <c r="V2898" t="str">
        <f>RIGHT(R2898,(LEN(R2898)-LEN(U2898)-1))</f>
        <v>plays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>(I2899/86400)+25569+(-5/24)</f>
        <v>42288.436863425923</v>
      </c>
      <c r="K2899">
        <v>1441985458</v>
      </c>
      <c r="L2899" s="13">
        <f>(K2899/86400)+25569+(-5/24)</f>
        <v>42258.438171296293</v>
      </c>
      <c r="M2899" s="15" t="str">
        <f>TEXT(L2899, "mmm")</f>
        <v>Sep</v>
      </c>
      <c r="N2899" s="15" t="str">
        <f>TEXT(L2899, "yyyy")</f>
        <v>2015</v>
      </c>
      <c r="O2899" t="b">
        <v>0</v>
      </c>
      <c r="P2899">
        <v>3</v>
      </c>
      <c r="Q2899" t="b">
        <v>0</v>
      </c>
      <c r="R2899" t="s">
        <v>8271</v>
      </c>
      <c r="S2899" s="10">
        <f>(E2899/D2899)*100</f>
        <v>4.583333333333333</v>
      </c>
      <c r="T2899" s="12">
        <f>IF(P2899&gt;0,E2899/P2899,0)</f>
        <v>183.33333333333334</v>
      </c>
      <c r="U2899" t="str">
        <f>LEFT(R2899,FIND("/",R2899,1)-1)</f>
        <v>theater</v>
      </c>
      <c r="V2899" t="str">
        <f>RIGHT(R2899,(LEN(R2899)-LEN(U2899)-1))</f>
        <v>plays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>(I2900/86400)+25569+(-5/24)</f>
        <v>42308.456631944442</v>
      </c>
      <c r="K2900">
        <v>1443715053</v>
      </c>
      <c r="L2900" s="13">
        <f>(K2900/86400)+25569+(-5/24)</f>
        <v>42278.456631944442</v>
      </c>
      <c r="M2900" s="15" t="str">
        <f>TEXT(L2900, "mmm")</f>
        <v>Oct</v>
      </c>
      <c r="N2900" s="15" t="str">
        <f>TEXT(L2900, "yyyy")</f>
        <v>2015</v>
      </c>
      <c r="O2900" t="b">
        <v>0</v>
      </c>
      <c r="P2900">
        <v>12</v>
      </c>
      <c r="Q2900" t="b">
        <v>0</v>
      </c>
      <c r="R2900" t="s">
        <v>8271</v>
      </c>
      <c r="S2900" s="10">
        <f>(E2900/D2900)*100</f>
        <v>4.2133333333333338</v>
      </c>
      <c r="T2900" s="12">
        <f>IF(P2900&gt;0,E2900/P2900,0)</f>
        <v>26.333333333333332</v>
      </c>
      <c r="U2900" t="str">
        <f>LEFT(R2900,FIND("/",R2900,1)-1)</f>
        <v>theater</v>
      </c>
      <c r="V2900" t="str">
        <f>RIGHT(R2900,(LEN(R2900)-LEN(U2900)-1))</f>
        <v>plays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>(I2901/86400)+25569+(-5/24)</f>
        <v>42574.869884259257</v>
      </c>
      <c r="K2901">
        <v>1464141158</v>
      </c>
      <c r="L2901" s="13">
        <f>(K2901/86400)+25569+(-5/24)</f>
        <v>42514.869884259257</v>
      </c>
      <c r="M2901" s="15" t="str">
        <f>TEXT(L2901, "mmm")</f>
        <v>May</v>
      </c>
      <c r="N2901" s="15" t="str">
        <f>TEXT(L2901, "yyyy")</f>
        <v>2016</v>
      </c>
      <c r="O2901" t="b">
        <v>0</v>
      </c>
      <c r="P2901">
        <v>0</v>
      </c>
      <c r="Q2901" t="b">
        <v>0</v>
      </c>
      <c r="R2901" t="s">
        <v>8271</v>
      </c>
      <c r="S2901" s="10">
        <f>(E2901/D2901)*100</f>
        <v>0</v>
      </c>
      <c r="T2901" s="12">
        <f>IF(P2901&gt;0,E2901/P2901,0)</f>
        <v>0</v>
      </c>
      <c r="U2901" t="str">
        <f>LEFT(R2901,FIND("/",R2901,1)-1)</f>
        <v>theater</v>
      </c>
      <c r="V2901" t="str">
        <f>RIGHT(R2901,(LEN(R2901)-LEN(U2901)-1))</f>
        <v>plays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>(I2902/86400)+25569+(-5/24)</f>
        <v>41860.025833333333</v>
      </c>
      <c r="K2902">
        <v>1404970632</v>
      </c>
      <c r="L2902" s="13">
        <f>(K2902/86400)+25569+(-5/24)</f>
        <v>41830.025833333333</v>
      </c>
      <c r="M2902" s="15" t="str">
        <f>TEXT(L2902, "mmm")</f>
        <v>Jul</v>
      </c>
      <c r="N2902" s="15" t="str">
        <f>TEXT(L2902, "yyyy")</f>
        <v>2014</v>
      </c>
      <c r="O2902" t="b">
        <v>0</v>
      </c>
      <c r="P2902">
        <v>7</v>
      </c>
      <c r="Q2902" t="b">
        <v>0</v>
      </c>
      <c r="R2902" t="s">
        <v>8271</v>
      </c>
      <c r="S2902" s="10">
        <f>(E2902/D2902)*100</f>
        <v>61.909090909090914</v>
      </c>
      <c r="T2902" s="12">
        <f>IF(P2902&gt;0,E2902/P2902,0)</f>
        <v>486.42857142857144</v>
      </c>
      <c r="U2902" t="str">
        <f>LEFT(R2902,FIND("/",R2902,1)-1)</f>
        <v>theater</v>
      </c>
      <c r="V2902" t="str">
        <f>RIGHT(R2902,(LEN(R2902)-LEN(U2902)-1))</f>
        <v>plays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>(I2903/86400)+25569+(-5/24)</f>
        <v>42042.696053240739</v>
      </c>
      <c r="K2903">
        <v>1418161339</v>
      </c>
      <c r="L2903" s="13">
        <f>(K2903/86400)+25569+(-5/24)</f>
        <v>41982.696053240739</v>
      </c>
      <c r="M2903" s="15" t="str">
        <f>TEXT(L2903, "mmm")</f>
        <v>Dec</v>
      </c>
      <c r="N2903" s="15" t="str">
        <f>TEXT(L2903, "yyyy")</f>
        <v>2014</v>
      </c>
      <c r="O2903" t="b">
        <v>0</v>
      </c>
      <c r="P2903">
        <v>2</v>
      </c>
      <c r="Q2903" t="b">
        <v>0</v>
      </c>
      <c r="R2903" t="s">
        <v>8271</v>
      </c>
      <c r="S2903" s="10">
        <f>(E2903/D2903)*100</f>
        <v>0.8</v>
      </c>
      <c r="T2903" s="12">
        <f>IF(P2903&gt;0,E2903/P2903,0)</f>
        <v>3</v>
      </c>
      <c r="U2903" t="str">
        <f>LEFT(R2903,FIND("/",R2903,1)-1)</f>
        <v>theater</v>
      </c>
      <c r="V2903" t="str">
        <f>RIGHT(R2903,(LEN(R2903)-LEN(U2903)-1))</f>
        <v>plays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>(I2904/86400)+25569+(-5/24)</f>
        <v>42240.231435185182</v>
      </c>
      <c r="K2904">
        <v>1437820396</v>
      </c>
      <c r="L2904" s="13">
        <f>(K2904/86400)+25569+(-5/24)</f>
        <v>42210.231435185182</v>
      </c>
      <c r="M2904" s="15" t="str">
        <f>TEXT(L2904, "mmm")</f>
        <v>Jul</v>
      </c>
      <c r="N2904" s="15" t="str">
        <f>TEXT(L2904, "yyyy")</f>
        <v>2015</v>
      </c>
      <c r="O2904" t="b">
        <v>0</v>
      </c>
      <c r="P2904">
        <v>1</v>
      </c>
      <c r="Q2904" t="b">
        <v>0</v>
      </c>
      <c r="R2904" t="s">
        <v>8271</v>
      </c>
      <c r="S2904" s="10">
        <f>(E2904/D2904)*100</f>
        <v>1.6666666666666666E-2</v>
      </c>
      <c r="T2904" s="12">
        <f>IF(P2904&gt;0,E2904/P2904,0)</f>
        <v>25</v>
      </c>
      <c r="U2904" t="str">
        <f>LEFT(R2904,FIND("/",R2904,1)-1)</f>
        <v>theater</v>
      </c>
      <c r="V2904" t="str">
        <f>RIGHT(R2904,(LEN(R2904)-LEN(U2904)-1))</f>
        <v>plays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>(I2905/86400)+25569+(-5/24)</f>
        <v>42255.95854166666</v>
      </c>
      <c r="K2905">
        <v>1436587218</v>
      </c>
      <c r="L2905" s="13">
        <f>(K2905/86400)+25569+(-5/24)</f>
        <v>42195.95854166666</v>
      </c>
      <c r="M2905" s="15" t="str">
        <f>TEXT(L2905, "mmm")</f>
        <v>Jul</v>
      </c>
      <c r="N2905" s="15" t="str">
        <f>TEXT(L2905, "yyyy")</f>
        <v>2015</v>
      </c>
      <c r="O2905" t="b">
        <v>0</v>
      </c>
      <c r="P2905">
        <v>4</v>
      </c>
      <c r="Q2905" t="b">
        <v>0</v>
      </c>
      <c r="R2905" t="s">
        <v>8271</v>
      </c>
      <c r="S2905" s="10">
        <f>(E2905/D2905)*100</f>
        <v>0.77999999999999992</v>
      </c>
      <c r="T2905" s="12">
        <f>IF(P2905&gt;0,E2905/P2905,0)</f>
        <v>9.75</v>
      </c>
      <c r="U2905" t="str">
        <f>LEFT(R2905,FIND("/",R2905,1)-1)</f>
        <v>theater</v>
      </c>
      <c r="V2905" t="str">
        <f>RIGHT(R2905,(LEN(R2905)-LEN(U2905)-1))</f>
        <v>plays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>(I2906/86400)+25569+(-5/24)</f>
        <v>41952.291666666664</v>
      </c>
      <c r="K2906">
        <v>1414538031</v>
      </c>
      <c r="L2906" s="13">
        <f>(K2906/86400)+25569+(-5/24)</f>
        <v>41940.759618055556</v>
      </c>
      <c r="M2906" s="15" t="str">
        <f>TEXT(L2906, "mmm")</f>
        <v>Oct</v>
      </c>
      <c r="N2906" s="15" t="str">
        <f>TEXT(L2906, "yyyy")</f>
        <v>2014</v>
      </c>
      <c r="O2906" t="b">
        <v>0</v>
      </c>
      <c r="P2906">
        <v>4</v>
      </c>
      <c r="Q2906" t="b">
        <v>0</v>
      </c>
      <c r="R2906" t="s">
        <v>8271</v>
      </c>
      <c r="S2906" s="10">
        <f>(E2906/D2906)*100</f>
        <v>5</v>
      </c>
      <c r="T2906" s="12">
        <f>IF(P2906&gt;0,E2906/P2906,0)</f>
        <v>18.75</v>
      </c>
      <c r="U2906" t="str">
        <f>LEFT(R2906,FIND("/",R2906,1)-1)</f>
        <v>theater</v>
      </c>
      <c r="V2906" t="str">
        <f>RIGHT(R2906,(LEN(R2906)-LEN(U2906)-1))</f>
        <v>plays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>(I2907/86400)+25569+(-5/24)</f>
        <v>42619.848530092589</v>
      </c>
      <c r="K2907">
        <v>1472001713</v>
      </c>
      <c r="L2907" s="13">
        <f>(K2907/86400)+25569+(-5/24)</f>
        <v>42605.848530092589</v>
      </c>
      <c r="M2907" s="15" t="str">
        <f>TEXT(L2907, "mmm")</f>
        <v>Aug</v>
      </c>
      <c r="N2907" s="15" t="str">
        <f>TEXT(L2907, "yyyy")</f>
        <v>2016</v>
      </c>
      <c r="O2907" t="b">
        <v>0</v>
      </c>
      <c r="P2907">
        <v>17</v>
      </c>
      <c r="Q2907" t="b">
        <v>0</v>
      </c>
      <c r="R2907" t="s">
        <v>8271</v>
      </c>
      <c r="S2907" s="10">
        <f>(E2907/D2907)*100</f>
        <v>17.771428571428572</v>
      </c>
      <c r="T2907" s="12">
        <f>IF(P2907&gt;0,E2907/P2907,0)</f>
        <v>36.588235294117645</v>
      </c>
      <c r="U2907" t="str">
        <f>LEFT(R2907,FIND("/",R2907,1)-1)</f>
        <v>theater</v>
      </c>
      <c r="V2907" t="str">
        <f>RIGHT(R2907,(LEN(R2907)-LEN(U2907)-1))</f>
        <v>plays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>(I2908/86400)+25569+(-5/24)</f>
        <v>42216.833333333336</v>
      </c>
      <c r="K2908">
        <v>1436888066</v>
      </c>
      <c r="L2908" s="13">
        <f>(K2908/86400)+25569+(-5/24)</f>
        <v>42199.440578703703</v>
      </c>
      <c r="M2908" s="15" t="str">
        <f>TEXT(L2908, "mmm")</f>
        <v>Jul</v>
      </c>
      <c r="N2908" s="15" t="str">
        <f>TEXT(L2908, "yyyy")</f>
        <v>2015</v>
      </c>
      <c r="O2908" t="b">
        <v>0</v>
      </c>
      <c r="P2908">
        <v>7</v>
      </c>
      <c r="Q2908" t="b">
        <v>0</v>
      </c>
      <c r="R2908" t="s">
        <v>8271</v>
      </c>
      <c r="S2908" s="10">
        <f>(E2908/D2908)*100</f>
        <v>9.4166666666666661</v>
      </c>
      <c r="T2908" s="12">
        <f>IF(P2908&gt;0,E2908/P2908,0)</f>
        <v>80.714285714285708</v>
      </c>
      <c r="U2908" t="str">
        <f>LEFT(R2908,FIND("/",R2908,1)-1)</f>
        <v>theater</v>
      </c>
      <c r="V2908" t="str">
        <f>RIGHT(R2908,(LEN(R2908)-LEN(U2908)-1))</f>
        <v>plays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>(I2909/86400)+25569+(-5/24)</f>
        <v>42504.669409722221</v>
      </c>
      <c r="K2909">
        <v>1458075837</v>
      </c>
      <c r="L2909" s="13">
        <f>(K2909/86400)+25569+(-5/24)</f>
        <v>42444.669409722221</v>
      </c>
      <c r="M2909" s="15" t="str">
        <f>TEXT(L2909, "mmm")</f>
        <v>Mar</v>
      </c>
      <c r="N2909" s="15" t="str">
        <f>TEXT(L2909, "yyyy")</f>
        <v>2016</v>
      </c>
      <c r="O2909" t="b">
        <v>0</v>
      </c>
      <c r="P2909">
        <v>2</v>
      </c>
      <c r="Q2909" t="b">
        <v>0</v>
      </c>
      <c r="R2909" t="s">
        <v>8271</v>
      </c>
      <c r="S2909" s="10">
        <f>(E2909/D2909)*100</f>
        <v>0.08</v>
      </c>
      <c r="T2909" s="12">
        <f>IF(P2909&gt;0,E2909/P2909,0)</f>
        <v>1</v>
      </c>
      <c r="U2909" t="str">
        <f>LEFT(R2909,FIND("/",R2909,1)-1)</f>
        <v>theater</v>
      </c>
      <c r="V2909" t="str">
        <f>RIGHT(R2909,(LEN(R2909)-LEN(U2909)-1))</f>
        <v>plays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>(I2910/86400)+25569+(-5/24)</f>
        <v>42529.523368055554</v>
      </c>
      <c r="K2910">
        <v>1462815219</v>
      </c>
      <c r="L2910" s="13">
        <f>(K2910/86400)+25569+(-5/24)</f>
        <v>42499.523368055554</v>
      </c>
      <c r="M2910" s="15" t="str">
        <f>TEXT(L2910, "mmm")</f>
        <v>May</v>
      </c>
      <c r="N2910" s="15" t="str">
        <f>TEXT(L2910, "yyyy")</f>
        <v>2016</v>
      </c>
      <c r="O2910" t="b">
        <v>0</v>
      </c>
      <c r="P2910">
        <v>5</v>
      </c>
      <c r="Q2910" t="b">
        <v>0</v>
      </c>
      <c r="R2910" t="s">
        <v>8271</v>
      </c>
      <c r="S2910" s="10">
        <f>(E2910/D2910)*100</f>
        <v>2.75</v>
      </c>
      <c r="T2910" s="12">
        <f>IF(P2910&gt;0,E2910/P2910,0)</f>
        <v>52.8</v>
      </c>
      <c r="U2910" t="str">
        <f>LEFT(R2910,FIND("/",R2910,1)-1)</f>
        <v>theater</v>
      </c>
      <c r="V2910" t="str">
        <f>RIGHT(R2910,(LEN(R2910)-LEN(U2910)-1))</f>
        <v>plays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>(I2911/86400)+25569+(-5/24)</f>
        <v>41968.615277777775</v>
      </c>
      <c r="K2911">
        <v>1413527001</v>
      </c>
      <c r="L2911" s="13">
        <f>(K2911/86400)+25569+(-5/24)</f>
        <v>41929.057881944442</v>
      </c>
      <c r="M2911" s="15" t="str">
        <f>TEXT(L2911, "mmm")</f>
        <v>Oct</v>
      </c>
      <c r="N2911" s="15" t="str">
        <f>TEXT(L2911, "yyyy")</f>
        <v>2014</v>
      </c>
      <c r="O2911" t="b">
        <v>0</v>
      </c>
      <c r="P2911">
        <v>1</v>
      </c>
      <c r="Q2911" t="b">
        <v>0</v>
      </c>
      <c r="R2911" t="s">
        <v>8271</v>
      </c>
      <c r="S2911" s="10">
        <f>(E2911/D2911)*100</f>
        <v>1.1111111111111112E-2</v>
      </c>
      <c r="T2911" s="12">
        <f>IF(P2911&gt;0,E2911/P2911,0)</f>
        <v>20</v>
      </c>
      <c r="U2911" t="str">
        <f>LEFT(R2911,FIND("/",R2911,1)-1)</f>
        <v>theater</v>
      </c>
      <c r="V2911" t="str">
        <f>RIGHT(R2911,(LEN(R2911)-LEN(U2911)-1))</f>
        <v>plays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>(I2912/86400)+25569+(-5/24)</f>
        <v>42167.632951388885</v>
      </c>
      <c r="K2912">
        <v>1428955887</v>
      </c>
      <c r="L2912" s="13">
        <f>(K2912/86400)+25569+(-5/24)</f>
        <v>42107.632951388885</v>
      </c>
      <c r="M2912" s="15" t="str">
        <f>TEXT(L2912, "mmm")</f>
        <v>Apr</v>
      </c>
      <c r="N2912" s="15" t="str">
        <f>TEXT(L2912, "yyyy")</f>
        <v>2015</v>
      </c>
      <c r="O2912" t="b">
        <v>0</v>
      </c>
      <c r="P2912">
        <v>1</v>
      </c>
      <c r="Q2912" t="b">
        <v>0</v>
      </c>
      <c r="R2912" t="s">
        <v>8271</v>
      </c>
      <c r="S2912" s="10">
        <f>(E2912/D2912)*100</f>
        <v>3.3333333333333335E-3</v>
      </c>
      <c r="T2912" s="12">
        <f>IF(P2912&gt;0,E2912/P2912,0)</f>
        <v>1</v>
      </c>
      <c r="U2912" t="str">
        <f>LEFT(R2912,FIND("/",R2912,1)-1)</f>
        <v>theater</v>
      </c>
      <c r="V2912" t="str">
        <f>RIGHT(R2912,(LEN(R2912)-LEN(U2912)-1))</f>
        <v>plays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>(I2913/86400)+25569+(-5/24)</f>
        <v>42182.560486111113</v>
      </c>
      <c r="K2913">
        <v>1431973626</v>
      </c>
      <c r="L2913" s="13">
        <f>(K2913/86400)+25569+(-5/24)</f>
        <v>42142.560486111113</v>
      </c>
      <c r="M2913" s="15" t="str">
        <f>TEXT(L2913, "mmm")</f>
        <v>May</v>
      </c>
      <c r="N2913" s="15" t="str">
        <f>TEXT(L2913, "yyyy")</f>
        <v>2015</v>
      </c>
      <c r="O2913" t="b">
        <v>0</v>
      </c>
      <c r="P2913">
        <v>14</v>
      </c>
      <c r="Q2913" t="b">
        <v>0</v>
      </c>
      <c r="R2913" t="s">
        <v>8271</v>
      </c>
      <c r="S2913" s="10">
        <f>(E2913/D2913)*100</f>
        <v>36.5</v>
      </c>
      <c r="T2913" s="12">
        <f>IF(P2913&gt;0,E2913/P2913,0)</f>
        <v>46.928571428571431</v>
      </c>
      <c r="U2913" t="str">
        <f>LEFT(R2913,FIND("/",R2913,1)-1)</f>
        <v>theater</v>
      </c>
      <c r="V2913" t="str">
        <f>RIGHT(R2913,(LEN(R2913)-LEN(U2913)-1))</f>
        <v>plays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>(I2914/86400)+25569+(-5/24)</f>
        <v>42383.923310185179</v>
      </c>
      <c r="K2914">
        <v>1450235374</v>
      </c>
      <c r="L2914" s="13">
        <f>(K2914/86400)+25569+(-5/24)</f>
        <v>42353.923310185179</v>
      </c>
      <c r="M2914" s="15" t="str">
        <f>TEXT(L2914, "mmm")</f>
        <v>Dec</v>
      </c>
      <c r="N2914" s="15" t="str">
        <f>TEXT(L2914, "yyyy")</f>
        <v>2015</v>
      </c>
      <c r="O2914" t="b">
        <v>0</v>
      </c>
      <c r="P2914">
        <v>26</v>
      </c>
      <c r="Q2914" t="b">
        <v>0</v>
      </c>
      <c r="R2914" t="s">
        <v>8271</v>
      </c>
      <c r="S2914" s="10">
        <f>(E2914/D2914)*100</f>
        <v>14.058171745152354</v>
      </c>
      <c r="T2914" s="12">
        <f>IF(P2914&gt;0,E2914/P2914,0)</f>
        <v>78.07692307692308</v>
      </c>
      <c r="U2914" t="str">
        <f>LEFT(R2914,FIND("/",R2914,1)-1)</f>
        <v>theater</v>
      </c>
      <c r="V2914" t="str">
        <f>RIGHT(R2914,(LEN(R2914)-LEN(U2914)-1))</f>
        <v>plays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>(I2915/86400)+25569+(-5/24)</f>
        <v>41888.714571759258</v>
      </c>
      <c r="K2915">
        <v>1404857339</v>
      </c>
      <c r="L2915" s="13">
        <f>(K2915/86400)+25569+(-5/24)</f>
        <v>41828.714571759258</v>
      </c>
      <c r="M2915" s="15" t="str">
        <f>TEXT(L2915, "mmm")</f>
        <v>Jul</v>
      </c>
      <c r="N2915" s="15" t="str">
        <f>TEXT(L2915, "yyyy")</f>
        <v>2014</v>
      </c>
      <c r="O2915" t="b">
        <v>0</v>
      </c>
      <c r="P2915">
        <v>2</v>
      </c>
      <c r="Q2915" t="b">
        <v>0</v>
      </c>
      <c r="R2915" t="s">
        <v>8271</v>
      </c>
      <c r="S2915" s="10">
        <f>(E2915/D2915)*100</f>
        <v>0.02</v>
      </c>
      <c r="T2915" s="12">
        <f>IF(P2915&gt;0,E2915/P2915,0)</f>
        <v>1</v>
      </c>
      <c r="U2915" t="str">
        <f>LEFT(R2915,FIND("/",R2915,1)-1)</f>
        <v>theater</v>
      </c>
      <c r="V2915" t="str">
        <f>RIGHT(R2915,(LEN(R2915)-LEN(U2915)-1))</f>
        <v>plays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>(I2916/86400)+25569+(-5/24)</f>
        <v>42077.657337962963</v>
      </c>
      <c r="K2916">
        <v>1421185594</v>
      </c>
      <c r="L2916" s="13">
        <f>(K2916/86400)+25569+(-5/24)</f>
        <v>42017.699004629627</v>
      </c>
      <c r="M2916" s="15" t="str">
        <f>TEXT(L2916, "mmm")</f>
        <v>Jan</v>
      </c>
      <c r="N2916" s="15" t="str">
        <f>TEXT(L2916, "yyyy")</f>
        <v>2015</v>
      </c>
      <c r="O2916" t="b">
        <v>0</v>
      </c>
      <c r="P2916">
        <v>1</v>
      </c>
      <c r="Q2916" t="b">
        <v>0</v>
      </c>
      <c r="R2916" t="s">
        <v>8271</v>
      </c>
      <c r="S2916" s="10">
        <f>(E2916/D2916)*100</f>
        <v>4.0000000000000001E-3</v>
      </c>
      <c r="T2916" s="12">
        <f>IF(P2916&gt;0,E2916/P2916,0)</f>
        <v>1</v>
      </c>
      <c r="U2916" t="str">
        <f>LEFT(R2916,FIND("/",R2916,1)-1)</f>
        <v>theater</v>
      </c>
      <c r="V2916" t="str">
        <f>RIGHT(R2916,(LEN(R2916)-LEN(U2916)-1))</f>
        <v>plays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>(I2917/86400)+25569+(-5/24)</f>
        <v>42445.1480324074</v>
      </c>
      <c r="K2917">
        <v>1455528790</v>
      </c>
      <c r="L2917" s="13">
        <f>(K2917/86400)+25569+(-5/24)</f>
        <v>42415.189699074072</v>
      </c>
      <c r="M2917" s="15" t="str">
        <f>TEXT(L2917, "mmm")</f>
        <v>Feb</v>
      </c>
      <c r="N2917" s="15" t="str">
        <f>TEXT(L2917, "yyyy")</f>
        <v>2016</v>
      </c>
      <c r="O2917" t="b">
        <v>0</v>
      </c>
      <c r="P2917">
        <v>3</v>
      </c>
      <c r="Q2917" t="b">
        <v>0</v>
      </c>
      <c r="R2917" t="s">
        <v>8271</v>
      </c>
      <c r="S2917" s="10">
        <f>(E2917/D2917)*100</f>
        <v>61.1</v>
      </c>
      <c r="T2917" s="12">
        <f>IF(P2917&gt;0,E2917/P2917,0)</f>
        <v>203.66666666666666</v>
      </c>
      <c r="U2917" t="str">
        <f>LEFT(R2917,FIND("/",R2917,1)-1)</f>
        <v>theater</v>
      </c>
      <c r="V2917" t="str">
        <f>RIGHT(R2917,(LEN(R2917)-LEN(U2917)-1))</f>
        <v>plays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>(I2918/86400)+25569+(-5/24)</f>
        <v>41778.268391203703</v>
      </c>
      <c r="K2918">
        <v>1398511589</v>
      </c>
      <c r="L2918" s="13">
        <f>(K2918/86400)+25569+(-5/24)</f>
        <v>41755.268391203703</v>
      </c>
      <c r="M2918" s="15" t="str">
        <f>TEXT(L2918, "mmm")</f>
        <v>Apr</v>
      </c>
      <c r="N2918" s="15" t="str">
        <f>TEXT(L2918, "yyyy")</f>
        <v>2014</v>
      </c>
      <c r="O2918" t="b">
        <v>0</v>
      </c>
      <c r="P2918">
        <v>7</v>
      </c>
      <c r="Q2918" t="b">
        <v>0</v>
      </c>
      <c r="R2918" t="s">
        <v>8271</v>
      </c>
      <c r="S2918" s="10">
        <f>(E2918/D2918)*100</f>
        <v>7.8378378378378386</v>
      </c>
      <c r="T2918" s="12">
        <f>IF(P2918&gt;0,E2918/P2918,0)</f>
        <v>20.714285714285715</v>
      </c>
      <c r="U2918" t="str">
        <f>LEFT(R2918,FIND("/",R2918,1)-1)</f>
        <v>theater</v>
      </c>
      <c r="V2918" t="str">
        <f>RIGHT(R2918,(LEN(R2918)-LEN(U2918)-1))</f>
        <v>plays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>(I2919/86400)+25569+(-5/24)</f>
        <v>42263.026006944441</v>
      </c>
      <c r="K2919">
        <v>1440826647</v>
      </c>
      <c r="L2919" s="13">
        <f>(K2919/86400)+25569+(-5/24)</f>
        <v>42245.026006944441</v>
      </c>
      <c r="M2919" s="15" t="str">
        <f>TEXT(L2919, "mmm")</f>
        <v>Aug</v>
      </c>
      <c r="N2919" s="15" t="str">
        <f>TEXT(L2919, "yyyy")</f>
        <v>2015</v>
      </c>
      <c r="O2919" t="b">
        <v>0</v>
      </c>
      <c r="P2919">
        <v>9</v>
      </c>
      <c r="Q2919" t="b">
        <v>0</v>
      </c>
      <c r="R2919" t="s">
        <v>8271</v>
      </c>
      <c r="S2919" s="10">
        <f>(E2919/D2919)*100</f>
        <v>21.85</v>
      </c>
      <c r="T2919" s="12">
        <f>IF(P2919&gt;0,E2919/P2919,0)</f>
        <v>48.555555555555557</v>
      </c>
      <c r="U2919" t="str">
        <f>LEFT(R2919,FIND("/",R2919,1)-1)</f>
        <v>theater</v>
      </c>
      <c r="V2919" t="str">
        <f>RIGHT(R2919,(LEN(R2919)-LEN(U2919)-1))</f>
        <v>plays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>(I2920/86400)+25569+(-5/24)</f>
        <v>42306.421377314815</v>
      </c>
      <c r="K2920">
        <v>1443712007</v>
      </c>
      <c r="L2920" s="13">
        <f>(K2920/86400)+25569+(-5/24)</f>
        <v>42278.421377314815</v>
      </c>
      <c r="M2920" s="15" t="str">
        <f>TEXT(L2920, "mmm")</f>
        <v>Oct</v>
      </c>
      <c r="N2920" s="15" t="str">
        <f>TEXT(L2920, "yyyy")</f>
        <v>2015</v>
      </c>
      <c r="O2920" t="b">
        <v>0</v>
      </c>
      <c r="P2920">
        <v>20</v>
      </c>
      <c r="Q2920" t="b">
        <v>0</v>
      </c>
      <c r="R2920" t="s">
        <v>8271</v>
      </c>
      <c r="S2920" s="10">
        <f>(E2920/D2920)*100</f>
        <v>27.24</v>
      </c>
      <c r="T2920" s="12">
        <f>IF(P2920&gt;0,E2920/P2920,0)</f>
        <v>68.099999999999994</v>
      </c>
      <c r="U2920" t="str">
        <f>LEFT(R2920,FIND("/",R2920,1)-1)</f>
        <v>theater</v>
      </c>
      <c r="V2920" t="str">
        <f>RIGHT(R2920,(LEN(R2920)-LEN(U2920)-1))</f>
        <v>plays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>(I2921/86400)+25569+(-5/24)</f>
        <v>41856.411215277774</v>
      </c>
      <c r="K2921">
        <v>1404658329</v>
      </c>
      <c r="L2921" s="13">
        <f>(K2921/86400)+25569+(-5/24)</f>
        <v>41826.411215277774</v>
      </c>
      <c r="M2921" s="15" t="str">
        <f>TEXT(L2921, "mmm")</f>
        <v>Jul</v>
      </c>
      <c r="N2921" s="15" t="str">
        <f>TEXT(L2921, "yyyy")</f>
        <v>2014</v>
      </c>
      <c r="O2921" t="b">
        <v>0</v>
      </c>
      <c r="P2921">
        <v>6</v>
      </c>
      <c r="Q2921" t="b">
        <v>0</v>
      </c>
      <c r="R2921" t="s">
        <v>8271</v>
      </c>
      <c r="S2921" s="10">
        <f>(E2921/D2921)*100</f>
        <v>8.5</v>
      </c>
      <c r="T2921" s="12">
        <f>IF(P2921&gt;0,E2921/P2921,0)</f>
        <v>8.5</v>
      </c>
      <c r="U2921" t="str">
        <f>LEFT(R2921,FIND("/",R2921,1)-1)</f>
        <v>theater</v>
      </c>
      <c r="V2921" t="str">
        <f>RIGHT(R2921,(LEN(R2921)-LEN(U2921)-1))</f>
        <v>plays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>(I2922/86400)+25569+(-5/24)</f>
        <v>42088.54247685185</v>
      </c>
      <c r="K2922">
        <v>1424718070</v>
      </c>
      <c r="L2922" s="13">
        <f>(K2922/86400)+25569+(-5/24)</f>
        <v>42058.584143518521</v>
      </c>
      <c r="M2922" s="15" t="str">
        <f>TEXT(L2922, "mmm")</f>
        <v>Feb</v>
      </c>
      <c r="N2922" s="15" t="str">
        <f>TEXT(L2922, "yyyy")</f>
        <v>2015</v>
      </c>
      <c r="O2922" t="b">
        <v>0</v>
      </c>
      <c r="P2922">
        <v>13</v>
      </c>
      <c r="Q2922" t="b">
        <v>0</v>
      </c>
      <c r="R2922" t="s">
        <v>8271</v>
      </c>
      <c r="S2922" s="10">
        <f>(E2922/D2922)*100</f>
        <v>26.840000000000003</v>
      </c>
      <c r="T2922" s="12">
        <f>IF(P2922&gt;0,E2922/P2922,0)</f>
        <v>51.615384615384613</v>
      </c>
      <c r="U2922" t="str">
        <f>LEFT(R2922,FIND("/",R2922,1)-1)</f>
        <v>theater</v>
      </c>
      <c r="V2922" t="str">
        <f>RIGHT(R2922,(LEN(R2922)-LEN(U2922)-1))</f>
        <v>plays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>(I2923/86400)+25569+(-5/24)</f>
        <v>41907.678287037037</v>
      </c>
      <c r="K2923">
        <v>1409087804</v>
      </c>
      <c r="L2923" s="13">
        <f>(K2923/86400)+25569+(-5/24)</f>
        <v>41877.678287037037</v>
      </c>
      <c r="M2923" s="15" t="str">
        <f>TEXT(L2923, "mmm")</f>
        <v>Aug</v>
      </c>
      <c r="N2923" s="15" t="str">
        <f>TEXT(L2923, "yyyy")</f>
        <v>2014</v>
      </c>
      <c r="O2923" t="b">
        <v>0</v>
      </c>
      <c r="P2923">
        <v>3</v>
      </c>
      <c r="Q2923" t="b">
        <v>1</v>
      </c>
      <c r="R2923" t="s">
        <v>8305</v>
      </c>
      <c r="S2923" s="10">
        <f>(E2923/D2923)*100</f>
        <v>129</v>
      </c>
      <c r="T2923" s="12">
        <f>IF(P2923&gt;0,E2923/P2923,0)</f>
        <v>43</v>
      </c>
      <c r="U2923" t="str">
        <f>LEFT(R2923,FIND("/",R2923,1)-1)</f>
        <v>theater</v>
      </c>
      <c r="V2923" t="str">
        <f>RIGHT(R2923,(LEN(R2923)-LEN(U2923)-1))</f>
        <v>musical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>(I2924/86400)+25569+(-5/24)</f>
        <v>42142.665821759256</v>
      </c>
      <c r="K2924">
        <v>1428094727</v>
      </c>
      <c r="L2924" s="13">
        <f>(K2924/86400)+25569+(-5/24)</f>
        <v>42097.665821759256</v>
      </c>
      <c r="M2924" s="15" t="str">
        <f>TEXT(L2924, "mmm")</f>
        <v>Apr</v>
      </c>
      <c r="N2924" s="15" t="str">
        <f>TEXT(L2924, "yyyy")</f>
        <v>2015</v>
      </c>
      <c r="O2924" t="b">
        <v>0</v>
      </c>
      <c r="P2924">
        <v>6</v>
      </c>
      <c r="Q2924" t="b">
        <v>1</v>
      </c>
      <c r="R2924" t="s">
        <v>8305</v>
      </c>
      <c r="S2924" s="10">
        <f>(E2924/D2924)*100</f>
        <v>100</v>
      </c>
      <c r="T2924" s="12">
        <f>IF(P2924&gt;0,E2924/P2924,0)</f>
        <v>83.333333333333329</v>
      </c>
      <c r="U2924" t="str">
        <f>LEFT(R2924,FIND("/",R2924,1)-1)</f>
        <v>theater</v>
      </c>
      <c r="V2924" t="str">
        <f>RIGHT(R2924,(LEN(R2924)-LEN(U2924)-1))</f>
        <v>musical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>(I2925/86400)+25569+(-5/24)</f>
        <v>42027.916666666664</v>
      </c>
      <c r="K2925">
        <v>1420774779</v>
      </c>
      <c r="L2925" s="13">
        <f>(K2925/86400)+25569+(-5/24)</f>
        <v>42012.944201388884</v>
      </c>
      <c r="M2925" s="15" t="str">
        <f>TEXT(L2925, "mmm")</f>
        <v>Jan</v>
      </c>
      <c r="N2925" s="15" t="str">
        <f>TEXT(L2925, "yyyy")</f>
        <v>2015</v>
      </c>
      <c r="O2925" t="b">
        <v>0</v>
      </c>
      <c r="P2925">
        <v>10</v>
      </c>
      <c r="Q2925" t="b">
        <v>1</v>
      </c>
      <c r="R2925" t="s">
        <v>8305</v>
      </c>
      <c r="S2925" s="10">
        <f>(E2925/D2925)*100</f>
        <v>100</v>
      </c>
      <c r="T2925" s="12">
        <f>IF(P2925&gt;0,E2925/P2925,0)</f>
        <v>30</v>
      </c>
      <c r="U2925" t="str">
        <f>LEFT(R2925,FIND("/",R2925,1)-1)</f>
        <v>theater</v>
      </c>
      <c r="V2925" t="str">
        <f>RIGHT(R2925,(LEN(R2925)-LEN(U2925)-1))</f>
        <v>musical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>(I2926/86400)+25569+(-5/24)</f>
        <v>42132.957638888889</v>
      </c>
      <c r="K2926">
        <v>1428585710</v>
      </c>
      <c r="L2926" s="13">
        <f>(K2926/86400)+25569+(-5/24)</f>
        <v>42103.348495370366</v>
      </c>
      <c r="M2926" s="15" t="str">
        <f>TEXT(L2926, "mmm")</f>
        <v>Apr</v>
      </c>
      <c r="N2926" s="15" t="str">
        <f>TEXT(L2926, "yyyy")</f>
        <v>2015</v>
      </c>
      <c r="O2926" t="b">
        <v>0</v>
      </c>
      <c r="P2926">
        <v>147</v>
      </c>
      <c r="Q2926" t="b">
        <v>1</v>
      </c>
      <c r="R2926" t="s">
        <v>8305</v>
      </c>
      <c r="S2926" s="10">
        <f>(E2926/D2926)*100</f>
        <v>103.2</v>
      </c>
      <c r="T2926" s="12">
        <f>IF(P2926&gt;0,E2926/P2926,0)</f>
        <v>175.51020408163265</v>
      </c>
      <c r="U2926" t="str">
        <f>LEFT(R2926,FIND("/",R2926,1)-1)</f>
        <v>theater</v>
      </c>
      <c r="V2926" t="str">
        <f>RIGHT(R2926,(LEN(R2926)-LEN(U2926)-1))</f>
        <v>musical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>(I2927/86400)+25569+(-5/24)</f>
        <v>41893.375787037039</v>
      </c>
      <c r="K2927">
        <v>1407852068</v>
      </c>
      <c r="L2927" s="13">
        <f>(K2927/86400)+25569+(-5/24)</f>
        <v>41863.375787037039</v>
      </c>
      <c r="M2927" s="15" t="str">
        <f>TEXT(L2927, "mmm")</f>
        <v>Aug</v>
      </c>
      <c r="N2927" s="15" t="str">
        <f>TEXT(L2927, "yyyy")</f>
        <v>2014</v>
      </c>
      <c r="O2927" t="b">
        <v>0</v>
      </c>
      <c r="P2927">
        <v>199</v>
      </c>
      <c r="Q2927" t="b">
        <v>1</v>
      </c>
      <c r="R2927" t="s">
        <v>8305</v>
      </c>
      <c r="S2927" s="10">
        <f>(E2927/D2927)*100</f>
        <v>102.44597777777777</v>
      </c>
      <c r="T2927" s="12">
        <f>IF(P2927&gt;0,E2927/P2927,0)</f>
        <v>231.66175879396985</v>
      </c>
      <c r="U2927" t="str">
        <f>LEFT(R2927,FIND("/",R2927,1)-1)</f>
        <v>theater</v>
      </c>
      <c r="V2927" t="str">
        <f>RIGHT(R2927,(LEN(R2927)-LEN(U2927)-1))</f>
        <v>musical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>(I2928/86400)+25569+(-5/24)</f>
        <v>42058.557627314811</v>
      </c>
      <c r="K2928">
        <v>1423506179</v>
      </c>
      <c r="L2928" s="13">
        <f>(K2928/86400)+25569+(-5/24)</f>
        <v>42044.557627314811</v>
      </c>
      <c r="M2928" s="15" t="str">
        <f>TEXT(L2928, "mmm")</f>
        <v>Feb</v>
      </c>
      <c r="N2928" s="15" t="str">
        <f>TEXT(L2928, "yyyy")</f>
        <v>2015</v>
      </c>
      <c r="O2928" t="b">
        <v>0</v>
      </c>
      <c r="P2928">
        <v>50</v>
      </c>
      <c r="Q2928" t="b">
        <v>1</v>
      </c>
      <c r="R2928" t="s">
        <v>8305</v>
      </c>
      <c r="S2928" s="10">
        <f>(E2928/D2928)*100</f>
        <v>125</v>
      </c>
      <c r="T2928" s="12">
        <f>IF(P2928&gt;0,E2928/P2928,0)</f>
        <v>75</v>
      </c>
      <c r="U2928" t="str">
        <f>LEFT(R2928,FIND("/",R2928,1)-1)</f>
        <v>theater</v>
      </c>
      <c r="V2928" t="str">
        <f>RIGHT(R2928,(LEN(R2928)-LEN(U2928)-1))</f>
        <v>musical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>(I2929/86400)+25569+(-5/24)</f>
        <v>41835</v>
      </c>
      <c r="K2929">
        <v>1402934629</v>
      </c>
      <c r="L2929" s="13">
        <f>(K2929/86400)+25569+(-5/24)</f>
        <v>41806.460983796293</v>
      </c>
      <c r="M2929" s="15" t="str">
        <f>TEXT(L2929, "mmm")</f>
        <v>Jun</v>
      </c>
      <c r="N2929" s="15" t="str">
        <f>TEXT(L2929, "yyyy")</f>
        <v>2014</v>
      </c>
      <c r="O2929" t="b">
        <v>0</v>
      </c>
      <c r="P2929">
        <v>21</v>
      </c>
      <c r="Q2929" t="b">
        <v>1</v>
      </c>
      <c r="R2929" t="s">
        <v>8305</v>
      </c>
      <c r="S2929" s="10">
        <f>(E2929/D2929)*100</f>
        <v>130.83333333333334</v>
      </c>
      <c r="T2929" s="12">
        <f>IF(P2929&gt;0,E2929/P2929,0)</f>
        <v>112.14285714285714</v>
      </c>
      <c r="U2929" t="str">
        <f>LEFT(R2929,FIND("/",R2929,1)-1)</f>
        <v>theater</v>
      </c>
      <c r="V2929" t="str">
        <f>RIGHT(R2929,(LEN(R2929)-LEN(U2929)-1))</f>
        <v>musical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>(I2930/86400)+25569+(-5/24)</f>
        <v>42433.789884259262</v>
      </c>
      <c r="K2930">
        <v>1454543846</v>
      </c>
      <c r="L2930" s="13">
        <f>(K2930/86400)+25569+(-5/24)</f>
        <v>42403.789884259262</v>
      </c>
      <c r="M2930" s="15" t="str">
        <f>TEXT(L2930, "mmm")</f>
        <v>Feb</v>
      </c>
      <c r="N2930" s="15" t="str">
        <f>TEXT(L2930, "yyyy")</f>
        <v>2016</v>
      </c>
      <c r="O2930" t="b">
        <v>0</v>
      </c>
      <c r="P2930">
        <v>24</v>
      </c>
      <c r="Q2930" t="b">
        <v>1</v>
      </c>
      <c r="R2930" t="s">
        <v>8305</v>
      </c>
      <c r="S2930" s="10">
        <f>(E2930/D2930)*100</f>
        <v>100</v>
      </c>
      <c r="T2930" s="12">
        <f>IF(P2930&gt;0,E2930/P2930,0)</f>
        <v>41.666666666666664</v>
      </c>
      <c r="U2930" t="str">
        <f>LEFT(R2930,FIND("/",R2930,1)-1)</f>
        <v>theater</v>
      </c>
      <c r="V2930" t="str">
        <f>RIGHT(R2930,(LEN(R2930)-LEN(U2930)-1))</f>
        <v>musical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>(I2931/86400)+25569+(-5/24)</f>
        <v>41784.355995370366</v>
      </c>
      <c r="K2931">
        <v>1398432758</v>
      </c>
      <c r="L2931" s="13">
        <f>(K2931/86400)+25569+(-5/24)</f>
        <v>41754.355995370366</v>
      </c>
      <c r="M2931" s="15" t="str">
        <f>TEXT(L2931, "mmm")</f>
        <v>Apr</v>
      </c>
      <c r="N2931" s="15" t="str">
        <f>TEXT(L2931, "yyyy")</f>
        <v>2014</v>
      </c>
      <c r="O2931" t="b">
        <v>0</v>
      </c>
      <c r="P2931">
        <v>32</v>
      </c>
      <c r="Q2931" t="b">
        <v>1</v>
      </c>
      <c r="R2931" t="s">
        <v>8305</v>
      </c>
      <c r="S2931" s="10">
        <f>(E2931/D2931)*100</f>
        <v>102.06937499999999</v>
      </c>
      <c r="T2931" s="12">
        <f>IF(P2931&gt;0,E2931/P2931,0)</f>
        <v>255.17343750000001</v>
      </c>
      <c r="U2931" t="str">
        <f>LEFT(R2931,FIND("/",R2931,1)-1)</f>
        <v>theater</v>
      </c>
      <c r="V2931" t="str">
        <f>RIGHT(R2931,(LEN(R2931)-LEN(U2931)-1))</f>
        <v>musical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>(I2932/86400)+25569+(-5/24)</f>
        <v>42131.375740740739</v>
      </c>
      <c r="K2932">
        <v>1428415264</v>
      </c>
      <c r="L2932" s="13">
        <f>(K2932/86400)+25569+(-5/24)</f>
        <v>42101.375740740739</v>
      </c>
      <c r="M2932" s="15" t="str">
        <f>TEXT(L2932, "mmm")</f>
        <v>Apr</v>
      </c>
      <c r="N2932" s="15" t="str">
        <f>TEXT(L2932, "yyyy")</f>
        <v>2015</v>
      </c>
      <c r="O2932" t="b">
        <v>0</v>
      </c>
      <c r="P2932">
        <v>62</v>
      </c>
      <c r="Q2932" t="b">
        <v>1</v>
      </c>
      <c r="R2932" t="s">
        <v>8305</v>
      </c>
      <c r="S2932" s="10">
        <f>(E2932/D2932)*100</f>
        <v>100.92000000000002</v>
      </c>
      <c r="T2932" s="12">
        <f>IF(P2932&gt;0,E2932/P2932,0)</f>
        <v>162.7741935483871</v>
      </c>
      <c r="U2932" t="str">
        <f>LEFT(R2932,FIND("/",R2932,1)-1)</f>
        <v>theater</v>
      </c>
      <c r="V2932" t="str">
        <f>RIGHT(R2932,(LEN(R2932)-LEN(U2932)-1))</f>
        <v>musical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>(I2933/86400)+25569+(-5/24)</f>
        <v>41897.047222222223</v>
      </c>
      <c r="K2933">
        <v>1408604363</v>
      </c>
      <c r="L2933" s="13">
        <f>(K2933/86400)+25569+(-5/24)</f>
        <v>41872.082905092589</v>
      </c>
      <c r="M2933" s="15" t="str">
        <f>TEXT(L2933, "mmm")</f>
        <v>Aug</v>
      </c>
      <c r="N2933" s="15" t="str">
        <f>TEXT(L2933, "yyyy")</f>
        <v>2014</v>
      </c>
      <c r="O2933" t="b">
        <v>0</v>
      </c>
      <c r="P2933">
        <v>9</v>
      </c>
      <c r="Q2933" t="b">
        <v>1</v>
      </c>
      <c r="R2933" t="s">
        <v>8305</v>
      </c>
      <c r="S2933" s="10">
        <f>(E2933/D2933)*100</f>
        <v>106</v>
      </c>
      <c r="T2933" s="12">
        <f>IF(P2933&gt;0,E2933/P2933,0)</f>
        <v>88.333333333333329</v>
      </c>
      <c r="U2933" t="str">
        <f>LEFT(R2933,FIND("/",R2933,1)-1)</f>
        <v>theater</v>
      </c>
      <c r="V2933" t="str">
        <f>RIGHT(R2933,(LEN(R2933)-LEN(U2933)-1))</f>
        <v>musical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>(I2934/86400)+25569+(-5/24)</f>
        <v>42056.249999999993</v>
      </c>
      <c r="K2934">
        <v>1421812637</v>
      </c>
      <c r="L2934" s="13">
        <f>(K2934/86400)+25569+(-5/24)</f>
        <v>42024.956446759257</v>
      </c>
      <c r="M2934" s="15" t="str">
        <f>TEXT(L2934, "mmm")</f>
        <v>Jan</v>
      </c>
      <c r="N2934" s="15" t="str">
        <f>TEXT(L2934, "yyyy")</f>
        <v>2015</v>
      </c>
      <c r="O2934" t="b">
        <v>0</v>
      </c>
      <c r="P2934">
        <v>38</v>
      </c>
      <c r="Q2934" t="b">
        <v>1</v>
      </c>
      <c r="R2934" t="s">
        <v>8305</v>
      </c>
      <c r="S2934" s="10">
        <f>(E2934/D2934)*100</f>
        <v>105.0967741935484</v>
      </c>
      <c r="T2934" s="12">
        <f>IF(P2934&gt;0,E2934/P2934,0)</f>
        <v>85.736842105263165</v>
      </c>
      <c r="U2934" t="str">
        <f>LEFT(R2934,FIND("/",R2934,1)-1)</f>
        <v>theater</v>
      </c>
      <c r="V2934" t="str">
        <f>RIGHT(R2934,(LEN(R2934)-LEN(U2934)-1))</f>
        <v>musical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>(I2935/86400)+25569+(-5/24)</f>
        <v>42525.748298611106</v>
      </c>
      <c r="K2935">
        <v>1462489053</v>
      </c>
      <c r="L2935" s="13">
        <f>(K2935/86400)+25569+(-5/24)</f>
        <v>42495.748298611106</v>
      </c>
      <c r="M2935" s="15" t="str">
        <f>TEXT(L2935, "mmm")</f>
        <v>May</v>
      </c>
      <c r="N2935" s="15" t="str">
        <f>TEXT(L2935, "yyyy")</f>
        <v>2016</v>
      </c>
      <c r="O2935" t="b">
        <v>0</v>
      </c>
      <c r="P2935">
        <v>54</v>
      </c>
      <c r="Q2935" t="b">
        <v>1</v>
      </c>
      <c r="R2935" t="s">
        <v>8305</v>
      </c>
      <c r="S2935" s="10">
        <f>(E2935/D2935)*100</f>
        <v>102.76</v>
      </c>
      <c r="T2935" s="12">
        <f>IF(P2935&gt;0,E2935/P2935,0)</f>
        <v>47.574074074074076</v>
      </c>
      <c r="U2935" t="str">
        <f>LEFT(R2935,FIND("/",R2935,1)-1)</f>
        <v>theater</v>
      </c>
      <c r="V2935" t="str">
        <f>RIGHT(R2935,(LEN(R2935)-LEN(U2935)-1))</f>
        <v>musical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>(I2936/86400)+25569+(-5/24)</f>
        <v>41805.427824074075</v>
      </c>
      <c r="K2936">
        <v>1400253364</v>
      </c>
      <c r="L2936" s="13">
        <f>(K2936/86400)+25569+(-5/24)</f>
        <v>41775.427824074075</v>
      </c>
      <c r="M2936" s="15" t="str">
        <f>TEXT(L2936, "mmm")</f>
        <v>May</v>
      </c>
      <c r="N2936" s="15" t="str">
        <f>TEXT(L2936, "yyyy")</f>
        <v>2014</v>
      </c>
      <c r="O2936" t="b">
        <v>0</v>
      </c>
      <c r="P2936">
        <v>37</v>
      </c>
      <c r="Q2936" t="b">
        <v>1</v>
      </c>
      <c r="R2936" t="s">
        <v>8305</v>
      </c>
      <c r="S2936" s="10">
        <f>(E2936/D2936)*100</f>
        <v>108</v>
      </c>
      <c r="T2936" s="12">
        <f>IF(P2936&gt;0,E2936/P2936,0)</f>
        <v>72.972972972972968</v>
      </c>
      <c r="U2936" t="str">
        <f>LEFT(R2936,FIND("/",R2936,1)-1)</f>
        <v>theater</v>
      </c>
      <c r="V2936" t="str">
        <f>RIGHT(R2936,(LEN(R2936)-LEN(U2936)-1))</f>
        <v>musical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>(I2937/86400)+25569+(-5/24)</f>
        <v>42611.499999999993</v>
      </c>
      <c r="K2937">
        <v>1467468008</v>
      </c>
      <c r="L2937" s="13">
        <f>(K2937/86400)+25569+(-5/24)</f>
        <v>42553.375092592592</v>
      </c>
      <c r="M2937" s="15" t="str">
        <f>TEXT(L2937, "mmm")</f>
        <v>Jul</v>
      </c>
      <c r="N2937" s="15" t="str">
        <f>TEXT(L2937, "yyyy")</f>
        <v>2016</v>
      </c>
      <c r="O2937" t="b">
        <v>0</v>
      </c>
      <c r="P2937">
        <v>39</v>
      </c>
      <c r="Q2937" t="b">
        <v>1</v>
      </c>
      <c r="R2937" t="s">
        <v>8305</v>
      </c>
      <c r="S2937" s="10">
        <f>(E2937/D2937)*100</f>
        <v>100.88571428571429</v>
      </c>
      <c r="T2937" s="12">
        <f>IF(P2937&gt;0,E2937/P2937,0)</f>
        <v>90.538461538461533</v>
      </c>
      <c r="U2937" t="str">
        <f>LEFT(R2937,FIND("/",R2937,1)-1)</f>
        <v>theater</v>
      </c>
      <c r="V2937" t="str">
        <f>RIGHT(R2937,(LEN(R2937)-LEN(U2937)-1))</f>
        <v>musical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>(I2938/86400)+25569+(-5/24)</f>
        <v>41924.999305555553</v>
      </c>
      <c r="K2938">
        <v>1412091423</v>
      </c>
      <c r="L2938" s="13">
        <f>(K2938/86400)+25569+(-5/24)</f>
        <v>41912.442395833328</v>
      </c>
      <c r="M2938" s="15" t="str">
        <f>TEXT(L2938, "mmm")</f>
        <v>Sep</v>
      </c>
      <c r="N2938" s="15" t="str">
        <f>TEXT(L2938, "yyyy")</f>
        <v>2014</v>
      </c>
      <c r="O2938" t="b">
        <v>0</v>
      </c>
      <c r="P2938">
        <v>34</v>
      </c>
      <c r="Q2938" t="b">
        <v>1</v>
      </c>
      <c r="R2938" t="s">
        <v>8305</v>
      </c>
      <c r="S2938" s="10">
        <f>(E2938/D2938)*100</f>
        <v>128</v>
      </c>
      <c r="T2938" s="12">
        <f>IF(P2938&gt;0,E2938/P2938,0)</f>
        <v>37.647058823529413</v>
      </c>
      <c r="U2938" t="str">
        <f>LEFT(R2938,FIND("/",R2938,1)-1)</f>
        <v>theater</v>
      </c>
      <c r="V2938" t="str">
        <f>RIGHT(R2938,(LEN(R2938)-LEN(U2938)-1))</f>
        <v>musical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>(I2939/86400)+25569+(-5/24)</f>
        <v>41833.248993055553</v>
      </c>
      <c r="K2939">
        <v>1402657113</v>
      </c>
      <c r="L2939" s="13">
        <f>(K2939/86400)+25569+(-5/24)</f>
        <v>41803.248993055553</v>
      </c>
      <c r="M2939" s="15" t="str">
        <f>TEXT(L2939, "mmm")</f>
        <v>Jun</v>
      </c>
      <c r="N2939" s="15" t="str">
        <f>TEXT(L2939, "yyyy")</f>
        <v>2014</v>
      </c>
      <c r="O2939" t="b">
        <v>0</v>
      </c>
      <c r="P2939">
        <v>55</v>
      </c>
      <c r="Q2939" t="b">
        <v>1</v>
      </c>
      <c r="R2939" t="s">
        <v>8305</v>
      </c>
      <c r="S2939" s="10">
        <f>(E2939/D2939)*100</f>
        <v>133.33333333333331</v>
      </c>
      <c r="T2939" s="12">
        <f>IF(P2939&gt;0,E2939/P2939,0)</f>
        <v>36.363636363636367</v>
      </c>
      <c r="U2939" t="str">
        <f>LEFT(R2939,FIND("/",R2939,1)-1)</f>
        <v>theater</v>
      </c>
      <c r="V2939" t="str">
        <f>RIGHT(R2939,(LEN(R2939)-LEN(U2939)-1))</f>
        <v>musical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>(I2940/86400)+25569+(-5/24)</f>
        <v>42034.495532407404</v>
      </c>
      <c r="K2940">
        <v>1420044814</v>
      </c>
      <c r="L2940" s="13">
        <f>(K2940/86400)+25569+(-5/24)</f>
        <v>42004.495532407404</v>
      </c>
      <c r="M2940" s="15" t="str">
        <f>TEXT(L2940, "mmm")</f>
        <v>Dec</v>
      </c>
      <c r="N2940" s="15" t="str">
        <f>TEXT(L2940, "yyyy")</f>
        <v>2014</v>
      </c>
      <c r="O2940" t="b">
        <v>0</v>
      </c>
      <c r="P2940">
        <v>32</v>
      </c>
      <c r="Q2940" t="b">
        <v>1</v>
      </c>
      <c r="R2940" t="s">
        <v>8305</v>
      </c>
      <c r="S2940" s="10">
        <f>(E2940/D2940)*100</f>
        <v>101.375</v>
      </c>
      <c r="T2940" s="12">
        <f>IF(P2940&gt;0,E2940/P2940,0)</f>
        <v>126.71875</v>
      </c>
      <c r="U2940" t="str">
        <f>LEFT(R2940,FIND("/",R2940,1)-1)</f>
        <v>theater</v>
      </c>
      <c r="V2940" t="str">
        <f>RIGHT(R2940,(LEN(R2940)-LEN(U2940)-1))</f>
        <v>musical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>(I2941/86400)+25569+(-5/24)</f>
        <v>41878.833333333328</v>
      </c>
      <c r="K2941">
        <v>1406316312</v>
      </c>
      <c r="L2941" s="13">
        <f>(K2941/86400)+25569+(-5/24)</f>
        <v>41845.60083333333</v>
      </c>
      <c r="M2941" s="15" t="str">
        <f>TEXT(L2941, "mmm")</f>
        <v>Jul</v>
      </c>
      <c r="N2941" s="15" t="str">
        <f>TEXT(L2941, "yyyy")</f>
        <v>2014</v>
      </c>
      <c r="O2941" t="b">
        <v>0</v>
      </c>
      <c r="P2941">
        <v>25</v>
      </c>
      <c r="Q2941" t="b">
        <v>1</v>
      </c>
      <c r="R2941" t="s">
        <v>8305</v>
      </c>
      <c r="S2941" s="10">
        <f>(E2941/D2941)*100</f>
        <v>102.875</v>
      </c>
      <c r="T2941" s="12">
        <f>IF(P2941&gt;0,E2941/P2941,0)</f>
        <v>329.2</v>
      </c>
      <c r="U2941" t="str">
        <f>LEFT(R2941,FIND("/",R2941,1)-1)</f>
        <v>theater</v>
      </c>
      <c r="V2941" t="str">
        <f>RIGHT(R2941,(LEN(R2941)-LEN(U2941)-1))</f>
        <v>musical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>(I2942/86400)+25569+(-5/24)</f>
        <v>42022.565023148149</v>
      </c>
      <c r="K2942">
        <v>1418150018</v>
      </c>
      <c r="L2942" s="13">
        <f>(K2942/86400)+25569+(-5/24)</f>
        <v>41982.565023148149</v>
      </c>
      <c r="M2942" s="15" t="str">
        <f>TEXT(L2942, "mmm")</f>
        <v>Dec</v>
      </c>
      <c r="N2942" s="15" t="str">
        <f>TEXT(L2942, "yyyy")</f>
        <v>2014</v>
      </c>
      <c r="O2942" t="b">
        <v>0</v>
      </c>
      <c r="P2942">
        <v>33</v>
      </c>
      <c r="Q2942" t="b">
        <v>1</v>
      </c>
      <c r="R2942" t="s">
        <v>8305</v>
      </c>
      <c r="S2942" s="10">
        <f>(E2942/D2942)*100</f>
        <v>107.24000000000001</v>
      </c>
      <c r="T2942" s="12">
        <f>IF(P2942&gt;0,E2942/P2942,0)</f>
        <v>81.242424242424249</v>
      </c>
      <c r="U2942" t="str">
        <f>LEFT(R2942,FIND("/",R2942,1)-1)</f>
        <v>theater</v>
      </c>
      <c r="V2942" t="str">
        <f>RIGHT(R2942,(LEN(R2942)-LEN(U2942)-1))</f>
        <v>musical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>(I2943/86400)+25569+(-5/24)</f>
        <v>42064.751793981479</v>
      </c>
      <c r="K2943">
        <v>1422658955</v>
      </c>
      <c r="L2943" s="13">
        <f>(K2943/86400)+25569+(-5/24)</f>
        <v>42034.751793981479</v>
      </c>
      <c r="M2943" s="15" t="str">
        <f>TEXT(L2943, "mmm")</f>
        <v>Jan</v>
      </c>
      <c r="N2943" s="15" t="str">
        <f>TEXT(L2943, "yyyy")</f>
        <v>2015</v>
      </c>
      <c r="O2943" t="b">
        <v>0</v>
      </c>
      <c r="P2943">
        <v>1</v>
      </c>
      <c r="Q2943" t="b">
        <v>0</v>
      </c>
      <c r="R2943" t="s">
        <v>8303</v>
      </c>
      <c r="S2943" s="10">
        <f>(E2943/D2943)*100</f>
        <v>4.0000000000000001E-3</v>
      </c>
      <c r="T2943" s="12">
        <f>IF(P2943&gt;0,E2943/P2943,0)</f>
        <v>1</v>
      </c>
      <c r="U2943" t="str">
        <f>LEFT(R2943,FIND("/",R2943,1)-1)</f>
        <v>theater</v>
      </c>
      <c r="V2943" t="str">
        <f>RIGHT(R2943,(LEN(R2943)-LEN(U2943)-1))</f>
        <v>spaces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>(I2944/86400)+25569+(-5/24)</f>
        <v>42354.637499999997</v>
      </c>
      <c r="K2944">
        <v>1448565459</v>
      </c>
      <c r="L2944" s="13">
        <f>(K2944/86400)+25569+(-5/24)</f>
        <v>42334.595590277771</v>
      </c>
      <c r="M2944" s="15" t="str">
        <f>TEXT(L2944, "mmm")</f>
        <v>Nov</v>
      </c>
      <c r="N2944" s="15" t="str">
        <f>TEXT(L2944, "yyyy")</f>
        <v>2015</v>
      </c>
      <c r="O2944" t="b">
        <v>0</v>
      </c>
      <c r="P2944">
        <v>202</v>
      </c>
      <c r="Q2944" t="b">
        <v>0</v>
      </c>
      <c r="R2944" t="s">
        <v>8303</v>
      </c>
      <c r="S2944" s="10">
        <f>(E2944/D2944)*100</f>
        <v>20.424999999999997</v>
      </c>
      <c r="T2944" s="12">
        <f>IF(P2944&gt;0,E2944/P2944,0)</f>
        <v>202.22772277227722</v>
      </c>
      <c r="U2944" t="str">
        <f>LEFT(R2944,FIND("/",R2944,1)-1)</f>
        <v>theater</v>
      </c>
      <c r="V2944" t="str">
        <f>RIGHT(R2944,(LEN(R2944)-LEN(U2944)-1))</f>
        <v>spaces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>(I2945/86400)+25569+(-5/24)</f>
        <v>42106.921064814807</v>
      </c>
      <c r="K2945">
        <v>1426302380</v>
      </c>
      <c r="L2945" s="13">
        <f>(K2945/86400)+25569+(-5/24)</f>
        <v>42076.921064814807</v>
      </c>
      <c r="M2945" s="15" t="str">
        <f>TEXT(L2945, "mmm")</f>
        <v>Mar</v>
      </c>
      <c r="N2945" s="15" t="str">
        <f>TEXT(L2945, "yyyy")</f>
        <v>2015</v>
      </c>
      <c r="O2945" t="b">
        <v>0</v>
      </c>
      <c r="P2945">
        <v>0</v>
      </c>
      <c r="Q2945" t="b">
        <v>0</v>
      </c>
      <c r="R2945" t="s">
        <v>8303</v>
      </c>
      <c r="S2945" s="10">
        <f>(E2945/D2945)*100</f>
        <v>0</v>
      </c>
      <c r="T2945" s="12">
        <f>IF(P2945&gt;0,E2945/P2945,0)</f>
        <v>0</v>
      </c>
      <c r="U2945" t="str">
        <f>LEFT(R2945,FIND("/",R2945,1)-1)</f>
        <v>theater</v>
      </c>
      <c r="V2945" t="str">
        <f>RIGHT(R2945,(LEN(R2945)-LEN(U2945)-1))</f>
        <v>spaces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>(I2946/86400)+25569+(-5/24)</f>
        <v>42162.705995370365</v>
      </c>
      <c r="K2946">
        <v>1431122198</v>
      </c>
      <c r="L2946" s="13">
        <f>(K2946/86400)+25569+(-5/24)</f>
        <v>42132.705995370365</v>
      </c>
      <c r="M2946" s="15" t="str">
        <f>TEXT(L2946, "mmm")</f>
        <v>May</v>
      </c>
      <c r="N2946" s="15" t="str">
        <f>TEXT(L2946, "yyyy")</f>
        <v>2015</v>
      </c>
      <c r="O2946" t="b">
        <v>0</v>
      </c>
      <c r="P2946">
        <v>1</v>
      </c>
      <c r="Q2946" t="b">
        <v>0</v>
      </c>
      <c r="R2946" t="s">
        <v>8303</v>
      </c>
      <c r="S2946" s="10">
        <f>(E2946/D2946)*100</f>
        <v>1</v>
      </c>
      <c r="T2946" s="12">
        <f>IF(P2946&gt;0,E2946/P2946,0)</f>
        <v>100</v>
      </c>
      <c r="U2946" t="str">
        <f>LEFT(R2946,FIND("/",R2946,1)-1)</f>
        <v>theater</v>
      </c>
      <c r="V2946" t="str">
        <f>RIGHT(R2946,(LEN(R2946)-LEN(U2946)-1))</f>
        <v>spaces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>(I2947/86400)+25569+(-5/24)</f>
        <v>42147.931250000001</v>
      </c>
      <c r="K2947">
        <v>1429845660</v>
      </c>
      <c r="L2947" s="13">
        <f>(K2947/86400)+25569+(-5/24)</f>
        <v>42117.931250000001</v>
      </c>
      <c r="M2947" s="15" t="str">
        <f>TEXT(L2947, "mmm")</f>
        <v>Apr</v>
      </c>
      <c r="N2947" s="15" t="str">
        <f>TEXT(L2947, "yyyy")</f>
        <v>2015</v>
      </c>
      <c r="O2947" t="b">
        <v>0</v>
      </c>
      <c r="P2947">
        <v>0</v>
      </c>
      <c r="Q2947" t="b">
        <v>0</v>
      </c>
      <c r="R2947" t="s">
        <v>8303</v>
      </c>
      <c r="S2947" s="10">
        <f>(E2947/D2947)*100</f>
        <v>0</v>
      </c>
      <c r="T2947" s="12">
        <f>IF(P2947&gt;0,E2947/P2947,0)</f>
        <v>0</v>
      </c>
      <c r="U2947" t="str">
        <f>LEFT(R2947,FIND("/",R2947,1)-1)</f>
        <v>theater</v>
      </c>
      <c r="V2947" t="str">
        <f>RIGHT(R2947,(LEN(R2947)-LEN(U2947)-1))</f>
        <v>spaces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>(I2948/86400)+25569+(-5/24)</f>
        <v>42597.322824074072</v>
      </c>
      <c r="K2948">
        <v>1468673092</v>
      </c>
      <c r="L2948" s="13">
        <f>(K2948/86400)+25569+(-5/24)</f>
        <v>42567.322824074072</v>
      </c>
      <c r="M2948" s="15" t="str">
        <f>TEXT(L2948, "mmm")</f>
        <v>Jul</v>
      </c>
      <c r="N2948" s="15" t="str">
        <f>TEXT(L2948, "yyyy")</f>
        <v>2016</v>
      </c>
      <c r="O2948" t="b">
        <v>0</v>
      </c>
      <c r="P2948">
        <v>2</v>
      </c>
      <c r="Q2948" t="b">
        <v>0</v>
      </c>
      <c r="R2948" t="s">
        <v>8303</v>
      </c>
      <c r="S2948" s="10">
        <f>(E2948/D2948)*100</f>
        <v>0.1</v>
      </c>
      <c r="T2948" s="12">
        <f>IF(P2948&gt;0,E2948/P2948,0)</f>
        <v>1</v>
      </c>
      <c r="U2948" t="str">
        <f>LEFT(R2948,FIND("/",R2948,1)-1)</f>
        <v>theater</v>
      </c>
      <c r="V2948" t="str">
        <f>RIGHT(R2948,(LEN(R2948)-LEN(U2948)-1))</f>
        <v>spaces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>(I2949/86400)+25569+(-5/24)</f>
        <v>42698.507638888885</v>
      </c>
      <c r="K2949">
        <v>1475760567</v>
      </c>
      <c r="L2949" s="13">
        <f>(K2949/86400)+25569+(-5/24)</f>
        <v>42649.353784722225</v>
      </c>
      <c r="M2949" s="15" t="str">
        <f>TEXT(L2949, "mmm")</f>
        <v>Oct</v>
      </c>
      <c r="N2949" s="15" t="str">
        <f>TEXT(L2949, "yyyy")</f>
        <v>2016</v>
      </c>
      <c r="O2949" t="b">
        <v>0</v>
      </c>
      <c r="P2949">
        <v>13</v>
      </c>
      <c r="Q2949" t="b">
        <v>0</v>
      </c>
      <c r="R2949" t="s">
        <v>8303</v>
      </c>
      <c r="S2949" s="10">
        <f>(E2949/D2949)*100</f>
        <v>4.2880000000000003</v>
      </c>
      <c r="T2949" s="12">
        <f>IF(P2949&gt;0,E2949/P2949,0)</f>
        <v>82.461538461538467</v>
      </c>
      <c r="U2949" t="str">
        <f>LEFT(R2949,FIND("/",R2949,1)-1)</f>
        <v>theater</v>
      </c>
      <c r="V2949" t="str">
        <f>RIGHT(R2949,(LEN(R2949)-LEN(U2949)-1))</f>
        <v>spaces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>(I2950/86400)+25569+(-5/24)</f>
        <v>42157.440891203696</v>
      </c>
      <c r="K2950">
        <v>1428075293</v>
      </c>
      <c r="L2950" s="13">
        <f>(K2950/86400)+25569+(-5/24)</f>
        <v>42097.440891203696</v>
      </c>
      <c r="M2950" s="15" t="str">
        <f>TEXT(L2950, "mmm")</f>
        <v>Apr</v>
      </c>
      <c r="N2950" s="15" t="str">
        <f>TEXT(L2950, "yyyy")</f>
        <v>2015</v>
      </c>
      <c r="O2950" t="b">
        <v>0</v>
      </c>
      <c r="P2950">
        <v>9</v>
      </c>
      <c r="Q2950" t="b">
        <v>0</v>
      </c>
      <c r="R2950" t="s">
        <v>8303</v>
      </c>
      <c r="S2950" s="10">
        <f>(E2950/D2950)*100</f>
        <v>4.8000000000000004E-3</v>
      </c>
      <c r="T2950" s="12">
        <f>IF(P2950&gt;0,E2950/P2950,0)</f>
        <v>2.6666666666666665</v>
      </c>
      <c r="U2950" t="str">
        <f>LEFT(R2950,FIND("/",R2950,1)-1)</f>
        <v>theater</v>
      </c>
      <c r="V2950" t="str">
        <f>RIGHT(R2950,(LEN(R2950)-LEN(U2950)-1))</f>
        <v>spaces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>(I2951/86400)+25569+(-5/24)</f>
        <v>42327.656446759262</v>
      </c>
      <c r="K2951">
        <v>1445370317</v>
      </c>
      <c r="L2951" s="13">
        <f>(K2951/86400)+25569+(-5/24)</f>
        <v>42297.61478009259</v>
      </c>
      <c r="M2951" s="15" t="str">
        <f>TEXT(L2951, "mmm")</f>
        <v>Oct</v>
      </c>
      <c r="N2951" s="15" t="str">
        <f>TEXT(L2951, "yyyy")</f>
        <v>2015</v>
      </c>
      <c r="O2951" t="b">
        <v>0</v>
      </c>
      <c r="P2951">
        <v>2</v>
      </c>
      <c r="Q2951" t="b">
        <v>0</v>
      </c>
      <c r="R2951" t="s">
        <v>8303</v>
      </c>
      <c r="S2951" s="10">
        <f>(E2951/D2951)*100</f>
        <v>2.5</v>
      </c>
      <c r="T2951" s="12">
        <f>IF(P2951&gt;0,E2951/P2951,0)</f>
        <v>12.5</v>
      </c>
      <c r="U2951" t="str">
        <f>LEFT(R2951,FIND("/",R2951,1)-1)</f>
        <v>theater</v>
      </c>
      <c r="V2951" t="str">
        <f>RIGHT(R2951,(LEN(R2951)-LEN(U2951)-1))</f>
        <v>spaces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>(I2952/86400)+25569+(-5/24)</f>
        <v>42392.156851851854</v>
      </c>
      <c r="K2952">
        <v>1450946752</v>
      </c>
      <c r="L2952" s="13">
        <f>(K2952/86400)+25569+(-5/24)</f>
        <v>42362.156851851854</v>
      </c>
      <c r="M2952" s="15" t="str">
        <f>TEXT(L2952, "mmm")</f>
        <v>Dec</v>
      </c>
      <c r="N2952" s="15" t="str">
        <f>TEXT(L2952, "yyyy")</f>
        <v>2015</v>
      </c>
      <c r="O2952" t="b">
        <v>0</v>
      </c>
      <c r="P2952">
        <v>0</v>
      </c>
      <c r="Q2952" t="b">
        <v>0</v>
      </c>
      <c r="R2952" t="s">
        <v>8303</v>
      </c>
      <c r="S2952" s="10">
        <f>(E2952/D2952)*100</f>
        <v>0</v>
      </c>
      <c r="T2952" s="12">
        <f>IF(P2952&gt;0,E2952/P2952,0)</f>
        <v>0</v>
      </c>
      <c r="U2952" t="str">
        <f>LEFT(R2952,FIND("/",R2952,1)-1)</f>
        <v>theater</v>
      </c>
      <c r="V2952" t="str">
        <f>RIGHT(R2952,(LEN(R2952)-LEN(U2952)-1))</f>
        <v>spaces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>(I2953/86400)+25569+(-5/24)</f>
        <v>41917.594594907401</v>
      </c>
      <c r="K2953">
        <v>1408648573</v>
      </c>
      <c r="L2953" s="13">
        <f>(K2953/86400)+25569+(-5/24)</f>
        <v>41872.594594907401</v>
      </c>
      <c r="M2953" s="15" t="str">
        <f>TEXT(L2953, "mmm")</f>
        <v>Aug</v>
      </c>
      <c r="N2953" s="15" t="str">
        <f>TEXT(L2953, "yyyy")</f>
        <v>2014</v>
      </c>
      <c r="O2953" t="b">
        <v>0</v>
      </c>
      <c r="P2953">
        <v>58</v>
      </c>
      <c r="Q2953" t="b">
        <v>0</v>
      </c>
      <c r="R2953" t="s">
        <v>8303</v>
      </c>
      <c r="S2953" s="10">
        <f>(E2953/D2953)*100</f>
        <v>2.1919999999999997</v>
      </c>
      <c r="T2953" s="12">
        <f>IF(P2953&gt;0,E2953/P2953,0)</f>
        <v>18.896551724137932</v>
      </c>
      <c r="U2953" t="str">
        <f>LEFT(R2953,FIND("/",R2953,1)-1)</f>
        <v>theater</v>
      </c>
      <c r="V2953" t="str">
        <f>RIGHT(R2953,(LEN(R2953)-LEN(U2953)-1))</f>
        <v>spaces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>(I2954/86400)+25569+(-5/24)</f>
        <v>42659.958333333336</v>
      </c>
      <c r="K2954">
        <v>1473957239</v>
      </c>
      <c r="L2954" s="13">
        <f>(K2954/86400)+25569+(-5/24)</f>
        <v>42628.481932870367</v>
      </c>
      <c r="M2954" s="15" t="str">
        <f>TEXT(L2954, "mmm")</f>
        <v>Sep</v>
      </c>
      <c r="N2954" s="15" t="str">
        <f>TEXT(L2954, "yyyy")</f>
        <v>2016</v>
      </c>
      <c r="O2954" t="b">
        <v>0</v>
      </c>
      <c r="P2954">
        <v>8</v>
      </c>
      <c r="Q2954" t="b">
        <v>0</v>
      </c>
      <c r="R2954" t="s">
        <v>8303</v>
      </c>
      <c r="S2954" s="10">
        <f>(E2954/D2954)*100</f>
        <v>8.0250000000000004</v>
      </c>
      <c r="T2954" s="12">
        <f>IF(P2954&gt;0,E2954/P2954,0)</f>
        <v>200.625</v>
      </c>
      <c r="U2954" t="str">
        <f>LEFT(R2954,FIND("/",R2954,1)-1)</f>
        <v>theater</v>
      </c>
      <c r="V2954" t="str">
        <f>RIGHT(R2954,(LEN(R2954)-LEN(U2954)-1))</f>
        <v>spaces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>(I2955/86400)+25569+(-5/24)</f>
        <v>42285.583576388883</v>
      </c>
      <c r="K2955">
        <v>1441738821</v>
      </c>
      <c r="L2955" s="13">
        <f>(K2955/86400)+25569+(-5/24)</f>
        <v>42255.583576388883</v>
      </c>
      <c r="M2955" s="15" t="str">
        <f>TEXT(L2955, "mmm")</f>
        <v>Sep</v>
      </c>
      <c r="N2955" s="15" t="str">
        <f>TEXT(L2955, "yyyy")</f>
        <v>2015</v>
      </c>
      <c r="O2955" t="b">
        <v>0</v>
      </c>
      <c r="P2955">
        <v>3</v>
      </c>
      <c r="Q2955" t="b">
        <v>0</v>
      </c>
      <c r="R2955" t="s">
        <v>8303</v>
      </c>
      <c r="S2955" s="10">
        <f>(E2955/D2955)*100</f>
        <v>0.15125</v>
      </c>
      <c r="T2955" s="12">
        <f>IF(P2955&gt;0,E2955/P2955,0)</f>
        <v>201.66666666666666</v>
      </c>
      <c r="U2955" t="str">
        <f>LEFT(R2955,FIND("/",R2955,1)-1)</f>
        <v>theater</v>
      </c>
      <c r="V2955" t="str">
        <f>RIGHT(R2955,(LEN(R2955)-LEN(U2955)-1))</f>
        <v>spaces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>(I2956/86400)+25569+(-5/24)</f>
        <v>42810.333368055552</v>
      </c>
      <c r="K2956">
        <v>1487944803</v>
      </c>
      <c r="L2956" s="13">
        <f>(K2956/86400)+25569+(-5/24)</f>
        <v>42790.375034722216</v>
      </c>
      <c r="M2956" s="15" t="str">
        <f>TEXT(L2956, "mmm")</f>
        <v>Feb</v>
      </c>
      <c r="N2956" s="15" t="str">
        <f>TEXT(L2956, "yyyy")</f>
        <v>2017</v>
      </c>
      <c r="O2956" t="b">
        <v>0</v>
      </c>
      <c r="P2956">
        <v>0</v>
      </c>
      <c r="Q2956" t="b">
        <v>0</v>
      </c>
      <c r="R2956" t="s">
        <v>8303</v>
      </c>
      <c r="S2956" s="10">
        <f>(E2956/D2956)*100</f>
        <v>0</v>
      </c>
      <c r="T2956" s="12">
        <f>IF(P2956&gt;0,E2956/P2956,0)</f>
        <v>0</v>
      </c>
      <c r="U2956" t="str">
        <f>LEFT(R2956,FIND("/",R2956,1)-1)</f>
        <v>theater</v>
      </c>
      <c r="V2956" t="str">
        <f>RIGHT(R2956,(LEN(R2956)-LEN(U2956)-1))</f>
        <v>spaces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>(I2957/86400)+25569+(-5/24)</f>
        <v>42171.532974537033</v>
      </c>
      <c r="K2957">
        <v>1431884849</v>
      </c>
      <c r="L2957" s="13">
        <f>(K2957/86400)+25569+(-5/24)</f>
        <v>42141.532974537033</v>
      </c>
      <c r="M2957" s="15" t="str">
        <f>TEXT(L2957, "mmm")</f>
        <v>May</v>
      </c>
      <c r="N2957" s="15" t="str">
        <f>TEXT(L2957, "yyyy")</f>
        <v>2015</v>
      </c>
      <c r="O2957" t="b">
        <v>0</v>
      </c>
      <c r="P2957">
        <v>11</v>
      </c>
      <c r="Q2957" t="b">
        <v>0</v>
      </c>
      <c r="R2957" t="s">
        <v>8303</v>
      </c>
      <c r="S2957" s="10">
        <f>(E2957/D2957)*100</f>
        <v>59.583333333333336</v>
      </c>
      <c r="T2957" s="12">
        <f>IF(P2957&gt;0,E2957/P2957,0)</f>
        <v>65</v>
      </c>
      <c r="U2957" t="str">
        <f>LEFT(R2957,FIND("/",R2957,1)-1)</f>
        <v>theater</v>
      </c>
      <c r="V2957" t="str">
        <f>RIGHT(R2957,(LEN(R2957)-LEN(U2957)-1))</f>
        <v>spaces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>(I2958/86400)+25569+(-5/24)</f>
        <v>42494.750578703701</v>
      </c>
      <c r="K2958">
        <v>1459810850</v>
      </c>
      <c r="L2958" s="13">
        <f>(K2958/86400)+25569+(-5/24)</f>
        <v>42464.750578703701</v>
      </c>
      <c r="M2958" s="15" t="str">
        <f>TEXT(L2958, "mmm")</f>
        <v>Apr</v>
      </c>
      <c r="N2958" s="15" t="str">
        <f>TEXT(L2958, "yyyy")</f>
        <v>2016</v>
      </c>
      <c r="O2958" t="b">
        <v>0</v>
      </c>
      <c r="P2958">
        <v>20</v>
      </c>
      <c r="Q2958" t="b">
        <v>0</v>
      </c>
      <c r="R2958" t="s">
        <v>8303</v>
      </c>
      <c r="S2958" s="10">
        <f>(E2958/D2958)*100</f>
        <v>16.734177215189874</v>
      </c>
      <c r="T2958" s="12">
        <f>IF(P2958&gt;0,E2958/P2958,0)</f>
        <v>66.099999999999994</v>
      </c>
      <c r="U2958" t="str">
        <f>LEFT(R2958,FIND("/",R2958,1)-1)</f>
        <v>theater</v>
      </c>
      <c r="V2958" t="str">
        <f>RIGHT(R2958,(LEN(R2958)-LEN(U2958)-1))</f>
        <v>spaces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>(I2959/86400)+25569+(-5/24)</f>
        <v>42090.761249999996</v>
      </c>
      <c r="K2959">
        <v>1422317772</v>
      </c>
      <c r="L2959" s="13">
        <f>(K2959/86400)+25569+(-5/24)</f>
        <v>42030.80291666666</v>
      </c>
      <c r="M2959" s="15" t="str">
        <f>TEXT(L2959, "mmm")</f>
        <v>Jan</v>
      </c>
      <c r="N2959" s="15" t="str">
        <f>TEXT(L2959, "yyyy")</f>
        <v>2015</v>
      </c>
      <c r="O2959" t="b">
        <v>0</v>
      </c>
      <c r="P2959">
        <v>3</v>
      </c>
      <c r="Q2959" t="b">
        <v>0</v>
      </c>
      <c r="R2959" t="s">
        <v>8303</v>
      </c>
      <c r="S2959" s="10">
        <f>(E2959/D2959)*100</f>
        <v>1.8666666666666669</v>
      </c>
      <c r="T2959" s="12">
        <f>IF(P2959&gt;0,E2959/P2959,0)</f>
        <v>93.333333333333329</v>
      </c>
      <c r="U2959" t="str">
        <f>LEFT(R2959,FIND("/",R2959,1)-1)</f>
        <v>theater</v>
      </c>
      <c r="V2959" t="str">
        <f>RIGHT(R2959,(LEN(R2959)-LEN(U2959)-1))</f>
        <v>spaces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>(I2960/86400)+25569+(-5/24)</f>
        <v>42498.529131944444</v>
      </c>
      <c r="K2960">
        <v>1457548917</v>
      </c>
      <c r="L2960" s="13">
        <f>(K2960/86400)+25569+(-5/24)</f>
        <v>42438.570798611108</v>
      </c>
      <c r="M2960" s="15" t="str">
        <f>TEXT(L2960, "mmm")</f>
        <v>Mar</v>
      </c>
      <c r="N2960" s="15" t="str">
        <f>TEXT(L2960, "yyyy")</f>
        <v>2016</v>
      </c>
      <c r="O2960" t="b">
        <v>0</v>
      </c>
      <c r="P2960">
        <v>0</v>
      </c>
      <c r="Q2960" t="b">
        <v>0</v>
      </c>
      <c r="R2960" t="s">
        <v>8303</v>
      </c>
      <c r="S2960" s="10">
        <f>(E2960/D2960)*100</f>
        <v>0</v>
      </c>
      <c r="T2960" s="12">
        <f>IF(P2960&gt;0,E2960/P2960,0)</f>
        <v>0</v>
      </c>
      <c r="U2960" t="str">
        <f>LEFT(R2960,FIND("/",R2960,1)-1)</f>
        <v>theater</v>
      </c>
      <c r="V2960" t="str">
        <f>RIGHT(R2960,(LEN(R2960)-LEN(U2960)-1))</f>
        <v>spaces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>(I2961/86400)+25569+(-5/24)</f>
        <v>42527.800057870372</v>
      </c>
      <c r="K2961">
        <v>1462666325</v>
      </c>
      <c r="L2961" s="13">
        <f>(K2961/86400)+25569+(-5/24)</f>
        <v>42497.800057870372</v>
      </c>
      <c r="M2961" s="15" t="str">
        <f>TEXT(L2961, "mmm")</f>
        <v>May</v>
      </c>
      <c r="N2961" s="15" t="str">
        <f>TEXT(L2961, "yyyy")</f>
        <v>2016</v>
      </c>
      <c r="O2961" t="b">
        <v>0</v>
      </c>
      <c r="P2961">
        <v>0</v>
      </c>
      <c r="Q2961" t="b">
        <v>0</v>
      </c>
      <c r="R2961" t="s">
        <v>8303</v>
      </c>
      <c r="S2961" s="10">
        <f>(E2961/D2961)*100</f>
        <v>0</v>
      </c>
      <c r="T2961" s="12">
        <f>IF(P2961&gt;0,E2961/P2961,0)</f>
        <v>0</v>
      </c>
      <c r="U2961" t="str">
        <f>LEFT(R2961,FIND("/",R2961,1)-1)</f>
        <v>theater</v>
      </c>
      <c r="V2961" t="str">
        <f>RIGHT(R2961,(LEN(R2961)-LEN(U2961)-1))</f>
        <v>spaces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>(I2962/86400)+25569+(-5/24)</f>
        <v>41893.54887731481</v>
      </c>
      <c r="K2962">
        <v>1407867023</v>
      </c>
      <c r="L2962" s="13">
        <f>(K2962/86400)+25569+(-5/24)</f>
        <v>41863.54887731481</v>
      </c>
      <c r="M2962" s="15" t="str">
        <f>TEXT(L2962, "mmm")</f>
        <v>Aug</v>
      </c>
      <c r="N2962" s="15" t="str">
        <f>TEXT(L2962, "yyyy")</f>
        <v>2014</v>
      </c>
      <c r="O2962" t="b">
        <v>0</v>
      </c>
      <c r="P2962">
        <v>0</v>
      </c>
      <c r="Q2962" t="b">
        <v>0</v>
      </c>
      <c r="R2962" t="s">
        <v>8303</v>
      </c>
      <c r="S2962" s="10">
        <f>(E2962/D2962)*100</f>
        <v>0</v>
      </c>
      <c r="T2962" s="12">
        <f>IF(P2962&gt;0,E2962/P2962,0)</f>
        <v>0</v>
      </c>
      <c r="U2962" t="str">
        <f>LEFT(R2962,FIND("/",R2962,1)-1)</f>
        <v>theater</v>
      </c>
      <c r="V2962" t="str">
        <f>RIGHT(R2962,(LEN(R2962)-LEN(U2962)-1))</f>
        <v>spaces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>(I2963/86400)+25569+(-5/24)</f>
        <v>42088.958333333336</v>
      </c>
      <c r="K2963">
        <v>1424927159</v>
      </c>
      <c r="L2963" s="13">
        <f>(K2963/86400)+25569+(-5/24)</f>
        <v>42061.004155092589</v>
      </c>
      <c r="M2963" s="15" t="str">
        <f>TEXT(L2963, "mmm")</f>
        <v>Feb</v>
      </c>
      <c r="N2963" s="15" t="str">
        <f>TEXT(L2963, "yyyy")</f>
        <v>2015</v>
      </c>
      <c r="O2963" t="b">
        <v>0</v>
      </c>
      <c r="P2963">
        <v>108</v>
      </c>
      <c r="Q2963" t="b">
        <v>1</v>
      </c>
      <c r="R2963" t="s">
        <v>8271</v>
      </c>
      <c r="S2963" s="10">
        <f>(E2963/D2963)*100</f>
        <v>109.62</v>
      </c>
      <c r="T2963" s="12">
        <f>IF(P2963&gt;0,E2963/P2963,0)</f>
        <v>50.75</v>
      </c>
      <c r="U2963" t="str">
        <f>LEFT(R2963,FIND("/",R2963,1)-1)</f>
        <v>theater</v>
      </c>
      <c r="V2963" t="str">
        <f>RIGHT(R2963,(LEN(R2963)-LEN(U2963)-1))</f>
        <v>plays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>(I2964/86400)+25569+(-5/24)</f>
        <v>42064.082638888889</v>
      </c>
      <c r="K2964">
        <v>1422769906</v>
      </c>
      <c r="L2964" s="13">
        <f>(K2964/86400)+25569+(-5/24)</f>
        <v>42036.035949074074</v>
      </c>
      <c r="M2964" s="15" t="str">
        <f>TEXT(L2964, "mmm")</f>
        <v>Feb</v>
      </c>
      <c r="N2964" s="15" t="str">
        <f>TEXT(L2964, "yyyy")</f>
        <v>2015</v>
      </c>
      <c r="O2964" t="b">
        <v>0</v>
      </c>
      <c r="P2964">
        <v>20</v>
      </c>
      <c r="Q2964" t="b">
        <v>1</v>
      </c>
      <c r="R2964" t="s">
        <v>8271</v>
      </c>
      <c r="S2964" s="10">
        <f>(E2964/D2964)*100</f>
        <v>121.8</v>
      </c>
      <c r="T2964" s="12">
        <f>IF(P2964&gt;0,E2964/P2964,0)</f>
        <v>60.9</v>
      </c>
      <c r="U2964" t="str">
        <f>LEFT(R2964,FIND("/",R2964,1)-1)</f>
        <v>theater</v>
      </c>
      <c r="V2964" t="str">
        <f>RIGHT(R2964,(LEN(R2964)-LEN(U2964)-1))</f>
        <v>plays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>(I2965/86400)+25569+(-5/24)</f>
        <v>42187.26185185185</v>
      </c>
      <c r="K2965">
        <v>1433243824</v>
      </c>
      <c r="L2965" s="13">
        <f>(K2965/86400)+25569+(-5/24)</f>
        <v>42157.26185185185</v>
      </c>
      <c r="M2965" s="15" t="str">
        <f>TEXT(L2965, "mmm")</f>
        <v>Jun</v>
      </c>
      <c r="N2965" s="15" t="str">
        <f>TEXT(L2965, "yyyy")</f>
        <v>2015</v>
      </c>
      <c r="O2965" t="b">
        <v>0</v>
      </c>
      <c r="P2965">
        <v>98</v>
      </c>
      <c r="Q2965" t="b">
        <v>1</v>
      </c>
      <c r="R2965" t="s">
        <v>8271</v>
      </c>
      <c r="S2965" s="10">
        <f>(E2965/D2965)*100</f>
        <v>106.85</v>
      </c>
      <c r="T2965" s="12">
        <f>IF(P2965&gt;0,E2965/P2965,0)</f>
        <v>109.03061224489795</v>
      </c>
      <c r="U2965" t="str">
        <f>LEFT(R2965,FIND("/",R2965,1)-1)</f>
        <v>theater</v>
      </c>
      <c r="V2965" t="str">
        <f>RIGHT(R2965,(LEN(R2965)-LEN(U2965)-1))</f>
        <v>plays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>(I2966/86400)+25569+(-5/24)</f>
        <v>41857.688888888886</v>
      </c>
      <c r="K2966">
        <v>1404769819</v>
      </c>
      <c r="L2966" s="13">
        <f>(K2966/86400)+25569+(-5/24)</f>
        <v>41827.701608796291</v>
      </c>
      <c r="M2966" s="15" t="str">
        <f>TEXT(L2966, "mmm")</f>
        <v>Jul</v>
      </c>
      <c r="N2966" s="15" t="str">
        <f>TEXT(L2966, "yyyy")</f>
        <v>2014</v>
      </c>
      <c r="O2966" t="b">
        <v>0</v>
      </c>
      <c r="P2966">
        <v>196</v>
      </c>
      <c r="Q2966" t="b">
        <v>1</v>
      </c>
      <c r="R2966" t="s">
        <v>8271</v>
      </c>
      <c r="S2966" s="10">
        <f>(E2966/D2966)*100</f>
        <v>100.71379999999999</v>
      </c>
      <c r="T2966" s="12">
        <f>IF(P2966&gt;0,E2966/P2966,0)</f>
        <v>25.692295918367346</v>
      </c>
      <c r="U2966" t="str">
        <f>LEFT(R2966,FIND("/",R2966,1)-1)</f>
        <v>theater</v>
      </c>
      <c r="V2966" t="str">
        <f>RIGHT(R2966,(LEN(R2966)-LEN(U2966)-1))</f>
        <v>plays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>(I2967/86400)+25569+(-5/24)</f>
        <v>42192.521215277775</v>
      </c>
      <c r="K2967">
        <v>1433698233</v>
      </c>
      <c r="L2967" s="13">
        <f>(K2967/86400)+25569+(-5/24)</f>
        <v>42162.521215277775</v>
      </c>
      <c r="M2967" s="15" t="str">
        <f>TEXT(L2967, "mmm")</f>
        <v>Jun</v>
      </c>
      <c r="N2967" s="15" t="str">
        <f>TEXT(L2967, "yyyy")</f>
        <v>2015</v>
      </c>
      <c r="O2967" t="b">
        <v>0</v>
      </c>
      <c r="P2967">
        <v>39</v>
      </c>
      <c r="Q2967" t="b">
        <v>1</v>
      </c>
      <c r="R2967" t="s">
        <v>8271</v>
      </c>
      <c r="S2967" s="10">
        <f>(E2967/D2967)*100</f>
        <v>109.00000000000001</v>
      </c>
      <c r="T2967" s="12">
        <f>IF(P2967&gt;0,E2967/P2967,0)</f>
        <v>41.92307692307692</v>
      </c>
      <c r="U2967" t="str">
        <f>LEFT(R2967,FIND("/",R2967,1)-1)</f>
        <v>theater</v>
      </c>
      <c r="V2967" t="str">
        <f>RIGHT(R2967,(LEN(R2967)-LEN(U2967)-1))</f>
        <v>plays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>(I2968/86400)+25569+(-5/24)</f>
        <v>42263.530231481483</v>
      </c>
      <c r="K2968">
        <v>1439833412</v>
      </c>
      <c r="L2968" s="13">
        <f>(K2968/86400)+25569+(-5/24)</f>
        <v>42233.530231481483</v>
      </c>
      <c r="M2968" s="15" t="str">
        <f>TEXT(L2968, "mmm")</f>
        <v>Aug</v>
      </c>
      <c r="N2968" s="15" t="str">
        <f>TEXT(L2968, "yyyy")</f>
        <v>2015</v>
      </c>
      <c r="O2968" t="b">
        <v>0</v>
      </c>
      <c r="P2968">
        <v>128</v>
      </c>
      <c r="Q2968" t="b">
        <v>1</v>
      </c>
      <c r="R2968" t="s">
        <v>8271</v>
      </c>
      <c r="S2968" s="10">
        <f>(E2968/D2968)*100</f>
        <v>113.63000000000001</v>
      </c>
      <c r="T2968" s="12">
        <f>IF(P2968&gt;0,E2968/P2968,0)</f>
        <v>88.7734375</v>
      </c>
      <c r="U2968" t="str">
        <f>LEFT(R2968,FIND("/",R2968,1)-1)</f>
        <v>theater</v>
      </c>
      <c r="V2968" t="str">
        <f>RIGHT(R2968,(LEN(R2968)-LEN(U2968)-1))</f>
        <v>plays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>(I2969/86400)+25569+(-5/24)</f>
        <v>42071.947824074072</v>
      </c>
      <c r="K2969">
        <v>1423284292</v>
      </c>
      <c r="L2969" s="13">
        <f>(K2969/86400)+25569+(-5/24)</f>
        <v>42041.989490740736</v>
      </c>
      <c r="M2969" s="15" t="str">
        <f>TEXT(L2969, "mmm")</f>
        <v>Feb</v>
      </c>
      <c r="N2969" s="15" t="str">
        <f>TEXT(L2969, "yyyy")</f>
        <v>2015</v>
      </c>
      <c r="O2969" t="b">
        <v>0</v>
      </c>
      <c r="P2969">
        <v>71</v>
      </c>
      <c r="Q2969" t="b">
        <v>1</v>
      </c>
      <c r="R2969" t="s">
        <v>8271</v>
      </c>
      <c r="S2969" s="10">
        <f>(E2969/D2969)*100</f>
        <v>113.92</v>
      </c>
      <c r="T2969" s="12">
        <f>IF(P2969&gt;0,E2969/P2969,0)</f>
        <v>80.225352112676063</v>
      </c>
      <c r="U2969" t="str">
        <f>LEFT(R2969,FIND("/",R2969,1)-1)</f>
        <v>theater</v>
      </c>
      <c r="V2969" t="str">
        <f>RIGHT(R2969,(LEN(R2969)-LEN(U2969)-1))</f>
        <v>plays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>(I2970/86400)+25569+(-5/24)</f>
        <v>42598.957638888889</v>
      </c>
      <c r="K2970">
        <v>1470227660</v>
      </c>
      <c r="L2970" s="13">
        <f>(K2970/86400)+25569+(-5/24)</f>
        <v>42585.315509259257</v>
      </c>
      <c r="M2970" s="15" t="str">
        <f>TEXT(L2970, "mmm")</f>
        <v>Aug</v>
      </c>
      <c r="N2970" s="15" t="str">
        <f>TEXT(L2970, "yyyy")</f>
        <v>2016</v>
      </c>
      <c r="O2970" t="b">
        <v>0</v>
      </c>
      <c r="P2970">
        <v>47</v>
      </c>
      <c r="Q2970" t="b">
        <v>1</v>
      </c>
      <c r="R2970" t="s">
        <v>8271</v>
      </c>
      <c r="S2970" s="10">
        <f>(E2970/D2970)*100</f>
        <v>106</v>
      </c>
      <c r="T2970" s="12">
        <f>IF(P2970&gt;0,E2970/P2970,0)</f>
        <v>78.936170212765958</v>
      </c>
      <c r="U2970" t="str">
        <f>LEFT(R2970,FIND("/",R2970,1)-1)</f>
        <v>theater</v>
      </c>
      <c r="V2970" t="str">
        <f>RIGHT(R2970,(LEN(R2970)-LEN(U2970)-1))</f>
        <v>plays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>(I2971/86400)+25569+(-5/24)</f>
        <v>42127.743750000001</v>
      </c>
      <c r="K2971">
        <v>1428087153</v>
      </c>
      <c r="L2971" s="13">
        <f>(K2971/86400)+25569+(-5/24)</f>
        <v>42097.578159722216</v>
      </c>
      <c r="M2971" s="15" t="str">
        <f>TEXT(L2971, "mmm")</f>
        <v>Apr</v>
      </c>
      <c r="N2971" s="15" t="str">
        <f>TEXT(L2971, "yyyy")</f>
        <v>2015</v>
      </c>
      <c r="O2971" t="b">
        <v>0</v>
      </c>
      <c r="P2971">
        <v>17</v>
      </c>
      <c r="Q2971" t="b">
        <v>1</v>
      </c>
      <c r="R2971" t="s">
        <v>8271</v>
      </c>
      <c r="S2971" s="10">
        <f>(E2971/D2971)*100</f>
        <v>162.5</v>
      </c>
      <c r="T2971" s="12">
        <f>IF(P2971&gt;0,E2971/P2971,0)</f>
        <v>95.588235294117652</v>
      </c>
      <c r="U2971" t="str">
        <f>LEFT(R2971,FIND("/",R2971,1)-1)</f>
        <v>theater</v>
      </c>
      <c r="V2971" t="str">
        <f>RIGHT(R2971,(LEN(R2971)-LEN(U2971)-1))</f>
        <v>plays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>(I2972/86400)+25569+(-5/24)</f>
        <v>41838.461238425924</v>
      </c>
      <c r="K2972">
        <v>1403107451</v>
      </c>
      <c r="L2972" s="13">
        <f>(K2972/86400)+25569+(-5/24)</f>
        <v>41808.461238425924</v>
      </c>
      <c r="M2972" s="15" t="str">
        <f>TEXT(L2972, "mmm")</f>
        <v>Jun</v>
      </c>
      <c r="N2972" s="15" t="str">
        <f>TEXT(L2972, "yyyy")</f>
        <v>2014</v>
      </c>
      <c r="O2972" t="b">
        <v>0</v>
      </c>
      <c r="P2972">
        <v>91</v>
      </c>
      <c r="Q2972" t="b">
        <v>1</v>
      </c>
      <c r="R2972" t="s">
        <v>8271</v>
      </c>
      <c r="S2972" s="10">
        <f>(E2972/D2972)*100</f>
        <v>106</v>
      </c>
      <c r="T2972" s="12">
        <f>IF(P2972&gt;0,E2972/P2972,0)</f>
        <v>69.890109890109883</v>
      </c>
      <c r="U2972" t="str">
        <f>LEFT(R2972,FIND("/",R2972,1)-1)</f>
        <v>theater</v>
      </c>
      <c r="V2972" t="str">
        <f>RIGHT(R2972,(LEN(R2972)-LEN(U2972)-1))</f>
        <v>plays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>(I2973/86400)+25569+(-5/24)</f>
        <v>41882.449976851851</v>
      </c>
      <c r="K2973">
        <v>1406908078</v>
      </c>
      <c r="L2973" s="13">
        <f>(K2973/86400)+25569+(-5/24)</f>
        <v>41852.449976851851</v>
      </c>
      <c r="M2973" s="15" t="str">
        <f>TEXT(L2973, "mmm")</f>
        <v>Aug</v>
      </c>
      <c r="N2973" s="15" t="str">
        <f>TEXT(L2973, "yyyy")</f>
        <v>2014</v>
      </c>
      <c r="O2973" t="b">
        <v>0</v>
      </c>
      <c r="P2973">
        <v>43</v>
      </c>
      <c r="Q2973" t="b">
        <v>1</v>
      </c>
      <c r="R2973" t="s">
        <v>8271</v>
      </c>
      <c r="S2973" s="10">
        <f>(E2973/D2973)*100</f>
        <v>100.15624999999999</v>
      </c>
      <c r="T2973" s="12">
        <f>IF(P2973&gt;0,E2973/P2973,0)</f>
        <v>74.534883720930239</v>
      </c>
      <c r="U2973" t="str">
        <f>LEFT(R2973,FIND("/",R2973,1)-1)</f>
        <v>theater</v>
      </c>
      <c r="V2973" t="str">
        <f>RIGHT(R2973,(LEN(R2973)-LEN(U2973)-1))</f>
        <v>plays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>(I2974/86400)+25569+(-5/24)</f>
        <v>42708.833333333336</v>
      </c>
      <c r="K2974">
        <v>1479609520</v>
      </c>
      <c r="L2974" s="13">
        <f>(K2974/86400)+25569+(-5/24)</f>
        <v>42693.90185185185</v>
      </c>
      <c r="M2974" s="15" t="str">
        <f>TEXT(L2974, "mmm")</f>
        <v>Nov</v>
      </c>
      <c r="N2974" s="15" t="str">
        <f>TEXT(L2974, "yyyy")</f>
        <v>2016</v>
      </c>
      <c r="O2974" t="b">
        <v>0</v>
      </c>
      <c r="P2974">
        <v>17</v>
      </c>
      <c r="Q2974" t="b">
        <v>1</v>
      </c>
      <c r="R2974" t="s">
        <v>8271</v>
      </c>
      <c r="S2974" s="10">
        <f>(E2974/D2974)*100</f>
        <v>105.35000000000001</v>
      </c>
      <c r="T2974" s="12">
        <f>IF(P2974&gt;0,E2974/P2974,0)</f>
        <v>123.94117647058823</v>
      </c>
      <c r="U2974" t="str">
        <f>LEFT(R2974,FIND("/",R2974,1)-1)</f>
        <v>theater</v>
      </c>
      <c r="V2974" t="str">
        <f>RIGHT(R2974,(LEN(R2974)-LEN(U2974)-1))</f>
        <v>plays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>(I2975/86400)+25569+(-5/24)</f>
        <v>42369.958333333336</v>
      </c>
      <c r="K2975">
        <v>1449171508</v>
      </c>
      <c r="L2975" s="13">
        <f>(K2975/86400)+25569+(-5/24)</f>
        <v>42341.610046296293</v>
      </c>
      <c r="M2975" s="15" t="str">
        <f>TEXT(L2975, "mmm")</f>
        <v>Dec</v>
      </c>
      <c r="N2975" s="15" t="str">
        <f>TEXT(L2975, "yyyy")</f>
        <v>2015</v>
      </c>
      <c r="O2975" t="b">
        <v>0</v>
      </c>
      <c r="P2975">
        <v>33</v>
      </c>
      <c r="Q2975" t="b">
        <v>1</v>
      </c>
      <c r="R2975" t="s">
        <v>8271</v>
      </c>
      <c r="S2975" s="10">
        <f>(E2975/D2975)*100</f>
        <v>174.8</v>
      </c>
      <c r="T2975" s="12">
        <f>IF(P2975&gt;0,E2975/P2975,0)</f>
        <v>264.84848484848487</v>
      </c>
      <c r="U2975" t="str">
        <f>LEFT(R2975,FIND("/",R2975,1)-1)</f>
        <v>theater</v>
      </c>
      <c r="V2975" t="str">
        <f>RIGHT(R2975,(LEN(R2975)-LEN(U2975)-1))</f>
        <v>plays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>(I2976/86400)+25569+(-5/24)</f>
        <v>41907.857638888883</v>
      </c>
      <c r="K2976">
        <v>1409275671</v>
      </c>
      <c r="L2976" s="13">
        <f>(K2976/86400)+25569+(-5/24)</f>
        <v>41879.852673611109</v>
      </c>
      <c r="M2976" s="15" t="str">
        <f>TEXT(L2976, "mmm")</f>
        <v>Aug</v>
      </c>
      <c r="N2976" s="15" t="str">
        <f>TEXT(L2976, "yyyy")</f>
        <v>2014</v>
      </c>
      <c r="O2976" t="b">
        <v>0</v>
      </c>
      <c r="P2976">
        <v>87</v>
      </c>
      <c r="Q2976" t="b">
        <v>1</v>
      </c>
      <c r="R2976" t="s">
        <v>8271</v>
      </c>
      <c r="S2976" s="10">
        <f>(E2976/D2976)*100</f>
        <v>102</v>
      </c>
      <c r="T2976" s="12">
        <f>IF(P2976&gt;0,E2976/P2976,0)</f>
        <v>58.620689655172413</v>
      </c>
      <c r="U2976" t="str">
        <f>LEFT(R2976,FIND("/",R2976,1)-1)</f>
        <v>theater</v>
      </c>
      <c r="V2976" t="str">
        <f>RIGHT(R2976,(LEN(R2976)-LEN(U2976)-1))</f>
        <v>plays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>(I2977/86400)+25569+(-5/24)</f>
        <v>41969.916666666664</v>
      </c>
      <c r="K2977">
        <v>1414599886</v>
      </c>
      <c r="L2977" s="13">
        <f>(K2977/86400)+25569+(-5/24)</f>
        <v>41941.475532407407</v>
      </c>
      <c r="M2977" s="15" t="str">
        <f>TEXT(L2977, "mmm")</f>
        <v>Oct</v>
      </c>
      <c r="N2977" s="15" t="str">
        <f>TEXT(L2977, "yyyy")</f>
        <v>2014</v>
      </c>
      <c r="O2977" t="b">
        <v>0</v>
      </c>
      <c r="P2977">
        <v>113</v>
      </c>
      <c r="Q2977" t="b">
        <v>1</v>
      </c>
      <c r="R2977" t="s">
        <v>8271</v>
      </c>
      <c r="S2977" s="10">
        <f>(E2977/D2977)*100</f>
        <v>100.125</v>
      </c>
      <c r="T2977" s="12">
        <f>IF(P2977&gt;0,E2977/P2977,0)</f>
        <v>70.884955752212392</v>
      </c>
      <c r="U2977" t="str">
        <f>LEFT(R2977,FIND("/",R2977,1)-1)</f>
        <v>theater</v>
      </c>
      <c r="V2977" t="str">
        <f>RIGHT(R2977,(LEN(R2977)-LEN(U2977)-1))</f>
        <v>plays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>(I2978/86400)+25569+(-5/24)</f>
        <v>42442.291666666664</v>
      </c>
      <c r="K2978">
        <v>1456421530</v>
      </c>
      <c r="L2978" s="13">
        <f>(K2978/86400)+25569+(-5/24)</f>
        <v>42425.522337962961</v>
      </c>
      <c r="M2978" s="15" t="str">
        <f>TEXT(L2978, "mmm")</f>
        <v>Feb</v>
      </c>
      <c r="N2978" s="15" t="str">
        <f>TEXT(L2978, "yyyy")</f>
        <v>2016</v>
      </c>
      <c r="O2978" t="b">
        <v>0</v>
      </c>
      <c r="P2978">
        <v>14</v>
      </c>
      <c r="Q2978" t="b">
        <v>1</v>
      </c>
      <c r="R2978" t="s">
        <v>8271</v>
      </c>
      <c r="S2978" s="10">
        <f>(E2978/D2978)*100</f>
        <v>171.42857142857142</v>
      </c>
      <c r="T2978" s="12">
        <f>IF(P2978&gt;0,E2978/P2978,0)</f>
        <v>8.5714285714285712</v>
      </c>
      <c r="U2978" t="str">
        <f>LEFT(R2978,FIND("/",R2978,1)-1)</f>
        <v>theater</v>
      </c>
      <c r="V2978" t="str">
        <f>RIGHT(R2978,(LEN(R2978)-LEN(U2978)-1))</f>
        <v>plays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>(I2979/86400)+25569+(-5/24)</f>
        <v>42085.884722222218</v>
      </c>
      <c r="K2979">
        <v>1421960934</v>
      </c>
      <c r="L2979" s="13">
        <f>(K2979/86400)+25569+(-5/24)</f>
        <v>42026.672847222224</v>
      </c>
      <c r="M2979" s="15" t="str">
        <f>TEXT(L2979, "mmm")</f>
        <v>Jan</v>
      </c>
      <c r="N2979" s="15" t="str">
        <f>TEXT(L2979, "yyyy")</f>
        <v>2015</v>
      </c>
      <c r="O2979" t="b">
        <v>0</v>
      </c>
      <c r="P2979">
        <v>30</v>
      </c>
      <c r="Q2979" t="b">
        <v>1</v>
      </c>
      <c r="R2979" t="s">
        <v>8271</v>
      </c>
      <c r="S2979" s="10">
        <f>(E2979/D2979)*100</f>
        <v>113.56666666666666</v>
      </c>
      <c r="T2979" s="12">
        <f>IF(P2979&gt;0,E2979/P2979,0)</f>
        <v>113.56666666666666</v>
      </c>
      <c r="U2979" t="str">
        <f>LEFT(R2979,FIND("/",R2979,1)-1)</f>
        <v>theater</v>
      </c>
      <c r="V2979" t="str">
        <f>RIGHT(R2979,(LEN(R2979)-LEN(U2979)-1))</f>
        <v>plays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>(I2980/86400)+25569+(-5/24)</f>
        <v>41932.040972222218</v>
      </c>
      <c r="K2980">
        <v>1412954547</v>
      </c>
      <c r="L2980" s="13">
        <f>(K2980/86400)+25569+(-5/24)</f>
        <v>41922.432256944441</v>
      </c>
      <c r="M2980" s="15" t="str">
        <f>TEXT(L2980, "mmm")</f>
        <v>Oct</v>
      </c>
      <c r="N2980" s="15" t="str">
        <f>TEXT(L2980, "yyyy")</f>
        <v>2014</v>
      </c>
      <c r="O2980" t="b">
        <v>0</v>
      </c>
      <c r="P2980">
        <v>16</v>
      </c>
      <c r="Q2980" t="b">
        <v>1</v>
      </c>
      <c r="R2980" t="s">
        <v>8271</v>
      </c>
      <c r="S2980" s="10">
        <f>(E2980/D2980)*100</f>
        <v>129.46666666666667</v>
      </c>
      <c r="T2980" s="12">
        <f>IF(P2980&gt;0,E2980/P2980,0)</f>
        <v>60.6875</v>
      </c>
      <c r="U2980" t="str">
        <f>LEFT(R2980,FIND("/",R2980,1)-1)</f>
        <v>theater</v>
      </c>
      <c r="V2980" t="str">
        <f>RIGHT(R2980,(LEN(R2980)-LEN(U2980)-1))</f>
        <v>plays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>(I2981/86400)+25569+(-5/24)</f>
        <v>42010.041666666664</v>
      </c>
      <c r="K2981">
        <v>1419104823</v>
      </c>
      <c r="L2981" s="13">
        <f>(K2981/86400)+25569+(-5/24)</f>
        <v>41993.616006944438</v>
      </c>
      <c r="M2981" s="15" t="str">
        <f>TEXT(L2981, "mmm")</f>
        <v>Dec</v>
      </c>
      <c r="N2981" s="15" t="str">
        <f>TEXT(L2981, "yyyy")</f>
        <v>2014</v>
      </c>
      <c r="O2981" t="b">
        <v>0</v>
      </c>
      <c r="P2981">
        <v>46</v>
      </c>
      <c r="Q2981" t="b">
        <v>1</v>
      </c>
      <c r="R2981" t="s">
        <v>8271</v>
      </c>
      <c r="S2981" s="10">
        <f>(E2981/D2981)*100</f>
        <v>101.4</v>
      </c>
      <c r="T2981" s="12">
        <f>IF(P2981&gt;0,E2981/P2981,0)</f>
        <v>110.21739130434783</v>
      </c>
      <c r="U2981" t="str">
        <f>LEFT(R2981,FIND("/",R2981,1)-1)</f>
        <v>theater</v>
      </c>
      <c r="V2981" t="str">
        <f>RIGHT(R2981,(LEN(R2981)-LEN(U2981)-1))</f>
        <v>plays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>(I2982/86400)+25569+(-5/24)</f>
        <v>42239.874999999993</v>
      </c>
      <c r="K2982">
        <v>1438639130</v>
      </c>
      <c r="L2982" s="13">
        <f>(K2982/86400)+25569+(-5/24)</f>
        <v>42219.70752314815</v>
      </c>
      <c r="M2982" s="15" t="str">
        <f>TEXT(L2982, "mmm")</f>
        <v>Aug</v>
      </c>
      <c r="N2982" s="15" t="str">
        <f>TEXT(L2982, "yyyy")</f>
        <v>2015</v>
      </c>
      <c r="O2982" t="b">
        <v>0</v>
      </c>
      <c r="P2982">
        <v>24</v>
      </c>
      <c r="Q2982" t="b">
        <v>1</v>
      </c>
      <c r="R2982" t="s">
        <v>8271</v>
      </c>
      <c r="S2982" s="10">
        <f>(E2982/D2982)*100</f>
        <v>109.16666666666666</v>
      </c>
      <c r="T2982" s="12">
        <f>IF(P2982&gt;0,E2982/P2982,0)</f>
        <v>136.45833333333334</v>
      </c>
      <c r="U2982" t="str">
        <f>LEFT(R2982,FIND("/",R2982,1)-1)</f>
        <v>theater</v>
      </c>
      <c r="V2982" t="str">
        <f>RIGHT(R2982,(LEN(R2982)-LEN(U2982)-1))</f>
        <v>plays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>(I2983/86400)+25569+(-5/24)</f>
        <v>42270.351342592585</v>
      </c>
      <c r="K2983">
        <v>1439126756</v>
      </c>
      <c r="L2983" s="13">
        <f>(K2983/86400)+25569+(-5/24)</f>
        <v>42225.351342592585</v>
      </c>
      <c r="M2983" s="15" t="str">
        <f>TEXT(L2983, "mmm")</f>
        <v>Aug</v>
      </c>
      <c r="N2983" s="15" t="str">
        <f>TEXT(L2983, "yyyy")</f>
        <v>2015</v>
      </c>
      <c r="O2983" t="b">
        <v>1</v>
      </c>
      <c r="P2983">
        <v>97</v>
      </c>
      <c r="Q2983" t="b">
        <v>1</v>
      </c>
      <c r="R2983" t="s">
        <v>8303</v>
      </c>
      <c r="S2983" s="10">
        <f>(E2983/D2983)*100</f>
        <v>128.92500000000001</v>
      </c>
      <c r="T2983" s="12">
        <f>IF(P2983&gt;0,E2983/P2983,0)</f>
        <v>53.164948453608247</v>
      </c>
      <c r="U2983" t="str">
        <f>LEFT(R2983,FIND("/",R2983,1)-1)</f>
        <v>theater</v>
      </c>
      <c r="V2983" t="str">
        <f>RIGHT(R2983,(LEN(R2983)-LEN(U2983)-1))</f>
        <v>spaces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>(I2984/86400)+25569+(-5/24)</f>
        <v>42411.478506944441</v>
      </c>
      <c r="K2984">
        <v>1452616143</v>
      </c>
      <c r="L2984" s="13">
        <f>(K2984/86400)+25569+(-5/24)</f>
        <v>42381.478506944441</v>
      </c>
      <c r="M2984" s="15" t="str">
        <f>TEXT(L2984, "mmm")</f>
        <v>Jan</v>
      </c>
      <c r="N2984" s="15" t="str">
        <f>TEXT(L2984, "yyyy")</f>
        <v>2016</v>
      </c>
      <c r="O2984" t="b">
        <v>1</v>
      </c>
      <c r="P2984">
        <v>59</v>
      </c>
      <c r="Q2984" t="b">
        <v>1</v>
      </c>
      <c r="R2984" t="s">
        <v>8303</v>
      </c>
      <c r="S2984" s="10">
        <f>(E2984/D2984)*100</f>
        <v>102.06</v>
      </c>
      <c r="T2984" s="12">
        <f>IF(P2984&gt;0,E2984/P2984,0)</f>
        <v>86.491525423728817</v>
      </c>
      <c r="U2984" t="str">
        <f>LEFT(R2984,FIND("/",R2984,1)-1)</f>
        <v>theater</v>
      </c>
      <c r="V2984" t="str">
        <f>RIGHT(R2984,(LEN(R2984)-LEN(U2984)-1))</f>
        <v>spaces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>(I2985/86400)+25569+(-5/24)</f>
        <v>41954.465694444443</v>
      </c>
      <c r="K2985">
        <v>1410534636</v>
      </c>
      <c r="L2985" s="13">
        <f>(K2985/86400)+25569+(-5/24)</f>
        <v>41894.424027777779</v>
      </c>
      <c r="M2985" s="15" t="str">
        <f>TEXT(L2985, "mmm")</f>
        <v>Sep</v>
      </c>
      <c r="N2985" s="15" t="str">
        <f>TEXT(L2985, "yyyy")</f>
        <v>2014</v>
      </c>
      <c r="O2985" t="b">
        <v>1</v>
      </c>
      <c r="P2985">
        <v>1095</v>
      </c>
      <c r="Q2985" t="b">
        <v>1</v>
      </c>
      <c r="R2985" t="s">
        <v>8303</v>
      </c>
      <c r="S2985" s="10">
        <f>(E2985/D2985)*100</f>
        <v>146.53957758620692</v>
      </c>
      <c r="T2985" s="12">
        <f>IF(P2985&gt;0,E2985/P2985,0)</f>
        <v>155.23827397260274</v>
      </c>
      <c r="U2985" t="str">
        <f>LEFT(R2985,FIND("/",R2985,1)-1)</f>
        <v>theater</v>
      </c>
      <c r="V2985" t="str">
        <f>RIGHT(R2985,(LEN(R2985)-LEN(U2985)-1))</f>
        <v>spaces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>(I2986/86400)+25569+(-5/24)</f>
        <v>42606.070381944439</v>
      </c>
      <c r="K2986">
        <v>1469428881</v>
      </c>
      <c r="L2986" s="13">
        <f>(K2986/86400)+25569+(-5/24)</f>
        <v>42576.070381944439</v>
      </c>
      <c r="M2986" s="15" t="str">
        <f>TEXT(L2986, "mmm")</f>
        <v>Jul</v>
      </c>
      <c r="N2986" s="15" t="str">
        <f>TEXT(L2986, "yyyy")</f>
        <v>2016</v>
      </c>
      <c r="O2986" t="b">
        <v>1</v>
      </c>
      <c r="P2986">
        <v>218</v>
      </c>
      <c r="Q2986" t="b">
        <v>1</v>
      </c>
      <c r="R2986" t="s">
        <v>8303</v>
      </c>
      <c r="S2986" s="10">
        <f>(E2986/D2986)*100</f>
        <v>100.352</v>
      </c>
      <c r="T2986" s="12">
        <f>IF(P2986&gt;0,E2986/P2986,0)</f>
        <v>115.08256880733946</v>
      </c>
      <c r="U2986" t="str">
        <f>LEFT(R2986,FIND("/",R2986,1)-1)</f>
        <v>theater</v>
      </c>
      <c r="V2986" t="str">
        <f>RIGHT(R2986,(LEN(R2986)-LEN(U2986)-1))</f>
        <v>spaces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>(I2987/86400)+25569+(-5/24)</f>
        <v>42673.958333333336</v>
      </c>
      <c r="K2987">
        <v>1476228128</v>
      </c>
      <c r="L2987" s="13">
        <f>(K2987/86400)+25569+(-5/24)</f>
        <v>42654.765370370369</v>
      </c>
      <c r="M2987" s="15" t="str">
        <f>TEXT(L2987, "mmm")</f>
        <v>Oct</v>
      </c>
      <c r="N2987" s="15" t="str">
        <f>TEXT(L2987, "yyyy")</f>
        <v>2016</v>
      </c>
      <c r="O2987" t="b">
        <v>0</v>
      </c>
      <c r="P2987">
        <v>111</v>
      </c>
      <c r="Q2987" t="b">
        <v>1</v>
      </c>
      <c r="R2987" t="s">
        <v>8303</v>
      </c>
      <c r="S2987" s="10">
        <f>(E2987/D2987)*100</f>
        <v>121.64999999999999</v>
      </c>
      <c r="T2987" s="12">
        <f>IF(P2987&gt;0,E2987/P2987,0)</f>
        <v>109.5945945945946</v>
      </c>
      <c r="U2987" t="str">
        <f>LEFT(R2987,FIND("/",R2987,1)-1)</f>
        <v>theater</v>
      </c>
      <c r="V2987" t="str">
        <f>RIGHT(R2987,(LEN(R2987)-LEN(U2987)-1))</f>
        <v>spaces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>(I2988/86400)+25569+(-5/24)</f>
        <v>42491.250069444439</v>
      </c>
      <c r="K2988">
        <v>1456920006</v>
      </c>
      <c r="L2988" s="13">
        <f>(K2988/86400)+25569+(-5/24)</f>
        <v>42431.29173611111</v>
      </c>
      <c r="M2988" s="15" t="str">
        <f>TEXT(L2988, "mmm")</f>
        <v>Mar</v>
      </c>
      <c r="N2988" s="15" t="str">
        <f>TEXT(L2988, "yyyy")</f>
        <v>2016</v>
      </c>
      <c r="O2988" t="b">
        <v>0</v>
      </c>
      <c r="P2988">
        <v>56</v>
      </c>
      <c r="Q2988" t="b">
        <v>1</v>
      </c>
      <c r="R2988" t="s">
        <v>8303</v>
      </c>
      <c r="S2988" s="10">
        <f>(E2988/D2988)*100</f>
        <v>105.5</v>
      </c>
      <c r="T2988" s="12">
        <f>IF(P2988&gt;0,E2988/P2988,0)</f>
        <v>45.214285714285715</v>
      </c>
      <c r="U2988" t="str">
        <f>LEFT(R2988,FIND("/",R2988,1)-1)</f>
        <v>theater</v>
      </c>
      <c r="V2988" t="str">
        <f>RIGHT(R2988,(LEN(R2988)-LEN(U2988)-1))</f>
        <v>spaces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>(I2989/86400)+25569+(-5/24)</f>
        <v>42655.791666666664</v>
      </c>
      <c r="K2989">
        <v>1473837751</v>
      </c>
      <c r="L2989" s="13">
        <f>(K2989/86400)+25569+(-5/24)</f>
        <v>42627.098969907405</v>
      </c>
      <c r="M2989" s="15" t="str">
        <f>TEXT(L2989, "mmm")</f>
        <v>Sep</v>
      </c>
      <c r="N2989" s="15" t="str">
        <f>TEXT(L2989, "yyyy")</f>
        <v>2016</v>
      </c>
      <c r="O2989" t="b">
        <v>0</v>
      </c>
      <c r="P2989">
        <v>265</v>
      </c>
      <c r="Q2989" t="b">
        <v>1</v>
      </c>
      <c r="R2989" t="s">
        <v>8303</v>
      </c>
      <c r="S2989" s="10">
        <f>(E2989/D2989)*100</f>
        <v>110.4008</v>
      </c>
      <c r="T2989" s="12">
        <f>IF(P2989&gt;0,E2989/P2989,0)</f>
        <v>104.15169811320754</v>
      </c>
      <c r="U2989" t="str">
        <f>LEFT(R2989,FIND("/",R2989,1)-1)</f>
        <v>theater</v>
      </c>
      <c r="V2989" t="str">
        <f>RIGHT(R2989,(LEN(R2989)-LEN(U2989)-1))</f>
        <v>spaces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>(I2990/86400)+25569+(-5/24)</f>
        <v>42541.153715277775</v>
      </c>
      <c r="K2990">
        <v>1463820081</v>
      </c>
      <c r="L2990" s="13">
        <f>(K2990/86400)+25569+(-5/24)</f>
        <v>42511.153715277775</v>
      </c>
      <c r="M2990" s="15" t="str">
        <f>TEXT(L2990, "mmm")</f>
        <v>May</v>
      </c>
      <c r="N2990" s="15" t="str">
        <f>TEXT(L2990, "yyyy")</f>
        <v>2016</v>
      </c>
      <c r="O2990" t="b">
        <v>0</v>
      </c>
      <c r="P2990">
        <v>28</v>
      </c>
      <c r="Q2990" t="b">
        <v>1</v>
      </c>
      <c r="R2990" t="s">
        <v>8303</v>
      </c>
      <c r="S2990" s="10">
        <f>(E2990/D2990)*100</f>
        <v>100</v>
      </c>
      <c r="T2990" s="12">
        <f>IF(P2990&gt;0,E2990/P2990,0)</f>
        <v>35.714285714285715</v>
      </c>
      <c r="U2990" t="str">
        <f>LEFT(R2990,FIND("/",R2990,1)-1)</f>
        <v>theater</v>
      </c>
      <c r="V2990" t="str">
        <f>RIGHT(R2990,(LEN(R2990)-LEN(U2990)-1))</f>
        <v>spaces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>(I2991/86400)+25569+(-5/24)</f>
        <v>42358.999305555553</v>
      </c>
      <c r="K2991">
        <v>1448756962</v>
      </c>
      <c r="L2991" s="13">
        <f>(K2991/86400)+25569+(-5/24)</f>
        <v>42336.812060185184</v>
      </c>
      <c r="M2991" s="15" t="str">
        <f>TEXT(L2991, "mmm")</f>
        <v>Nov</v>
      </c>
      <c r="N2991" s="15" t="str">
        <f>TEXT(L2991, "yyyy")</f>
        <v>2015</v>
      </c>
      <c r="O2991" t="b">
        <v>0</v>
      </c>
      <c r="P2991">
        <v>364</v>
      </c>
      <c r="Q2991" t="b">
        <v>1</v>
      </c>
      <c r="R2991" t="s">
        <v>8303</v>
      </c>
      <c r="S2991" s="10">
        <f>(E2991/D2991)*100</f>
        <v>176.535</v>
      </c>
      <c r="T2991" s="12">
        <f>IF(P2991&gt;0,E2991/P2991,0)</f>
        <v>96.997252747252745</v>
      </c>
      <c r="U2991" t="str">
        <f>LEFT(R2991,FIND("/",R2991,1)-1)</f>
        <v>theater</v>
      </c>
      <c r="V2991" t="str">
        <f>RIGHT(R2991,(LEN(R2991)-LEN(U2991)-1))</f>
        <v>spaces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>(I2992/86400)+25569+(-5/24)</f>
        <v>42376.365972222215</v>
      </c>
      <c r="K2992">
        <v>1449150420</v>
      </c>
      <c r="L2992" s="13">
        <f>(K2992/86400)+25569+(-5/24)</f>
        <v>42341.365972222215</v>
      </c>
      <c r="M2992" s="15" t="str">
        <f>TEXT(L2992, "mmm")</f>
        <v>Dec</v>
      </c>
      <c r="N2992" s="15" t="str">
        <f>TEXT(L2992, "yyyy")</f>
        <v>2015</v>
      </c>
      <c r="O2992" t="b">
        <v>0</v>
      </c>
      <c r="P2992">
        <v>27</v>
      </c>
      <c r="Q2992" t="b">
        <v>1</v>
      </c>
      <c r="R2992" t="s">
        <v>8303</v>
      </c>
      <c r="S2992" s="10">
        <f>(E2992/D2992)*100</f>
        <v>100</v>
      </c>
      <c r="T2992" s="12">
        <f>IF(P2992&gt;0,E2992/P2992,0)</f>
        <v>370.37037037037038</v>
      </c>
      <c r="U2992" t="str">
        <f>LEFT(R2992,FIND("/",R2992,1)-1)</f>
        <v>theater</v>
      </c>
      <c r="V2992" t="str">
        <f>RIGHT(R2992,(LEN(R2992)-LEN(U2992)-1))</f>
        <v>spaces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>(I2993/86400)+25569+(-5/24)</f>
        <v>42762.628819444442</v>
      </c>
      <c r="K2993">
        <v>1483646730</v>
      </c>
      <c r="L2993" s="13">
        <f>(K2993/86400)+25569+(-5/24)</f>
        <v>42740.628819444442</v>
      </c>
      <c r="M2993" s="15" t="str">
        <f>TEXT(L2993, "mmm")</f>
        <v>Jan</v>
      </c>
      <c r="N2993" s="15" t="str">
        <f>TEXT(L2993, "yyyy")</f>
        <v>2017</v>
      </c>
      <c r="O2993" t="b">
        <v>0</v>
      </c>
      <c r="P2993">
        <v>93</v>
      </c>
      <c r="Q2993" t="b">
        <v>1</v>
      </c>
      <c r="R2993" t="s">
        <v>8303</v>
      </c>
      <c r="S2993" s="10">
        <f>(E2993/D2993)*100</f>
        <v>103.29411764705883</v>
      </c>
      <c r="T2993" s="12">
        <f>IF(P2993&gt;0,E2993/P2993,0)</f>
        <v>94.408602150537632</v>
      </c>
      <c r="U2993" t="str">
        <f>LEFT(R2993,FIND("/",R2993,1)-1)</f>
        <v>theater</v>
      </c>
      <c r="V2993" t="str">
        <f>RIGHT(R2993,(LEN(R2993)-LEN(U2993)-1))</f>
        <v>spaces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>(I2994/86400)+25569+(-5/24)</f>
        <v>42652.559143518512</v>
      </c>
      <c r="K2994">
        <v>1473445510</v>
      </c>
      <c r="L2994" s="13">
        <f>(K2994/86400)+25569+(-5/24)</f>
        <v>42622.559143518512</v>
      </c>
      <c r="M2994" s="15" t="str">
        <f>TEXT(L2994, "mmm")</f>
        <v>Sep</v>
      </c>
      <c r="N2994" s="15" t="str">
        <f>TEXT(L2994, "yyyy")</f>
        <v>2016</v>
      </c>
      <c r="O2994" t="b">
        <v>0</v>
      </c>
      <c r="P2994">
        <v>64</v>
      </c>
      <c r="Q2994" t="b">
        <v>1</v>
      </c>
      <c r="R2994" t="s">
        <v>8303</v>
      </c>
      <c r="S2994" s="10">
        <f>(E2994/D2994)*100</f>
        <v>104.5</v>
      </c>
      <c r="T2994" s="12">
        <f>IF(P2994&gt;0,E2994/P2994,0)</f>
        <v>48.984375</v>
      </c>
      <c r="U2994" t="str">
        <f>LEFT(R2994,FIND("/",R2994,1)-1)</f>
        <v>theater</v>
      </c>
      <c r="V2994" t="str">
        <f>RIGHT(R2994,(LEN(R2994)-LEN(U2994)-1))</f>
        <v>spaces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>(I2995/86400)+25569+(-5/24)</f>
        <v>42420.63040509259</v>
      </c>
      <c r="K2995">
        <v>1453406867</v>
      </c>
      <c r="L2995" s="13">
        <f>(K2995/86400)+25569+(-5/24)</f>
        <v>42390.63040509259</v>
      </c>
      <c r="M2995" s="15" t="str">
        <f>TEXT(L2995, "mmm")</f>
        <v>Jan</v>
      </c>
      <c r="N2995" s="15" t="str">
        <f>TEXT(L2995, "yyyy")</f>
        <v>2016</v>
      </c>
      <c r="O2995" t="b">
        <v>0</v>
      </c>
      <c r="P2995">
        <v>22</v>
      </c>
      <c r="Q2995" t="b">
        <v>1</v>
      </c>
      <c r="R2995" t="s">
        <v>8303</v>
      </c>
      <c r="S2995" s="10">
        <f>(E2995/D2995)*100</f>
        <v>100.29999999999998</v>
      </c>
      <c r="T2995" s="12">
        <f>IF(P2995&gt;0,E2995/P2995,0)</f>
        <v>45.590909090909093</v>
      </c>
      <c r="U2995" t="str">
        <f>LEFT(R2995,FIND("/",R2995,1)-1)</f>
        <v>theater</v>
      </c>
      <c r="V2995" t="str">
        <f>RIGHT(R2995,(LEN(R2995)-LEN(U2995)-1))</f>
        <v>spaces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>(I2996/86400)+25569+(-5/24)</f>
        <v>41915.270509259259</v>
      </c>
      <c r="K2996">
        <v>1409743772</v>
      </c>
      <c r="L2996" s="13">
        <f>(K2996/86400)+25569+(-5/24)</f>
        <v>41885.270509259259</v>
      </c>
      <c r="M2996" s="15" t="str">
        <f>TEXT(L2996, "mmm")</f>
        <v>Sep</v>
      </c>
      <c r="N2996" s="15" t="str">
        <f>TEXT(L2996, "yyyy")</f>
        <v>2014</v>
      </c>
      <c r="O2996" t="b">
        <v>0</v>
      </c>
      <c r="P2996">
        <v>59</v>
      </c>
      <c r="Q2996" t="b">
        <v>1</v>
      </c>
      <c r="R2996" t="s">
        <v>8303</v>
      </c>
      <c r="S2996" s="10">
        <f>(E2996/D2996)*100</f>
        <v>457.74666666666673</v>
      </c>
      <c r="T2996" s="12">
        <f>IF(P2996&gt;0,E2996/P2996,0)</f>
        <v>23.275254237288134</v>
      </c>
      <c r="U2996" t="str">
        <f>LEFT(R2996,FIND("/",R2996,1)-1)</f>
        <v>theater</v>
      </c>
      <c r="V2996" t="str">
        <f>RIGHT(R2996,(LEN(R2996)-LEN(U2996)-1))</f>
        <v>spaces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>(I2997/86400)+25569+(-5/24)</f>
        <v>42754.456840277773</v>
      </c>
      <c r="K2997">
        <v>1482249471</v>
      </c>
      <c r="L2997" s="13">
        <f>(K2997/86400)+25569+(-5/24)</f>
        <v>42724.456840277773</v>
      </c>
      <c r="M2997" s="15" t="str">
        <f>TEXT(L2997, "mmm")</f>
        <v>Dec</v>
      </c>
      <c r="N2997" s="15" t="str">
        <f>TEXT(L2997, "yyyy")</f>
        <v>2016</v>
      </c>
      <c r="O2997" t="b">
        <v>0</v>
      </c>
      <c r="P2997">
        <v>249</v>
      </c>
      <c r="Q2997" t="b">
        <v>1</v>
      </c>
      <c r="R2997" t="s">
        <v>8303</v>
      </c>
      <c r="S2997" s="10">
        <f>(E2997/D2997)*100</f>
        <v>104.96000000000001</v>
      </c>
      <c r="T2997" s="12">
        <f>IF(P2997&gt;0,E2997/P2997,0)</f>
        <v>63.2289156626506</v>
      </c>
      <c r="U2997" t="str">
        <f>LEFT(R2997,FIND("/",R2997,1)-1)</f>
        <v>theater</v>
      </c>
      <c r="V2997" t="str">
        <f>RIGHT(R2997,(LEN(R2997)-LEN(U2997)-1))</f>
        <v>spaces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>(I2998/86400)+25569+(-5/24)</f>
        <v>42150.704166666663</v>
      </c>
      <c r="K2998">
        <v>1427493240</v>
      </c>
      <c r="L2998" s="13">
        <f>(K2998/86400)+25569+(-5/24)</f>
        <v>42090.704166666663</v>
      </c>
      <c r="M2998" s="15" t="str">
        <f>TEXT(L2998, "mmm")</f>
        <v>Mar</v>
      </c>
      <c r="N2998" s="15" t="str">
        <f>TEXT(L2998, "yyyy")</f>
        <v>2015</v>
      </c>
      <c r="O2998" t="b">
        <v>0</v>
      </c>
      <c r="P2998">
        <v>392</v>
      </c>
      <c r="Q2998" t="b">
        <v>1</v>
      </c>
      <c r="R2998" t="s">
        <v>8303</v>
      </c>
      <c r="S2998" s="10">
        <f>(E2998/D2998)*100</f>
        <v>171.94285714285715</v>
      </c>
      <c r="T2998" s="12">
        <f>IF(P2998&gt;0,E2998/P2998,0)</f>
        <v>153.5204081632653</v>
      </c>
      <c r="U2998" t="str">
        <f>LEFT(R2998,FIND("/",R2998,1)-1)</f>
        <v>theater</v>
      </c>
      <c r="V2998" t="str">
        <f>RIGHT(R2998,(LEN(R2998)-LEN(U2998)-1))</f>
        <v>spaces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>(I2999/86400)+25569+(-5/24)</f>
        <v>42792.999305555553</v>
      </c>
      <c r="K2999">
        <v>1486661793</v>
      </c>
      <c r="L2999" s="13">
        <f>(K2999/86400)+25569+(-5/24)</f>
        <v>42775.525381944441</v>
      </c>
      <c r="M2999" s="15" t="str">
        <f>TEXT(L2999, "mmm")</f>
        <v>Feb</v>
      </c>
      <c r="N2999" s="15" t="str">
        <f>TEXT(L2999, "yyyy")</f>
        <v>2017</v>
      </c>
      <c r="O2999" t="b">
        <v>0</v>
      </c>
      <c r="P2999">
        <v>115</v>
      </c>
      <c r="Q2999" t="b">
        <v>1</v>
      </c>
      <c r="R2999" t="s">
        <v>8303</v>
      </c>
      <c r="S2999" s="10">
        <f>(E2999/D2999)*100</f>
        <v>103.73000000000002</v>
      </c>
      <c r="T2999" s="12">
        <f>IF(P2999&gt;0,E2999/P2999,0)</f>
        <v>90.2</v>
      </c>
      <c r="U2999" t="str">
        <f>LEFT(R2999,FIND("/",R2999,1)-1)</f>
        <v>theater</v>
      </c>
      <c r="V2999" t="str">
        <f>RIGHT(R2999,(LEN(R2999)-LEN(U2999)-1))</f>
        <v>spaces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>(I3000/86400)+25569+(-5/24)</f>
        <v>41805.975694444445</v>
      </c>
      <c r="K3000">
        <v>1400474329</v>
      </c>
      <c r="L3000" s="13">
        <f>(K3000/86400)+25569+(-5/24)</f>
        <v>41777.985289351847</v>
      </c>
      <c r="M3000" s="15" t="str">
        <f>TEXT(L3000, "mmm")</f>
        <v>May</v>
      </c>
      <c r="N3000" s="15" t="str">
        <f>TEXT(L3000, "yyyy")</f>
        <v>2014</v>
      </c>
      <c r="O3000" t="b">
        <v>0</v>
      </c>
      <c r="P3000">
        <v>433</v>
      </c>
      <c r="Q3000" t="b">
        <v>1</v>
      </c>
      <c r="R3000" t="s">
        <v>8303</v>
      </c>
      <c r="S3000" s="10">
        <f>(E3000/D3000)*100</f>
        <v>103.029</v>
      </c>
      <c r="T3000" s="12">
        <f>IF(P3000&gt;0,E3000/P3000,0)</f>
        <v>118.97113163972287</v>
      </c>
      <c r="U3000" t="str">
        <f>LEFT(R3000,FIND("/",R3000,1)-1)</f>
        <v>theater</v>
      </c>
      <c r="V3000" t="str">
        <f>RIGHT(R3000,(LEN(R3000)-LEN(U3000)-1))</f>
        <v>spaces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>(I3001/86400)+25569+(-5/24)</f>
        <v>42794.874999999993</v>
      </c>
      <c r="K3001">
        <v>1487094360</v>
      </c>
      <c r="L3001" s="13">
        <f>(K3001/86400)+25569+(-5/24)</f>
        <v>42780.531944444439</v>
      </c>
      <c r="M3001" s="15" t="str">
        <f>TEXT(L3001, "mmm")</f>
        <v>Feb</v>
      </c>
      <c r="N3001" s="15" t="str">
        <f>TEXT(L3001, "yyyy")</f>
        <v>2017</v>
      </c>
      <c r="O3001" t="b">
        <v>0</v>
      </c>
      <c r="P3001">
        <v>20</v>
      </c>
      <c r="Q3001" t="b">
        <v>1</v>
      </c>
      <c r="R3001" t="s">
        <v>8303</v>
      </c>
      <c r="S3001" s="10">
        <f>(E3001/D3001)*100</f>
        <v>118.88888888888889</v>
      </c>
      <c r="T3001" s="12">
        <f>IF(P3001&gt;0,E3001/P3001,0)</f>
        <v>80.25</v>
      </c>
      <c r="U3001" t="str">
        <f>LEFT(R3001,FIND("/",R3001,1)-1)</f>
        <v>theater</v>
      </c>
      <c r="V3001" t="str">
        <f>RIGHT(R3001,(LEN(R3001)-LEN(U3001)-1))</f>
        <v>spaces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>(I3002/86400)+25569+(-5/24)</f>
        <v>42766.541666666664</v>
      </c>
      <c r="K3002">
        <v>1484682670</v>
      </c>
      <c r="L3002" s="13">
        <f>(K3002/86400)+25569+(-5/24)</f>
        <v>42752.61886574074</v>
      </c>
      <c r="M3002" s="15" t="str">
        <f>TEXT(L3002, "mmm")</f>
        <v>Jan</v>
      </c>
      <c r="N3002" s="15" t="str">
        <f>TEXT(L3002, "yyyy")</f>
        <v>2017</v>
      </c>
      <c r="O3002" t="b">
        <v>0</v>
      </c>
      <c r="P3002">
        <v>8</v>
      </c>
      <c r="Q3002" t="b">
        <v>1</v>
      </c>
      <c r="R3002" t="s">
        <v>8303</v>
      </c>
      <c r="S3002" s="10">
        <f>(E3002/D3002)*100</f>
        <v>100</v>
      </c>
      <c r="T3002" s="12">
        <f>IF(P3002&gt;0,E3002/P3002,0)</f>
        <v>62.5</v>
      </c>
      <c r="U3002" t="str">
        <f>LEFT(R3002,FIND("/",R3002,1)-1)</f>
        <v>theater</v>
      </c>
      <c r="V3002" t="str">
        <f>RIGHT(R3002,(LEN(R3002)-LEN(U3002)-1))</f>
        <v>spaces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>(I3003/86400)+25569+(-5/24)</f>
        <v>42564.687291666669</v>
      </c>
      <c r="K3003">
        <v>1465853382</v>
      </c>
      <c r="L3003" s="13">
        <f>(K3003/86400)+25569+(-5/24)</f>
        <v>42534.687291666669</v>
      </c>
      <c r="M3003" s="15" t="str">
        <f>TEXT(L3003, "mmm")</f>
        <v>Jun</v>
      </c>
      <c r="N3003" s="15" t="str">
        <f>TEXT(L3003, "yyyy")</f>
        <v>2016</v>
      </c>
      <c r="O3003" t="b">
        <v>0</v>
      </c>
      <c r="P3003">
        <v>175</v>
      </c>
      <c r="Q3003" t="b">
        <v>1</v>
      </c>
      <c r="R3003" t="s">
        <v>8303</v>
      </c>
      <c r="S3003" s="10">
        <f>(E3003/D3003)*100</f>
        <v>318.69988910451895</v>
      </c>
      <c r="T3003" s="12">
        <f>IF(P3003&gt;0,E3003/P3003,0)</f>
        <v>131.37719999999999</v>
      </c>
      <c r="U3003" t="str">
        <f>LEFT(R3003,FIND("/",R3003,1)-1)</f>
        <v>theater</v>
      </c>
      <c r="V3003" t="str">
        <f>RIGHT(R3003,(LEN(R3003)-LEN(U3003)-1))</f>
        <v>spaces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>(I3004/86400)+25569+(-5/24)</f>
        <v>41269.627916666665</v>
      </c>
      <c r="K3004">
        <v>1353960252</v>
      </c>
      <c r="L3004" s="13">
        <f>(K3004/86400)+25569+(-5/24)</f>
        <v>41239.627916666665</v>
      </c>
      <c r="M3004" s="15" t="str">
        <f>TEXT(L3004, "mmm")</f>
        <v>Nov</v>
      </c>
      <c r="N3004" s="15" t="str">
        <f>TEXT(L3004, "yyyy")</f>
        <v>2012</v>
      </c>
      <c r="O3004" t="b">
        <v>0</v>
      </c>
      <c r="P3004">
        <v>104</v>
      </c>
      <c r="Q3004" t="b">
        <v>1</v>
      </c>
      <c r="R3004" t="s">
        <v>8303</v>
      </c>
      <c r="S3004" s="10">
        <f>(E3004/D3004)*100</f>
        <v>108.50614285714286</v>
      </c>
      <c r="T3004" s="12">
        <f>IF(P3004&gt;0,E3004/P3004,0)</f>
        <v>73.032980769230775</v>
      </c>
      <c r="U3004" t="str">
        <f>LEFT(R3004,FIND("/",R3004,1)-1)</f>
        <v>theater</v>
      </c>
      <c r="V3004" t="str">
        <f>RIGHT(R3004,(LEN(R3004)-LEN(U3004)-1))</f>
        <v>spaces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>(I3005/86400)+25569+(-5/24)</f>
        <v>42430.040972222218</v>
      </c>
      <c r="K3005">
        <v>1454098976</v>
      </c>
      <c r="L3005" s="13">
        <f>(K3005/86400)+25569+(-5/24)</f>
        <v>42398.640925925924</v>
      </c>
      <c r="M3005" s="15" t="str">
        <f>TEXT(L3005, "mmm")</f>
        <v>Jan</v>
      </c>
      <c r="N3005" s="15" t="str">
        <f>TEXT(L3005, "yyyy")</f>
        <v>2016</v>
      </c>
      <c r="O3005" t="b">
        <v>0</v>
      </c>
      <c r="P3005">
        <v>17</v>
      </c>
      <c r="Q3005" t="b">
        <v>1</v>
      </c>
      <c r="R3005" t="s">
        <v>8303</v>
      </c>
      <c r="S3005" s="10">
        <f>(E3005/D3005)*100</f>
        <v>101.16666666666667</v>
      </c>
      <c r="T3005" s="12">
        <f>IF(P3005&gt;0,E3005/P3005,0)</f>
        <v>178.52941176470588</v>
      </c>
      <c r="U3005" t="str">
        <f>LEFT(R3005,FIND("/",R3005,1)-1)</f>
        <v>theater</v>
      </c>
      <c r="V3005" t="str">
        <f>RIGHT(R3005,(LEN(R3005)-LEN(U3005)-1))</f>
        <v>spaces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>(I3006/86400)+25569+(-5/24)</f>
        <v>41958.714398148142</v>
      </c>
      <c r="K3006">
        <v>1413493724</v>
      </c>
      <c r="L3006" s="13">
        <f>(K3006/86400)+25569+(-5/24)</f>
        <v>41928.672731481478</v>
      </c>
      <c r="M3006" s="15" t="str">
        <f>TEXT(L3006, "mmm")</f>
        <v>Oct</v>
      </c>
      <c r="N3006" s="15" t="str">
        <f>TEXT(L3006, "yyyy")</f>
        <v>2014</v>
      </c>
      <c r="O3006" t="b">
        <v>0</v>
      </c>
      <c r="P3006">
        <v>277</v>
      </c>
      <c r="Q3006" t="b">
        <v>1</v>
      </c>
      <c r="R3006" t="s">
        <v>8303</v>
      </c>
      <c r="S3006" s="10">
        <f>(E3006/D3006)*100</f>
        <v>112.815</v>
      </c>
      <c r="T3006" s="12">
        <f>IF(P3006&gt;0,E3006/P3006,0)</f>
        <v>162.90974729241879</v>
      </c>
      <c r="U3006" t="str">
        <f>LEFT(R3006,FIND("/",R3006,1)-1)</f>
        <v>theater</v>
      </c>
      <c r="V3006" t="str">
        <f>RIGHT(R3006,(LEN(R3006)-LEN(U3006)-1))</f>
        <v>spaces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>(I3007/86400)+25569+(-5/24)</f>
        <v>41918.466493055552</v>
      </c>
      <c r="K3007">
        <v>1410019905</v>
      </c>
      <c r="L3007" s="13">
        <f>(K3007/86400)+25569+(-5/24)</f>
        <v>41888.466493055552</v>
      </c>
      <c r="M3007" s="15" t="str">
        <f>TEXT(L3007, "mmm")</f>
        <v>Sep</v>
      </c>
      <c r="N3007" s="15" t="str">
        <f>TEXT(L3007, "yyyy")</f>
        <v>2014</v>
      </c>
      <c r="O3007" t="b">
        <v>0</v>
      </c>
      <c r="P3007">
        <v>118</v>
      </c>
      <c r="Q3007" t="b">
        <v>1</v>
      </c>
      <c r="R3007" t="s">
        <v>8303</v>
      </c>
      <c r="S3007" s="10">
        <f>(E3007/D3007)*100</f>
        <v>120.49622641509434</v>
      </c>
      <c r="T3007" s="12">
        <f>IF(P3007&gt;0,E3007/P3007,0)</f>
        <v>108.24237288135593</v>
      </c>
      <c r="U3007" t="str">
        <f>LEFT(R3007,FIND("/",R3007,1)-1)</f>
        <v>theater</v>
      </c>
      <c r="V3007" t="str">
        <f>RIGHT(R3007,(LEN(R3007)-LEN(U3007)-1))</f>
        <v>spaces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>(I3008/86400)+25569+(-5/24)</f>
        <v>41987.54850694444</v>
      </c>
      <c r="K3008">
        <v>1415988591</v>
      </c>
      <c r="L3008" s="13">
        <f>(K3008/86400)+25569+(-5/24)</f>
        <v>41957.54850694444</v>
      </c>
      <c r="M3008" s="15" t="str">
        <f>TEXT(L3008, "mmm")</f>
        <v>Nov</v>
      </c>
      <c r="N3008" s="15" t="str">
        <f>TEXT(L3008, "yyyy")</f>
        <v>2014</v>
      </c>
      <c r="O3008" t="b">
        <v>0</v>
      </c>
      <c r="P3008">
        <v>97</v>
      </c>
      <c r="Q3008" t="b">
        <v>1</v>
      </c>
      <c r="R3008" t="s">
        <v>8303</v>
      </c>
      <c r="S3008" s="10">
        <f>(E3008/D3008)*100</f>
        <v>107.74999999999999</v>
      </c>
      <c r="T3008" s="12">
        <f>IF(P3008&gt;0,E3008/P3008,0)</f>
        <v>88.865979381443296</v>
      </c>
      <c r="U3008" t="str">
        <f>LEFT(R3008,FIND("/",R3008,1)-1)</f>
        <v>theater</v>
      </c>
      <c r="V3008" t="str">
        <f>RIGHT(R3008,(LEN(R3008)-LEN(U3008)-1))</f>
        <v>spaces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>(I3009/86400)+25569+(-5/24)</f>
        <v>42119.007905092592</v>
      </c>
      <c r="K3009">
        <v>1428124283</v>
      </c>
      <c r="L3009" s="13">
        <f>(K3009/86400)+25569+(-5/24)</f>
        <v>42098.007905092592</v>
      </c>
      <c r="M3009" s="15" t="str">
        <f>TEXT(L3009, "mmm")</f>
        <v>Apr</v>
      </c>
      <c r="N3009" s="15" t="str">
        <f>TEXT(L3009, "yyyy")</f>
        <v>2015</v>
      </c>
      <c r="O3009" t="b">
        <v>0</v>
      </c>
      <c r="P3009">
        <v>20</v>
      </c>
      <c r="Q3009" t="b">
        <v>1</v>
      </c>
      <c r="R3009" t="s">
        <v>8303</v>
      </c>
      <c r="S3009" s="10">
        <f>(E3009/D3009)*100</f>
        <v>180</v>
      </c>
      <c r="T3009" s="12">
        <f>IF(P3009&gt;0,E3009/P3009,0)</f>
        <v>54</v>
      </c>
      <c r="U3009" t="str">
        <f>LEFT(R3009,FIND("/",R3009,1)-1)</f>
        <v>theater</v>
      </c>
      <c r="V3009" t="str">
        <f>RIGHT(R3009,(LEN(R3009)-LEN(U3009)-1))</f>
        <v>spaces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>(I3010/86400)+25569+(-5/24)</f>
        <v>42390.003692129627</v>
      </c>
      <c r="K3010">
        <v>1450760719</v>
      </c>
      <c r="L3010" s="13">
        <f>(K3010/86400)+25569+(-5/24)</f>
        <v>42360.003692129627</v>
      </c>
      <c r="M3010" s="15" t="str">
        <f>TEXT(L3010, "mmm")</f>
        <v>Dec</v>
      </c>
      <c r="N3010" s="15" t="str">
        <f>TEXT(L3010, "yyyy")</f>
        <v>2015</v>
      </c>
      <c r="O3010" t="b">
        <v>0</v>
      </c>
      <c r="P3010">
        <v>26</v>
      </c>
      <c r="Q3010" t="b">
        <v>1</v>
      </c>
      <c r="R3010" t="s">
        <v>8303</v>
      </c>
      <c r="S3010" s="10">
        <f>(E3010/D3010)*100</f>
        <v>101.16666666666667</v>
      </c>
      <c r="T3010" s="12">
        <f>IF(P3010&gt;0,E3010/P3010,0)</f>
        <v>116.73076923076923</v>
      </c>
      <c r="U3010" t="str">
        <f>LEFT(R3010,FIND("/",R3010,1)-1)</f>
        <v>theater</v>
      </c>
      <c r="V3010" t="str">
        <f>RIGHT(R3010,(LEN(R3010)-LEN(U3010)-1))</f>
        <v>spaces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>(I3011/86400)+25569+(-5/24)</f>
        <v>41969.403240740743</v>
      </c>
      <c r="K3011">
        <v>1414417240</v>
      </c>
      <c r="L3011" s="13">
        <f>(K3011/86400)+25569+(-5/24)</f>
        <v>41939.361574074072</v>
      </c>
      <c r="M3011" s="15" t="str">
        <f>TEXT(L3011, "mmm")</f>
        <v>Oct</v>
      </c>
      <c r="N3011" s="15" t="str">
        <f>TEXT(L3011, "yyyy")</f>
        <v>2014</v>
      </c>
      <c r="O3011" t="b">
        <v>0</v>
      </c>
      <c r="P3011">
        <v>128</v>
      </c>
      <c r="Q3011" t="b">
        <v>1</v>
      </c>
      <c r="R3011" t="s">
        <v>8303</v>
      </c>
      <c r="S3011" s="10">
        <f>(E3011/D3011)*100</f>
        <v>119.756</v>
      </c>
      <c r="T3011" s="12">
        <f>IF(P3011&gt;0,E3011/P3011,0)</f>
        <v>233.8984375</v>
      </c>
      <c r="U3011" t="str">
        <f>LEFT(R3011,FIND("/",R3011,1)-1)</f>
        <v>theater</v>
      </c>
      <c r="V3011" t="str">
        <f>RIGHT(R3011,(LEN(R3011)-LEN(U3011)-1))</f>
        <v>spaces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>(I3012/86400)+25569+(-5/24)</f>
        <v>42056.624062499999</v>
      </c>
      <c r="K3012">
        <v>1419364719</v>
      </c>
      <c r="L3012" s="13">
        <f>(K3012/86400)+25569+(-5/24)</f>
        <v>41996.624062499999</v>
      </c>
      <c r="M3012" s="15" t="str">
        <f>TEXT(L3012, "mmm")</f>
        <v>Dec</v>
      </c>
      <c r="N3012" s="15" t="str">
        <f>TEXT(L3012, "yyyy")</f>
        <v>2014</v>
      </c>
      <c r="O3012" t="b">
        <v>0</v>
      </c>
      <c r="P3012">
        <v>15</v>
      </c>
      <c r="Q3012" t="b">
        <v>1</v>
      </c>
      <c r="R3012" t="s">
        <v>8303</v>
      </c>
      <c r="S3012" s="10">
        <f>(E3012/D3012)*100</f>
        <v>158</v>
      </c>
      <c r="T3012" s="12">
        <f>IF(P3012&gt;0,E3012/P3012,0)</f>
        <v>158</v>
      </c>
      <c r="U3012" t="str">
        <f>LEFT(R3012,FIND("/",R3012,1)-1)</f>
        <v>theater</v>
      </c>
      <c r="V3012" t="str">
        <f>RIGHT(R3012,(LEN(R3012)-LEN(U3012)-1))</f>
        <v>spaces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>(I3013/86400)+25569+(-5/24)</f>
        <v>42361.749305555553</v>
      </c>
      <c r="K3013">
        <v>1448536516</v>
      </c>
      <c r="L3013" s="13">
        <f>(K3013/86400)+25569+(-5/24)</f>
        <v>42334.260601851849</v>
      </c>
      <c r="M3013" s="15" t="str">
        <f>TEXT(L3013, "mmm")</f>
        <v>Nov</v>
      </c>
      <c r="N3013" s="15" t="str">
        <f>TEXT(L3013, "yyyy")</f>
        <v>2015</v>
      </c>
      <c r="O3013" t="b">
        <v>0</v>
      </c>
      <c r="P3013">
        <v>25</v>
      </c>
      <c r="Q3013" t="b">
        <v>1</v>
      </c>
      <c r="R3013" t="s">
        <v>8303</v>
      </c>
      <c r="S3013" s="10">
        <f>(E3013/D3013)*100</f>
        <v>123.66666666666666</v>
      </c>
      <c r="T3013" s="12">
        <f>IF(P3013&gt;0,E3013/P3013,0)</f>
        <v>14.84</v>
      </c>
      <c r="U3013" t="str">
        <f>LEFT(R3013,FIND("/",R3013,1)-1)</f>
        <v>theater</v>
      </c>
      <c r="V3013" t="str">
        <f>RIGHT(R3013,(LEN(R3013)-LEN(U3013)-1))</f>
        <v>spaces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>(I3014/86400)+25569+(-5/24)</f>
        <v>42045.494560185187</v>
      </c>
      <c r="K3014">
        <v>1421772730</v>
      </c>
      <c r="L3014" s="13">
        <f>(K3014/86400)+25569+(-5/24)</f>
        <v>42024.494560185187</v>
      </c>
      <c r="M3014" s="15" t="str">
        <f>TEXT(L3014, "mmm")</f>
        <v>Jan</v>
      </c>
      <c r="N3014" s="15" t="str">
        <f>TEXT(L3014, "yyyy")</f>
        <v>2015</v>
      </c>
      <c r="O3014" t="b">
        <v>0</v>
      </c>
      <c r="P3014">
        <v>55</v>
      </c>
      <c r="Q3014" t="b">
        <v>1</v>
      </c>
      <c r="R3014" t="s">
        <v>8303</v>
      </c>
      <c r="S3014" s="10">
        <f>(E3014/D3014)*100</f>
        <v>117.12499999999999</v>
      </c>
      <c r="T3014" s="12">
        <f>IF(P3014&gt;0,E3014/P3014,0)</f>
        <v>85.181818181818187</v>
      </c>
      <c r="U3014" t="str">
        <f>LEFT(R3014,FIND("/",R3014,1)-1)</f>
        <v>theater</v>
      </c>
      <c r="V3014" t="str">
        <f>RIGHT(R3014,(LEN(R3014)-LEN(U3014)-1))</f>
        <v>spaces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>(I3015/86400)+25569+(-5/24)</f>
        <v>42176.627881944441</v>
      </c>
      <c r="K3015">
        <v>1432325049</v>
      </c>
      <c r="L3015" s="13">
        <f>(K3015/86400)+25569+(-5/24)</f>
        <v>42146.627881944441</v>
      </c>
      <c r="M3015" s="15" t="str">
        <f>TEXT(L3015, "mmm")</f>
        <v>May</v>
      </c>
      <c r="N3015" s="15" t="str">
        <f>TEXT(L3015, "yyyy")</f>
        <v>2015</v>
      </c>
      <c r="O3015" t="b">
        <v>0</v>
      </c>
      <c r="P3015">
        <v>107</v>
      </c>
      <c r="Q3015" t="b">
        <v>1</v>
      </c>
      <c r="R3015" t="s">
        <v>8303</v>
      </c>
      <c r="S3015" s="10">
        <f>(E3015/D3015)*100</f>
        <v>156.96</v>
      </c>
      <c r="T3015" s="12">
        <f>IF(P3015&gt;0,E3015/P3015,0)</f>
        <v>146.69158878504672</v>
      </c>
      <c r="U3015" t="str">
        <f>LEFT(R3015,FIND("/",R3015,1)-1)</f>
        <v>theater</v>
      </c>
      <c r="V3015" t="str">
        <f>RIGHT(R3015,(LEN(R3015)-LEN(U3015)-1))</f>
        <v>spaces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>(I3016/86400)+25569+(-5/24)</f>
        <v>41948</v>
      </c>
      <c r="K3016">
        <v>1412737080</v>
      </c>
      <c r="L3016" s="13">
        <f>(K3016/86400)+25569+(-5/24)</f>
        <v>41919.915277777771</v>
      </c>
      <c r="M3016" s="15" t="str">
        <f>TEXT(L3016, "mmm")</f>
        <v>Oct</v>
      </c>
      <c r="N3016" s="15" t="str">
        <f>TEXT(L3016, "yyyy")</f>
        <v>2014</v>
      </c>
      <c r="O3016" t="b">
        <v>0</v>
      </c>
      <c r="P3016">
        <v>557</v>
      </c>
      <c r="Q3016" t="b">
        <v>1</v>
      </c>
      <c r="R3016" t="s">
        <v>8303</v>
      </c>
      <c r="S3016" s="10">
        <f>(E3016/D3016)*100</f>
        <v>113.104</v>
      </c>
      <c r="T3016" s="12">
        <f>IF(P3016&gt;0,E3016/P3016,0)</f>
        <v>50.764811490125673</v>
      </c>
      <c r="U3016" t="str">
        <f>LEFT(R3016,FIND("/",R3016,1)-1)</f>
        <v>theater</v>
      </c>
      <c r="V3016" t="str">
        <f>RIGHT(R3016,(LEN(R3016)-LEN(U3016)-1))</f>
        <v>spaces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>(I3017/86400)+25569+(-5/24)</f>
        <v>41800.958333333328</v>
      </c>
      <c r="K3017">
        <v>1401125238</v>
      </c>
      <c r="L3017" s="13">
        <f>(K3017/86400)+25569+(-5/24)</f>
        <v>41785.518958333334</v>
      </c>
      <c r="M3017" s="15" t="str">
        <f>TEXT(L3017, "mmm")</f>
        <v>May</v>
      </c>
      <c r="N3017" s="15" t="str">
        <f>TEXT(L3017, "yyyy")</f>
        <v>2014</v>
      </c>
      <c r="O3017" t="b">
        <v>0</v>
      </c>
      <c r="P3017">
        <v>40</v>
      </c>
      <c r="Q3017" t="b">
        <v>1</v>
      </c>
      <c r="R3017" t="s">
        <v>8303</v>
      </c>
      <c r="S3017" s="10">
        <f>(E3017/D3017)*100</f>
        <v>103.17647058823529</v>
      </c>
      <c r="T3017" s="12">
        <f>IF(P3017&gt;0,E3017/P3017,0)</f>
        <v>87.7</v>
      </c>
      <c r="U3017" t="str">
        <f>LEFT(R3017,FIND("/",R3017,1)-1)</f>
        <v>theater</v>
      </c>
      <c r="V3017" t="str">
        <f>RIGHT(R3017,(LEN(R3017)-LEN(U3017)-1))</f>
        <v>spaces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>(I3018/86400)+25569+(-5/24)</f>
        <v>41838.339722222219</v>
      </c>
      <c r="K3018">
        <v>1400504952</v>
      </c>
      <c r="L3018" s="13">
        <f>(K3018/86400)+25569+(-5/24)</f>
        <v>41778.339722222219</v>
      </c>
      <c r="M3018" s="15" t="str">
        <f>TEXT(L3018, "mmm")</f>
        <v>May</v>
      </c>
      <c r="N3018" s="15" t="str">
        <f>TEXT(L3018, "yyyy")</f>
        <v>2014</v>
      </c>
      <c r="O3018" t="b">
        <v>0</v>
      </c>
      <c r="P3018">
        <v>36</v>
      </c>
      <c r="Q3018" t="b">
        <v>1</v>
      </c>
      <c r="R3018" t="s">
        <v>8303</v>
      </c>
      <c r="S3018" s="10">
        <f>(E3018/D3018)*100</f>
        <v>102.61176470588236</v>
      </c>
      <c r="T3018" s="12">
        <f>IF(P3018&gt;0,E3018/P3018,0)</f>
        <v>242.27777777777777</v>
      </c>
      <c r="U3018" t="str">
        <f>LEFT(R3018,FIND("/",R3018,1)-1)</f>
        <v>theater</v>
      </c>
      <c r="V3018" t="str">
        <f>RIGHT(R3018,(LEN(R3018)-LEN(U3018)-1))</f>
        <v>spaces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>(I3019/86400)+25569+(-5/24)</f>
        <v>41871.641701388886</v>
      </c>
      <c r="K3019">
        <v>1405974243</v>
      </c>
      <c r="L3019" s="13">
        <f>(K3019/86400)+25569+(-5/24)</f>
        <v>41841.641701388886</v>
      </c>
      <c r="M3019" s="15" t="str">
        <f>TEXT(L3019, "mmm")</f>
        <v>Jul</v>
      </c>
      <c r="N3019" s="15" t="str">
        <f>TEXT(L3019, "yyyy")</f>
        <v>2014</v>
      </c>
      <c r="O3019" t="b">
        <v>0</v>
      </c>
      <c r="P3019">
        <v>159</v>
      </c>
      <c r="Q3019" t="b">
        <v>1</v>
      </c>
      <c r="R3019" t="s">
        <v>8303</v>
      </c>
      <c r="S3019" s="10">
        <f>(E3019/D3019)*100</f>
        <v>105.84090909090908</v>
      </c>
      <c r="T3019" s="12">
        <f>IF(P3019&gt;0,E3019/P3019,0)</f>
        <v>146.44654088050314</v>
      </c>
      <c r="U3019" t="str">
        <f>LEFT(R3019,FIND("/",R3019,1)-1)</f>
        <v>theater</v>
      </c>
      <c r="V3019" t="str">
        <f>RIGHT(R3019,(LEN(R3019)-LEN(U3019)-1))</f>
        <v>spaces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>(I3020/86400)+25569+(-5/24)</f>
        <v>42205.708333333336</v>
      </c>
      <c r="K3020">
        <v>1433747376</v>
      </c>
      <c r="L3020" s="13">
        <f>(K3020/86400)+25569+(-5/24)</f>
        <v>42163.09</v>
      </c>
      <c r="M3020" s="15" t="str">
        <f>TEXT(L3020, "mmm")</f>
        <v>Jun</v>
      </c>
      <c r="N3020" s="15" t="str">
        <f>TEXT(L3020, "yyyy")</f>
        <v>2015</v>
      </c>
      <c r="O3020" t="b">
        <v>0</v>
      </c>
      <c r="P3020">
        <v>41</v>
      </c>
      <c r="Q3020" t="b">
        <v>1</v>
      </c>
      <c r="R3020" t="s">
        <v>8303</v>
      </c>
      <c r="S3020" s="10">
        <f>(E3020/D3020)*100</f>
        <v>100.71428571428571</v>
      </c>
      <c r="T3020" s="12">
        <f>IF(P3020&gt;0,E3020/P3020,0)</f>
        <v>103.17073170731707</v>
      </c>
      <c r="U3020" t="str">
        <f>LEFT(R3020,FIND("/",R3020,1)-1)</f>
        <v>theater</v>
      </c>
      <c r="V3020" t="str">
        <f>RIGHT(R3020,(LEN(R3020)-LEN(U3020)-1))</f>
        <v>spaces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>(I3021/86400)+25569+(-5/24)</f>
        <v>41785.916666666664</v>
      </c>
      <c r="K3021">
        <v>1398801620</v>
      </c>
      <c r="L3021" s="13">
        <f>(K3021/86400)+25569+(-5/24)</f>
        <v>41758.625231481477</v>
      </c>
      <c r="M3021" s="15" t="str">
        <f>TEXT(L3021, "mmm")</f>
        <v>Apr</v>
      </c>
      <c r="N3021" s="15" t="str">
        <f>TEXT(L3021, "yyyy")</f>
        <v>2014</v>
      </c>
      <c r="O3021" t="b">
        <v>0</v>
      </c>
      <c r="P3021">
        <v>226</v>
      </c>
      <c r="Q3021" t="b">
        <v>1</v>
      </c>
      <c r="R3021" t="s">
        <v>8303</v>
      </c>
      <c r="S3021" s="10">
        <f>(E3021/D3021)*100</f>
        <v>121.23333333333332</v>
      </c>
      <c r="T3021" s="12">
        <f>IF(P3021&gt;0,E3021/P3021,0)</f>
        <v>80.464601769911511</v>
      </c>
      <c r="U3021" t="str">
        <f>LEFT(R3021,FIND("/",R3021,1)-1)</f>
        <v>theater</v>
      </c>
      <c r="V3021" t="str">
        <f>RIGHT(R3021,(LEN(R3021)-LEN(U3021)-1))</f>
        <v>spaces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>(I3022/86400)+25569+(-5/24)</f>
        <v>42230.638113425921</v>
      </c>
      <c r="K3022">
        <v>1434399533</v>
      </c>
      <c r="L3022" s="13">
        <f>(K3022/86400)+25569+(-5/24)</f>
        <v>42170.638113425921</v>
      </c>
      <c r="M3022" s="15" t="str">
        <f>TEXT(L3022, "mmm")</f>
        <v>Jun</v>
      </c>
      <c r="N3022" s="15" t="str">
        <f>TEXT(L3022, "yyyy")</f>
        <v>2015</v>
      </c>
      <c r="O3022" t="b">
        <v>0</v>
      </c>
      <c r="P3022">
        <v>30</v>
      </c>
      <c r="Q3022" t="b">
        <v>1</v>
      </c>
      <c r="R3022" t="s">
        <v>8303</v>
      </c>
      <c r="S3022" s="10">
        <f>(E3022/D3022)*100</f>
        <v>100.57142857142858</v>
      </c>
      <c r="T3022" s="12">
        <f>IF(P3022&gt;0,E3022/P3022,0)</f>
        <v>234.66666666666666</v>
      </c>
      <c r="U3022" t="str">
        <f>LEFT(R3022,FIND("/",R3022,1)-1)</f>
        <v>theater</v>
      </c>
      <c r="V3022" t="str">
        <f>RIGHT(R3022,(LEN(R3022)-LEN(U3022)-1))</f>
        <v>spaces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>(I3023/86400)+25569+(-5/24)</f>
        <v>42696.040972222218</v>
      </c>
      <c r="K3023">
        <v>1476715869</v>
      </c>
      <c r="L3023" s="13">
        <f>(K3023/86400)+25569+(-5/24)</f>
        <v>42660.410520833328</v>
      </c>
      <c r="M3023" s="15" t="str">
        <f>TEXT(L3023, "mmm")</f>
        <v>Oct</v>
      </c>
      <c r="N3023" s="15" t="str">
        <f>TEXT(L3023, "yyyy")</f>
        <v>2016</v>
      </c>
      <c r="O3023" t="b">
        <v>0</v>
      </c>
      <c r="P3023">
        <v>103</v>
      </c>
      <c r="Q3023" t="b">
        <v>1</v>
      </c>
      <c r="R3023" t="s">
        <v>8303</v>
      </c>
      <c r="S3023" s="10">
        <f>(E3023/D3023)*100</f>
        <v>116.02222222222223</v>
      </c>
      <c r="T3023" s="12">
        <f>IF(P3023&gt;0,E3023/P3023,0)</f>
        <v>50.689320388349515</v>
      </c>
      <c r="U3023" t="str">
        <f>LEFT(R3023,FIND("/",R3023,1)-1)</f>
        <v>theater</v>
      </c>
      <c r="V3023" t="str">
        <f>RIGHT(R3023,(LEN(R3023)-LEN(U3023)-1))</f>
        <v>spaces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>(I3024/86400)+25569+(-5/24)</f>
        <v>42609.745474537034</v>
      </c>
      <c r="K3024">
        <v>1468450409</v>
      </c>
      <c r="L3024" s="13">
        <f>(K3024/86400)+25569+(-5/24)</f>
        <v>42564.745474537034</v>
      </c>
      <c r="M3024" s="15" t="str">
        <f>TEXT(L3024, "mmm")</f>
        <v>Jul</v>
      </c>
      <c r="N3024" s="15" t="str">
        <f>TEXT(L3024, "yyyy")</f>
        <v>2016</v>
      </c>
      <c r="O3024" t="b">
        <v>0</v>
      </c>
      <c r="P3024">
        <v>62</v>
      </c>
      <c r="Q3024" t="b">
        <v>1</v>
      </c>
      <c r="R3024" t="s">
        <v>8303</v>
      </c>
      <c r="S3024" s="10">
        <f>(E3024/D3024)*100</f>
        <v>100.88</v>
      </c>
      <c r="T3024" s="12">
        <f>IF(P3024&gt;0,E3024/P3024,0)</f>
        <v>162.70967741935485</v>
      </c>
      <c r="U3024" t="str">
        <f>LEFT(R3024,FIND("/",R3024,1)-1)</f>
        <v>theater</v>
      </c>
      <c r="V3024" t="str">
        <f>RIGHT(R3024,(LEN(R3024)-LEN(U3024)-1))</f>
        <v>spaces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>(I3025/86400)+25569+(-5/24)</f>
        <v>42166.467430555553</v>
      </c>
      <c r="K3025">
        <v>1430151186</v>
      </c>
      <c r="L3025" s="13">
        <f>(K3025/86400)+25569+(-5/24)</f>
        <v>42121.467430555553</v>
      </c>
      <c r="M3025" s="15" t="str">
        <f>TEXT(L3025, "mmm")</f>
        <v>Apr</v>
      </c>
      <c r="N3025" s="15" t="str">
        <f>TEXT(L3025, "yyyy")</f>
        <v>2015</v>
      </c>
      <c r="O3025" t="b">
        <v>0</v>
      </c>
      <c r="P3025">
        <v>6</v>
      </c>
      <c r="Q3025" t="b">
        <v>1</v>
      </c>
      <c r="R3025" t="s">
        <v>8303</v>
      </c>
      <c r="S3025" s="10">
        <f>(E3025/D3025)*100</f>
        <v>103</v>
      </c>
      <c r="T3025" s="12">
        <f>IF(P3025&gt;0,E3025/P3025,0)</f>
        <v>120.16666666666667</v>
      </c>
      <c r="U3025" t="str">
        <f>LEFT(R3025,FIND("/",R3025,1)-1)</f>
        <v>theater</v>
      </c>
      <c r="V3025" t="str">
        <f>RIGHT(R3025,(LEN(R3025)-LEN(U3025)-1))</f>
        <v>spaces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>(I3026/86400)+25569+(-5/24)</f>
        <v>41188.785590277774</v>
      </c>
      <c r="K3026">
        <v>1346975475</v>
      </c>
      <c r="L3026" s="13">
        <f>(K3026/86400)+25569+(-5/24)</f>
        <v>41158.785590277774</v>
      </c>
      <c r="M3026" s="15" t="str">
        <f>TEXT(L3026, "mmm")</f>
        <v>Sep</v>
      </c>
      <c r="N3026" s="15" t="str">
        <f>TEXT(L3026, "yyyy")</f>
        <v>2012</v>
      </c>
      <c r="O3026" t="b">
        <v>0</v>
      </c>
      <c r="P3026">
        <v>182</v>
      </c>
      <c r="Q3026" t="b">
        <v>1</v>
      </c>
      <c r="R3026" t="s">
        <v>8303</v>
      </c>
      <c r="S3026" s="10">
        <f>(E3026/D3026)*100</f>
        <v>246.42</v>
      </c>
      <c r="T3026" s="12">
        <f>IF(P3026&gt;0,E3026/P3026,0)</f>
        <v>67.697802197802204</v>
      </c>
      <c r="U3026" t="str">
        <f>LEFT(R3026,FIND("/",R3026,1)-1)</f>
        <v>theater</v>
      </c>
      <c r="V3026" t="str">
        <f>RIGHT(R3026,(LEN(R3026)-LEN(U3026)-1))</f>
        <v>spaces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>(I3027/86400)+25569+(-5/24)</f>
        <v>41789.458333333328</v>
      </c>
      <c r="K3027">
        <v>1399032813</v>
      </c>
      <c r="L3027" s="13">
        <f>(K3027/86400)+25569+(-5/24)</f>
        <v>41761.301076388889</v>
      </c>
      <c r="M3027" s="15" t="str">
        <f>TEXT(L3027, "mmm")</f>
        <v>May</v>
      </c>
      <c r="N3027" s="15" t="str">
        <f>TEXT(L3027, "yyyy")</f>
        <v>2014</v>
      </c>
      <c r="O3027" t="b">
        <v>0</v>
      </c>
      <c r="P3027">
        <v>145</v>
      </c>
      <c r="Q3027" t="b">
        <v>1</v>
      </c>
      <c r="R3027" t="s">
        <v>8303</v>
      </c>
      <c r="S3027" s="10">
        <f>(E3027/D3027)*100</f>
        <v>302.2</v>
      </c>
      <c r="T3027" s="12">
        <f>IF(P3027&gt;0,E3027/P3027,0)</f>
        <v>52.103448275862071</v>
      </c>
      <c r="U3027" t="str">
        <f>LEFT(R3027,FIND("/",R3027,1)-1)</f>
        <v>theater</v>
      </c>
      <c r="V3027" t="str">
        <f>RIGHT(R3027,(LEN(R3027)-LEN(U3027)-1))</f>
        <v>spaces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>(I3028/86400)+25569+(-5/24)</f>
        <v>42797.251064814809</v>
      </c>
      <c r="K3028">
        <v>1487329292</v>
      </c>
      <c r="L3028" s="13">
        <f>(K3028/86400)+25569+(-5/24)</f>
        <v>42783.251064814809</v>
      </c>
      <c r="M3028" s="15" t="str">
        <f>TEXT(L3028, "mmm")</f>
        <v>Feb</v>
      </c>
      <c r="N3028" s="15" t="str">
        <f>TEXT(L3028, "yyyy")</f>
        <v>2017</v>
      </c>
      <c r="O3028" t="b">
        <v>0</v>
      </c>
      <c r="P3028">
        <v>25</v>
      </c>
      <c r="Q3028" t="b">
        <v>1</v>
      </c>
      <c r="R3028" t="s">
        <v>8303</v>
      </c>
      <c r="S3028" s="10">
        <f>(E3028/D3028)*100</f>
        <v>143.33333333333334</v>
      </c>
      <c r="T3028" s="12">
        <f>IF(P3028&gt;0,E3028/P3028,0)</f>
        <v>51.6</v>
      </c>
      <c r="U3028" t="str">
        <f>LEFT(R3028,FIND("/",R3028,1)-1)</f>
        <v>theater</v>
      </c>
      <c r="V3028" t="str">
        <f>RIGHT(R3028,(LEN(R3028)-LEN(U3028)-1))</f>
        <v>spaces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>(I3029/86400)+25569+(-5/24)</f>
        <v>42083.454293981478</v>
      </c>
      <c r="K3029">
        <v>1424278451</v>
      </c>
      <c r="L3029" s="13">
        <f>(K3029/86400)+25569+(-5/24)</f>
        <v>42053.49596064815</v>
      </c>
      <c r="M3029" s="15" t="str">
        <f>TEXT(L3029, "mmm")</f>
        <v>Feb</v>
      </c>
      <c r="N3029" s="15" t="str">
        <f>TEXT(L3029, "yyyy")</f>
        <v>2015</v>
      </c>
      <c r="O3029" t="b">
        <v>0</v>
      </c>
      <c r="P3029">
        <v>320</v>
      </c>
      <c r="Q3029" t="b">
        <v>1</v>
      </c>
      <c r="R3029" t="s">
        <v>8303</v>
      </c>
      <c r="S3029" s="10">
        <f>(E3029/D3029)*100</f>
        <v>131.44</v>
      </c>
      <c r="T3029" s="12">
        <f>IF(P3029&gt;0,E3029/P3029,0)</f>
        <v>164.3</v>
      </c>
      <c r="U3029" t="str">
        <f>LEFT(R3029,FIND("/",R3029,1)-1)</f>
        <v>theater</v>
      </c>
      <c r="V3029" t="str">
        <f>RIGHT(R3029,(LEN(R3029)-LEN(U3029)-1))</f>
        <v>spaces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>(I3030/86400)+25569+(-5/24)</f>
        <v>42597.055844907409</v>
      </c>
      <c r="K3030">
        <v>1468650025</v>
      </c>
      <c r="L3030" s="13">
        <f>(K3030/86400)+25569+(-5/24)</f>
        <v>42567.055844907409</v>
      </c>
      <c r="M3030" s="15" t="str">
        <f>TEXT(L3030, "mmm")</f>
        <v>Jul</v>
      </c>
      <c r="N3030" s="15" t="str">
        <f>TEXT(L3030, "yyyy")</f>
        <v>2016</v>
      </c>
      <c r="O3030" t="b">
        <v>0</v>
      </c>
      <c r="P3030">
        <v>99</v>
      </c>
      <c r="Q3030" t="b">
        <v>1</v>
      </c>
      <c r="R3030" t="s">
        <v>8303</v>
      </c>
      <c r="S3030" s="10">
        <f>(E3030/D3030)*100</f>
        <v>168.01999999999998</v>
      </c>
      <c r="T3030" s="12">
        <f>IF(P3030&gt;0,E3030/P3030,0)</f>
        <v>84.858585858585855</v>
      </c>
      <c r="U3030" t="str">
        <f>LEFT(R3030,FIND("/",R3030,1)-1)</f>
        <v>theater</v>
      </c>
      <c r="V3030" t="str">
        <f>RIGHT(R3030,(LEN(R3030)-LEN(U3030)-1))</f>
        <v>spaces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>(I3031/86400)+25569+(-5/24)</f>
        <v>41960.982638888883</v>
      </c>
      <c r="K3031">
        <v>1413824447</v>
      </c>
      <c r="L3031" s="13">
        <f>(K3031/86400)+25569+(-5/24)</f>
        <v>41932.500543981478</v>
      </c>
      <c r="M3031" s="15" t="str">
        <f>TEXT(L3031, "mmm")</f>
        <v>Oct</v>
      </c>
      <c r="N3031" s="15" t="str">
        <f>TEXT(L3031, "yyyy")</f>
        <v>2014</v>
      </c>
      <c r="O3031" t="b">
        <v>0</v>
      </c>
      <c r="P3031">
        <v>348</v>
      </c>
      <c r="Q3031" t="b">
        <v>1</v>
      </c>
      <c r="R3031" t="s">
        <v>8303</v>
      </c>
      <c r="S3031" s="10">
        <f>(E3031/D3031)*100</f>
        <v>109.67666666666666</v>
      </c>
      <c r="T3031" s="12">
        <f>IF(P3031&gt;0,E3031/P3031,0)</f>
        <v>94.548850574712645</v>
      </c>
      <c r="U3031" t="str">
        <f>LEFT(R3031,FIND("/",R3031,1)-1)</f>
        <v>theater</v>
      </c>
      <c r="V3031" t="str">
        <f>RIGHT(R3031,(LEN(R3031)-LEN(U3031)-1))</f>
        <v>spaces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>(I3032/86400)+25569+(-5/24)</f>
        <v>42263.5390162037</v>
      </c>
      <c r="K3032">
        <v>1439834171</v>
      </c>
      <c r="L3032" s="13">
        <f>(K3032/86400)+25569+(-5/24)</f>
        <v>42233.5390162037</v>
      </c>
      <c r="M3032" s="15" t="str">
        <f>TEXT(L3032, "mmm")</f>
        <v>Aug</v>
      </c>
      <c r="N3032" s="15" t="str">
        <f>TEXT(L3032, "yyyy")</f>
        <v>2015</v>
      </c>
      <c r="O3032" t="b">
        <v>0</v>
      </c>
      <c r="P3032">
        <v>41</v>
      </c>
      <c r="Q3032" t="b">
        <v>1</v>
      </c>
      <c r="R3032" t="s">
        <v>8303</v>
      </c>
      <c r="S3032" s="10">
        <f>(E3032/D3032)*100</f>
        <v>106.6857142857143</v>
      </c>
      <c r="T3032" s="12">
        <f>IF(P3032&gt;0,E3032/P3032,0)</f>
        <v>45.536585365853661</v>
      </c>
      <c r="U3032" t="str">
        <f>LEFT(R3032,FIND("/",R3032,1)-1)</f>
        <v>theater</v>
      </c>
      <c r="V3032" t="str">
        <f>RIGHT(R3032,(LEN(R3032)-LEN(U3032)-1))</f>
        <v>spaces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>(I3033/86400)+25569+(-5/24)</f>
        <v>42657.674155092587</v>
      </c>
      <c r="K3033">
        <v>1471295447</v>
      </c>
      <c r="L3033" s="13">
        <f>(K3033/86400)+25569+(-5/24)</f>
        <v>42597.674155092587</v>
      </c>
      <c r="M3033" s="15" t="str">
        <f>TEXT(L3033, "mmm")</f>
        <v>Aug</v>
      </c>
      <c r="N3033" s="15" t="str">
        <f>TEXT(L3033, "yyyy")</f>
        <v>2016</v>
      </c>
      <c r="O3033" t="b">
        <v>0</v>
      </c>
      <c r="P3033">
        <v>29</v>
      </c>
      <c r="Q3033" t="b">
        <v>1</v>
      </c>
      <c r="R3033" t="s">
        <v>8303</v>
      </c>
      <c r="S3033" s="10">
        <f>(E3033/D3033)*100</f>
        <v>100</v>
      </c>
      <c r="T3033" s="12">
        <f>IF(P3033&gt;0,E3033/P3033,0)</f>
        <v>51.724137931034484</v>
      </c>
      <c r="U3033" t="str">
        <f>LEFT(R3033,FIND("/",R3033,1)-1)</f>
        <v>theater</v>
      </c>
      <c r="V3033" t="str">
        <f>RIGHT(R3033,(LEN(R3033)-LEN(U3033)-1))</f>
        <v>spaces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>(I3034/86400)+25569+(-5/24)</f>
        <v>42257.836331018516</v>
      </c>
      <c r="K3034">
        <v>1439341459</v>
      </c>
      <c r="L3034" s="13">
        <f>(K3034/86400)+25569+(-5/24)</f>
        <v>42227.836331018516</v>
      </c>
      <c r="M3034" s="15" t="str">
        <f>TEXT(L3034, "mmm")</f>
        <v>Aug</v>
      </c>
      <c r="N3034" s="15" t="str">
        <f>TEXT(L3034, "yyyy")</f>
        <v>2015</v>
      </c>
      <c r="O3034" t="b">
        <v>0</v>
      </c>
      <c r="P3034">
        <v>25</v>
      </c>
      <c r="Q3034" t="b">
        <v>1</v>
      </c>
      <c r="R3034" t="s">
        <v>8303</v>
      </c>
      <c r="S3034" s="10">
        <f>(E3034/D3034)*100</f>
        <v>127.2</v>
      </c>
      <c r="T3034" s="12">
        <f>IF(P3034&gt;0,E3034/P3034,0)</f>
        <v>50.88</v>
      </c>
      <c r="U3034" t="str">
        <f>LEFT(R3034,FIND("/",R3034,1)-1)</f>
        <v>theater</v>
      </c>
      <c r="V3034" t="str">
        <f>RIGHT(R3034,(LEN(R3034)-LEN(U3034)-1))</f>
        <v>spaces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>(I3035/86400)+25569+(-5/24)</f>
        <v>42599.901909722219</v>
      </c>
      <c r="K3035">
        <v>1468895925</v>
      </c>
      <c r="L3035" s="13">
        <f>(K3035/86400)+25569+(-5/24)</f>
        <v>42569.901909722219</v>
      </c>
      <c r="M3035" s="15" t="str">
        <f>TEXT(L3035, "mmm")</f>
        <v>Jul</v>
      </c>
      <c r="N3035" s="15" t="str">
        <f>TEXT(L3035, "yyyy")</f>
        <v>2016</v>
      </c>
      <c r="O3035" t="b">
        <v>0</v>
      </c>
      <c r="P3035">
        <v>23</v>
      </c>
      <c r="Q3035" t="b">
        <v>1</v>
      </c>
      <c r="R3035" t="s">
        <v>8303</v>
      </c>
      <c r="S3035" s="10">
        <f>(E3035/D3035)*100</f>
        <v>146.53333333333333</v>
      </c>
      <c r="T3035" s="12">
        <f>IF(P3035&gt;0,E3035/P3035,0)</f>
        <v>191.13043478260869</v>
      </c>
      <c r="U3035" t="str">
        <f>LEFT(R3035,FIND("/",R3035,1)-1)</f>
        <v>theater</v>
      </c>
      <c r="V3035" t="str">
        <f>RIGHT(R3035,(LEN(R3035)-LEN(U3035)-1))</f>
        <v>spaces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>(I3036/86400)+25569+(-5/24)</f>
        <v>42674.957638888889</v>
      </c>
      <c r="K3036">
        <v>1475326255</v>
      </c>
      <c r="L3036" s="13">
        <f>(K3036/86400)+25569+(-5/24)</f>
        <v>42644.327025462961</v>
      </c>
      <c r="M3036" s="15" t="str">
        <f>TEXT(L3036, "mmm")</f>
        <v>Oct</v>
      </c>
      <c r="N3036" s="15" t="str">
        <f>TEXT(L3036, "yyyy")</f>
        <v>2016</v>
      </c>
      <c r="O3036" t="b">
        <v>0</v>
      </c>
      <c r="P3036">
        <v>1260</v>
      </c>
      <c r="Q3036" t="b">
        <v>1</v>
      </c>
      <c r="R3036" t="s">
        <v>8303</v>
      </c>
      <c r="S3036" s="10">
        <f>(E3036/D3036)*100</f>
        <v>112.53599999999999</v>
      </c>
      <c r="T3036" s="12">
        <f>IF(P3036&gt;0,E3036/P3036,0)</f>
        <v>89.314285714285717</v>
      </c>
      <c r="U3036" t="str">
        <f>LEFT(R3036,FIND("/",R3036,1)-1)</f>
        <v>theater</v>
      </c>
      <c r="V3036" t="str">
        <f>RIGHT(R3036,(LEN(R3036)-LEN(U3036)-1))</f>
        <v>spaces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>(I3037/86400)+25569+(-5/24)</f>
        <v>41398.351956018516</v>
      </c>
      <c r="K3037">
        <v>1365082009</v>
      </c>
      <c r="L3037" s="13">
        <f>(K3037/86400)+25569+(-5/24)</f>
        <v>41368.351956018516</v>
      </c>
      <c r="M3037" s="15" t="str">
        <f>TEXT(L3037, "mmm")</f>
        <v>Apr</v>
      </c>
      <c r="N3037" s="15" t="str">
        <f>TEXT(L3037, "yyyy")</f>
        <v>2013</v>
      </c>
      <c r="O3037" t="b">
        <v>0</v>
      </c>
      <c r="P3037">
        <v>307</v>
      </c>
      <c r="Q3037" t="b">
        <v>1</v>
      </c>
      <c r="R3037" t="s">
        <v>8303</v>
      </c>
      <c r="S3037" s="10">
        <f>(E3037/D3037)*100</f>
        <v>108.78684000000001</v>
      </c>
      <c r="T3037" s="12">
        <f>IF(P3037&gt;0,E3037/P3037,0)</f>
        <v>88.588631921824103</v>
      </c>
      <c r="U3037" t="str">
        <f>LEFT(R3037,FIND("/",R3037,1)-1)</f>
        <v>theater</v>
      </c>
      <c r="V3037" t="str">
        <f>RIGHT(R3037,(LEN(R3037)-LEN(U3037)-1))</f>
        <v>spaces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>(I3038/86400)+25569+(-5/24)</f>
        <v>41502.290972222218</v>
      </c>
      <c r="K3038">
        <v>1373568644</v>
      </c>
      <c r="L3038" s="13">
        <f>(K3038/86400)+25569+(-5/24)</f>
        <v>41466.576898148145</v>
      </c>
      <c r="M3038" s="15" t="str">
        <f>TEXT(L3038, "mmm")</f>
        <v>Jul</v>
      </c>
      <c r="N3038" s="15" t="str">
        <f>TEXT(L3038, "yyyy")</f>
        <v>2013</v>
      </c>
      <c r="O3038" t="b">
        <v>0</v>
      </c>
      <c r="P3038">
        <v>329</v>
      </c>
      <c r="Q3038" t="b">
        <v>1</v>
      </c>
      <c r="R3038" t="s">
        <v>8303</v>
      </c>
      <c r="S3038" s="10">
        <f>(E3038/D3038)*100</f>
        <v>126.732</v>
      </c>
      <c r="T3038" s="12">
        <f>IF(P3038&gt;0,E3038/P3038,0)</f>
        <v>96.300911854103347</v>
      </c>
      <c r="U3038" t="str">
        <f>LEFT(R3038,FIND("/",R3038,1)-1)</f>
        <v>theater</v>
      </c>
      <c r="V3038" t="str">
        <f>RIGHT(R3038,(LEN(R3038)-LEN(U3038)-1))</f>
        <v>spaces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>(I3039/86400)+25569+(-5/24)</f>
        <v>40452.999305555553</v>
      </c>
      <c r="K3039">
        <v>1279574773</v>
      </c>
      <c r="L3039" s="13">
        <f>(K3039/86400)+25569+(-5/24)</f>
        <v>40378.684872685182</v>
      </c>
      <c r="M3039" s="15" t="str">
        <f>TEXT(L3039, "mmm")</f>
        <v>Jul</v>
      </c>
      <c r="N3039" s="15" t="str">
        <f>TEXT(L3039, "yyyy")</f>
        <v>2010</v>
      </c>
      <c r="O3039" t="b">
        <v>0</v>
      </c>
      <c r="P3039">
        <v>32</v>
      </c>
      <c r="Q3039" t="b">
        <v>1</v>
      </c>
      <c r="R3039" t="s">
        <v>8303</v>
      </c>
      <c r="S3039" s="10">
        <f>(E3039/D3039)*100</f>
        <v>213.20000000000002</v>
      </c>
      <c r="T3039" s="12">
        <f>IF(P3039&gt;0,E3039/P3039,0)</f>
        <v>33.3125</v>
      </c>
      <c r="U3039" t="str">
        <f>LEFT(R3039,FIND("/",R3039,1)-1)</f>
        <v>theater</v>
      </c>
      <c r="V3039" t="str">
        <f>RIGHT(R3039,(LEN(R3039)-LEN(U3039)-1))</f>
        <v>spaces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>(I3040/86400)+25569+(-5/24)</f>
        <v>42433.043946759259</v>
      </c>
      <c r="K3040">
        <v>1451887397</v>
      </c>
      <c r="L3040" s="13">
        <f>(K3040/86400)+25569+(-5/24)</f>
        <v>42373.043946759259</v>
      </c>
      <c r="M3040" s="15" t="str">
        <f>TEXT(L3040, "mmm")</f>
        <v>Jan</v>
      </c>
      <c r="N3040" s="15" t="str">
        <f>TEXT(L3040, "yyyy")</f>
        <v>2016</v>
      </c>
      <c r="O3040" t="b">
        <v>0</v>
      </c>
      <c r="P3040">
        <v>27</v>
      </c>
      <c r="Q3040" t="b">
        <v>1</v>
      </c>
      <c r="R3040" t="s">
        <v>8303</v>
      </c>
      <c r="S3040" s="10">
        <f>(E3040/D3040)*100</f>
        <v>100.49999999999999</v>
      </c>
      <c r="T3040" s="12">
        <f>IF(P3040&gt;0,E3040/P3040,0)</f>
        <v>37.222222222222221</v>
      </c>
      <c r="U3040" t="str">
        <f>LEFT(R3040,FIND("/",R3040,1)-1)</f>
        <v>theater</v>
      </c>
      <c r="V3040" t="str">
        <f>RIGHT(R3040,(LEN(R3040)-LEN(U3040)-1))</f>
        <v>spaces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>(I3041/86400)+25569+(-5/24)</f>
        <v>41637.124305555553</v>
      </c>
      <c r="K3041">
        <v>1386011038</v>
      </c>
      <c r="L3041" s="13">
        <f>(K3041/86400)+25569+(-5/24)</f>
        <v>41610.586087962962</v>
      </c>
      <c r="M3041" s="15" t="str">
        <f>TEXT(L3041, "mmm")</f>
        <v>Dec</v>
      </c>
      <c r="N3041" s="15" t="str">
        <f>TEXT(L3041, "yyyy")</f>
        <v>2013</v>
      </c>
      <c r="O3041" t="b">
        <v>0</v>
      </c>
      <c r="P3041">
        <v>236</v>
      </c>
      <c r="Q3041" t="b">
        <v>1</v>
      </c>
      <c r="R3041" t="s">
        <v>8303</v>
      </c>
      <c r="S3041" s="10">
        <f>(E3041/D3041)*100</f>
        <v>108.71389999999998</v>
      </c>
      <c r="T3041" s="12">
        <f>IF(P3041&gt;0,E3041/P3041,0)</f>
        <v>92.130423728813554</v>
      </c>
      <c r="U3041" t="str">
        <f>LEFT(R3041,FIND("/",R3041,1)-1)</f>
        <v>theater</v>
      </c>
      <c r="V3041" t="str">
        <f>RIGHT(R3041,(LEN(R3041)-LEN(U3041)-1))</f>
        <v>spaces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>(I3042/86400)+25569+(-5/24)</f>
        <v>42181.749999999993</v>
      </c>
      <c r="K3042">
        <v>1434999621</v>
      </c>
      <c r="L3042" s="13">
        <f>(K3042/86400)+25569+(-5/24)</f>
        <v>42177.583576388883</v>
      </c>
      <c r="M3042" s="15" t="str">
        <f>TEXT(L3042, "mmm")</f>
        <v>Jun</v>
      </c>
      <c r="N3042" s="15" t="str">
        <f>TEXT(L3042, "yyyy")</f>
        <v>2015</v>
      </c>
      <c r="O3042" t="b">
        <v>0</v>
      </c>
      <c r="P3042">
        <v>42</v>
      </c>
      <c r="Q3042" t="b">
        <v>1</v>
      </c>
      <c r="R3042" t="s">
        <v>8303</v>
      </c>
      <c r="S3042" s="10">
        <f>(E3042/D3042)*100</f>
        <v>107.5</v>
      </c>
      <c r="T3042" s="12">
        <f>IF(P3042&gt;0,E3042/P3042,0)</f>
        <v>76.785714285714292</v>
      </c>
      <c r="U3042" t="str">
        <f>LEFT(R3042,FIND("/",R3042,1)-1)</f>
        <v>theater</v>
      </c>
      <c r="V3042" t="str">
        <f>RIGHT(R3042,(LEN(R3042)-LEN(U3042)-1))</f>
        <v>spaces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>(I3043/86400)+25569+(-5/24)</f>
        <v>42389.660277777781</v>
      </c>
      <c r="K3043">
        <v>1450731048</v>
      </c>
      <c r="L3043" s="13">
        <f>(K3043/86400)+25569+(-5/24)</f>
        <v>42359.660277777781</v>
      </c>
      <c r="M3043" s="15" t="str">
        <f>TEXT(L3043, "mmm")</f>
        <v>Dec</v>
      </c>
      <c r="N3043" s="15" t="str">
        <f>TEXT(L3043, "yyyy")</f>
        <v>2015</v>
      </c>
      <c r="O3043" t="b">
        <v>0</v>
      </c>
      <c r="P3043">
        <v>95</v>
      </c>
      <c r="Q3043" t="b">
        <v>1</v>
      </c>
      <c r="R3043" t="s">
        <v>8303</v>
      </c>
      <c r="S3043" s="10">
        <f>(E3043/D3043)*100</f>
        <v>110.48192771084338</v>
      </c>
      <c r="T3043" s="12">
        <f>IF(P3043&gt;0,E3043/P3043,0)</f>
        <v>96.526315789473685</v>
      </c>
      <c r="U3043" t="str">
        <f>LEFT(R3043,FIND("/",R3043,1)-1)</f>
        <v>theater</v>
      </c>
      <c r="V3043" t="str">
        <f>RIGHT(R3043,(LEN(R3043)-LEN(U3043)-1))</f>
        <v>spaces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>(I3044/86400)+25569+(-5/24)</f>
        <v>42283.479710648149</v>
      </c>
      <c r="K3044">
        <v>1441557047</v>
      </c>
      <c r="L3044" s="13">
        <f>(K3044/86400)+25569+(-5/24)</f>
        <v>42253.479710648149</v>
      </c>
      <c r="M3044" s="15" t="str">
        <f>TEXT(L3044, "mmm")</f>
        <v>Sep</v>
      </c>
      <c r="N3044" s="15" t="str">
        <f>TEXT(L3044, "yyyy")</f>
        <v>2015</v>
      </c>
      <c r="O3044" t="b">
        <v>0</v>
      </c>
      <c r="P3044">
        <v>37</v>
      </c>
      <c r="Q3044" t="b">
        <v>1</v>
      </c>
      <c r="R3044" t="s">
        <v>8303</v>
      </c>
      <c r="S3044" s="10">
        <f>(E3044/D3044)*100</f>
        <v>128</v>
      </c>
      <c r="T3044" s="12">
        <f>IF(P3044&gt;0,E3044/P3044,0)</f>
        <v>51.891891891891895</v>
      </c>
      <c r="U3044" t="str">
        <f>LEFT(R3044,FIND("/",R3044,1)-1)</f>
        <v>theater</v>
      </c>
      <c r="V3044" t="str">
        <f>RIGHT(R3044,(LEN(R3044)-LEN(U3044)-1))</f>
        <v>spaces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>(I3045/86400)+25569+(-5/24)</f>
        <v>42109.909722222219</v>
      </c>
      <c r="K3045">
        <v>1426815699</v>
      </c>
      <c r="L3045" s="13">
        <f>(K3045/86400)+25569+(-5/24)</f>
        <v>42082.862256944441</v>
      </c>
      <c r="M3045" s="15" t="str">
        <f>TEXT(L3045, "mmm")</f>
        <v>Mar</v>
      </c>
      <c r="N3045" s="15" t="str">
        <f>TEXT(L3045, "yyyy")</f>
        <v>2015</v>
      </c>
      <c r="O3045" t="b">
        <v>0</v>
      </c>
      <c r="P3045">
        <v>128</v>
      </c>
      <c r="Q3045" t="b">
        <v>1</v>
      </c>
      <c r="R3045" t="s">
        <v>8303</v>
      </c>
      <c r="S3045" s="10">
        <f>(E3045/D3045)*100</f>
        <v>110.00666666666667</v>
      </c>
      <c r="T3045" s="12">
        <f>IF(P3045&gt;0,E3045/P3045,0)</f>
        <v>128.9140625</v>
      </c>
      <c r="U3045" t="str">
        <f>LEFT(R3045,FIND("/",R3045,1)-1)</f>
        <v>theater</v>
      </c>
      <c r="V3045" t="str">
        <f>RIGHT(R3045,(LEN(R3045)-LEN(U3045)-1))</f>
        <v>spaces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>(I3046/86400)+25569+(-5/24)</f>
        <v>42402.518495370365</v>
      </c>
      <c r="K3046">
        <v>1453137998</v>
      </c>
      <c r="L3046" s="13">
        <f>(K3046/86400)+25569+(-5/24)</f>
        <v>42387.518495370365</v>
      </c>
      <c r="M3046" s="15" t="str">
        <f>TEXT(L3046, "mmm")</f>
        <v>Jan</v>
      </c>
      <c r="N3046" s="15" t="str">
        <f>TEXT(L3046, "yyyy")</f>
        <v>2016</v>
      </c>
      <c r="O3046" t="b">
        <v>0</v>
      </c>
      <c r="P3046">
        <v>156</v>
      </c>
      <c r="Q3046" t="b">
        <v>1</v>
      </c>
      <c r="R3046" t="s">
        <v>8303</v>
      </c>
      <c r="S3046" s="10">
        <f>(E3046/D3046)*100</f>
        <v>109.34166666666667</v>
      </c>
      <c r="T3046" s="12">
        <f>IF(P3046&gt;0,E3046/P3046,0)</f>
        <v>84.108974358974365</v>
      </c>
      <c r="U3046" t="str">
        <f>LEFT(R3046,FIND("/",R3046,1)-1)</f>
        <v>theater</v>
      </c>
      <c r="V3046" t="str">
        <f>RIGHT(R3046,(LEN(R3046)-LEN(U3046)-1))</f>
        <v>spaces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>(I3047/86400)+25569+(-5/24)</f>
        <v>41872.947395833333</v>
      </c>
      <c r="K3047">
        <v>1406087055</v>
      </c>
      <c r="L3047" s="13">
        <f>(K3047/86400)+25569+(-5/24)</f>
        <v>41842.947395833333</v>
      </c>
      <c r="M3047" s="15" t="str">
        <f>TEXT(L3047, "mmm")</f>
        <v>Jul</v>
      </c>
      <c r="N3047" s="15" t="str">
        <f>TEXT(L3047, "yyyy")</f>
        <v>2014</v>
      </c>
      <c r="O3047" t="b">
        <v>0</v>
      </c>
      <c r="P3047">
        <v>64</v>
      </c>
      <c r="Q3047" t="b">
        <v>1</v>
      </c>
      <c r="R3047" t="s">
        <v>8303</v>
      </c>
      <c r="S3047" s="10">
        <f>(E3047/D3047)*100</f>
        <v>132.70650000000001</v>
      </c>
      <c r="T3047" s="12">
        <f>IF(P3047&gt;0,E3047/P3047,0)</f>
        <v>82.941562500000003</v>
      </c>
      <c r="U3047" t="str">
        <f>LEFT(R3047,FIND("/",R3047,1)-1)</f>
        <v>theater</v>
      </c>
      <c r="V3047" t="str">
        <f>RIGHT(R3047,(LEN(R3047)-LEN(U3047)-1))</f>
        <v>spaces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>(I3048/86400)+25569+(-5/24)</f>
        <v>41891.994444444441</v>
      </c>
      <c r="K3048">
        <v>1407784586</v>
      </c>
      <c r="L3048" s="13">
        <f>(K3048/86400)+25569+(-5/24)</f>
        <v>41862.59474537037</v>
      </c>
      <c r="M3048" s="15" t="str">
        <f>TEXT(L3048, "mmm")</f>
        <v>Aug</v>
      </c>
      <c r="N3048" s="15" t="str">
        <f>TEXT(L3048, "yyyy")</f>
        <v>2014</v>
      </c>
      <c r="O3048" t="b">
        <v>0</v>
      </c>
      <c r="P3048">
        <v>58</v>
      </c>
      <c r="Q3048" t="b">
        <v>1</v>
      </c>
      <c r="R3048" t="s">
        <v>8303</v>
      </c>
      <c r="S3048" s="10">
        <f>(E3048/D3048)*100</f>
        <v>190.84810126582278</v>
      </c>
      <c r="T3048" s="12">
        <f>IF(P3048&gt;0,E3048/P3048,0)</f>
        <v>259.94827586206895</v>
      </c>
      <c r="U3048" t="str">
        <f>LEFT(R3048,FIND("/",R3048,1)-1)</f>
        <v>theater</v>
      </c>
      <c r="V3048" t="str">
        <f>RIGHT(R3048,(LEN(R3048)-LEN(U3048)-1))</f>
        <v>spaces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>(I3049/86400)+25569+(-5/24)</f>
        <v>42487.344444444439</v>
      </c>
      <c r="K3049">
        <v>1457999054</v>
      </c>
      <c r="L3049" s="13">
        <f>(K3049/86400)+25569+(-5/24)</f>
        <v>42443.780717592592</v>
      </c>
      <c r="M3049" s="15" t="str">
        <f>TEXT(L3049, "mmm")</f>
        <v>Mar</v>
      </c>
      <c r="N3049" s="15" t="str">
        <f>TEXT(L3049, "yyyy")</f>
        <v>2016</v>
      </c>
      <c r="O3049" t="b">
        <v>0</v>
      </c>
      <c r="P3049">
        <v>20</v>
      </c>
      <c r="Q3049" t="b">
        <v>1</v>
      </c>
      <c r="R3049" t="s">
        <v>8303</v>
      </c>
      <c r="S3049" s="10">
        <f>(E3049/D3049)*100</f>
        <v>149</v>
      </c>
      <c r="T3049" s="12">
        <f>IF(P3049&gt;0,E3049/P3049,0)</f>
        <v>37.25</v>
      </c>
      <c r="U3049" t="str">
        <f>LEFT(R3049,FIND("/",R3049,1)-1)</f>
        <v>theater</v>
      </c>
      <c r="V3049" t="str">
        <f>RIGHT(R3049,(LEN(R3049)-LEN(U3049)-1))</f>
        <v>spaces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>(I3050/86400)+25569+(-5/24)</f>
        <v>42004.681944444441</v>
      </c>
      <c r="K3050">
        <v>1417556262</v>
      </c>
      <c r="L3050" s="13">
        <f>(K3050/86400)+25569+(-5/24)</f>
        <v>41975.692847222221</v>
      </c>
      <c r="M3050" s="15" t="str">
        <f>TEXT(L3050, "mmm")</f>
        <v>Dec</v>
      </c>
      <c r="N3050" s="15" t="str">
        <f>TEXT(L3050, "yyyy")</f>
        <v>2014</v>
      </c>
      <c r="O3050" t="b">
        <v>0</v>
      </c>
      <c r="P3050">
        <v>47</v>
      </c>
      <c r="Q3050" t="b">
        <v>1</v>
      </c>
      <c r="R3050" t="s">
        <v>8303</v>
      </c>
      <c r="S3050" s="10">
        <f>(E3050/D3050)*100</f>
        <v>166.4</v>
      </c>
      <c r="T3050" s="12">
        <f>IF(P3050&gt;0,E3050/P3050,0)</f>
        <v>177.02127659574469</v>
      </c>
      <c r="U3050" t="str">
        <f>LEFT(R3050,FIND("/",R3050,1)-1)</f>
        <v>theater</v>
      </c>
      <c r="V3050" t="str">
        <f>RIGHT(R3050,(LEN(R3050)-LEN(U3050)-1))</f>
        <v>spaces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>(I3051/86400)+25569+(-5/24)</f>
        <v>42168.806192129625</v>
      </c>
      <c r="K3051">
        <v>1431649255</v>
      </c>
      <c r="L3051" s="13">
        <f>(K3051/86400)+25569+(-5/24)</f>
        <v>42138.806192129625</v>
      </c>
      <c r="M3051" s="15" t="str">
        <f>TEXT(L3051, "mmm")</f>
        <v>May</v>
      </c>
      <c r="N3051" s="15" t="str">
        <f>TEXT(L3051, "yyyy")</f>
        <v>2015</v>
      </c>
      <c r="O3051" t="b">
        <v>0</v>
      </c>
      <c r="P3051">
        <v>54</v>
      </c>
      <c r="Q3051" t="b">
        <v>1</v>
      </c>
      <c r="R3051" t="s">
        <v>8303</v>
      </c>
      <c r="S3051" s="10">
        <f>(E3051/D3051)*100</f>
        <v>106.66666666666667</v>
      </c>
      <c r="T3051" s="12">
        <f>IF(P3051&gt;0,E3051/P3051,0)</f>
        <v>74.074074074074076</v>
      </c>
      <c r="U3051" t="str">
        <f>LEFT(R3051,FIND("/",R3051,1)-1)</f>
        <v>theater</v>
      </c>
      <c r="V3051" t="str">
        <f>RIGHT(R3051,(LEN(R3051)-LEN(U3051)-1))</f>
        <v>spaces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>(I3052/86400)+25569+(-5/24)</f>
        <v>42494.960185185184</v>
      </c>
      <c r="K3052">
        <v>1459828960</v>
      </c>
      <c r="L3052" s="13">
        <f>(K3052/86400)+25569+(-5/24)</f>
        <v>42464.960185185184</v>
      </c>
      <c r="M3052" s="15" t="str">
        <f>TEXT(L3052, "mmm")</f>
        <v>Apr</v>
      </c>
      <c r="N3052" s="15" t="str">
        <f>TEXT(L3052, "yyyy")</f>
        <v>2016</v>
      </c>
      <c r="O3052" t="b">
        <v>0</v>
      </c>
      <c r="P3052">
        <v>9</v>
      </c>
      <c r="Q3052" t="b">
        <v>1</v>
      </c>
      <c r="R3052" t="s">
        <v>8303</v>
      </c>
      <c r="S3052" s="10">
        <f>(E3052/D3052)*100</f>
        <v>106</v>
      </c>
      <c r="T3052" s="12">
        <f>IF(P3052&gt;0,E3052/P3052,0)</f>
        <v>70.666666666666671</v>
      </c>
      <c r="U3052" t="str">
        <f>LEFT(R3052,FIND("/",R3052,1)-1)</f>
        <v>theater</v>
      </c>
      <c r="V3052" t="str">
        <f>RIGHT(R3052,(LEN(R3052)-LEN(U3052)-1))</f>
        <v>spaces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>(I3053/86400)+25569+(-5/24)</f>
        <v>42774.207696759258</v>
      </c>
      <c r="K3053">
        <v>1483955945</v>
      </c>
      <c r="L3053" s="13">
        <f>(K3053/86400)+25569+(-5/24)</f>
        <v>42744.207696759258</v>
      </c>
      <c r="M3053" s="15" t="str">
        <f>TEXT(L3053, "mmm")</f>
        <v>Jan</v>
      </c>
      <c r="N3053" s="15" t="str">
        <f>TEXT(L3053, "yyyy")</f>
        <v>2017</v>
      </c>
      <c r="O3053" t="b">
        <v>1</v>
      </c>
      <c r="P3053">
        <v>35</v>
      </c>
      <c r="Q3053" t="b">
        <v>0</v>
      </c>
      <c r="R3053" t="s">
        <v>8303</v>
      </c>
      <c r="S3053" s="10">
        <f>(E3053/D3053)*100</f>
        <v>23.62857142857143</v>
      </c>
      <c r="T3053" s="12">
        <f>IF(P3053&gt;0,E3053/P3053,0)</f>
        <v>23.62857142857143</v>
      </c>
      <c r="U3053" t="str">
        <f>LEFT(R3053,FIND("/",R3053,1)-1)</f>
        <v>theater</v>
      </c>
      <c r="V3053" t="str">
        <f>RIGHT(R3053,(LEN(R3053)-LEN(U3053)-1))</f>
        <v>spaces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>(I3054/86400)+25569+(-5/24)</f>
        <v>42152.457638888889</v>
      </c>
      <c r="K3054">
        <v>1430237094</v>
      </c>
      <c r="L3054" s="13">
        <f>(K3054/86400)+25569+(-5/24)</f>
        <v>42122.461736111109</v>
      </c>
      <c r="M3054" s="15" t="str">
        <f>TEXT(L3054, "mmm")</f>
        <v>Apr</v>
      </c>
      <c r="N3054" s="15" t="str">
        <f>TEXT(L3054, "yyyy")</f>
        <v>2015</v>
      </c>
      <c r="O3054" t="b">
        <v>0</v>
      </c>
      <c r="P3054">
        <v>2</v>
      </c>
      <c r="Q3054" t="b">
        <v>0</v>
      </c>
      <c r="R3054" t="s">
        <v>8303</v>
      </c>
      <c r="S3054" s="10">
        <f>(E3054/D3054)*100</f>
        <v>0.15</v>
      </c>
      <c r="T3054" s="12">
        <f>IF(P3054&gt;0,E3054/P3054,0)</f>
        <v>37.5</v>
      </c>
      <c r="U3054" t="str">
        <f>LEFT(R3054,FIND("/",R3054,1)-1)</f>
        <v>theater</v>
      </c>
      <c r="V3054" t="str">
        <f>RIGHT(R3054,(LEN(R3054)-LEN(U3054)-1))</f>
        <v>spaces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>(I3055/86400)+25569+(-5/24)</f>
        <v>41913.957638888889</v>
      </c>
      <c r="K3055">
        <v>1407781013</v>
      </c>
      <c r="L3055" s="13">
        <f>(K3055/86400)+25569+(-5/24)</f>
        <v>41862.553391203699</v>
      </c>
      <c r="M3055" s="15" t="str">
        <f>TEXT(L3055, "mmm")</f>
        <v>Aug</v>
      </c>
      <c r="N3055" s="15" t="str">
        <f>TEXT(L3055, "yyyy")</f>
        <v>2014</v>
      </c>
      <c r="O3055" t="b">
        <v>0</v>
      </c>
      <c r="P3055">
        <v>3</v>
      </c>
      <c r="Q3055" t="b">
        <v>0</v>
      </c>
      <c r="R3055" t="s">
        <v>8303</v>
      </c>
      <c r="S3055" s="10">
        <f>(E3055/D3055)*100</f>
        <v>0.4</v>
      </c>
      <c r="T3055" s="12">
        <f>IF(P3055&gt;0,E3055/P3055,0)</f>
        <v>13.333333333333334</v>
      </c>
      <c r="U3055" t="str">
        <f>LEFT(R3055,FIND("/",R3055,1)-1)</f>
        <v>theater</v>
      </c>
      <c r="V3055" t="str">
        <f>RIGHT(R3055,(LEN(R3055)-LEN(U3055)-1))</f>
        <v>spaces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>(I3056/86400)+25569+(-5/24)</f>
        <v>42064.836111111108</v>
      </c>
      <c r="K3056">
        <v>1422043154</v>
      </c>
      <c r="L3056" s="13">
        <f>(K3056/86400)+25569+(-5/24)</f>
        <v>42027.624467592592</v>
      </c>
      <c r="M3056" s="15" t="str">
        <f>TEXT(L3056, "mmm")</f>
        <v>Jan</v>
      </c>
      <c r="N3056" s="15" t="str">
        <f>TEXT(L3056, "yyyy")</f>
        <v>2015</v>
      </c>
      <c r="O3056" t="b">
        <v>0</v>
      </c>
      <c r="P3056">
        <v>0</v>
      </c>
      <c r="Q3056" t="b">
        <v>0</v>
      </c>
      <c r="R3056" t="s">
        <v>8303</v>
      </c>
      <c r="S3056" s="10">
        <f>(E3056/D3056)*100</f>
        <v>0</v>
      </c>
      <c r="T3056" s="12">
        <f>IF(P3056&gt;0,E3056/P3056,0)</f>
        <v>0</v>
      </c>
      <c r="U3056" t="str">
        <f>LEFT(R3056,FIND("/",R3056,1)-1)</f>
        <v>theater</v>
      </c>
      <c r="V3056" t="str">
        <f>RIGHT(R3056,(LEN(R3056)-LEN(U3056)-1))</f>
        <v>spaces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>(I3057/86400)+25569+(-5/24)</f>
        <v>42013.749884259254</v>
      </c>
      <c r="K3057">
        <v>1415660390</v>
      </c>
      <c r="L3057" s="13">
        <f>(K3057/86400)+25569+(-5/24)</f>
        <v>41953.749884259254</v>
      </c>
      <c r="M3057" s="15" t="str">
        <f>TEXT(L3057, "mmm")</f>
        <v>Nov</v>
      </c>
      <c r="N3057" s="15" t="str">
        <f>TEXT(L3057, "yyyy")</f>
        <v>2014</v>
      </c>
      <c r="O3057" t="b">
        <v>0</v>
      </c>
      <c r="P3057">
        <v>1</v>
      </c>
      <c r="Q3057" t="b">
        <v>0</v>
      </c>
      <c r="R3057" t="s">
        <v>8303</v>
      </c>
      <c r="S3057" s="10">
        <f>(E3057/D3057)*100</f>
        <v>5.0000000000000001E-3</v>
      </c>
      <c r="T3057" s="12">
        <f>IF(P3057&gt;0,E3057/P3057,0)</f>
        <v>1</v>
      </c>
      <c r="U3057" t="str">
        <f>LEFT(R3057,FIND("/",R3057,1)-1)</f>
        <v>theater</v>
      </c>
      <c r="V3057" t="str">
        <f>RIGHT(R3057,(LEN(R3057)-LEN(U3057)-1))</f>
        <v>spaces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>(I3058/86400)+25569+(-5/24)</f>
        <v>41911.428055555552</v>
      </c>
      <c r="K3058">
        <v>1406819784</v>
      </c>
      <c r="L3058" s="13">
        <f>(K3058/86400)+25569+(-5/24)</f>
        <v>41851.428055555552</v>
      </c>
      <c r="M3058" s="15" t="str">
        <f>TEXT(L3058, "mmm")</f>
        <v>Jul</v>
      </c>
      <c r="N3058" s="15" t="str">
        <f>TEXT(L3058, "yyyy")</f>
        <v>2014</v>
      </c>
      <c r="O3058" t="b">
        <v>0</v>
      </c>
      <c r="P3058">
        <v>0</v>
      </c>
      <c r="Q3058" t="b">
        <v>0</v>
      </c>
      <c r="R3058" t="s">
        <v>8303</v>
      </c>
      <c r="S3058" s="10">
        <f>(E3058/D3058)*100</f>
        <v>0</v>
      </c>
      <c r="T3058" s="12">
        <f>IF(P3058&gt;0,E3058/P3058,0)</f>
        <v>0</v>
      </c>
      <c r="U3058" t="str">
        <f>LEFT(R3058,FIND("/",R3058,1)-1)</f>
        <v>theater</v>
      </c>
      <c r="V3058" t="str">
        <f>RIGHT(R3058,(LEN(R3058)-LEN(U3058)-1))</f>
        <v>spaces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>(I3059/86400)+25569+(-5/24)</f>
        <v>42463.400590277779</v>
      </c>
      <c r="K3059">
        <v>1457105811</v>
      </c>
      <c r="L3059" s="13">
        <f>(K3059/86400)+25569+(-5/24)</f>
        <v>42433.442256944443</v>
      </c>
      <c r="M3059" s="15" t="str">
        <f>TEXT(L3059, "mmm")</f>
        <v>Mar</v>
      </c>
      <c r="N3059" s="15" t="str">
        <f>TEXT(L3059, "yyyy")</f>
        <v>2016</v>
      </c>
      <c r="O3059" t="b">
        <v>0</v>
      </c>
      <c r="P3059">
        <v>0</v>
      </c>
      <c r="Q3059" t="b">
        <v>0</v>
      </c>
      <c r="R3059" t="s">
        <v>8303</v>
      </c>
      <c r="S3059" s="10">
        <f>(E3059/D3059)*100</f>
        <v>0</v>
      </c>
      <c r="T3059" s="12">
        <f>IF(P3059&gt;0,E3059/P3059,0)</f>
        <v>0</v>
      </c>
      <c r="U3059" t="str">
        <f>LEFT(R3059,FIND("/",R3059,1)-1)</f>
        <v>theater</v>
      </c>
      <c r="V3059" t="str">
        <f>RIGHT(R3059,(LEN(R3059)-LEN(U3059)-1))</f>
        <v>spaces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>(I3060/86400)+25569+(-5/24)</f>
        <v>42510.165972222218</v>
      </c>
      <c r="K3060">
        <v>1459414740</v>
      </c>
      <c r="L3060" s="13">
        <f>(K3060/86400)+25569+(-5/24)</f>
        <v>42460.165972222218</v>
      </c>
      <c r="M3060" s="15" t="str">
        <f>TEXT(L3060, "mmm")</f>
        <v>Mar</v>
      </c>
      <c r="N3060" s="15" t="str">
        <f>TEXT(L3060, "yyyy")</f>
        <v>2016</v>
      </c>
      <c r="O3060" t="b">
        <v>0</v>
      </c>
      <c r="P3060">
        <v>3</v>
      </c>
      <c r="Q3060" t="b">
        <v>0</v>
      </c>
      <c r="R3060" t="s">
        <v>8303</v>
      </c>
      <c r="S3060" s="10">
        <f>(E3060/D3060)*100</f>
        <v>1.6666666666666666E-2</v>
      </c>
      <c r="T3060" s="12">
        <f>IF(P3060&gt;0,E3060/P3060,0)</f>
        <v>1</v>
      </c>
      <c r="U3060" t="str">
        <f>LEFT(R3060,FIND("/",R3060,1)-1)</f>
        <v>theater</v>
      </c>
      <c r="V3060" t="str">
        <f>RIGHT(R3060,(LEN(R3060)-LEN(U3060)-1))</f>
        <v>spaces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>(I3061/86400)+25569+(-5/24)</f>
        <v>41859.727384259255</v>
      </c>
      <c r="K3061">
        <v>1404944846</v>
      </c>
      <c r="L3061" s="13">
        <f>(K3061/86400)+25569+(-5/24)</f>
        <v>41829.727384259255</v>
      </c>
      <c r="M3061" s="15" t="str">
        <f>TEXT(L3061, "mmm")</f>
        <v>Jul</v>
      </c>
      <c r="N3061" s="15" t="str">
        <f>TEXT(L3061, "yyyy")</f>
        <v>2014</v>
      </c>
      <c r="O3061" t="b">
        <v>0</v>
      </c>
      <c r="P3061">
        <v>11</v>
      </c>
      <c r="Q3061" t="b">
        <v>0</v>
      </c>
      <c r="R3061" t="s">
        <v>8303</v>
      </c>
      <c r="S3061" s="10">
        <f>(E3061/D3061)*100</f>
        <v>3.0066666666666664</v>
      </c>
      <c r="T3061" s="12">
        <f>IF(P3061&gt;0,E3061/P3061,0)</f>
        <v>41</v>
      </c>
      <c r="U3061" t="str">
        <f>LEFT(R3061,FIND("/",R3061,1)-1)</f>
        <v>theater</v>
      </c>
      <c r="V3061" t="str">
        <f>RIGHT(R3061,(LEN(R3061)-LEN(U3061)-1))</f>
        <v>spaces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>(I3062/86400)+25569+(-5/24)</f>
        <v>42275.066365740735</v>
      </c>
      <c r="K3062">
        <v>1440830134</v>
      </c>
      <c r="L3062" s="13">
        <f>(K3062/86400)+25569+(-5/24)</f>
        <v>42245.066365740735</v>
      </c>
      <c r="M3062" s="15" t="str">
        <f>TEXT(L3062, "mmm")</f>
        <v>Aug</v>
      </c>
      <c r="N3062" s="15" t="str">
        <f>TEXT(L3062, "yyyy")</f>
        <v>2015</v>
      </c>
      <c r="O3062" t="b">
        <v>0</v>
      </c>
      <c r="P3062">
        <v>6</v>
      </c>
      <c r="Q3062" t="b">
        <v>0</v>
      </c>
      <c r="R3062" t="s">
        <v>8303</v>
      </c>
      <c r="S3062" s="10">
        <f>(E3062/D3062)*100</f>
        <v>0.15227272727272728</v>
      </c>
      <c r="T3062" s="12">
        <f>IF(P3062&gt;0,E3062/P3062,0)</f>
        <v>55.833333333333336</v>
      </c>
      <c r="U3062" t="str">
        <f>LEFT(R3062,FIND("/",R3062,1)-1)</f>
        <v>theater</v>
      </c>
      <c r="V3062" t="str">
        <f>RIGHT(R3062,(LEN(R3062)-LEN(U3062)-1))</f>
        <v>spaces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>(I3063/86400)+25569+(-5/24)</f>
        <v>41864.575787037036</v>
      </c>
      <c r="K3063">
        <v>1405363748</v>
      </c>
      <c r="L3063" s="13">
        <f>(K3063/86400)+25569+(-5/24)</f>
        <v>41834.575787037036</v>
      </c>
      <c r="M3063" s="15" t="str">
        <f>TEXT(L3063, "mmm")</f>
        <v>Jul</v>
      </c>
      <c r="N3063" s="15" t="str">
        <f>TEXT(L3063, "yyyy")</f>
        <v>2014</v>
      </c>
      <c r="O3063" t="b">
        <v>0</v>
      </c>
      <c r="P3063">
        <v>0</v>
      </c>
      <c r="Q3063" t="b">
        <v>0</v>
      </c>
      <c r="R3063" t="s">
        <v>8303</v>
      </c>
      <c r="S3063" s="10">
        <f>(E3063/D3063)*100</f>
        <v>0</v>
      </c>
      <c r="T3063" s="12">
        <f>IF(P3063&gt;0,E3063/P3063,0)</f>
        <v>0</v>
      </c>
      <c r="U3063" t="str">
        <f>LEFT(R3063,FIND("/",R3063,1)-1)</f>
        <v>theater</v>
      </c>
      <c r="V3063" t="str">
        <f>RIGHT(R3063,(LEN(R3063)-LEN(U3063)-1))</f>
        <v>spaces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>(I3064/86400)+25569+(-5/24)</f>
        <v>42277.541666666664</v>
      </c>
      <c r="K3064">
        <v>1441111892</v>
      </c>
      <c r="L3064" s="13">
        <f>(K3064/86400)+25569+(-5/24)</f>
        <v>42248.3274537037</v>
      </c>
      <c r="M3064" s="15" t="str">
        <f>TEXT(L3064, "mmm")</f>
        <v>Sep</v>
      </c>
      <c r="N3064" s="15" t="str">
        <f>TEXT(L3064, "yyyy")</f>
        <v>2015</v>
      </c>
      <c r="O3064" t="b">
        <v>0</v>
      </c>
      <c r="P3064">
        <v>67</v>
      </c>
      <c r="Q3064" t="b">
        <v>0</v>
      </c>
      <c r="R3064" t="s">
        <v>8303</v>
      </c>
      <c r="S3064" s="10">
        <f>(E3064/D3064)*100</f>
        <v>66.84</v>
      </c>
      <c r="T3064" s="12">
        <f>IF(P3064&gt;0,E3064/P3064,0)</f>
        <v>99.761194029850742</v>
      </c>
      <c r="U3064" t="str">
        <f>LEFT(R3064,FIND("/",R3064,1)-1)</f>
        <v>theater</v>
      </c>
      <c r="V3064" t="str">
        <f>RIGHT(R3064,(LEN(R3064)-LEN(U3064)-1))</f>
        <v>spaces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>(I3065/86400)+25569+(-5/24)</f>
        <v>42665.714560185188</v>
      </c>
      <c r="K3065">
        <v>1474150138</v>
      </c>
      <c r="L3065" s="13">
        <f>(K3065/86400)+25569+(-5/24)</f>
        <v>42630.714560185188</v>
      </c>
      <c r="M3065" s="15" t="str">
        <f>TEXT(L3065, "mmm")</f>
        <v>Sep</v>
      </c>
      <c r="N3065" s="15" t="str">
        <f>TEXT(L3065, "yyyy")</f>
        <v>2016</v>
      </c>
      <c r="O3065" t="b">
        <v>0</v>
      </c>
      <c r="P3065">
        <v>23</v>
      </c>
      <c r="Q3065" t="b">
        <v>0</v>
      </c>
      <c r="R3065" t="s">
        <v>8303</v>
      </c>
      <c r="S3065" s="10">
        <f>(E3065/D3065)*100</f>
        <v>19.566666666666666</v>
      </c>
      <c r="T3065" s="12">
        <f>IF(P3065&gt;0,E3065/P3065,0)</f>
        <v>25.521739130434781</v>
      </c>
      <c r="U3065" t="str">
        <f>LEFT(R3065,FIND("/",R3065,1)-1)</f>
        <v>theater</v>
      </c>
      <c r="V3065" t="str">
        <f>RIGHT(R3065,(LEN(R3065)-LEN(U3065)-1))</f>
        <v>spaces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>(I3066/86400)+25569+(-5/24)</f>
        <v>42330.082638888889</v>
      </c>
      <c r="K3066">
        <v>1445483246</v>
      </c>
      <c r="L3066" s="13">
        <f>(K3066/86400)+25569+(-5/24)</f>
        <v>42298.9218287037</v>
      </c>
      <c r="M3066" s="15" t="str">
        <f>TEXT(L3066, "mmm")</f>
        <v>Oct</v>
      </c>
      <c r="N3066" s="15" t="str">
        <f>TEXT(L3066, "yyyy")</f>
        <v>2015</v>
      </c>
      <c r="O3066" t="b">
        <v>0</v>
      </c>
      <c r="P3066">
        <v>72</v>
      </c>
      <c r="Q3066" t="b">
        <v>0</v>
      </c>
      <c r="R3066" t="s">
        <v>8303</v>
      </c>
      <c r="S3066" s="10">
        <f>(E3066/D3066)*100</f>
        <v>11.294666666666666</v>
      </c>
      <c r="T3066" s="12">
        <f>IF(P3066&gt;0,E3066/P3066,0)</f>
        <v>117.65277777777777</v>
      </c>
      <c r="U3066" t="str">
        <f>LEFT(R3066,FIND("/",R3066,1)-1)</f>
        <v>theater</v>
      </c>
      <c r="V3066" t="str">
        <f>RIGHT(R3066,(LEN(R3066)-LEN(U3066)-1))</f>
        <v>spaces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>(I3067/86400)+25569+(-5/24)</f>
        <v>41849.846898148149</v>
      </c>
      <c r="K3067">
        <v>1404523172</v>
      </c>
      <c r="L3067" s="13">
        <f>(K3067/86400)+25569+(-5/24)</f>
        <v>41824.846898148149</v>
      </c>
      <c r="M3067" s="15" t="str">
        <f>TEXT(L3067, "mmm")</f>
        <v>Jul</v>
      </c>
      <c r="N3067" s="15" t="str">
        <f>TEXT(L3067, "yyyy")</f>
        <v>2014</v>
      </c>
      <c r="O3067" t="b">
        <v>0</v>
      </c>
      <c r="P3067">
        <v>2</v>
      </c>
      <c r="Q3067" t="b">
        <v>0</v>
      </c>
      <c r="R3067" t="s">
        <v>8303</v>
      </c>
      <c r="S3067" s="10">
        <f>(E3067/D3067)*100</f>
        <v>0.04</v>
      </c>
      <c r="T3067" s="12">
        <f>IF(P3067&gt;0,E3067/P3067,0)</f>
        <v>5</v>
      </c>
      <c r="U3067" t="str">
        <f>LEFT(R3067,FIND("/",R3067,1)-1)</f>
        <v>theater</v>
      </c>
      <c r="V3067" t="str">
        <f>RIGHT(R3067,(LEN(R3067)-LEN(U3067)-1))</f>
        <v>spaces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>(I3068/86400)+25569+(-5/24)</f>
        <v>42561.020104166666</v>
      </c>
      <c r="K3068">
        <v>1465536537</v>
      </c>
      <c r="L3068" s="13">
        <f>(K3068/86400)+25569+(-5/24)</f>
        <v>42531.020104166666</v>
      </c>
      <c r="M3068" s="15" t="str">
        <f>TEXT(L3068, "mmm")</f>
        <v>Jun</v>
      </c>
      <c r="N3068" s="15" t="str">
        <f>TEXT(L3068, "yyyy")</f>
        <v>2016</v>
      </c>
      <c r="O3068" t="b">
        <v>0</v>
      </c>
      <c r="P3068">
        <v>15</v>
      </c>
      <c r="Q3068" t="b">
        <v>0</v>
      </c>
      <c r="R3068" t="s">
        <v>8303</v>
      </c>
      <c r="S3068" s="10">
        <f>(E3068/D3068)*100</f>
        <v>11.985714285714286</v>
      </c>
      <c r="T3068" s="12">
        <f>IF(P3068&gt;0,E3068/P3068,0)</f>
        <v>2796.6666666666665</v>
      </c>
      <c r="U3068" t="str">
        <f>LEFT(R3068,FIND("/",R3068,1)-1)</f>
        <v>theater</v>
      </c>
      <c r="V3068" t="str">
        <f>RIGHT(R3068,(LEN(R3068)-LEN(U3068)-1))</f>
        <v>spaces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>(I3069/86400)+25569+(-5/24)</f>
        <v>42256.730081018519</v>
      </c>
      <c r="K3069">
        <v>1439245879</v>
      </c>
      <c r="L3069" s="13">
        <f>(K3069/86400)+25569+(-5/24)</f>
        <v>42226.730081018519</v>
      </c>
      <c r="M3069" s="15" t="str">
        <f>TEXT(L3069, "mmm")</f>
        <v>Aug</v>
      </c>
      <c r="N3069" s="15" t="str">
        <f>TEXT(L3069, "yyyy")</f>
        <v>2015</v>
      </c>
      <c r="O3069" t="b">
        <v>0</v>
      </c>
      <c r="P3069">
        <v>1</v>
      </c>
      <c r="Q3069" t="b">
        <v>0</v>
      </c>
      <c r="R3069" t="s">
        <v>8303</v>
      </c>
      <c r="S3069" s="10">
        <f>(E3069/D3069)*100</f>
        <v>2.5</v>
      </c>
      <c r="T3069" s="12">
        <f>IF(P3069&gt;0,E3069/P3069,0)</f>
        <v>200</v>
      </c>
      <c r="U3069" t="str">
        <f>LEFT(R3069,FIND("/",R3069,1)-1)</f>
        <v>theater</v>
      </c>
      <c r="V3069" t="str">
        <f>RIGHT(R3069,(LEN(R3069)-LEN(U3069)-1))</f>
        <v>spaces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>(I3070/86400)+25569+(-5/24)</f>
        <v>42293.483240740738</v>
      </c>
      <c r="K3070">
        <v>1442421352</v>
      </c>
      <c r="L3070" s="13">
        <f>(K3070/86400)+25569+(-5/24)</f>
        <v>42263.483240740738</v>
      </c>
      <c r="M3070" s="15" t="str">
        <f>TEXT(L3070, "mmm")</f>
        <v>Sep</v>
      </c>
      <c r="N3070" s="15" t="str">
        <f>TEXT(L3070, "yyyy")</f>
        <v>2015</v>
      </c>
      <c r="O3070" t="b">
        <v>0</v>
      </c>
      <c r="P3070">
        <v>2</v>
      </c>
      <c r="Q3070" t="b">
        <v>0</v>
      </c>
      <c r="R3070" t="s">
        <v>8303</v>
      </c>
      <c r="S3070" s="10">
        <f>(E3070/D3070)*100</f>
        <v>6.9999999999999993E-2</v>
      </c>
      <c r="T3070" s="12">
        <f>IF(P3070&gt;0,E3070/P3070,0)</f>
        <v>87.5</v>
      </c>
      <c r="U3070" t="str">
        <f>LEFT(R3070,FIND("/",R3070,1)-1)</f>
        <v>theater</v>
      </c>
      <c r="V3070" t="str">
        <f>RIGHT(R3070,(LEN(R3070)-LEN(U3070)-1))</f>
        <v>spaces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>(I3071/86400)+25569+(-5/24)</f>
        <v>41987.625393518516</v>
      </c>
      <c r="K3071">
        <v>1415995234</v>
      </c>
      <c r="L3071" s="13">
        <f>(K3071/86400)+25569+(-5/24)</f>
        <v>41957.625393518516</v>
      </c>
      <c r="M3071" s="15" t="str">
        <f>TEXT(L3071, "mmm")</f>
        <v>Nov</v>
      </c>
      <c r="N3071" s="15" t="str">
        <f>TEXT(L3071, "yyyy")</f>
        <v>2014</v>
      </c>
      <c r="O3071" t="b">
        <v>0</v>
      </c>
      <c r="P3071">
        <v>7</v>
      </c>
      <c r="Q3071" t="b">
        <v>0</v>
      </c>
      <c r="R3071" t="s">
        <v>8303</v>
      </c>
      <c r="S3071" s="10">
        <f>(E3071/D3071)*100</f>
        <v>14.099999999999998</v>
      </c>
      <c r="T3071" s="12">
        <f>IF(P3071&gt;0,E3071/P3071,0)</f>
        <v>20.142857142857142</v>
      </c>
      <c r="U3071" t="str">
        <f>LEFT(R3071,FIND("/",R3071,1)-1)</f>
        <v>theater</v>
      </c>
      <c r="V3071" t="str">
        <f>RIGHT(R3071,(LEN(R3071)-LEN(U3071)-1))</f>
        <v>spaces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>(I3072/86400)+25569+(-5/24)</f>
        <v>42711.525104166663</v>
      </c>
      <c r="K3072">
        <v>1479317769</v>
      </c>
      <c r="L3072" s="13">
        <f>(K3072/86400)+25569+(-5/24)</f>
        <v>42690.525104166663</v>
      </c>
      <c r="M3072" s="15" t="str">
        <f>TEXT(L3072, "mmm")</f>
        <v>Nov</v>
      </c>
      <c r="N3072" s="15" t="str">
        <f>TEXT(L3072, "yyyy")</f>
        <v>2016</v>
      </c>
      <c r="O3072" t="b">
        <v>0</v>
      </c>
      <c r="P3072">
        <v>16</v>
      </c>
      <c r="Q3072" t="b">
        <v>0</v>
      </c>
      <c r="R3072" t="s">
        <v>8303</v>
      </c>
      <c r="S3072" s="10">
        <f>(E3072/D3072)*100</f>
        <v>3.34</v>
      </c>
      <c r="T3072" s="12">
        <f>IF(P3072&gt;0,E3072/P3072,0)</f>
        <v>20.875</v>
      </c>
      <c r="U3072" t="str">
        <f>LEFT(R3072,FIND("/",R3072,1)-1)</f>
        <v>theater</v>
      </c>
      <c r="V3072" t="str">
        <f>RIGHT(R3072,(LEN(R3072)-LEN(U3072)-1))</f>
        <v>spaces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>(I3073/86400)+25569+(-5/24)</f>
        <v>42115.040972222218</v>
      </c>
      <c r="K3073">
        <v>1428082481</v>
      </c>
      <c r="L3073" s="13">
        <f>(K3073/86400)+25569+(-5/24)</f>
        <v>42097.524085648147</v>
      </c>
      <c r="M3073" s="15" t="str">
        <f>TEXT(L3073, "mmm")</f>
        <v>Apr</v>
      </c>
      <c r="N3073" s="15" t="str">
        <f>TEXT(L3073, "yyyy")</f>
        <v>2015</v>
      </c>
      <c r="O3073" t="b">
        <v>0</v>
      </c>
      <c r="P3073">
        <v>117</v>
      </c>
      <c r="Q3073" t="b">
        <v>0</v>
      </c>
      <c r="R3073" t="s">
        <v>8303</v>
      </c>
      <c r="S3073" s="10">
        <f>(E3073/D3073)*100</f>
        <v>59.774999999999999</v>
      </c>
      <c r="T3073" s="12">
        <f>IF(P3073&gt;0,E3073/P3073,0)</f>
        <v>61.307692307692307</v>
      </c>
      <c r="U3073" t="str">
        <f>LEFT(R3073,FIND("/",R3073,1)-1)</f>
        <v>theater</v>
      </c>
      <c r="V3073" t="str">
        <f>RIGHT(R3073,(LEN(R3073)-LEN(U3073)-1))</f>
        <v>spaces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>(I3074/86400)+25569+(-5/24)</f>
        <v>42672.865277777775</v>
      </c>
      <c r="K3074">
        <v>1476549262</v>
      </c>
      <c r="L3074" s="13">
        <f>(K3074/86400)+25569+(-5/24)</f>
        <v>42658.482199074067</v>
      </c>
      <c r="M3074" s="15" t="str">
        <f>TEXT(L3074, "mmm")</f>
        <v>Oct</v>
      </c>
      <c r="N3074" s="15" t="str">
        <f>TEXT(L3074, "yyyy")</f>
        <v>2016</v>
      </c>
      <c r="O3074" t="b">
        <v>0</v>
      </c>
      <c r="P3074">
        <v>2</v>
      </c>
      <c r="Q3074" t="b">
        <v>0</v>
      </c>
      <c r="R3074" t="s">
        <v>8303</v>
      </c>
      <c r="S3074" s="10">
        <f>(E3074/D3074)*100</f>
        <v>1.6666666666666666E-2</v>
      </c>
      <c r="T3074" s="12">
        <f>IF(P3074&gt;0,E3074/P3074,0)</f>
        <v>1</v>
      </c>
      <c r="U3074" t="str">
        <f>LEFT(R3074,FIND("/",R3074,1)-1)</f>
        <v>theater</v>
      </c>
      <c r="V3074" t="str">
        <f>RIGHT(R3074,(LEN(R3074)-LEN(U3074)-1))</f>
        <v>spaces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>(I3075/86400)+25569+(-5/24)</f>
        <v>42169.59652777778</v>
      </c>
      <c r="K3075">
        <v>1429287900</v>
      </c>
      <c r="L3075" s="13">
        <f>(K3075/86400)+25569+(-5/24)</f>
        <v>42111.475694444445</v>
      </c>
      <c r="M3075" s="15" t="str">
        <f>TEXT(L3075, "mmm")</f>
        <v>Apr</v>
      </c>
      <c r="N3075" s="15" t="str">
        <f>TEXT(L3075, "yyyy")</f>
        <v>2015</v>
      </c>
      <c r="O3075" t="b">
        <v>0</v>
      </c>
      <c r="P3075">
        <v>7</v>
      </c>
      <c r="Q3075" t="b">
        <v>0</v>
      </c>
      <c r="R3075" t="s">
        <v>8303</v>
      </c>
      <c r="S3075" s="10">
        <f>(E3075/D3075)*100</f>
        <v>2.3035714285714284E-2</v>
      </c>
      <c r="T3075" s="12">
        <f>IF(P3075&gt;0,E3075/P3075,0)</f>
        <v>92.142857142857139</v>
      </c>
      <c r="U3075" t="str">
        <f>LEFT(R3075,FIND("/",R3075,1)-1)</f>
        <v>theater</v>
      </c>
      <c r="V3075" t="str">
        <f>RIGHT(R3075,(LEN(R3075)-LEN(U3075)-1))</f>
        <v>spaces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>(I3076/86400)+25569+(-5/24)</f>
        <v>42439.362951388888</v>
      </c>
      <c r="K3076">
        <v>1455025359</v>
      </c>
      <c r="L3076" s="13">
        <f>(K3076/86400)+25569+(-5/24)</f>
        <v>42409.362951388888</v>
      </c>
      <c r="M3076" s="15" t="str">
        <f>TEXT(L3076, "mmm")</f>
        <v>Feb</v>
      </c>
      <c r="N3076" s="15" t="str">
        <f>TEXT(L3076, "yyyy")</f>
        <v>2016</v>
      </c>
      <c r="O3076" t="b">
        <v>0</v>
      </c>
      <c r="P3076">
        <v>3</v>
      </c>
      <c r="Q3076" t="b">
        <v>0</v>
      </c>
      <c r="R3076" t="s">
        <v>8303</v>
      </c>
      <c r="S3076" s="10">
        <f>(E3076/D3076)*100</f>
        <v>8.8000000000000009E-2</v>
      </c>
      <c r="T3076" s="12">
        <f>IF(P3076&gt;0,E3076/P3076,0)</f>
        <v>7.333333333333333</v>
      </c>
      <c r="U3076" t="str">
        <f>LEFT(R3076,FIND("/",R3076,1)-1)</f>
        <v>theater</v>
      </c>
      <c r="V3076" t="str">
        <f>RIGHT(R3076,(LEN(R3076)-LEN(U3076)-1))</f>
        <v>spaces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>(I3077/86400)+25569+(-5/24)</f>
        <v>42600.89398148148</v>
      </c>
      <c r="K3077">
        <v>1467253640</v>
      </c>
      <c r="L3077" s="13">
        <f>(K3077/86400)+25569+(-5/24)</f>
        <v>42550.89398148148</v>
      </c>
      <c r="M3077" s="15" t="str">
        <f>TEXT(L3077, "mmm")</f>
        <v>Jun</v>
      </c>
      <c r="N3077" s="15" t="str">
        <f>TEXT(L3077, "yyyy")</f>
        <v>2016</v>
      </c>
      <c r="O3077" t="b">
        <v>0</v>
      </c>
      <c r="P3077">
        <v>20</v>
      </c>
      <c r="Q3077" t="b">
        <v>0</v>
      </c>
      <c r="R3077" t="s">
        <v>8303</v>
      </c>
      <c r="S3077" s="10">
        <f>(E3077/D3077)*100</f>
        <v>8.64</v>
      </c>
      <c r="T3077" s="12">
        <f>IF(P3077&gt;0,E3077/P3077,0)</f>
        <v>64.8</v>
      </c>
      <c r="U3077" t="str">
        <f>LEFT(R3077,FIND("/",R3077,1)-1)</f>
        <v>theater</v>
      </c>
      <c r="V3077" t="str">
        <f>RIGHT(R3077,(LEN(R3077)-LEN(U3077)-1))</f>
        <v>spaces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>(I3078/86400)+25569+(-5/24)</f>
        <v>42286.443553240737</v>
      </c>
      <c r="K3078">
        <v>1439221123</v>
      </c>
      <c r="L3078" s="13">
        <f>(K3078/86400)+25569+(-5/24)</f>
        <v>42226.443553240737</v>
      </c>
      <c r="M3078" s="15" t="str">
        <f>TEXT(L3078, "mmm")</f>
        <v>Aug</v>
      </c>
      <c r="N3078" s="15" t="str">
        <f>TEXT(L3078, "yyyy")</f>
        <v>2015</v>
      </c>
      <c r="O3078" t="b">
        <v>0</v>
      </c>
      <c r="P3078">
        <v>50</v>
      </c>
      <c r="Q3078" t="b">
        <v>0</v>
      </c>
      <c r="R3078" t="s">
        <v>8303</v>
      </c>
      <c r="S3078" s="10">
        <f>(E3078/D3078)*100</f>
        <v>15.06</v>
      </c>
      <c r="T3078" s="12">
        <f>IF(P3078&gt;0,E3078/P3078,0)</f>
        <v>30.12</v>
      </c>
      <c r="U3078" t="str">
        <f>LEFT(R3078,FIND("/",R3078,1)-1)</f>
        <v>theater</v>
      </c>
      <c r="V3078" t="str">
        <f>RIGHT(R3078,(LEN(R3078)-LEN(U3078)-1))</f>
        <v>spaces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>(I3079/86400)+25569+(-5/24)</f>
        <v>42796.74858796296</v>
      </c>
      <c r="K3079">
        <v>1485903478</v>
      </c>
      <c r="L3079" s="13">
        <f>(K3079/86400)+25569+(-5/24)</f>
        <v>42766.74858796296</v>
      </c>
      <c r="M3079" s="15" t="str">
        <f>TEXT(L3079, "mmm")</f>
        <v>Jan</v>
      </c>
      <c r="N3079" s="15" t="str">
        <f>TEXT(L3079, "yyyy")</f>
        <v>2017</v>
      </c>
      <c r="O3079" t="b">
        <v>0</v>
      </c>
      <c r="P3079">
        <v>2</v>
      </c>
      <c r="Q3079" t="b">
        <v>0</v>
      </c>
      <c r="R3079" t="s">
        <v>8303</v>
      </c>
      <c r="S3079" s="10">
        <f>(E3079/D3079)*100</f>
        <v>0.47727272727272729</v>
      </c>
      <c r="T3079" s="12">
        <f>IF(P3079&gt;0,E3079/P3079,0)</f>
        <v>52.5</v>
      </c>
      <c r="U3079" t="str">
        <f>LEFT(R3079,FIND("/",R3079,1)-1)</f>
        <v>theater</v>
      </c>
      <c r="V3079" t="str">
        <f>RIGHT(R3079,(LEN(R3079)-LEN(U3079)-1))</f>
        <v>spaces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>(I3080/86400)+25569+(-5/24)</f>
        <v>42060.930497685178</v>
      </c>
      <c r="K3080">
        <v>1422328795</v>
      </c>
      <c r="L3080" s="13">
        <f>(K3080/86400)+25569+(-5/24)</f>
        <v>42030.930497685178</v>
      </c>
      <c r="M3080" s="15" t="str">
        <f>TEXT(L3080, "mmm")</f>
        <v>Jan</v>
      </c>
      <c r="N3080" s="15" t="str">
        <f>TEXT(L3080, "yyyy")</f>
        <v>2015</v>
      </c>
      <c r="O3080" t="b">
        <v>0</v>
      </c>
      <c r="P3080">
        <v>3</v>
      </c>
      <c r="Q3080" t="b">
        <v>0</v>
      </c>
      <c r="R3080" t="s">
        <v>8303</v>
      </c>
      <c r="S3080" s="10">
        <f>(E3080/D3080)*100</f>
        <v>0.11833333333333333</v>
      </c>
      <c r="T3080" s="12">
        <f>IF(P3080&gt;0,E3080/P3080,0)</f>
        <v>23.666666666666668</v>
      </c>
      <c r="U3080" t="str">
        <f>LEFT(R3080,FIND("/",R3080,1)-1)</f>
        <v>theater</v>
      </c>
      <c r="V3080" t="str">
        <f>RIGHT(R3080,(LEN(R3080)-LEN(U3080)-1))</f>
        <v>spaces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>(I3081/86400)+25569+(-5/24)</f>
        <v>42085.463368055549</v>
      </c>
      <c r="K3081">
        <v>1424452035</v>
      </c>
      <c r="L3081" s="13">
        <f>(K3081/86400)+25569+(-5/24)</f>
        <v>42055.50503472222</v>
      </c>
      <c r="M3081" s="15" t="str">
        <f>TEXT(L3081, "mmm")</f>
        <v>Feb</v>
      </c>
      <c r="N3081" s="15" t="str">
        <f>TEXT(L3081, "yyyy")</f>
        <v>2015</v>
      </c>
      <c r="O3081" t="b">
        <v>0</v>
      </c>
      <c r="P3081">
        <v>27</v>
      </c>
      <c r="Q3081" t="b">
        <v>0</v>
      </c>
      <c r="R3081" t="s">
        <v>8303</v>
      </c>
      <c r="S3081" s="10">
        <f>(E3081/D3081)*100</f>
        <v>0.8417399858735245</v>
      </c>
      <c r="T3081" s="12">
        <f>IF(P3081&gt;0,E3081/P3081,0)</f>
        <v>415.77777777777777</v>
      </c>
      <c r="U3081" t="str">
        <f>LEFT(R3081,FIND("/",R3081,1)-1)</f>
        <v>theater</v>
      </c>
      <c r="V3081" t="str">
        <f>RIGHT(R3081,(LEN(R3081)-LEN(U3081)-1))</f>
        <v>spaces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>(I3082/86400)+25569+(-5/24)</f>
        <v>41999.861620370364</v>
      </c>
      <c r="K3082">
        <v>1414456844</v>
      </c>
      <c r="L3082" s="13">
        <f>(K3082/86400)+25569+(-5/24)</f>
        <v>41939.8199537037</v>
      </c>
      <c r="M3082" s="15" t="str">
        <f>TEXT(L3082, "mmm")</f>
        <v>Oct</v>
      </c>
      <c r="N3082" s="15" t="str">
        <f>TEXT(L3082, "yyyy")</f>
        <v>2014</v>
      </c>
      <c r="O3082" t="b">
        <v>0</v>
      </c>
      <c r="P3082">
        <v>7</v>
      </c>
      <c r="Q3082" t="b">
        <v>0</v>
      </c>
      <c r="R3082" t="s">
        <v>8303</v>
      </c>
      <c r="S3082" s="10">
        <f>(E3082/D3082)*100</f>
        <v>1.8799999999999997E-2</v>
      </c>
      <c r="T3082" s="12">
        <f>IF(P3082&gt;0,E3082/P3082,0)</f>
        <v>53.714285714285715</v>
      </c>
      <c r="U3082" t="str">
        <f>LEFT(R3082,FIND("/",R3082,1)-1)</f>
        <v>theater</v>
      </c>
      <c r="V3082" t="str">
        <f>RIGHT(R3082,(LEN(R3082)-LEN(U3082)-1))</f>
        <v>spaces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>(I3083/86400)+25569+(-5/24)</f>
        <v>42266.973275462959</v>
      </c>
      <c r="K3083">
        <v>1440130891</v>
      </c>
      <c r="L3083" s="13">
        <f>(K3083/86400)+25569+(-5/24)</f>
        <v>42236.973275462959</v>
      </c>
      <c r="M3083" s="15" t="str">
        <f>TEXT(L3083, "mmm")</f>
        <v>Aug</v>
      </c>
      <c r="N3083" s="15" t="str">
        <f>TEXT(L3083, "yyyy")</f>
        <v>2015</v>
      </c>
      <c r="O3083" t="b">
        <v>0</v>
      </c>
      <c r="P3083">
        <v>5</v>
      </c>
      <c r="Q3083" t="b">
        <v>0</v>
      </c>
      <c r="R3083" t="s">
        <v>8303</v>
      </c>
      <c r="S3083" s="10">
        <f>(E3083/D3083)*100</f>
        <v>0.21029999999999999</v>
      </c>
      <c r="T3083" s="12">
        <f>IF(P3083&gt;0,E3083/P3083,0)</f>
        <v>420.6</v>
      </c>
      <c r="U3083" t="str">
        <f>LEFT(R3083,FIND("/",R3083,1)-1)</f>
        <v>theater</v>
      </c>
      <c r="V3083" t="str">
        <f>RIGHT(R3083,(LEN(R3083)-LEN(U3083)-1))</f>
        <v>spaces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>(I3084/86400)+25569+(-5/24)</f>
        <v>42323.756319444445</v>
      </c>
      <c r="K3084">
        <v>1445033346</v>
      </c>
      <c r="L3084" s="13">
        <f>(K3084/86400)+25569+(-5/24)</f>
        <v>42293.714652777773</v>
      </c>
      <c r="M3084" s="15" t="str">
        <f>TEXT(L3084, "mmm")</f>
        <v>Oct</v>
      </c>
      <c r="N3084" s="15" t="str">
        <f>TEXT(L3084, "yyyy")</f>
        <v>2015</v>
      </c>
      <c r="O3084" t="b">
        <v>0</v>
      </c>
      <c r="P3084">
        <v>0</v>
      </c>
      <c r="Q3084" t="b">
        <v>0</v>
      </c>
      <c r="R3084" t="s">
        <v>8303</v>
      </c>
      <c r="S3084" s="10">
        <f>(E3084/D3084)*100</f>
        <v>0</v>
      </c>
      <c r="T3084" s="12">
        <f>IF(P3084&gt;0,E3084/P3084,0)</f>
        <v>0</v>
      </c>
      <c r="U3084" t="str">
        <f>LEFT(R3084,FIND("/",R3084,1)-1)</f>
        <v>theater</v>
      </c>
      <c r="V3084" t="str">
        <f>RIGHT(R3084,(LEN(R3084)-LEN(U3084)-1))</f>
        <v>spaces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>(I3085/86400)+25569+(-5/24)</f>
        <v>41883</v>
      </c>
      <c r="K3085">
        <v>1406986278</v>
      </c>
      <c r="L3085" s="13">
        <f>(K3085/86400)+25569+(-5/24)</f>
        <v>41853.355069444442</v>
      </c>
      <c r="M3085" s="15" t="str">
        <f>TEXT(L3085, "mmm")</f>
        <v>Aug</v>
      </c>
      <c r="N3085" s="15" t="str">
        <f>TEXT(L3085, "yyyy")</f>
        <v>2014</v>
      </c>
      <c r="O3085" t="b">
        <v>0</v>
      </c>
      <c r="P3085">
        <v>3</v>
      </c>
      <c r="Q3085" t="b">
        <v>0</v>
      </c>
      <c r="R3085" t="s">
        <v>8303</v>
      </c>
      <c r="S3085" s="10">
        <f>(E3085/D3085)*100</f>
        <v>0.27999999999999997</v>
      </c>
      <c r="T3085" s="12">
        <f>IF(P3085&gt;0,E3085/P3085,0)</f>
        <v>18.666666666666668</v>
      </c>
      <c r="U3085" t="str">
        <f>LEFT(R3085,FIND("/",R3085,1)-1)</f>
        <v>theater</v>
      </c>
      <c r="V3085" t="str">
        <f>RIGHT(R3085,(LEN(R3085)-LEN(U3085)-1))</f>
        <v>spaces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>(I3086/86400)+25569+(-5/24)</f>
        <v>42129.574999999997</v>
      </c>
      <c r="K3086">
        <v>1428340931</v>
      </c>
      <c r="L3086" s="13">
        <f>(K3086/86400)+25569+(-5/24)</f>
        <v>42100.515405092585</v>
      </c>
      <c r="M3086" s="15" t="str">
        <f>TEXT(L3086, "mmm")</f>
        <v>Apr</v>
      </c>
      <c r="N3086" s="15" t="str">
        <f>TEXT(L3086, "yyyy")</f>
        <v>2015</v>
      </c>
      <c r="O3086" t="b">
        <v>0</v>
      </c>
      <c r="P3086">
        <v>6</v>
      </c>
      <c r="Q3086" t="b">
        <v>0</v>
      </c>
      <c r="R3086" t="s">
        <v>8303</v>
      </c>
      <c r="S3086" s="10">
        <f>(E3086/D3086)*100</f>
        <v>11.57920670115792</v>
      </c>
      <c r="T3086" s="12">
        <f>IF(P3086&gt;0,E3086/P3086,0)</f>
        <v>78.333333333333329</v>
      </c>
      <c r="U3086" t="str">
        <f>LEFT(R3086,FIND("/",R3086,1)-1)</f>
        <v>theater</v>
      </c>
      <c r="V3086" t="str">
        <f>RIGHT(R3086,(LEN(R3086)-LEN(U3086)-1))</f>
        <v>spaces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>(I3087/86400)+25569+(-5/24)</f>
        <v>42276.675451388888</v>
      </c>
      <c r="K3087">
        <v>1440969159</v>
      </c>
      <c r="L3087" s="13">
        <f>(K3087/86400)+25569+(-5/24)</f>
        <v>42246.675451388888</v>
      </c>
      <c r="M3087" s="15" t="str">
        <f>TEXT(L3087, "mmm")</f>
        <v>Aug</v>
      </c>
      <c r="N3087" s="15" t="str">
        <f>TEXT(L3087, "yyyy")</f>
        <v>2015</v>
      </c>
      <c r="O3087" t="b">
        <v>0</v>
      </c>
      <c r="P3087">
        <v>9</v>
      </c>
      <c r="Q3087" t="b">
        <v>0</v>
      </c>
      <c r="R3087" t="s">
        <v>8303</v>
      </c>
      <c r="S3087" s="10">
        <f>(E3087/D3087)*100</f>
        <v>2.44</v>
      </c>
      <c r="T3087" s="12">
        <f>IF(P3087&gt;0,E3087/P3087,0)</f>
        <v>67.777777777777771</v>
      </c>
      <c r="U3087" t="str">
        <f>LEFT(R3087,FIND("/",R3087,1)-1)</f>
        <v>theater</v>
      </c>
      <c r="V3087" t="str">
        <f>RIGHT(R3087,(LEN(R3087)-LEN(U3087)-1))</f>
        <v>spaces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>(I3088/86400)+25569+(-5/24)</f>
        <v>42233.462488425925</v>
      </c>
      <c r="K3088">
        <v>1434643559</v>
      </c>
      <c r="L3088" s="13">
        <f>(K3088/86400)+25569+(-5/24)</f>
        <v>42173.462488425925</v>
      </c>
      <c r="M3088" s="15" t="str">
        <f>TEXT(L3088, "mmm")</f>
        <v>Jun</v>
      </c>
      <c r="N3088" s="15" t="str">
        <f>TEXT(L3088, "yyyy")</f>
        <v>2015</v>
      </c>
      <c r="O3088" t="b">
        <v>0</v>
      </c>
      <c r="P3088">
        <v>3</v>
      </c>
      <c r="Q3088" t="b">
        <v>0</v>
      </c>
      <c r="R3088" t="s">
        <v>8303</v>
      </c>
      <c r="S3088" s="10">
        <f>(E3088/D3088)*100</f>
        <v>0.25</v>
      </c>
      <c r="T3088" s="12">
        <f>IF(P3088&gt;0,E3088/P3088,0)</f>
        <v>16.666666666666668</v>
      </c>
      <c r="U3088" t="str">
        <f>LEFT(R3088,FIND("/",R3088,1)-1)</f>
        <v>theater</v>
      </c>
      <c r="V3088" t="str">
        <f>RIGHT(R3088,(LEN(R3088)-LEN(U3088)-1))</f>
        <v>spaces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>(I3089/86400)+25569+(-5/24)</f>
        <v>42724.983680555553</v>
      </c>
      <c r="K3089">
        <v>1477107390</v>
      </c>
      <c r="L3089" s="13">
        <f>(K3089/86400)+25569+(-5/24)</f>
        <v>42664.942013888889</v>
      </c>
      <c r="M3089" s="15" t="str">
        <f>TEXT(L3089, "mmm")</f>
        <v>Oct</v>
      </c>
      <c r="N3089" s="15" t="str">
        <f>TEXT(L3089, "yyyy")</f>
        <v>2016</v>
      </c>
      <c r="O3089" t="b">
        <v>0</v>
      </c>
      <c r="P3089">
        <v>2</v>
      </c>
      <c r="Q3089" t="b">
        <v>0</v>
      </c>
      <c r="R3089" t="s">
        <v>8303</v>
      </c>
      <c r="S3089" s="10">
        <f>(E3089/D3089)*100</f>
        <v>0.625</v>
      </c>
      <c r="T3089" s="12">
        <f>IF(P3089&gt;0,E3089/P3089,0)</f>
        <v>62.5</v>
      </c>
      <c r="U3089" t="str">
        <f>LEFT(R3089,FIND("/",R3089,1)-1)</f>
        <v>theater</v>
      </c>
      <c r="V3089" t="str">
        <f>RIGHT(R3089,(LEN(R3089)-LEN(U3089)-1))</f>
        <v>spaces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>(I3090/86400)+25569+(-5/24)</f>
        <v>42012.361805555549</v>
      </c>
      <c r="K3090">
        <v>1418046247</v>
      </c>
      <c r="L3090" s="13">
        <f>(K3090/86400)+25569+(-5/24)</f>
        <v>41981.363969907405</v>
      </c>
      <c r="M3090" s="15" t="str">
        <f>TEXT(L3090, "mmm")</f>
        <v>Dec</v>
      </c>
      <c r="N3090" s="15" t="str">
        <f>TEXT(L3090, "yyyy")</f>
        <v>2014</v>
      </c>
      <c r="O3090" t="b">
        <v>0</v>
      </c>
      <c r="P3090">
        <v>3</v>
      </c>
      <c r="Q3090" t="b">
        <v>0</v>
      </c>
      <c r="R3090" t="s">
        <v>8303</v>
      </c>
      <c r="S3090" s="10">
        <f>(E3090/D3090)*100</f>
        <v>0.19384615384615383</v>
      </c>
      <c r="T3090" s="12">
        <f>IF(P3090&gt;0,E3090/P3090,0)</f>
        <v>42</v>
      </c>
      <c r="U3090" t="str">
        <f>LEFT(R3090,FIND("/",R3090,1)-1)</f>
        <v>theater</v>
      </c>
      <c r="V3090" t="str">
        <f>RIGHT(R3090,(LEN(R3090)-LEN(U3090)-1))</f>
        <v>spaces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>(I3091/86400)+25569+(-5/24)</f>
        <v>42559.874305555553</v>
      </c>
      <c r="K3091">
        <v>1465304483</v>
      </c>
      <c r="L3091" s="13">
        <f>(K3091/86400)+25569+(-5/24)</f>
        <v>42528.334293981483</v>
      </c>
      <c r="M3091" s="15" t="str">
        <f>TEXT(L3091, "mmm")</f>
        <v>Jun</v>
      </c>
      <c r="N3091" s="15" t="str">
        <f>TEXT(L3091, "yyyy")</f>
        <v>2016</v>
      </c>
      <c r="O3091" t="b">
        <v>0</v>
      </c>
      <c r="P3091">
        <v>45</v>
      </c>
      <c r="Q3091" t="b">
        <v>0</v>
      </c>
      <c r="R3091" t="s">
        <v>8303</v>
      </c>
      <c r="S3091" s="10">
        <f>(E3091/D3091)*100</f>
        <v>23.416</v>
      </c>
      <c r="T3091" s="12">
        <f>IF(P3091&gt;0,E3091/P3091,0)</f>
        <v>130.0888888888889</v>
      </c>
      <c r="U3091" t="str">
        <f>LEFT(R3091,FIND("/",R3091,1)-1)</f>
        <v>theater</v>
      </c>
      <c r="V3091" t="str">
        <f>RIGHT(R3091,(LEN(R3091)-LEN(U3091)-1))</f>
        <v>spaces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>(I3092/86400)+25569+(-5/24)</f>
        <v>42125.568807870368</v>
      </c>
      <c r="K3092">
        <v>1425325145</v>
      </c>
      <c r="L3092" s="13">
        <f>(K3092/86400)+25569+(-5/24)</f>
        <v>42065.610474537032</v>
      </c>
      <c r="M3092" s="15" t="str">
        <f>TEXT(L3092, "mmm")</f>
        <v>Mar</v>
      </c>
      <c r="N3092" s="15" t="str">
        <f>TEXT(L3092, "yyyy")</f>
        <v>2015</v>
      </c>
      <c r="O3092" t="b">
        <v>0</v>
      </c>
      <c r="P3092">
        <v>9</v>
      </c>
      <c r="Q3092" t="b">
        <v>0</v>
      </c>
      <c r="R3092" t="s">
        <v>8303</v>
      </c>
      <c r="S3092" s="10">
        <f>(E3092/D3092)*100</f>
        <v>5.0808888888888886</v>
      </c>
      <c r="T3092" s="12">
        <f>IF(P3092&gt;0,E3092/P3092,0)</f>
        <v>1270.2222222222222</v>
      </c>
      <c r="U3092" t="str">
        <f>LEFT(R3092,FIND("/",R3092,1)-1)</f>
        <v>theater</v>
      </c>
      <c r="V3092" t="str">
        <f>RIGHT(R3092,(LEN(R3092)-LEN(U3092)-1))</f>
        <v>spaces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>(I3093/86400)+25569+(-5/24)</f>
        <v>42596.740081018514</v>
      </c>
      <c r="K3093">
        <v>1468622743</v>
      </c>
      <c r="L3093" s="13">
        <f>(K3093/86400)+25569+(-5/24)</f>
        <v>42566.740081018514</v>
      </c>
      <c r="M3093" s="15" t="str">
        <f>TEXT(L3093, "mmm")</f>
        <v>Jul</v>
      </c>
      <c r="N3093" s="15" t="str">
        <f>TEXT(L3093, "yyyy")</f>
        <v>2016</v>
      </c>
      <c r="O3093" t="b">
        <v>0</v>
      </c>
      <c r="P3093">
        <v>9</v>
      </c>
      <c r="Q3093" t="b">
        <v>0</v>
      </c>
      <c r="R3093" t="s">
        <v>8303</v>
      </c>
      <c r="S3093" s="10">
        <f>(E3093/D3093)*100</f>
        <v>15.920000000000002</v>
      </c>
      <c r="T3093" s="12">
        <f>IF(P3093&gt;0,E3093/P3093,0)</f>
        <v>88.444444444444443</v>
      </c>
      <c r="U3093" t="str">
        <f>LEFT(R3093,FIND("/",R3093,1)-1)</f>
        <v>theater</v>
      </c>
      <c r="V3093" t="str">
        <f>RIGHT(R3093,(LEN(R3093)-LEN(U3093)-1))</f>
        <v>spaces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>(I3094/86400)+25569+(-5/24)</f>
        <v>42292.708333333336</v>
      </c>
      <c r="K3094">
        <v>1441723912</v>
      </c>
      <c r="L3094" s="13">
        <f>(K3094/86400)+25569+(-5/24)</f>
        <v>42255.41101851852</v>
      </c>
      <c r="M3094" s="15" t="str">
        <f>TEXT(L3094, "mmm")</f>
        <v>Sep</v>
      </c>
      <c r="N3094" s="15" t="str">
        <f>TEXT(L3094, "yyyy")</f>
        <v>2015</v>
      </c>
      <c r="O3094" t="b">
        <v>0</v>
      </c>
      <c r="P3094">
        <v>21</v>
      </c>
      <c r="Q3094" t="b">
        <v>0</v>
      </c>
      <c r="R3094" t="s">
        <v>8303</v>
      </c>
      <c r="S3094" s="10">
        <f>(E3094/D3094)*100</f>
        <v>1.1831900000000002</v>
      </c>
      <c r="T3094" s="12">
        <f>IF(P3094&gt;0,E3094/P3094,0)</f>
        <v>56.342380952380957</v>
      </c>
      <c r="U3094" t="str">
        <f>LEFT(R3094,FIND("/",R3094,1)-1)</f>
        <v>theater</v>
      </c>
      <c r="V3094" t="str">
        <f>RIGHT(R3094,(LEN(R3094)-LEN(U3094)-1))</f>
        <v>spaces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>(I3095/86400)+25569+(-5/24)</f>
        <v>41790.957638888889</v>
      </c>
      <c r="K3095">
        <v>1398980941</v>
      </c>
      <c r="L3095" s="13">
        <f>(K3095/86400)+25569+(-5/24)</f>
        <v>41760.700706018521</v>
      </c>
      <c r="M3095" s="15" t="str">
        <f>TEXT(L3095, "mmm")</f>
        <v>May</v>
      </c>
      <c r="N3095" s="15" t="str">
        <f>TEXT(L3095, "yyyy")</f>
        <v>2014</v>
      </c>
      <c r="O3095" t="b">
        <v>0</v>
      </c>
      <c r="P3095">
        <v>17</v>
      </c>
      <c r="Q3095" t="b">
        <v>0</v>
      </c>
      <c r="R3095" t="s">
        <v>8303</v>
      </c>
      <c r="S3095" s="10">
        <f>(E3095/D3095)*100</f>
        <v>22.75</v>
      </c>
      <c r="T3095" s="12">
        <f>IF(P3095&gt;0,E3095/P3095,0)</f>
        <v>53.529411764705884</v>
      </c>
      <c r="U3095" t="str">
        <f>LEFT(R3095,FIND("/",R3095,1)-1)</f>
        <v>theater</v>
      </c>
      <c r="V3095" t="str">
        <f>RIGHT(R3095,(LEN(R3095)-LEN(U3095)-1))</f>
        <v>spaces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>(I3096/86400)+25569+(-5/24)</f>
        <v>42267.587453703702</v>
      </c>
      <c r="K3096">
        <v>1437591956</v>
      </c>
      <c r="L3096" s="13">
        <f>(K3096/86400)+25569+(-5/24)</f>
        <v>42207.587453703702</v>
      </c>
      <c r="M3096" s="15" t="str">
        <f>TEXT(L3096, "mmm")</f>
        <v>Jul</v>
      </c>
      <c r="N3096" s="15" t="str">
        <f>TEXT(L3096, "yyyy")</f>
        <v>2015</v>
      </c>
      <c r="O3096" t="b">
        <v>0</v>
      </c>
      <c r="P3096">
        <v>1</v>
      </c>
      <c r="Q3096" t="b">
        <v>0</v>
      </c>
      <c r="R3096" t="s">
        <v>8303</v>
      </c>
      <c r="S3096" s="10">
        <f>(E3096/D3096)*100</f>
        <v>2.5000000000000001E-2</v>
      </c>
      <c r="T3096" s="12">
        <f>IF(P3096&gt;0,E3096/P3096,0)</f>
        <v>25</v>
      </c>
      <c r="U3096" t="str">
        <f>LEFT(R3096,FIND("/",R3096,1)-1)</f>
        <v>theater</v>
      </c>
      <c r="V3096" t="str">
        <f>RIGHT(R3096,(LEN(R3096)-LEN(U3096)-1))</f>
        <v>spaces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>(I3097/86400)+25569+(-5/24)</f>
        <v>42582.81689814815</v>
      </c>
      <c r="K3097">
        <v>1464827780</v>
      </c>
      <c r="L3097" s="13">
        <f>(K3097/86400)+25569+(-5/24)</f>
        <v>42522.81689814815</v>
      </c>
      <c r="M3097" s="15" t="str">
        <f>TEXT(L3097, "mmm")</f>
        <v>Jun</v>
      </c>
      <c r="N3097" s="15" t="str">
        <f>TEXT(L3097, "yyyy")</f>
        <v>2016</v>
      </c>
      <c r="O3097" t="b">
        <v>0</v>
      </c>
      <c r="P3097">
        <v>1</v>
      </c>
      <c r="Q3097" t="b">
        <v>0</v>
      </c>
      <c r="R3097" t="s">
        <v>8303</v>
      </c>
      <c r="S3097" s="10">
        <f>(E3097/D3097)*100</f>
        <v>0.33512064343163539</v>
      </c>
      <c r="T3097" s="12">
        <f>IF(P3097&gt;0,E3097/P3097,0)</f>
        <v>50</v>
      </c>
      <c r="U3097" t="str">
        <f>LEFT(R3097,FIND("/",R3097,1)-1)</f>
        <v>theater</v>
      </c>
      <c r="V3097" t="str">
        <f>RIGHT(R3097,(LEN(R3097)-LEN(U3097)-1))</f>
        <v>spaces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>(I3098/86400)+25569+(-5/24)</f>
        <v>42144.617199074077</v>
      </c>
      <c r="K3098">
        <v>1429559326</v>
      </c>
      <c r="L3098" s="13">
        <f>(K3098/86400)+25569+(-5/24)</f>
        <v>42114.617199074077</v>
      </c>
      <c r="M3098" s="15" t="str">
        <f>TEXT(L3098, "mmm")</f>
        <v>Apr</v>
      </c>
      <c r="N3098" s="15" t="str">
        <f>TEXT(L3098, "yyyy")</f>
        <v>2015</v>
      </c>
      <c r="O3098" t="b">
        <v>0</v>
      </c>
      <c r="P3098">
        <v>14</v>
      </c>
      <c r="Q3098" t="b">
        <v>0</v>
      </c>
      <c r="R3098" t="s">
        <v>8303</v>
      </c>
      <c r="S3098" s="10">
        <f>(E3098/D3098)*100</f>
        <v>3.9750000000000001</v>
      </c>
      <c r="T3098" s="12">
        <f>IF(P3098&gt;0,E3098/P3098,0)</f>
        <v>56.785714285714285</v>
      </c>
      <c r="U3098" t="str">
        <f>LEFT(R3098,FIND("/",R3098,1)-1)</f>
        <v>theater</v>
      </c>
      <c r="V3098" t="str">
        <f>RIGHT(R3098,(LEN(R3098)-LEN(U3098)-1))</f>
        <v>spaces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>(I3099/86400)+25569+(-5/24)</f>
        <v>42650.374999999993</v>
      </c>
      <c r="K3099">
        <v>1474027501</v>
      </c>
      <c r="L3099" s="13">
        <f>(K3099/86400)+25569+(-5/24)</f>
        <v>42629.29515046296</v>
      </c>
      <c r="M3099" s="15" t="str">
        <f>TEXT(L3099, "mmm")</f>
        <v>Sep</v>
      </c>
      <c r="N3099" s="15" t="str">
        <f>TEXT(L3099, "yyyy")</f>
        <v>2016</v>
      </c>
      <c r="O3099" t="b">
        <v>0</v>
      </c>
      <c r="P3099">
        <v>42</v>
      </c>
      <c r="Q3099" t="b">
        <v>0</v>
      </c>
      <c r="R3099" t="s">
        <v>8303</v>
      </c>
      <c r="S3099" s="10">
        <f>(E3099/D3099)*100</f>
        <v>17.150000000000002</v>
      </c>
      <c r="T3099" s="12">
        <f>IF(P3099&gt;0,E3099/P3099,0)</f>
        <v>40.833333333333336</v>
      </c>
      <c r="U3099" t="str">
        <f>LEFT(R3099,FIND("/",R3099,1)-1)</f>
        <v>theater</v>
      </c>
      <c r="V3099" t="str">
        <f>RIGHT(R3099,(LEN(R3099)-LEN(U3099)-1))</f>
        <v>spaces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>(I3100/86400)+25569+(-5/24)</f>
        <v>42407.803472222215</v>
      </c>
      <c r="K3100">
        <v>1450724449</v>
      </c>
      <c r="L3100" s="13">
        <f>(K3100/86400)+25569+(-5/24)</f>
        <v>42359.58390046296</v>
      </c>
      <c r="M3100" s="15" t="str">
        <f>TEXT(L3100, "mmm")</f>
        <v>Dec</v>
      </c>
      <c r="N3100" s="15" t="str">
        <f>TEXT(L3100, "yyyy")</f>
        <v>2015</v>
      </c>
      <c r="O3100" t="b">
        <v>0</v>
      </c>
      <c r="P3100">
        <v>27</v>
      </c>
      <c r="Q3100" t="b">
        <v>0</v>
      </c>
      <c r="R3100" t="s">
        <v>8303</v>
      </c>
      <c r="S3100" s="10">
        <f>(E3100/D3100)*100</f>
        <v>3.6080041046690612</v>
      </c>
      <c r="T3100" s="12">
        <f>IF(P3100&gt;0,E3100/P3100,0)</f>
        <v>65.111111111111114</v>
      </c>
      <c r="U3100" t="str">
        <f>LEFT(R3100,FIND("/",R3100,1)-1)</f>
        <v>theater</v>
      </c>
      <c r="V3100" t="str">
        <f>RIGHT(R3100,(LEN(R3100)-LEN(U3100)-1))</f>
        <v>spaces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>(I3101/86400)+25569+(-5/24)</f>
        <v>42411.981377314813</v>
      </c>
      <c r="K3101">
        <v>1452659591</v>
      </c>
      <c r="L3101" s="13">
        <f>(K3101/86400)+25569+(-5/24)</f>
        <v>42381.981377314813</v>
      </c>
      <c r="M3101" s="15" t="str">
        <f>TEXT(L3101, "mmm")</f>
        <v>Jan</v>
      </c>
      <c r="N3101" s="15" t="str">
        <f>TEXT(L3101, "yyyy")</f>
        <v>2016</v>
      </c>
      <c r="O3101" t="b">
        <v>0</v>
      </c>
      <c r="P3101">
        <v>5</v>
      </c>
      <c r="Q3101" t="b">
        <v>0</v>
      </c>
      <c r="R3101" t="s">
        <v>8303</v>
      </c>
      <c r="S3101" s="10">
        <f>(E3101/D3101)*100</f>
        <v>13.900000000000002</v>
      </c>
      <c r="T3101" s="12">
        <f>IF(P3101&gt;0,E3101/P3101,0)</f>
        <v>55.6</v>
      </c>
      <c r="U3101" t="str">
        <f>LEFT(R3101,FIND("/",R3101,1)-1)</f>
        <v>theater</v>
      </c>
      <c r="V3101" t="str">
        <f>RIGHT(R3101,(LEN(R3101)-LEN(U3101)-1))</f>
        <v>spaces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>(I3102/86400)+25569+(-5/24)</f>
        <v>41932.4140625</v>
      </c>
      <c r="K3102">
        <v>1411224975</v>
      </c>
      <c r="L3102" s="13">
        <f>(K3102/86400)+25569+(-5/24)</f>
        <v>41902.4140625</v>
      </c>
      <c r="M3102" s="15" t="str">
        <f>TEXT(L3102, "mmm")</f>
        <v>Sep</v>
      </c>
      <c r="N3102" s="15" t="str">
        <f>TEXT(L3102, "yyyy")</f>
        <v>2014</v>
      </c>
      <c r="O3102" t="b">
        <v>0</v>
      </c>
      <c r="P3102">
        <v>13</v>
      </c>
      <c r="Q3102" t="b">
        <v>0</v>
      </c>
      <c r="R3102" t="s">
        <v>8303</v>
      </c>
      <c r="S3102" s="10">
        <f>(E3102/D3102)*100</f>
        <v>15.225</v>
      </c>
      <c r="T3102" s="12">
        <f>IF(P3102&gt;0,E3102/P3102,0)</f>
        <v>140.53846153846155</v>
      </c>
      <c r="U3102" t="str">
        <f>LEFT(R3102,FIND("/",R3102,1)-1)</f>
        <v>theater</v>
      </c>
      <c r="V3102" t="str">
        <f>RIGHT(R3102,(LEN(R3102)-LEN(U3102)-1))</f>
        <v>spaces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>(I3103/86400)+25569+(-5/24)</f>
        <v>42201.12222222222</v>
      </c>
      <c r="K3103">
        <v>1434445937</v>
      </c>
      <c r="L3103" s="13">
        <f>(K3103/86400)+25569+(-5/24)</f>
        <v>42171.175196759257</v>
      </c>
      <c r="M3103" s="15" t="str">
        <f>TEXT(L3103, "mmm")</f>
        <v>Jun</v>
      </c>
      <c r="N3103" s="15" t="str">
        <f>TEXT(L3103, "yyyy")</f>
        <v>2015</v>
      </c>
      <c r="O3103" t="b">
        <v>0</v>
      </c>
      <c r="P3103">
        <v>12</v>
      </c>
      <c r="Q3103" t="b">
        <v>0</v>
      </c>
      <c r="R3103" t="s">
        <v>8303</v>
      </c>
      <c r="S3103" s="10">
        <f>(E3103/D3103)*100</f>
        <v>12</v>
      </c>
      <c r="T3103" s="12">
        <f>IF(P3103&gt;0,E3103/P3103,0)</f>
        <v>25</v>
      </c>
      <c r="U3103" t="str">
        <f>LEFT(R3103,FIND("/",R3103,1)-1)</f>
        <v>theater</v>
      </c>
      <c r="V3103" t="str">
        <f>RIGHT(R3103,(LEN(R3103)-LEN(U3103)-1))</f>
        <v>spaces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>(I3104/86400)+25569+(-5/24)</f>
        <v>42605.132152777776</v>
      </c>
      <c r="K3104">
        <v>1467619818</v>
      </c>
      <c r="L3104" s="13">
        <f>(K3104/86400)+25569+(-5/24)</f>
        <v>42555.132152777776</v>
      </c>
      <c r="M3104" s="15" t="str">
        <f>TEXT(L3104, "mmm")</f>
        <v>Jul</v>
      </c>
      <c r="N3104" s="15" t="str">
        <f>TEXT(L3104, "yyyy")</f>
        <v>2016</v>
      </c>
      <c r="O3104" t="b">
        <v>0</v>
      </c>
      <c r="P3104">
        <v>90</v>
      </c>
      <c r="Q3104" t="b">
        <v>0</v>
      </c>
      <c r="R3104" t="s">
        <v>8303</v>
      </c>
      <c r="S3104" s="10">
        <f>(E3104/D3104)*100</f>
        <v>39.112499999999997</v>
      </c>
      <c r="T3104" s="12">
        <f>IF(P3104&gt;0,E3104/P3104,0)</f>
        <v>69.533333333333331</v>
      </c>
      <c r="U3104" t="str">
        <f>LEFT(R3104,FIND("/",R3104,1)-1)</f>
        <v>theater</v>
      </c>
      <c r="V3104" t="str">
        <f>RIGHT(R3104,(LEN(R3104)-LEN(U3104)-1))</f>
        <v>spaces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>(I3105/86400)+25569+(-5/24)</f>
        <v>42166.94798611111</v>
      </c>
      <c r="K3105">
        <v>1428896706</v>
      </c>
      <c r="L3105" s="13">
        <f>(K3105/86400)+25569+(-5/24)</f>
        <v>42106.94798611111</v>
      </c>
      <c r="M3105" s="15" t="str">
        <f>TEXT(L3105, "mmm")</f>
        <v>Apr</v>
      </c>
      <c r="N3105" s="15" t="str">
        <f>TEXT(L3105, "yyyy")</f>
        <v>2015</v>
      </c>
      <c r="O3105" t="b">
        <v>0</v>
      </c>
      <c r="P3105">
        <v>2</v>
      </c>
      <c r="Q3105" t="b">
        <v>0</v>
      </c>
      <c r="R3105" t="s">
        <v>8303</v>
      </c>
      <c r="S3105" s="10">
        <f>(E3105/D3105)*100</f>
        <v>0.26829268292682928</v>
      </c>
      <c r="T3105" s="12">
        <f>IF(P3105&gt;0,E3105/P3105,0)</f>
        <v>5.5</v>
      </c>
      <c r="U3105" t="str">
        <f>LEFT(R3105,FIND("/",R3105,1)-1)</f>
        <v>theater</v>
      </c>
      <c r="V3105" t="str">
        <f>RIGHT(R3105,(LEN(R3105)-LEN(U3105)-1))</f>
        <v>spaces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>(I3106/86400)+25569+(-5/24)</f>
        <v>42037.874999999993</v>
      </c>
      <c r="K3106">
        <v>1420235311</v>
      </c>
      <c r="L3106" s="13">
        <f>(K3106/86400)+25569+(-5/24)</f>
        <v>42006.70035879629</v>
      </c>
      <c r="M3106" s="15" t="str">
        <f>TEXT(L3106, "mmm")</f>
        <v>Jan</v>
      </c>
      <c r="N3106" s="15" t="str">
        <f>TEXT(L3106, "yyyy")</f>
        <v>2015</v>
      </c>
      <c r="O3106" t="b">
        <v>0</v>
      </c>
      <c r="P3106">
        <v>5</v>
      </c>
      <c r="Q3106" t="b">
        <v>0</v>
      </c>
      <c r="R3106" t="s">
        <v>8303</v>
      </c>
      <c r="S3106" s="10">
        <f>(E3106/D3106)*100</f>
        <v>29.625</v>
      </c>
      <c r="T3106" s="12">
        <f>IF(P3106&gt;0,E3106/P3106,0)</f>
        <v>237</v>
      </c>
      <c r="U3106" t="str">
        <f>LEFT(R3106,FIND("/",R3106,1)-1)</f>
        <v>theater</v>
      </c>
      <c r="V3106" t="str">
        <f>RIGHT(R3106,(LEN(R3106)-LEN(U3106)-1))</f>
        <v>spaces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>(I3107/86400)+25569+(-5/24)</f>
        <v>41931</v>
      </c>
      <c r="K3107">
        <v>1408986916</v>
      </c>
      <c r="L3107" s="13">
        <f>(K3107/86400)+25569+(-5/24)</f>
        <v>41876.510601851849</v>
      </c>
      <c r="M3107" s="15" t="str">
        <f>TEXT(L3107, "mmm")</f>
        <v>Aug</v>
      </c>
      <c r="N3107" s="15" t="str">
        <f>TEXT(L3107, "yyyy")</f>
        <v>2014</v>
      </c>
      <c r="O3107" t="b">
        <v>0</v>
      </c>
      <c r="P3107">
        <v>31</v>
      </c>
      <c r="Q3107" t="b">
        <v>0</v>
      </c>
      <c r="R3107" t="s">
        <v>8303</v>
      </c>
      <c r="S3107" s="10">
        <f>(E3107/D3107)*100</f>
        <v>42.360992301112063</v>
      </c>
      <c r="T3107" s="12">
        <f>IF(P3107&gt;0,E3107/P3107,0)</f>
        <v>79.870967741935488</v>
      </c>
      <c r="U3107" t="str">
        <f>LEFT(R3107,FIND("/",R3107,1)-1)</f>
        <v>theater</v>
      </c>
      <c r="V3107" t="str">
        <f>RIGHT(R3107,(LEN(R3107)-LEN(U3107)-1))</f>
        <v>spaces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>(I3108/86400)+25569+(-5/24)</f>
        <v>42263.708333333336</v>
      </c>
      <c r="K3108">
        <v>1440497876</v>
      </c>
      <c r="L3108" s="13">
        <f>(K3108/86400)+25569+(-5/24)</f>
        <v>42241.220787037033</v>
      </c>
      <c r="M3108" s="15" t="str">
        <f>TEXT(L3108, "mmm")</f>
        <v>Aug</v>
      </c>
      <c r="N3108" s="15" t="str">
        <f>TEXT(L3108, "yyyy")</f>
        <v>2015</v>
      </c>
      <c r="O3108" t="b">
        <v>0</v>
      </c>
      <c r="P3108">
        <v>4</v>
      </c>
      <c r="Q3108" t="b">
        <v>0</v>
      </c>
      <c r="R3108" t="s">
        <v>8303</v>
      </c>
      <c r="S3108" s="10">
        <f>(E3108/D3108)*100</f>
        <v>4.1000000000000005</v>
      </c>
      <c r="T3108" s="12">
        <f>IF(P3108&gt;0,E3108/P3108,0)</f>
        <v>10.25</v>
      </c>
      <c r="U3108" t="str">
        <f>LEFT(R3108,FIND("/",R3108,1)-1)</f>
        <v>theater</v>
      </c>
      <c r="V3108" t="str">
        <f>RIGHT(R3108,(LEN(R3108)-LEN(U3108)-1))</f>
        <v>spaces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>(I3109/86400)+25569+(-5/24)</f>
        <v>42135.605914351851</v>
      </c>
      <c r="K3109">
        <v>1430767951</v>
      </c>
      <c r="L3109" s="13">
        <f>(K3109/86400)+25569+(-5/24)</f>
        <v>42128.605914351851</v>
      </c>
      <c r="M3109" s="15" t="str">
        <f>TEXT(L3109, "mmm")</f>
        <v>May</v>
      </c>
      <c r="N3109" s="15" t="str">
        <f>TEXT(L3109, "yyyy")</f>
        <v>2015</v>
      </c>
      <c r="O3109" t="b">
        <v>0</v>
      </c>
      <c r="P3109">
        <v>29</v>
      </c>
      <c r="Q3109" t="b">
        <v>0</v>
      </c>
      <c r="R3109" t="s">
        <v>8303</v>
      </c>
      <c r="S3109" s="10">
        <f>(E3109/D3109)*100</f>
        <v>19.762499999999999</v>
      </c>
      <c r="T3109" s="12">
        <f>IF(P3109&gt;0,E3109/P3109,0)</f>
        <v>272.58620689655174</v>
      </c>
      <c r="U3109" t="str">
        <f>LEFT(R3109,FIND("/",R3109,1)-1)</f>
        <v>theater</v>
      </c>
      <c r="V3109" t="str">
        <f>RIGHT(R3109,(LEN(R3109)-LEN(U3109)-1))</f>
        <v>spaces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>(I3110/86400)+25569+(-5/24)</f>
        <v>42122.430486111109</v>
      </c>
      <c r="K3110">
        <v>1425053994</v>
      </c>
      <c r="L3110" s="13">
        <f>(K3110/86400)+25569+(-5/24)</f>
        <v>42062.47215277778</v>
      </c>
      <c r="M3110" s="15" t="str">
        <f>TEXT(L3110, "mmm")</f>
        <v>Feb</v>
      </c>
      <c r="N3110" s="15" t="str">
        <f>TEXT(L3110, "yyyy")</f>
        <v>2015</v>
      </c>
      <c r="O3110" t="b">
        <v>0</v>
      </c>
      <c r="P3110">
        <v>2</v>
      </c>
      <c r="Q3110" t="b">
        <v>0</v>
      </c>
      <c r="R3110" t="s">
        <v>8303</v>
      </c>
      <c r="S3110" s="10">
        <f>(E3110/D3110)*100</f>
        <v>5.1999999999999998E-2</v>
      </c>
      <c r="T3110" s="12">
        <f>IF(P3110&gt;0,E3110/P3110,0)</f>
        <v>13</v>
      </c>
      <c r="U3110" t="str">
        <f>LEFT(R3110,FIND("/",R3110,1)-1)</f>
        <v>theater</v>
      </c>
      <c r="V3110" t="str">
        <f>RIGHT(R3110,(LEN(R3110)-LEN(U3110)-1))</f>
        <v>spaces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>(I3111/86400)+25569+(-5/24)</f>
        <v>41878.916782407403</v>
      </c>
      <c r="K3111">
        <v>1406170810</v>
      </c>
      <c r="L3111" s="13">
        <f>(K3111/86400)+25569+(-5/24)</f>
        <v>41843.916782407403</v>
      </c>
      <c r="M3111" s="15" t="str">
        <f>TEXT(L3111, "mmm")</f>
        <v>Jul</v>
      </c>
      <c r="N3111" s="15" t="str">
        <f>TEXT(L3111, "yyyy")</f>
        <v>2014</v>
      </c>
      <c r="O3111" t="b">
        <v>0</v>
      </c>
      <c r="P3111">
        <v>114</v>
      </c>
      <c r="Q3111" t="b">
        <v>0</v>
      </c>
      <c r="R3111" t="s">
        <v>8303</v>
      </c>
      <c r="S3111" s="10">
        <f>(E3111/D3111)*100</f>
        <v>25.030188679245285</v>
      </c>
      <c r="T3111" s="12">
        <f>IF(P3111&gt;0,E3111/P3111,0)</f>
        <v>58.184210526315788</v>
      </c>
      <c r="U3111" t="str">
        <f>LEFT(R3111,FIND("/",R3111,1)-1)</f>
        <v>theater</v>
      </c>
      <c r="V3111" t="str">
        <f>RIGHT(R3111,(LEN(R3111)-LEN(U3111)-1))</f>
        <v>spaces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>(I3112/86400)+25569+(-5/24)</f>
        <v>42784.823136574072</v>
      </c>
      <c r="K3112">
        <v>1484009119</v>
      </c>
      <c r="L3112" s="13">
        <f>(K3112/86400)+25569+(-5/24)</f>
        <v>42744.823136574072</v>
      </c>
      <c r="M3112" s="15" t="str">
        <f>TEXT(L3112, "mmm")</f>
        <v>Jan</v>
      </c>
      <c r="N3112" s="15" t="str">
        <f>TEXT(L3112, "yyyy")</f>
        <v>2017</v>
      </c>
      <c r="O3112" t="b">
        <v>0</v>
      </c>
      <c r="P3112">
        <v>1</v>
      </c>
      <c r="Q3112" t="b">
        <v>0</v>
      </c>
      <c r="R3112" t="s">
        <v>8303</v>
      </c>
      <c r="S3112" s="10">
        <f>(E3112/D3112)*100</f>
        <v>0.04</v>
      </c>
      <c r="T3112" s="12">
        <f>IF(P3112&gt;0,E3112/P3112,0)</f>
        <v>10</v>
      </c>
      <c r="U3112" t="str">
        <f>LEFT(R3112,FIND("/",R3112,1)-1)</f>
        <v>theater</v>
      </c>
      <c r="V3112" t="str">
        <f>RIGHT(R3112,(LEN(R3112)-LEN(U3112)-1))</f>
        <v>spaces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>(I3113/86400)+25569+(-5/24)</f>
        <v>41916.386805555558</v>
      </c>
      <c r="K3113">
        <v>1409753820</v>
      </c>
      <c r="L3113" s="13">
        <f>(K3113/86400)+25569+(-5/24)</f>
        <v>41885.386805555558</v>
      </c>
      <c r="M3113" s="15" t="str">
        <f>TEXT(L3113, "mmm")</f>
        <v>Sep</v>
      </c>
      <c r="N3113" s="15" t="str">
        <f>TEXT(L3113, "yyyy")</f>
        <v>2014</v>
      </c>
      <c r="O3113" t="b">
        <v>0</v>
      </c>
      <c r="P3113">
        <v>76</v>
      </c>
      <c r="Q3113" t="b">
        <v>0</v>
      </c>
      <c r="R3113" t="s">
        <v>8303</v>
      </c>
      <c r="S3113" s="10">
        <f>(E3113/D3113)*100</f>
        <v>26.640000000000004</v>
      </c>
      <c r="T3113" s="12">
        <f>IF(P3113&gt;0,E3113/P3113,0)</f>
        <v>70.10526315789474</v>
      </c>
      <c r="U3113" t="str">
        <f>LEFT(R3113,FIND("/",R3113,1)-1)</f>
        <v>theater</v>
      </c>
      <c r="V3113" t="str">
        <f>RIGHT(R3113,(LEN(R3113)-LEN(U3113)-1))</f>
        <v>spaces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>(I3114/86400)+25569+(-5/24)</f>
        <v>42674.913587962961</v>
      </c>
      <c r="K3114">
        <v>1472784934</v>
      </c>
      <c r="L3114" s="13">
        <f>(K3114/86400)+25569+(-5/24)</f>
        <v>42614.913587962961</v>
      </c>
      <c r="M3114" s="15" t="str">
        <f>TEXT(L3114, "mmm")</f>
        <v>Sep</v>
      </c>
      <c r="N3114" s="15" t="str">
        <f>TEXT(L3114, "yyyy")</f>
        <v>2016</v>
      </c>
      <c r="O3114" t="b">
        <v>0</v>
      </c>
      <c r="P3114">
        <v>9</v>
      </c>
      <c r="Q3114" t="b">
        <v>0</v>
      </c>
      <c r="R3114" t="s">
        <v>8303</v>
      </c>
      <c r="S3114" s="10">
        <f>(E3114/D3114)*100</f>
        <v>4.7363636363636363</v>
      </c>
      <c r="T3114" s="12">
        <f>IF(P3114&gt;0,E3114/P3114,0)</f>
        <v>57.888888888888886</v>
      </c>
      <c r="U3114" t="str">
        <f>LEFT(R3114,FIND("/",R3114,1)-1)</f>
        <v>theater</v>
      </c>
      <c r="V3114" t="str">
        <f>RIGHT(R3114,(LEN(R3114)-LEN(U3114)-1))</f>
        <v>spaces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>(I3115/86400)+25569+(-5/24)</f>
        <v>42111.522939814815</v>
      </c>
      <c r="K3115">
        <v>1426699982</v>
      </c>
      <c r="L3115" s="13">
        <f>(K3115/86400)+25569+(-5/24)</f>
        <v>42081.522939814815</v>
      </c>
      <c r="M3115" s="15" t="str">
        <f>TEXT(L3115, "mmm")</f>
        <v>Mar</v>
      </c>
      <c r="N3115" s="15" t="str">
        <f>TEXT(L3115, "yyyy")</f>
        <v>2015</v>
      </c>
      <c r="O3115" t="b">
        <v>0</v>
      </c>
      <c r="P3115">
        <v>37</v>
      </c>
      <c r="Q3115" t="b">
        <v>0</v>
      </c>
      <c r="R3115" t="s">
        <v>8303</v>
      </c>
      <c r="S3115" s="10">
        <f>(E3115/D3115)*100</f>
        <v>4.2435339894712749</v>
      </c>
      <c r="T3115" s="12">
        <f>IF(P3115&gt;0,E3115/P3115,0)</f>
        <v>125.27027027027027</v>
      </c>
      <c r="U3115" t="str">
        <f>LEFT(R3115,FIND("/",R3115,1)-1)</f>
        <v>theater</v>
      </c>
      <c r="V3115" t="str">
        <f>RIGHT(R3115,(LEN(R3115)-LEN(U3115)-1))</f>
        <v>spaces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>(I3116/86400)+25569+(-5/24)</f>
        <v>41903.42418981481</v>
      </c>
      <c r="K3116">
        <v>1406128250</v>
      </c>
      <c r="L3116" s="13">
        <f>(K3116/86400)+25569+(-5/24)</f>
        <v>41843.42418981481</v>
      </c>
      <c r="M3116" s="15" t="str">
        <f>TEXT(L3116, "mmm")</f>
        <v>Jul</v>
      </c>
      <c r="N3116" s="15" t="str">
        <f>TEXT(L3116, "yyyy")</f>
        <v>2014</v>
      </c>
      <c r="O3116" t="b">
        <v>0</v>
      </c>
      <c r="P3116">
        <v>0</v>
      </c>
      <c r="Q3116" t="b">
        <v>0</v>
      </c>
      <c r="R3116" t="s">
        <v>8303</v>
      </c>
      <c r="S3116" s="10">
        <f>(E3116/D3116)*100</f>
        <v>0</v>
      </c>
      <c r="T3116" s="12">
        <f>IF(P3116&gt;0,E3116/P3116,0)</f>
        <v>0</v>
      </c>
      <c r="U3116" t="str">
        <f>LEFT(R3116,FIND("/",R3116,1)-1)</f>
        <v>theater</v>
      </c>
      <c r="V3116" t="str">
        <f>RIGHT(R3116,(LEN(R3116)-LEN(U3116)-1))</f>
        <v>spaces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>(I3117/86400)+25569+(-5/24)</f>
        <v>42526.238738425927</v>
      </c>
      <c r="K3117">
        <v>1462531427</v>
      </c>
      <c r="L3117" s="13">
        <f>(K3117/86400)+25569+(-5/24)</f>
        <v>42496.238738425927</v>
      </c>
      <c r="M3117" s="15" t="str">
        <f>TEXT(L3117, "mmm")</f>
        <v>May</v>
      </c>
      <c r="N3117" s="15" t="str">
        <f>TEXT(L3117, "yyyy")</f>
        <v>2016</v>
      </c>
      <c r="O3117" t="b">
        <v>0</v>
      </c>
      <c r="P3117">
        <v>1</v>
      </c>
      <c r="Q3117" t="b">
        <v>0</v>
      </c>
      <c r="R3117" t="s">
        <v>8303</v>
      </c>
      <c r="S3117" s="10">
        <f>(E3117/D3117)*100</f>
        <v>3</v>
      </c>
      <c r="T3117" s="12">
        <f>IF(P3117&gt;0,E3117/P3117,0)</f>
        <v>300</v>
      </c>
      <c r="U3117" t="str">
        <f>LEFT(R3117,FIND("/",R3117,1)-1)</f>
        <v>theater</v>
      </c>
      <c r="V3117" t="str">
        <f>RIGHT(R3117,(LEN(R3117)-LEN(U3117)-1))</f>
        <v>spaces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>(I3118/86400)+25569+(-5/24)</f>
        <v>42095.30700231481</v>
      </c>
      <c r="K3118">
        <v>1426681325</v>
      </c>
      <c r="L3118" s="13">
        <f>(K3118/86400)+25569+(-5/24)</f>
        <v>42081.30700231481</v>
      </c>
      <c r="M3118" s="15" t="str">
        <f>TEXT(L3118, "mmm")</f>
        <v>Mar</v>
      </c>
      <c r="N3118" s="15" t="str">
        <f>TEXT(L3118, "yyyy")</f>
        <v>2015</v>
      </c>
      <c r="O3118" t="b">
        <v>0</v>
      </c>
      <c r="P3118">
        <v>10</v>
      </c>
      <c r="Q3118" t="b">
        <v>0</v>
      </c>
      <c r="R3118" t="s">
        <v>8303</v>
      </c>
      <c r="S3118" s="10">
        <f>(E3118/D3118)*100</f>
        <v>57.333333333333336</v>
      </c>
      <c r="T3118" s="12">
        <f>IF(P3118&gt;0,E3118/P3118,0)</f>
        <v>43</v>
      </c>
      <c r="U3118" t="str">
        <f>LEFT(R3118,FIND("/",R3118,1)-1)</f>
        <v>theater</v>
      </c>
      <c r="V3118" t="str">
        <f>RIGHT(R3118,(LEN(R3118)-LEN(U3118)-1))</f>
        <v>spaces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>(I3119/86400)+25569+(-5/24)</f>
        <v>42517.341666666667</v>
      </c>
      <c r="K3119">
        <v>1463648360</v>
      </c>
      <c r="L3119" s="13">
        <f>(K3119/86400)+25569+(-5/24)</f>
        <v>42509.166203703702</v>
      </c>
      <c r="M3119" s="15" t="str">
        <f>TEXT(L3119, "mmm")</f>
        <v>May</v>
      </c>
      <c r="N3119" s="15" t="str">
        <f>TEXT(L3119, "yyyy")</f>
        <v>2016</v>
      </c>
      <c r="O3119" t="b">
        <v>0</v>
      </c>
      <c r="P3119">
        <v>1</v>
      </c>
      <c r="Q3119" t="b">
        <v>0</v>
      </c>
      <c r="R3119" t="s">
        <v>8303</v>
      </c>
      <c r="S3119" s="10">
        <f>(E3119/D3119)*100</f>
        <v>0.1</v>
      </c>
      <c r="T3119" s="12">
        <f>IF(P3119&gt;0,E3119/P3119,0)</f>
        <v>1</v>
      </c>
      <c r="U3119" t="str">
        <f>LEFT(R3119,FIND("/",R3119,1)-1)</f>
        <v>theater</v>
      </c>
      <c r="V3119" t="str">
        <f>RIGHT(R3119,(LEN(R3119)-LEN(U3119)-1))</f>
        <v>spaces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>(I3120/86400)+25569+(-5/24)</f>
        <v>42553.441238425927</v>
      </c>
      <c r="K3120">
        <v>1465832123</v>
      </c>
      <c r="L3120" s="13">
        <f>(K3120/86400)+25569+(-5/24)</f>
        <v>42534.441238425927</v>
      </c>
      <c r="M3120" s="15" t="str">
        <f>TEXT(L3120, "mmm")</f>
        <v>Jun</v>
      </c>
      <c r="N3120" s="15" t="str">
        <f>TEXT(L3120, "yyyy")</f>
        <v>2016</v>
      </c>
      <c r="O3120" t="b">
        <v>0</v>
      </c>
      <c r="P3120">
        <v>2</v>
      </c>
      <c r="Q3120" t="b">
        <v>0</v>
      </c>
      <c r="R3120" t="s">
        <v>8303</v>
      </c>
      <c r="S3120" s="10">
        <f>(E3120/D3120)*100</f>
        <v>0.31</v>
      </c>
      <c r="T3120" s="12">
        <f>IF(P3120&gt;0,E3120/P3120,0)</f>
        <v>775</v>
      </c>
      <c r="U3120" t="str">
        <f>LEFT(R3120,FIND("/",R3120,1)-1)</f>
        <v>theater</v>
      </c>
      <c r="V3120" t="str">
        <f>RIGHT(R3120,(LEN(R3120)-LEN(U3120)-1))</f>
        <v>spaces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>(I3121/86400)+25569+(-5/24)</f>
        <v>42089.795509259253</v>
      </c>
      <c r="K3121">
        <v>1424826332</v>
      </c>
      <c r="L3121" s="13">
        <f>(K3121/86400)+25569+(-5/24)</f>
        <v>42059.837175925924</v>
      </c>
      <c r="M3121" s="15" t="str">
        <f>TEXT(L3121, "mmm")</f>
        <v>Feb</v>
      </c>
      <c r="N3121" s="15" t="str">
        <f>TEXT(L3121, "yyyy")</f>
        <v>2015</v>
      </c>
      <c r="O3121" t="b">
        <v>0</v>
      </c>
      <c r="P3121">
        <v>1</v>
      </c>
      <c r="Q3121" t="b">
        <v>0</v>
      </c>
      <c r="R3121" t="s">
        <v>8303</v>
      </c>
      <c r="S3121" s="10">
        <f>(E3121/D3121)*100</f>
        <v>0.05</v>
      </c>
      <c r="T3121" s="12">
        <f>IF(P3121&gt;0,E3121/P3121,0)</f>
        <v>5</v>
      </c>
      <c r="U3121" t="str">
        <f>LEFT(R3121,FIND("/",R3121,1)-1)</f>
        <v>theater</v>
      </c>
      <c r="V3121" t="str">
        <f>RIGHT(R3121,(LEN(R3121)-LEN(U3121)-1))</f>
        <v>spaces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>(I3122/86400)+25569+(-5/24)</f>
        <v>42495.692083333335</v>
      </c>
      <c r="K3122">
        <v>1457303796</v>
      </c>
      <c r="L3122" s="13">
        <f>(K3122/86400)+25569+(-5/24)</f>
        <v>42435.733749999992</v>
      </c>
      <c r="M3122" s="15" t="str">
        <f>TEXT(L3122, "mmm")</f>
        <v>Mar</v>
      </c>
      <c r="N3122" s="15" t="str">
        <f>TEXT(L3122, "yyyy")</f>
        <v>2016</v>
      </c>
      <c r="O3122" t="b">
        <v>0</v>
      </c>
      <c r="P3122">
        <v>10</v>
      </c>
      <c r="Q3122" t="b">
        <v>0</v>
      </c>
      <c r="R3122" t="s">
        <v>8303</v>
      </c>
      <c r="S3122" s="10">
        <f>(E3122/D3122)*100</f>
        <v>9.8461538461538465E-3</v>
      </c>
      <c r="T3122" s="12">
        <f>IF(P3122&gt;0,E3122/P3122,0)</f>
        <v>12.8</v>
      </c>
      <c r="U3122" t="str">
        <f>LEFT(R3122,FIND("/",R3122,1)-1)</f>
        <v>theater</v>
      </c>
      <c r="V3122" t="str">
        <f>RIGHT(R3122,(LEN(R3122)-LEN(U3122)-1))</f>
        <v>spaces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>(I3123/86400)+25569+(-5/24)</f>
        <v>41908.471469907403</v>
      </c>
      <c r="K3123">
        <v>1406564335</v>
      </c>
      <c r="L3123" s="13">
        <f>(K3123/86400)+25569+(-5/24)</f>
        <v>41848.471469907403</v>
      </c>
      <c r="M3123" s="15" t="str">
        <f>TEXT(L3123, "mmm")</f>
        <v>Jul</v>
      </c>
      <c r="N3123" s="15" t="str">
        <f>TEXT(L3123, "yyyy")</f>
        <v>2014</v>
      </c>
      <c r="O3123" t="b">
        <v>0</v>
      </c>
      <c r="P3123">
        <v>1</v>
      </c>
      <c r="Q3123" t="b">
        <v>0</v>
      </c>
      <c r="R3123" t="s">
        <v>8303</v>
      </c>
      <c r="S3123" s="10">
        <f>(E3123/D3123)*100</f>
        <v>0.66666666666666674</v>
      </c>
      <c r="T3123" s="12">
        <f>IF(P3123&gt;0,E3123/P3123,0)</f>
        <v>10</v>
      </c>
      <c r="U3123" t="str">
        <f>LEFT(R3123,FIND("/",R3123,1)-1)</f>
        <v>theater</v>
      </c>
      <c r="V3123" t="str">
        <f>RIGHT(R3123,(LEN(R3123)-LEN(U3123)-1))</f>
        <v>spaces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>(I3124/86400)+25569+(-5/24)</f>
        <v>42683.765416666669</v>
      </c>
      <c r="K3124">
        <v>1478298132</v>
      </c>
      <c r="L3124" s="13">
        <f>(K3124/86400)+25569+(-5/24)</f>
        <v>42678.723749999997</v>
      </c>
      <c r="M3124" s="15" t="str">
        <f>TEXT(L3124, "mmm")</f>
        <v>Nov</v>
      </c>
      <c r="N3124" s="15" t="str">
        <f>TEXT(L3124, "yyyy")</f>
        <v>2016</v>
      </c>
      <c r="O3124" t="b">
        <v>0</v>
      </c>
      <c r="P3124">
        <v>2</v>
      </c>
      <c r="Q3124" t="b">
        <v>0</v>
      </c>
      <c r="R3124" t="s">
        <v>8303</v>
      </c>
      <c r="S3124" s="10">
        <f>(E3124/D3124)*100</f>
        <v>58.291457286432156</v>
      </c>
      <c r="T3124" s="12">
        <f>IF(P3124&gt;0,E3124/P3124,0)</f>
        <v>58</v>
      </c>
      <c r="U3124" t="str">
        <f>LEFT(R3124,FIND("/",R3124,1)-1)</f>
        <v>theater</v>
      </c>
      <c r="V3124" t="str">
        <f>RIGHT(R3124,(LEN(R3124)-LEN(U3124)-1))</f>
        <v>spaces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>(I3125/86400)+25569+(-5/24)</f>
        <v>42560.784699074073</v>
      </c>
      <c r="K3125">
        <v>1465516198</v>
      </c>
      <c r="L3125" s="13">
        <f>(K3125/86400)+25569+(-5/24)</f>
        <v>42530.784699074073</v>
      </c>
      <c r="M3125" s="15" t="str">
        <f>TEXT(L3125, "mmm")</f>
        <v>Jun</v>
      </c>
      <c r="N3125" s="15" t="str">
        <f>TEXT(L3125, "yyyy")</f>
        <v>2016</v>
      </c>
      <c r="O3125" t="b">
        <v>0</v>
      </c>
      <c r="P3125">
        <v>348</v>
      </c>
      <c r="Q3125" t="b">
        <v>0</v>
      </c>
      <c r="R3125" t="s">
        <v>8303</v>
      </c>
      <c r="S3125" s="10">
        <f>(E3125/D3125)*100</f>
        <v>68.153599999999997</v>
      </c>
      <c r="T3125" s="12">
        <f>IF(P3125&gt;0,E3125/P3125,0)</f>
        <v>244.80459770114942</v>
      </c>
      <c r="U3125" t="str">
        <f>LEFT(R3125,FIND("/",R3125,1)-1)</f>
        <v>theater</v>
      </c>
      <c r="V3125" t="str">
        <f>RIGHT(R3125,(LEN(R3125)-LEN(U3125)-1))</f>
        <v>spaces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>(I3126/86400)+25569+(-5/24)</f>
        <v>42037.571770833332</v>
      </c>
      <c r="K3126">
        <v>1417718601</v>
      </c>
      <c r="L3126" s="13">
        <f>(K3126/86400)+25569+(-5/24)</f>
        <v>41977.571770833332</v>
      </c>
      <c r="M3126" s="15" t="str">
        <f>TEXT(L3126, "mmm")</f>
        <v>Dec</v>
      </c>
      <c r="N3126" s="15" t="str">
        <f>TEXT(L3126, "yyyy")</f>
        <v>2014</v>
      </c>
      <c r="O3126" t="b">
        <v>0</v>
      </c>
      <c r="P3126">
        <v>4</v>
      </c>
      <c r="Q3126" t="b">
        <v>0</v>
      </c>
      <c r="R3126" t="s">
        <v>8303</v>
      </c>
      <c r="S3126" s="10">
        <f>(E3126/D3126)*100</f>
        <v>3.2499999999999999E-3</v>
      </c>
      <c r="T3126" s="12">
        <f>IF(P3126&gt;0,E3126/P3126,0)</f>
        <v>6.5</v>
      </c>
      <c r="U3126" t="str">
        <f>LEFT(R3126,FIND("/",R3126,1)-1)</f>
        <v>theater</v>
      </c>
      <c r="V3126" t="str">
        <f>RIGHT(R3126,(LEN(R3126)-LEN(U3126)-1))</f>
        <v>spaces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>(I3127/86400)+25569+(-5/24)</f>
        <v>42375.998518518514</v>
      </c>
      <c r="K3127">
        <v>1449550672</v>
      </c>
      <c r="L3127" s="13">
        <f>(K3127/86400)+25569+(-5/24)</f>
        <v>42345.998518518514</v>
      </c>
      <c r="M3127" s="15" t="str">
        <f>TEXT(L3127, "mmm")</f>
        <v>Dec</v>
      </c>
      <c r="N3127" s="15" t="str">
        <f>TEXT(L3127, "yyyy")</f>
        <v>2015</v>
      </c>
      <c r="O3127" t="b">
        <v>0</v>
      </c>
      <c r="P3127">
        <v>0</v>
      </c>
      <c r="Q3127" t="b">
        <v>0</v>
      </c>
      <c r="R3127" t="s">
        <v>8303</v>
      </c>
      <c r="S3127" s="10">
        <f>(E3127/D3127)*100</f>
        <v>0</v>
      </c>
      <c r="T3127" s="12">
        <f>IF(P3127&gt;0,E3127/P3127,0)</f>
        <v>0</v>
      </c>
      <c r="U3127" t="str">
        <f>LEFT(R3127,FIND("/",R3127,1)-1)</f>
        <v>theater</v>
      </c>
      <c r="V3127" t="str">
        <f>RIGHT(R3127,(LEN(R3127)-LEN(U3127)-1))</f>
        <v>spaces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>(I3128/86400)+25569+(-5/24)</f>
        <v>42456.768078703702</v>
      </c>
      <c r="K3128">
        <v>1456532762</v>
      </c>
      <c r="L3128" s="13">
        <f>(K3128/86400)+25569+(-5/24)</f>
        <v>42426.809745370367</v>
      </c>
      <c r="M3128" s="15" t="str">
        <f>TEXT(L3128, "mmm")</f>
        <v>Feb</v>
      </c>
      <c r="N3128" s="15" t="str">
        <f>TEXT(L3128, "yyyy")</f>
        <v>2016</v>
      </c>
      <c r="O3128" t="b">
        <v>0</v>
      </c>
      <c r="P3128">
        <v>17</v>
      </c>
      <c r="Q3128" t="b">
        <v>0</v>
      </c>
      <c r="R3128" t="s">
        <v>8303</v>
      </c>
      <c r="S3128" s="10">
        <f>(E3128/D3128)*100</f>
        <v>4.16</v>
      </c>
      <c r="T3128" s="12">
        <f>IF(P3128&gt;0,E3128/P3128,0)</f>
        <v>61.176470588235297</v>
      </c>
      <c r="U3128" t="str">
        <f>LEFT(R3128,FIND("/",R3128,1)-1)</f>
        <v>theater</v>
      </c>
      <c r="V3128" t="str">
        <f>RIGHT(R3128,(LEN(R3128)-LEN(U3128)-1))</f>
        <v>spaces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>(I3129/86400)+25569+(-5/24)</f>
        <v>42064.648483796293</v>
      </c>
      <c r="K3129">
        <v>1422650029</v>
      </c>
      <c r="L3129" s="13">
        <f>(K3129/86400)+25569+(-5/24)</f>
        <v>42034.648483796293</v>
      </c>
      <c r="M3129" s="15" t="str">
        <f>TEXT(L3129, "mmm")</f>
        <v>Jan</v>
      </c>
      <c r="N3129" s="15" t="str">
        <f>TEXT(L3129, "yyyy")</f>
        <v>2015</v>
      </c>
      <c r="O3129" t="b">
        <v>0</v>
      </c>
      <c r="P3129">
        <v>0</v>
      </c>
      <c r="Q3129" t="b">
        <v>0</v>
      </c>
      <c r="R3129" t="s">
        <v>8303</v>
      </c>
      <c r="S3129" s="10">
        <f>(E3129/D3129)*100</f>
        <v>0</v>
      </c>
      <c r="T3129" s="12">
        <f>IF(P3129&gt;0,E3129/P3129,0)</f>
        <v>0</v>
      </c>
      <c r="U3129" t="str">
        <f>LEFT(R3129,FIND("/",R3129,1)-1)</f>
        <v>theater</v>
      </c>
      <c r="V3129" t="str">
        <f>RIGHT(R3129,(LEN(R3129)-LEN(U3129)-1))</f>
        <v>spaces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>(I3130/86400)+25569+(-5/24)</f>
        <v>42810.575706018521</v>
      </c>
      <c r="K3130">
        <v>1487101741</v>
      </c>
      <c r="L3130" s="13">
        <f>(K3130/86400)+25569+(-5/24)</f>
        <v>42780.617372685178</v>
      </c>
      <c r="M3130" s="15" t="str">
        <f>TEXT(L3130, "mmm")</f>
        <v>Feb</v>
      </c>
      <c r="N3130" s="15" t="str">
        <f>TEXT(L3130, "yyyy")</f>
        <v>2017</v>
      </c>
      <c r="O3130" t="b">
        <v>0</v>
      </c>
      <c r="P3130">
        <v>117</v>
      </c>
      <c r="Q3130" t="b">
        <v>0</v>
      </c>
      <c r="R3130" t="s">
        <v>8271</v>
      </c>
      <c r="S3130" s="10">
        <f>(E3130/D3130)*100</f>
        <v>108.60666666666667</v>
      </c>
      <c r="T3130" s="12">
        <f>IF(P3130&gt;0,E3130/P3130,0)</f>
        <v>139.23931623931625</v>
      </c>
      <c r="U3130" t="str">
        <f>LEFT(R3130,FIND("/",R3130,1)-1)</f>
        <v>theater</v>
      </c>
      <c r="V3130" t="str">
        <f>RIGHT(R3130,(LEN(R3130)-LEN(U3130)-1))</f>
        <v>plays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>(I3131/86400)+25569+(-5/24)</f>
        <v>42843.592812499999</v>
      </c>
      <c r="K3131">
        <v>1489090419</v>
      </c>
      <c r="L3131" s="13">
        <f>(K3131/86400)+25569+(-5/24)</f>
        <v>42803.634479166663</v>
      </c>
      <c r="M3131" s="15" t="str">
        <f>TEXT(L3131, "mmm")</f>
        <v>Mar</v>
      </c>
      <c r="N3131" s="15" t="str">
        <f>TEXT(L3131, "yyyy")</f>
        <v>2017</v>
      </c>
      <c r="O3131" t="b">
        <v>0</v>
      </c>
      <c r="P3131">
        <v>1</v>
      </c>
      <c r="Q3131" t="b">
        <v>0</v>
      </c>
      <c r="R3131" t="s">
        <v>8271</v>
      </c>
      <c r="S3131" s="10">
        <f>(E3131/D3131)*100</f>
        <v>0.8</v>
      </c>
      <c r="T3131" s="12">
        <f>IF(P3131&gt;0,E3131/P3131,0)</f>
        <v>10</v>
      </c>
      <c r="U3131" t="str">
        <f>LEFT(R3131,FIND("/",R3131,1)-1)</f>
        <v>theater</v>
      </c>
      <c r="V3131" t="str">
        <f>RIGHT(R3131,(LEN(R3131)-LEN(U3131)-1))</f>
        <v>plays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>(I3132/86400)+25569+(-5/24)</f>
        <v>42838.999305555553</v>
      </c>
      <c r="K3132">
        <v>1489504916</v>
      </c>
      <c r="L3132" s="13">
        <f>(K3132/86400)+25569+(-5/24)</f>
        <v>42808.431898148141</v>
      </c>
      <c r="M3132" s="15" t="str">
        <f>TEXT(L3132, "mmm")</f>
        <v>Mar</v>
      </c>
      <c r="N3132" s="15" t="str">
        <f>TEXT(L3132, "yyyy")</f>
        <v>2017</v>
      </c>
      <c r="O3132" t="b">
        <v>0</v>
      </c>
      <c r="P3132">
        <v>4</v>
      </c>
      <c r="Q3132" t="b">
        <v>0</v>
      </c>
      <c r="R3132" t="s">
        <v>8271</v>
      </c>
      <c r="S3132" s="10">
        <f>(E3132/D3132)*100</f>
        <v>3.75</v>
      </c>
      <c r="T3132" s="12">
        <f>IF(P3132&gt;0,E3132/P3132,0)</f>
        <v>93.75</v>
      </c>
      <c r="U3132" t="str">
        <f>LEFT(R3132,FIND("/",R3132,1)-1)</f>
        <v>theater</v>
      </c>
      <c r="V3132" t="str">
        <f>RIGHT(R3132,(LEN(R3132)-LEN(U3132)-1))</f>
        <v>plays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>(I3133/86400)+25569+(-5/24)</f>
        <v>42833.329224537032</v>
      </c>
      <c r="K3133">
        <v>1489067645</v>
      </c>
      <c r="L3133" s="13">
        <f>(K3133/86400)+25569+(-5/24)</f>
        <v>42803.370891203704</v>
      </c>
      <c r="M3133" s="15" t="str">
        <f>TEXT(L3133, "mmm")</f>
        <v>Mar</v>
      </c>
      <c r="N3133" s="15" t="str">
        <f>TEXT(L3133, "yyyy")</f>
        <v>2017</v>
      </c>
      <c r="O3133" t="b">
        <v>0</v>
      </c>
      <c r="P3133">
        <v>12</v>
      </c>
      <c r="Q3133" t="b">
        <v>0</v>
      </c>
      <c r="R3133" t="s">
        <v>8271</v>
      </c>
      <c r="S3133" s="10">
        <f>(E3133/D3133)*100</f>
        <v>15.731707317073171</v>
      </c>
      <c r="T3133" s="12">
        <f>IF(P3133&gt;0,E3133/P3133,0)</f>
        <v>53.75</v>
      </c>
      <c r="U3133" t="str">
        <f>LEFT(R3133,FIND("/",R3133,1)-1)</f>
        <v>theater</v>
      </c>
      <c r="V3133" t="str">
        <f>RIGHT(R3133,(LEN(R3133)-LEN(U3133)-1))</f>
        <v>plays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>(I3134/86400)+25569+(-5/24)</f>
        <v>42846.100231481476</v>
      </c>
      <c r="K3134">
        <v>1487579060</v>
      </c>
      <c r="L3134" s="13">
        <f>(K3134/86400)+25569+(-5/24)</f>
        <v>42786.141898148147</v>
      </c>
      <c r="M3134" s="15" t="str">
        <f>TEXT(L3134, "mmm")</f>
        <v>Feb</v>
      </c>
      <c r="N3134" s="15" t="str">
        <f>TEXT(L3134, "yyyy")</f>
        <v>2017</v>
      </c>
      <c r="O3134" t="b">
        <v>0</v>
      </c>
      <c r="P3134">
        <v>1</v>
      </c>
      <c r="Q3134" t="b">
        <v>0</v>
      </c>
      <c r="R3134" t="s">
        <v>8271</v>
      </c>
      <c r="S3134" s="10">
        <f>(E3134/D3134)*100</f>
        <v>3.3333333333333333E-2</v>
      </c>
      <c r="T3134" s="12">
        <f>IF(P3134&gt;0,E3134/P3134,0)</f>
        <v>10</v>
      </c>
      <c r="U3134" t="str">
        <f>LEFT(R3134,FIND("/",R3134,1)-1)</f>
        <v>theater</v>
      </c>
      <c r="V3134" t="str">
        <f>RIGHT(R3134,(LEN(R3134)-LEN(U3134)-1))</f>
        <v>plays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>(I3135/86400)+25569+(-5/24)</f>
        <v>42818.315208333333</v>
      </c>
      <c r="K3135">
        <v>1487770434</v>
      </c>
      <c r="L3135" s="13">
        <f>(K3135/86400)+25569+(-5/24)</f>
        <v>42788.356874999998</v>
      </c>
      <c r="M3135" s="15" t="str">
        <f>TEXT(L3135, "mmm")</f>
        <v>Feb</v>
      </c>
      <c r="N3135" s="15" t="str">
        <f>TEXT(L3135, "yyyy")</f>
        <v>2017</v>
      </c>
      <c r="O3135" t="b">
        <v>0</v>
      </c>
      <c r="P3135">
        <v>16</v>
      </c>
      <c r="Q3135" t="b">
        <v>0</v>
      </c>
      <c r="R3135" t="s">
        <v>8271</v>
      </c>
      <c r="S3135" s="10">
        <f>(E3135/D3135)*100</f>
        <v>108</v>
      </c>
      <c r="T3135" s="12">
        <f>IF(P3135&gt;0,E3135/P3135,0)</f>
        <v>33.75</v>
      </c>
      <c r="U3135" t="str">
        <f>LEFT(R3135,FIND("/",R3135,1)-1)</f>
        <v>theater</v>
      </c>
      <c r="V3135" t="str">
        <f>RIGHT(R3135,(LEN(R3135)-LEN(U3135)-1))</f>
        <v>plays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>(I3136/86400)+25569+(-5/24)</f>
        <v>42821.470127314817</v>
      </c>
      <c r="K3136">
        <v>1488820619</v>
      </c>
      <c r="L3136" s="13">
        <f>(K3136/86400)+25569+(-5/24)</f>
        <v>42800.511793981474</v>
      </c>
      <c r="M3136" s="15" t="str">
        <f>TEXT(L3136, "mmm")</f>
        <v>Mar</v>
      </c>
      <c r="N3136" s="15" t="str">
        <f>TEXT(L3136, "yyyy")</f>
        <v>2017</v>
      </c>
      <c r="O3136" t="b">
        <v>0</v>
      </c>
      <c r="P3136">
        <v>12</v>
      </c>
      <c r="Q3136" t="b">
        <v>0</v>
      </c>
      <c r="R3136" t="s">
        <v>8271</v>
      </c>
      <c r="S3136" s="10">
        <f>(E3136/D3136)*100</f>
        <v>22.5</v>
      </c>
      <c r="T3136" s="12">
        <f>IF(P3136&gt;0,E3136/P3136,0)</f>
        <v>18.75</v>
      </c>
      <c r="U3136" t="str">
        <f>LEFT(R3136,FIND("/",R3136,1)-1)</f>
        <v>theater</v>
      </c>
      <c r="V3136" t="str">
        <f>RIGHT(R3136,(LEN(R3136)-LEN(U3136)-1))</f>
        <v>plays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>(I3137/86400)+25569+(-5/24)</f>
        <v>42828.943530092591</v>
      </c>
      <c r="K3137">
        <v>1489376321</v>
      </c>
      <c r="L3137" s="13">
        <f>(K3137/86400)+25569+(-5/24)</f>
        <v>42806.943530092591</v>
      </c>
      <c r="M3137" s="15" t="str">
        <f>TEXT(L3137, "mmm")</f>
        <v>Mar</v>
      </c>
      <c r="N3137" s="15" t="str">
        <f>TEXT(L3137, "yyyy")</f>
        <v>2017</v>
      </c>
      <c r="O3137" t="b">
        <v>0</v>
      </c>
      <c r="P3137">
        <v>7</v>
      </c>
      <c r="Q3137" t="b">
        <v>0</v>
      </c>
      <c r="R3137" t="s">
        <v>8271</v>
      </c>
      <c r="S3137" s="10">
        <f>(E3137/D3137)*100</f>
        <v>20.849420849420849</v>
      </c>
      <c r="T3137" s="12">
        <f>IF(P3137&gt;0,E3137/P3137,0)</f>
        <v>23.142857142857142</v>
      </c>
      <c r="U3137" t="str">
        <f>LEFT(R3137,FIND("/",R3137,1)-1)</f>
        <v>theater</v>
      </c>
      <c r="V3137" t="str">
        <f>RIGHT(R3137,(LEN(R3137)-LEN(U3137)-1))</f>
        <v>plays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>(I3138/86400)+25569+(-5/24)</f>
        <v>42825.749305555553</v>
      </c>
      <c r="K3138">
        <v>1487847954</v>
      </c>
      <c r="L3138" s="13">
        <f>(K3138/86400)+25569+(-5/24)</f>
        <v>42789.25409722222</v>
      </c>
      <c r="M3138" s="15" t="str">
        <f>TEXT(L3138, "mmm")</f>
        <v>Feb</v>
      </c>
      <c r="N3138" s="15" t="str">
        <f>TEXT(L3138, "yyyy")</f>
        <v>2017</v>
      </c>
      <c r="O3138" t="b">
        <v>0</v>
      </c>
      <c r="P3138">
        <v>22</v>
      </c>
      <c r="Q3138" t="b">
        <v>0</v>
      </c>
      <c r="R3138" t="s">
        <v>8271</v>
      </c>
      <c r="S3138" s="10">
        <f>(E3138/D3138)*100</f>
        <v>127.8</v>
      </c>
      <c r="T3138" s="12">
        <f>IF(P3138&gt;0,E3138/P3138,0)</f>
        <v>29.045454545454547</v>
      </c>
      <c r="U3138" t="str">
        <f>LEFT(R3138,FIND("/",R3138,1)-1)</f>
        <v>theater</v>
      </c>
      <c r="V3138" t="str">
        <f>RIGHT(R3138,(LEN(R3138)-LEN(U3138)-1))</f>
        <v>plays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>(I3139/86400)+25569+(-5/24)</f>
        <v>42858.591666666667</v>
      </c>
      <c r="K3139">
        <v>1489439669</v>
      </c>
      <c r="L3139" s="13">
        <f>(K3139/86400)+25569+(-5/24)</f>
        <v>42807.676724537036</v>
      </c>
      <c r="M3139" s="15" t="str">
        <f>TEXT(L3139, "mmm")</f>
        <v>Mar</v>
      </c>
      <c r="N3139" s="15" t="str">
        <f>TEXT(L3139, "yyyy")</f>
        <v>2017</v>
      </c>
      <c r="O3139" t="b">
        <v>0</v>
      </c>
      <c r="P3139">
        <v>1</v>
      </c>
      <c r="Q3139" t="b">
        <v>0</v>
      </c>
      <c r="R3139" t="s">
        <v>8271</v>
      </c>
      <c r="S3139" s="10">
        <f>(E3139/D3139)*100</f>
        <v>3.3333333333333335</v>
      </c>
      <c r="T3139" s="12">
        <f>IF(P3139&gt;0,E3139/P3139,0)</f>
        <v>50</v>
      </c>
      <c r="U3139" t="str">
        <f>LEFT(R3139,FIND("/",R3139,1)-1)</f>
        <v>theater</v>
      </c>
      <c r="V3139" t="str">
        <f>RIGHT(R3139,(LEN(R3139)-LEN(U3139)-1))</f>
        <v>plays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>(I3140/86400)+25569+(-5/24)</f>
        <v>42828.437581018516</v>
      </c>
      <c r="K3140">
        <v>1489591807</v>
      </c>
      <c r="L3140" s="13">
        <f>(K3140/86400)+25569+(-5/24)</f>
        <v>42809.437581018516</v>
      </c>
      <c r="M3140" s="15" t="str">
        <f>TEXT(L3140, "mmm")</f>
        <v>Mar</v>
      </c>
      <c r="N3140" s="15" t="str">
        <f>TEXT(L3140, "yyyy")</f>
        <v>2017</v>
      </c>
      <c r="O3140" t="b">
        <v>0</v>
      </c>
      <c r="P3140">
        <v>0</v>
      </c>
      <c r="Q3140" t="b">
        <v>0</v>
      </c>
      <c r="R3140" t="s">
        <v>8271</v>
      </c>
      <c r="S3140" s="10">
        <f>(E3140/D3140)*100</f>
        <v>0</v>
      </c>
      <c r="T3140" s="12">
        <f>IF(P3140&gt;0,E3140/P3140,0)</f>
        <v>0</v>
      </c>
      <c r="U3140" t="str">
        <f>LEFT(R3140,FIND("/",R3140,1)-1)</f>
        <v>theater</v>
      </c>
      <c r="V3140" t="str">
        <f>RIGHT(R3140,(LEN(R3140)-LEN(U3140)-1))</f>
        <v>plays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>(I3141/86400)+25569+(-5/24)</f>
        <v>42818.981249999997</v>
      </c>
      <c r="K3141">
        <v>1487485760</v>
      </c>
      <c r="L3141" s="13">
        <f>(K3141/86400)+25569+(-5/24)</f>
        <v>42785.062037037038</v>
      </c>
      <c r="M3141" s="15" t="str">
        <f>TEXT(L3141, "mmm")</f>
        <v>Feb</v>
      </c>
      <c r="N3141" s="15" t="str">
        <f>TEXT(L3141, "yyyy")</f>
        <v>2017</v>
      </c>
      <c r="O3141" t="b">
        <v>0</v>
      </c>
      <c r="P3141">
        <v>6</v>
      </c>
      <c r="Q3141" t="b">
        <v>0</v>
      </c>
      <c r="R3141" t="s">
        <v>8271</v>
      </c>
      <c r="S3141" s="10">
        <f>(E3141/D3141)*100</f>
        <v>5.4</v>
      </c>
      <c r="T3141" s="12">
        <f>IF(P3141&gt;0,E3141/P3141,0)</f>
        <v>450</v>
      </c>
      <c r="U3141" t="str">
        <f>LEFT(R3141,FIND("/",R3141,1)-1)</f>
        <v>theater</v>
      </c>
      <c r="V3141" t="str">
        <f>RIGHT(R3141,(LEN(R3141)-LEN(U3141)-1))</f>
        <v>plays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>(I3142/86400)+25569+(-5/24)</f>
        <v>42832.468784722216</v>
      </c>
      <c r="K3142">
        <v>1488993303</v>
      </c>
      <c r="L3142" s="13">
        <f>(K3142/86400)+25569+(-5/24)</f>
        <v>42802.510451388887</v>
      </c>
      <c r="M3142" s="15" t="str">
        <f>TEXT(L3142, "mmm")</f>
        <v>Mar</v>
      </c>
      <c r="N3142" s="15" t="str">
        <f>TEXT(L3142, "yyyy")</f>
        <v>2017</v>
      </c>
      <c r="O3142" t="b">
        <v>0</v>
      </c>
      <c r="P3142">
        <v>4</v>
      </c>
      <c r="Q3142" t="b">
        <v>0</v>
      </c>
      <c r="R3142" t="s">
        <v>8271</v>
      </c>
      <c r="S3142" s="10">
        <f>(E3142/D3142)*100</f>
        <v>0.96</v>
      </c>
      <c r="T3142" s="12">
        <f>IF(P3142&gt;0,E3142/P3142,0)</f>
        <v>24</v>
      </c>
      <c r="U3142" t="str">
        <f>LEFT(R3142,FIND("/",R3142,1)-1)</f>
        <v>theater</v>
      </c>
      <c r="V3142" t="str">
        <f>RIGHT(R3142,(LEN(R3142)-LEN(U3142)-1))</f>
        <v>plays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>(I3143/86400)+25569+(-5/24)</f>
        <v>42841.624999999993</v>
      </c>
      <c r="K3143">
        <v>1488823488</v>
      </c>
      <c r="L3143" s="13">
        <f>(K3143/86400)+25569+(-5/24)</f>
        <v>42800.544999999998</v>
      </c>
      <c r="M3143" s="15" t="str">
        <f>TEXT(L3143, "mmm")</f>
        <v>Mar</v>
      </c>
      <c r="N3143" s="15" t="str">
        <f>TEXT(L3143, "yyyy")</f>
        <v>2017</v>
      </c>
      <c r="O3143" t="b">
        <v>0</v>
      </c>
      <c r="P3143">
        <v>8</v>
      </c>
      <c r="Q3143" t="b">
        <v>0</v>
      </c>
      <c r="R3143" t="s">
        <v>8271</v>
      </c>
      <c r="S3143" s="10">
        <f>(E3143/D3143)*100</f>
        <v>51.6</v>
      </c>
      <c r="T3143" s="12">
        <f>IF(P3143&gt;0,E3143/P3143,0)</f>
        <v>32.25</v>
      </c>
      <c r="U3143" t="str">
        <f>LEFT(R3143,FIND("/",R3143,1)-1)</f>
        <v>theater</v>
      </c>
      <c r="V3143" t="str">
        <f>RIGHT(R3143,(LEN(R3143)-LEN(U3143)-1))</f>
        <v>plays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>(I3144/86400)+25569+(-5/24)</f>
        <v>42813.263182870367</v>
      </c>
      <c r="K3144">
        <v>1487333939</v>
      </c>
      <c r="L3144" s="13">
        <f>(K3144/86400)+25569+(-5/24)</f>
        <v>42783.304849537039</v>
      </c>
      <c r="M3144" s="15" t="str">
        <f>TEXT(L3144, "mmm")</f>
        <v>Feb</v>
      </c>
      <c r="N3144" s="15" t="str">
        <f>TEXT(L3144, "yyyy")</f>
        <v>2017</v>
      </c>
      <c r="O3144" t="b">
        <v>0</v>
      </c>
      <c r="P3144">
        <v>3</v>
      </c>
      <c r="Q3144" t="b">
        <v>0</v>
      </c>
      <c r="R3144" t="s">
        <v>8271</v>
      </c>
      <c r="S3144" s="10">
        <f>(E3144/D3144)*100</f>
        <v>1.6363636363636365</v>
      </c>
      <c r="T3144" s="12">
        <f>IF(P3144&gt;0,E3144/P3144,0)</f>
        <v>15</v>
      </c>
      <c r="U3144" t="str">
        <f>LEFT(R3144,FIND("/",R3144,1)-1)</f>
        <v>theater</v>
      </c>
      <c r="V3144" t="str">
        <f>RIGHT(R3144,(LEN(R3144)-LEN(U3144)-1))</f>
        <v>plays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>(I3145/86400)+25569+(-5/24)</f>
        <v>42834.149953703702</v>
      </c>
      <c r="K3145">
        <v>1489480556</v>
      </c>
      <c r="L3145" s="13">
        <f>(K3145/86400)+25569+(-5/24)</f>
        <v>42808.149953703702</v>
      </c>
      <c r="M3145" s="15" t="str">
        <f>TEXT(L3145, "mmm")</f>
        <v>Mar</v>
      </c>
      <c r="N3145" s="15" t="str">
        <f>TEXT(L3145, "yyyy")</f>
        <v>2017</v>
      </c>
      <c r="O3145" t="b">
        <v>0</v>
      </c>
      <c r="P3145">
        <v>0</v>
      </c>
      <c r="Q3145" t="b">
        <v>0</v>
      </c>
      <c r="R3145" t="s">
        <v>8271</v>
      </c>
      <c r="S3145" s="10">
        <f>(E3145/D3145)*100</f>
        <v>0</v>
      </c>
      <c r="T3145" s="12">
        <f>IF(P3145&gt;0,E3145/P3145,0)</f>
        <v>0</v>
      </c>
      <c r="U3145" t="str">
        <f>LEFT(R3145,FIND("/",R3145,1)-1)</f>
        <v>theater</v>
      </c>
      <c r="V3145" t="str">
        <f>RIGHT(R3145,(LEN(R3145)-LEN(U3145)-1))</f>
        <v>plays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>(I3146/86400)+25569+(-5/24)</f>
        <v>42813.041666666664</v>
      </c>
      <c r="K3146">
        <v>1488459307</v>
      </c>
      <c r="L3146" s="13">
        <f>(K3146/86400)+25569+(-5/24)</f>
        <v>42796.329942129632</v>
      </c>
      <c r="M3146" s="15" t="str">
        <f>TEXT(L3146, "mmm")</f>
        <v>Mar</v>
      </c>
      <c r="N3146" s="15" t="str">
        <f>TEXT(L3146, "yyyy")</f>
        <v>2017</v>
      </c>
      <c r="O3146" t="b">
        <v>0</v>
      </c>
      <c r="P3146">
        <v>30</v>
      </c>
      <c r="Q3146" t="b">
        <v>0</v>
      </c>
      <c r="R3146" t="s">
        <v>8271</v>
      </c>
      <c r="S3146" s="10">
        <f>(E3146/D3146)*100</f>
        <v>75.400000000000006</v>
      </c>
      <c r="T3146" s="12">
        <f>IF(P3146&gt;0,E3146/P3146,0)</f>
        <v>251.33333333333334</v>
      </c>
      <c r="U3146" t="str">
        <f>LEFT(R3146,FIND("/",R3146,1)-1)</f>
        <v>theater</v>
      </c>
      <c r="V3146" t="str">
        <f>RIGHT(R3146,(LEN(R3146)-LEN(U3146)-1))</f>
        <v>plays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>(I3147/86400)+25569+(-5/24)</f>
        <v>42821.790902777771</v>
      </c>
      <c r="K3147">
        <v>1485478734</v>
      </c>
      <c r="L3147" s="13">
        <f>(K3147/86400)+25569+(-5/24)</f>
        <v>42761.832569444443</v>
      </c>
      <c r="M3147" s="15" t="str">
        <f>TEXT(L3147, "mmm")</f>
        <v>Jan</v>
      </c>
      <c r="N3147" s="15" t="str">
        <f>TEXT(L3147, "yyyy")</f>
        <v>2017</v>
      </c>
      <c r="O3147" t="b">
        <v>0</v>
      </c>
      <c r="P3147">
        <v>0</v>
      </c>
      <c r="Q3147" t="b">
        <v>0</v>
      </c>
      <c r="R3147" t="s">
        <v>8271</v>
      </c>
      <c r="S3147" s="10">
        <f>(E3147/D3147)*100</f>
        <v>0</v>
      </c>
      <c r="T3147" s="12">
        <f>IF(P3147&gt;0,E3147/P3147,0)</f>
        <v>0</v>
      </c>
      <c r="U3147" t="str">
        <f>LEFT(R3147,FIND("/",R3147,1)-1)</f>
        <v>theater</v>
      </c>
      <c r="V3147" t="str">
        <f>RIGHT(R3147,(LEN(R3147)-LEN(U3147)-1))</f>
        <v>plays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>(I3148/86400)+25569+(-5/24)</f>
        <v>42841.432476851849</v>
      </c>
      <c r="K3148">
        <v>1488471766</v>
      </c>
      <c r="L3148" s="13">
        <f>(K3148/86400)+25569+(-5/24)</f>
        <v>42796.474143518521</v>
      </c>
      <c r="M3148" s="15" t="str">
        <f>TEXT(L3148, "mmm")</f>
        <v>Mar</v>
      </c>
      <c r="N3148" s="15" t="str">
        <f>TEXT(L3148, "yyyy")</f>
        <v>2017</v>
      </c>
      <c r="O3148" t="b">
        <v>0</v>
      </c>
      <c r="P3148">
        <v>12</v>
      </c>
      <c r="Q3148" t="b">
        <v>0</v>
      </c>
      <c r="R3148" t="s">
        <v>8271</v>
      </c>
      <c r="S3148" s="10">
        <f>(E3148/D3148)*100</f>
        <v>10.5</v>
      </c>
      <c r="T3148" s="12">
        <f>IF(P3148&gt;0,E3148/P3148,0)</f>
        <v>437.5</v>
      </c>
      <c r="U3148" t="str">
        <f>LEFT(R3148,FIND("/",R3148,1)-1)</f>
        <v>theater</v>
      </c>
      <c r="V3148" t="str">
        <f>RIGHT(R3148,(LEN(R3148)-LEN(U3148)-1))</f>
        <v>plays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>(I3149/86400)+25569+(-5/24)</f>
        <v>41949.802719907406</v>
      </c>
      <c r="K3149">
        <v>1411859755</v>
      </c>
      <c r="L3149" s="13">
        <f>(K3149/86400)+25569+(-5/24)</f>
        <v>41909.761053240734</v>
      </c>
      <c r="M3149" s="15" t="str">
        <f>TEXT(L3149, "mmm")</f>
        <v>Sep</v>
      </c>
      <c r="N3149" s="15" t="str">
        <f>TEXT(L3149, "yyyy")</f>
        <v>2014</v>
      </c>
      <c r="O3149" t="b">
        <v>1</v>
      </c>
      <c r="P3149">
        <v>213</v>
      </c>
      <c r="Q3149" t="b">
        <v>1</v>
      </c>
      <c r="R3149" t="s">
        <v>8271</v>
      </c>
      <c r="S3149" s="10">
        <f>(E3149/D3149)*100</f>
        <v>117.52499999999999</v>
      </c>
      <c r="T3149" s="12">
        <f>IF(P3149&gt;0,E3149/P3149,0)</f>
        <v>110.35211267605634</v>
      </c>
      <c r="U3149" t="str">
        <f>LEFT(R3149,FIND("/",R3149,1)-1)</f>
        <v>theater</v>
      </c>
      <c r="V3149" t="str">
        <f>RIGHT(R3149,(LEN(R3149)-LEN(U3149)-1))</f>
        <v>plays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>(I3150/86400)+25569+(-5/24)</f>
        <v>41912.958333333328</v>
      </c>
      <c r="K3150">
        <v>1410278284</v>
      </c>
      <c r="L3150" s="13">
        <f>(K3150/86400)+25569+(-5/24)</f>
        <v>41891.456990740735</v>
      </c>
      <c r="M3150" s="15" t="str">
        <f>TEXT(L3150, "mmm")</f>
        <v>Sep</v>
      </c>
      <c r="N3150" s="15" t="str">
        <f>TEXT(L3150, "yyyy")</f>
        <v>2014</v>
      </c>
      <c r="O3150" t="b">
        <v>1</v>
      </c>
      <c r="P3150">
        <v>57</v>
      </c>
      <c r="Q3150" t="b">
        <v>1</v>
      </c>
      <c r="R3150" t="s">
        <v>8271</v>
      </c>
      <c r="S3150" s="10">
        <f>(E3150/D3150)*100</f>
        <v>131.16666666666669</v>
      </c>
      <c r="T3150" s="12">
        <f>IF(P3150&gt;0,E3150/P3150,0)</f>
        <v>41.421052631578945</v>
      </c>
      <c r="U3150" t="str">
        <f>LEFT(R3150,FIND("/",R3150,1)-1)</f>
        <v>theater</v>
      </c>
      <c r="V3150" t="str">
        <f>RIGHT(R3150,(LEN(R3150)-LEN(U3150)-1))</f>
        <v>plays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>(I3151/86400)+25569+(-5/24)</f>
        <v>41249.875</v>
      </c>
      <c r="K3151">
        <v>1352766300</v>
      </c>
      <c r="L3151" s="13">
        <f>(K3151/86400)+25569+(-5/24)</f>
        <v>41225.809027777774</v>
      </c>
      <c r="M3151" s="15" t="str">
        <f>TEXT(L3151, "mmm")</f>
        <v>Nov</v>
      </c>
      <c r="N3151" s="15" t="str">
        <f>TEXT(L3151, "yyyy")</f>
        <v>2012</v>
      </c>
      <c r="O3151" t="b">
        <v>1</v>
      </c>
      <c r="P3151">
        <v>25</v>
      </c>
      <c r="Q3151" t="b">
        <v>1</v>
      </c>
      <c r="R3151" t="s">
        <v>8271</v>
      </c>
      <c r="S3151" s="10">
        <f>(E3151/D3151)*100</f>
        <v>104</v>
      </c>
      <c r="T3151" s="12">
        <f>IF(P3151&gt;0,E3151/P3151,0)</f>
        <v>52</v>
      </c>
      <c r="U3151" t="str">
        <f>LEFT(R3151,FIND("/",R3151,1)-1)</f>
        <v>theater</v>
      </c>
      <c r="V3151" t="str">
        <f>RIGHT(R3151,(LEN(R3151)-LEN(U3151)-1))</f>
        <v>plays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>(I3152/86400)+25569+(-5/24)</f>
        <v>40567.958333333328</v>
      </c>
      <c r="K3152">
        <v>1288160403</v>
      </c>
      <c r="L3152" s="13">
        <f>(K3152/86400)+25569+(-5/24)</f>
        <v>40478.055590277778</v>
      </c>
      <c r="M3152" s="15" t="str">
        <f>TEXT(L3152, "mmm")</f>
        <v>Oct</v>
      </c>
      <c r="N3152" s="15" t="str">
        <f>TEXT(L3152, "yyyy")</f>
        <v>2010</v>
      </c>
      <c r="O3152" t="b">
        <v>1</v>
      </c>
      <c r="P3152">
        <v>104</v>
      </c>
      <c r="Q3152" t="b">
        <v>1</v>
      </c>
      <c r="R3152" t="s">
        <v>8271</v>
      </c>
      <c r="S3152" s="10">
        <f>(E3152/D3152)*100</f>
        <v>101</v>
      </c>
      <c r="T3152" s="12">
        <f>IF(P3152&gt;0,E3152/P3152,0)</f>
        <v>33.990384615384613</v>
      </c>
      <c r="U3152" t="str">
        <f>LEFT(R3152,FIND("/",R3152,1)-1)</f>
        <v>theater</v>
      </c>
      <c r="V3152" t="str">
        <f>RIGHT(R3152,(LEN(R3152)-LEN(U3152)-1))</f>
        <v>plays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>(I3153/86400)+25569+(-5/24)</f>
        <v>41892.631643518514</v>
      </c>
      <c r="K3153">
        <v>1407787774</v>
      </c>
      <c r="L3153" s="13">
        <f>(K3153/86400)+25569+(-5/24)</f>
        <v>41862.631643518514</v>
      </c>
      <c r="M3153" s="15" t="str">
        <f>TEXT(L3153, "mmm")</f>
        <v>Aug</v>
      </c>
      <c r="N3153" s="15" t="str">
        <f>TEXT(L3153, "yyyy")</f>
        <v>2014</v>
      </c>
      <c r="O3153" t="b">
        <v>1</v>
      </c>
      <c r="P3153">
        <v>34</v>
      </c>
      <c r="Q3153" t="b">
        <v>1</v>
      </c>
      <c r="R3153" t="s">
        <v>8271</v>
      </c>
      <c r="S3153" s="10">
        <f>(E3153/D3153)*100</f>
        <v>100.4</v>
      </c>
      <c r="T3153" s="12">
        <f>IF(P3153&gt;0,E3153/P3153,0)</f>
        <v>103.35294117647059</v>
      </c>
      <c r="U3153" t="str">
        <f>LEFT(R3153,FIND("/",R3153,1)-1)</f>
        <v>theater</v>
      </c>
      <c r="V3153" t="str">
        <f>RIGHT(R3153,(LEN(R3153)-LEN(U3153)-1))</f>
        <v>plays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>(I3154/86400)+25569+(-5/24)</f>
        <v>41580.659340277773</v>
      </c>
      <c r="K3154">
        <v>1380833367</v>
      </c>
      <c r="L3154" s="13">
        <f>(K3154/86400)+25569+(-5/24)</f>
        <v>41550.659340277773</v>
      </c>
      <c r="M3154" s="15" t="str">
        <f>TEXT(L3154, "mmm")</f>
        <v>Oct</v>
      </c>
      <c r="N3154" s="15" t="str">
        <f>TEXT(L3154, "yyyy")</f>
        <v>2013</v>
      </c>
      <c r="O3154" t="b">
        <v>1</v>
      </c>
      <c r="P3154">
        <v>67</v>
      </c>
      <c r="Q3154" t="b">
        <v>1</v>
      </c>
      <c r="R3154" t="s">
        <v>8271</v>
      </c>
      <c r="S3154" s="10">
        <f>(E3154/D3154)*100</f>
        <v>105.95454545454545</v>
      </c>
      <c r="T3154" s="12">
        <f>IF(P3154&gt;0,E3154/P3154,0)</f>
        <v>34.791044776119406</v>
      </c>
      <c r="U3154" t="str">
        <f>LEFT(R3154,FIND("/",R3154,1)-1)</f>
        <v>theater</v>
      </c>
      <c r="V3154" t="str">
        <f>RIGHT(R3154,(LEN(R3154)-LEN(U3154)-1))</f>
        <v>plays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>(I3155/86400)+25569+(-5/24)</f>
        <v>40663.999305555553</v>
      </c>
      <c r="K3155">
        <v>1301542937</v>
      </c>
      <c r="L3155" s="13">
        <f>(K3155/86400)+25569+(-5/24)</f>
        <v>40632.946030092593</v>
      </c>
      <c r="M3155" s="15" t="str">
        <f>TEXT(L3155, "mmm")</f>
        <v>Mar</v>
      </c>
      <c r="N3155" s="15" t="str">
        <f>TEXT(L3155, "yyyy")</f>
        <v>2011</v>
      </c>
      <c r="O3155" t="b">
        <v>1</v>
      </c>
      <c r="P3155">
        <v>241</v>
      </c>
      <c r="Q3155" t="b">
        <v>1</v>
      </c>
      <c r="R3155" t="s">
        <v>8271</v>
      </c>
      <c r="S3155" s="10">
        <f>(E3155/D3155)*100</f>
        <v>335.58333333333337</v>
      </c>
      <c r="T3155" s="12">
        <f>IF(P3155&gt;0,E3155/P3155,0)</f>
        <v>41.773858921161825</v>
      </c>
      <c r="U3155" t="str">
        <f>LEFT(R3155,FIND("/",R3155,1)-1)</f>
        <v>theater</v>
      </c>
      <c r="V3155" t="str">
        <f>RIGHT(R3155,(LEN(R3155)-LEN(U3155)-1))</f>
        <v>plays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>(I3156/86400)+25569+(-5/24)</f>
        <v>41000.625671296293</v>
      </c>
      <c r="K3156">
        <v>1330722058</v>
      </c>
      <c r="L3156" s="13">
        <f>(K3156/86400)+25569+(-5/24)</f>
        <v>40970.667337962957</v>
      </c>
      <c r="M3156" s="15" t="str">
        <f>TEXT(L3156, "mmm")</f>
        <v>Mar</v>
      </c>
      <c r="N3156" s="15" t="str">
        <f>TEXT(L3156, "yyyy")</f>
        <v>2012</v>
      </c>
      <c r="O3156" t="b">
        <v>1</v>
      </c>
      <c r="P3156">
        <v>123</v>
      </c>
      <c r="Q3156" t="b">
        <v>1</v>
      </c>
      <c r="R3156" t="s">
        <v>8271</v>
      </c>
      <c r="S3156" s="10">
        <f>(E3156/D3156)*100</f>
        <v>112.92857142857142</v>
      </c>
      <c r="T3156" s="12">
        <f>IF(P3156&gt;0,E3156/P3156,0)</f>
        <v>64.268292682926827</v>
      </c>
      <c r="U3156" t="str">
        <f>LEFT(R3156,FIND("/",R3156,1)-1)</f>
        <v>theater</v>
      </c>
      <c r="V3156" t="str">
        <f>RIGHT(R3156,(LEN(R3156)-LEN(U3156)-1))</f>
        <v>plays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>(I3157/86400)+25569+(-5/24)</f>
        <v>41263.290798611109</v>
      </c>
      <c r="K3157">
        <v>1353412725</v>
      </c>
      <c r="L3157" s="13">
        <f>(K3157/86400)+25569+(-5/24)</f>
        <v>41233.290798611109</v>
      </c>
      <c r="M3157" s="15" t="str">
        <f>TEXT(L3157, "mmm")</f>
        <v>Nov</v>
      </c>
      <c r="N3157" s="15" t="str">
        <f>TEXT(L3157, "yyyy")</f>
        <v>2012</v>
      </c>
      <c r="O3157" t="b">
        <v>1</v>
      </c>
      <c r="P3157">
        <v>302</v>
      </c>
      <c r="Q3157" t="b">
        <v>1</v>
      </c>
      <c r="R3157" t="s">
        <v>8271</v>
      </c>
      <c r="S3157" s="10">
        <f>(E3157/D3157)*100</f>
        <v>188.50460000000001</v>
      </c>
      <c r="T3157" s="12">
        <f>IF(P3157&gt;0,E3157/P3157,0)</f>
        <v>31.209370860927152</v>
      </c>
      <c r="U3157" t="str">
        <f>LEFT(R3157,FIND("/",R3157,1)-1)</f>
        <v>theater</v>
      </c>
      <c r="V3157" t="str">
        <f>RIGHT(R3157,(LEN(R3157)-LEN(U3157)-1))</f>
        <v>plays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>(I3158/86400)+25569+(-5/24)</f>
        <v>41061.744722222218</v>
      </c>
      <c r="K3158">
        <v>1335567144</v>
      </c>
      <c r="L3158" s="13">
        <f>(K3158/86400)+25569+(-5/24)</f>
        <v>41026.744722222218</v>
      </c>
      <c r="M3158" s="15" t="str">
        <f>TEXT(L3158, "mmm")</f>
        <v>Apr</v>
      </c>
      <c r="N3158" s="15" t="str">
        <f>TEXT(L3158, "yyyy")</f>
        <v>2012</v>
      </c>
      <c r="O3158" t="b">
        <v>1</v>
      </c>
      <c r="P3158">
        <v>89</v>
      </c>
      <c r="Q3158" t="b">
        <v>1</v>
      </c>
      <c r="R3158" t="s">
        <v>8271</v>
      </c>
      <c r="S3158" s="10">
        <f>(E3158/D3158)*100</f>
        <v>101.81818181818181</v>
      </c>
      <c r="T3158" s="12">
        <f>IF(P3158&gt;0,E3158/P3158,0)</f>
        <v>62.921348314606739</v>
      </c>
      <c r="U3158" t="str">
        <f>LEFT(R3158,FIND("/",R3158,1)-1)</f>
        <v>theater</v>
      </c>
      <c r="V3158" t="str">
        <f>RIGHT(R3158,(LEN(R3158)-LEN(U3158)-1))</f>
        <v>plays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>(I3159/86400)+25569+(-5/24)</f>
        <v>41839</v>
      </c>
      <c r="K3159">
        <v>1404932105</v>
      </c>
      <c r="L3159" s="13">
        <f>(K3159/86400)+25569+(-5/24)</f>
        <v>41829.579918981479</v>
      </c>
      <c r="M3159" s="15" t="str">
        <f>TEXT(L3159, "mmm")</f>
        <v>Jul</v>
      </c>
      <c r="N3159" s="15" t="str">
        <f>TEXT(L3159, "yyyy")</f>
        <v>2014</v>
      </c>
      <c r="O3159" t="b">
        <v>1</v>
      </c>
      <c r="P3159">
        <v>41</v>
      </c>
      <c r="Q3159" t="b">
        <v>1</v>
      </c>
      <c r="R3159" t="s">
        <v>8271</v>
      </c>
      <c r="S3159" s="10">
        <f>(E3159/D3159)*100</f>
        <v>101</v>
      </c>
      <c r="T3159" s="12">
        <f>IF(P3159&gt;0,E3159/P3159,0)</f>
        <v>98.536585365853654</v>
      </c>
      <c r="U3159" t="str">
        <f>LEFT(R3159,FIND("/",R3159,1)-1)</f>
        <v>theater</v>
      </c>
      <c r="V3159" t="str">
        <f>RIGHT(R3159,(LEN(R3159)-LEN(U3159)-1))</f>
        <v>plays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>(I3160/86400)+25569+(-5/24)</f>
        <v>41477.631388888891</v>
      </c>
      <c r="K3160">
        <v>1371931752</v>
      </c>
      <c r="L3160" s="13">
        <f>(K3160/86400)+25569+(-5/24)</f>
        <v>41447.631388888891</v>
      </c>
      <c r="M3160" s="15" t="str">
        <f>TEXT(L3160, "mmm")</f>
        <v>Jun</v>
      </c>
      <c r="N3160" s="15" t="str">
        <f>TEXT(L3160, "yyyy")</f>
        <v>2013</v>
      </c>
      <c r="O3160" t="b">
        <v>1</v>
      </c>
      <c r="P3160">
        <v>69</v>
      </c>
      <c r="Q3160" t="b">
        <v>1</v>
      </c>
      <c r="R3160" t="s">
        <v>8271</v>
      </c>
      <c r="S3160" s="10">
        <f>(E3160/D3160)*100</f>
        <v>113.99999999999999</v>
      </c>
      <c r="T3160" s="12">
        <f>IF(P3160&gt;0,E3160/P3160,0)</f>
        <v>82.608695652173907</v>
      </c>
      <c r="U3160" t="str">
        <f>LEFT(R3160,FIND("/",R3160,1)-1)</f>
        <v>theater</v>
      </c>
      <c r="V3160" t="str">
        <f>RIGHT(R3160,(LEN(R3160)-LEN(U3160)-1))</f>
        <v>plays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>(I3161/86400)+25569+(-5/24)</f>
        <v>40926.75</v>
      </c>
      <c r="K3161">
        <v>1323221761</v>
      </c>
      <c r="L3161" s="13">
        <f>(K3161/86400)+25569+(-5/24)</f>
        <v>40883.858344907407</v>
      </c>
      <c r="M3161" s="15" t="str">
        <f>TEXT(L3161, "mmm")</f>
        <v>Dec</v>
      </c>
      <c r="N3161" s="15" t="str">
        <f>TEXT(L3161, "yyyy")</f>
        <v>2011</v>
      </c>
      <c r="O3161" t="b">
        <v>1</v>
      </c>
      <c r="P3161">
        <v>52</v>
      </c>
      <c r="Q3161" t="b">
        <v>1</v>
      </c>
      <c r="R3161" t="s">
        <v>8271</v>
      </c>
      <c r="S3161" s="10">
        <f>(E3161/D3161)*100</f>
        <v>133.48133333333334</v>
      </c>
      <c r="T3161" s="12">
        <f>IF(P3161&gt;0,E3161/P3161,0)</f>
        <v>38.504230769230773</v>
      </c>
      <c r="U3161" t="str">
        <f>LEFT(R3161,FIND("/",R3161,1)-1)</f>
        <v>theater</v>
      </c>
      <c r="V3161" t="str">
        <f>RIGHT(R3161,(LEN(R3161)-LEN(U3161)-1))</f>
        <v>plays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>(I3162/86400)+25569+(-5/24)</f>
        <v>41863.999305555553</v>
      </c>
      <c r="K3162">
        <v>1405923687</v>
      </c>
      <c r="L3162" s="13">
        <f>(K3162/86400)+25569+(-5/24)</f>
        <v>41841.056562499994</v>
      </c>
      <c r="M3162" s="15" t="str">
        <f>TEXT(L3162, "mmm")</f>
        <v>Jul</v>
      </c>
      <c r="N3162" s="15" t="str">
        <f>TEXT(L3162, "yyyy")</f>
        <v>2014</v>
      </c>
      <c r="O3162" t="b">
        <v>1</v>
      </c>
      <c r="P3162">
        <v>57</v>
      </c>
      <c r="Q3162" t="b">
        <v>1</v>
      </c>
      <c r="R3162" t="s">
        <v>8271</v>
      </c>
      <c r="S3162" s="10">
        <f>(E3162/D3162)*100</f>
        <v>101.53333333333335</v>
      </c>
      <c r="T3162" s="12">
        <f>IF(P3162&gt;0,E3162/P3162,0)</f>
        <v>80.15789473684211</v>
      </c>
      <c r="U3162" t="str">
        <f>LEFT(R3162,FIND("/",R3162,1)-1)</f>
        <v>theater</v>
      </c>
      <c r="V3162" t="str">
        <f>RIGHT(R3162,(LEN(R3162)-LEN(U3162)-1))</f>
        <v>plays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>(I3163/86400)+25569+(-5/24)</f>
        <v>41927.327800925923</v>
      </c>
      <c r="K3163">
        <v>1410785522</v>
      </c>
      <c r="L3163" s="13">
        <f>(K3163/86400)+25569+(-5/24)</f>
        <v>41897.327800925923</v>
      </c>
      <c r="M3163" s="15" t="str">
        <f>TEXT(L3163, "mmm")</f>
        <v>Sep</v>
      </c>
      <c r="N3163" s="15" t="str">
        <f>TEXT(L3163, "yyyy")</f>
        <v>2014</v>
      </c>
      <c r="O3163" t="b">
        <v>1</v>
      </c>
      <c r="P3163">
        <v>74</v>
      </c>
      <c r="Q3163" t="b">
        <v>1</v>
      </c>
      <c r="R3163" t="s">
        <v>8271</v>
      </c>
      <c r="S3163" s="10">
        <f>(E3163/D3163)*100</f>
        <v>105.1</v>
      </c>
      <c r="T3163" s="12">
        <f>IF(P3163&gt;0,E3163/P3163,0)</f>
        <v>28.405405405405407</v>
      </c>
      <c r="U3163" t="str">
        <f>LEFT(R3163,FIND("/",R3163,1)-1)</f>
        <v>theater</v>
      </c>
      <c r="V3163" t="str">
        <f>RIGHT(R3163,(LEN(R3163)-LEN(U3163)-1))</f>
        <v>plays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>(I3164/86400)+25569+(-5/24)</f>
        <v>41826.875</v>
      </c>
      <c r="K3164">
        <v>1402331262</v>
      </c>
      <c r="L3164" s="13">
        <f>(K3164/86400)+25569+(-5/24)</f>
        <v>41799.47756944444</v>
      </c>
      <c r="M3164" s="15" t="str">
        <f>TEXT(L3164, "mmm")</f>
        <v>Jun</v>
      </c>
      <c r="N3164" s="15" t="str">
        <f>TEXT(L3164, "yyyy")</f>
        <v>2014</v>
      </c>
      <c r="O3164" t="b">
        <v>1</v>
      </c>
      <c r="P3164">
        <v>63</v>
      </c>
      <c r="Q3164" t="b">
        <v>1</v>
      </c>
      <c r="R3164" t="s">
        <v>8271</v>
      </c>
      <c r="S3164" s="10">
        <f>(E3164/D3164)*100</f>
        <v>127.15</v>
      </c>
      <c r="T3164" s="12">
        <f>IF(P3164&gt;0,E3164/P3164,0)</f>
        <v>80.730158730158735</v>
      </c>
      <c r="U3164" t="str">
        <f>LEFT(R3164,FIND("/",R3164,1)-1)</f>
        <v>theater</v>
      </c>
      <c r="V3164" t="str">
        <f>RIGHT(R3164,(LEN(R3164)-LEN(U3164)-1))</f>
        <v>plays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>(I3165/86400)+25569+(-5/24)</f>
        <v>41805.545428240737</v>
      </c>
      <c r="K3165">
        <v>1400263525</v>
      </c>
      <c r="L3165" s="13">
        <f>(K3165/86400)+25569+(-5/24)</f>
        <v>41775.545428240737</v>
      </c>
      <c r="M3165" s="15" t="str">
        <f>TEXT(L3165, "mmm")</f>
        <v>May</v>
      </c>
      <c r="N3165" s="15" t="str">
        <f>TEXT(L3165, "yyyy")</f>
        <v>2014</v>
      </c>
      <c r="O3165" t="b">
        <v>1</v>
      </c>
      <c r="P3165">
        <v>72</v>
      </c>
      <c r="Q3165" t="b">
        <v>1</v>
      </c>
      <c r="R3165" t="s">
        <v>8271</v>
      </c>
      <c r="S3165" s="10">
        <f>(E3165/D3165)*100</f>
        <v>111.15384615384616</v>
      </c>
      <c r="T3165" s="12">
        <f>IF(P3165&gt;0,E3165/P3165,0)</f>
        <v>200.69444444444446</v>
      </c>
      <c r="U3165" t="str">
        <f>LEFT(R3165,FIND("/",R3165,1)-1)</f>
        <v>theater</v>
      </c>
      <c r="V3165" t="str">
        <f>RIGHT(R3165,(LEN(R3165)-LEN(U3165)-1))</f>
        <v>plays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>(I3166/86400)+25569+(-5/24)</f>
        <v>41799.597395833327</v>
      </c>
      <c r="K3166">
        <v>1399490415</v>
      </c>
      <c r="L3166" s="13">
        <f>(K3166/86400)+25569+(-5/24)</f>
        <v>41766.597395833327</v>
      </c>
      <c r="M3166" s="15" t="str">
        <f>TEXT(L3166, "mmm")</f>
        <v>May</v>
      </c>
      <c r="N3166" s="15" t="str">
        <f>TEXT(L3166, "yyyy")</f>
        <v>2014</v>
      </c>
      <c r="O3166" t="b">
        <v>1</v>
      </c>
      <c r="P3166">
        <v>71</v>
      </c>
      <c r="Q3166" t="b">
        <v>1</v>
      </c>
      <c r="R3166" t="s">
        <v>8271</v>
      </c>
      <c r="S3166" s="10">
        <f>(E3166/D3166)*100</f>
        <v>106.76</v>
      </c>
      <c r="T3166" s="12">
        <f>IF(P3166&gt;0,E3166/P3166,0)</f>
        <v>37.591549295774648</v>
      </c>
      <c r="U3166" t="str">
        <f>LEFT(R3166,FIND("/",R3166,1)-1)</f>
        <v>theater</v>
      </c>
      <c r="V3166" t="str">
        <f>RIGHT(R3166,(LEN(R3166)-LEN(U3166)-1))</f>
        <v>plays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>(I3167/86400)+25569+(-5/24)</f>
        <v>40665.957638888889</v>
      </c>
      <c r="K3167">
        <v>1302493760</v>
      </c>
      <c r="L3167" s="13">
        <f>(K3167/86400)+25569+(-5/24)</f>
        <v>40643.950925925921</v>
      </c>
      <c r="M3167" s="15" t="str">
        <f>TEXT(L3167, "mmm")</f>
        <v>Apr</v>
      </c>
      <c r="N3167" s="15" t="str">
        <f>TEXT(L3167, "yyyy")</f>
        <v>2011</v>
      </c>
      <c r="O3167" t="b">
        <v>1</v>
      </c>
      <c r="P3167">
        <v>21</v>
      </c>
      <c r="Q3167" t="b">
        <v>1</v>
      </c>
      <c r="R3167" t="s">
        <v>8271</v>
      </c>
      <c r="S3167" s="10">
        <f>(E3167/D3167)*100</f>
        <v>162.66666666666666</v>
      </c>
      <c r="T3167" s="12">
        <f>IF(P3167&gt;0,E3167/P3167,0)</f>
        <v>58.095238095238095</v>
      </c>
      <c r="U3167" t="str">
        <f>LEFT(R3167,FIND("/",R3167,1)-1)</f>
        <v>theater</v>
      </c>
      <c r="V3167" t="str">
        <f>RIGHT(R3167,(LEN(R3167)-LEN(U3167)-1))</f>
        <v>plays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>(I3168/86400)+25569+(-5/24)</f>
        <v>41969.124305555553</v>
      </c>
      <c r="K3168">
        <v>1414514153</v>
      </c>
      <c r="L3168" s="13">
        <f>(K3168/86400)+25569+(-5/24)</f>
        <v>41940.483252314814</v>
      </c>
      <c r="M3168" s="15" t="str">
        <f>TEXT(L3168, "mmm")</f>
        <v>Oct</v>
      </c>
      <c r="N3168" s="15" t="str">
        <f>TEXT(L3168, "yyyy")</f>
        <v>2014</v>
      </c>
      <c r="O3168" t="b">
        <v>1</v>
      </c>
      <c r="P3168">
        <v>930</v>
      </c>
      <c r="Q3168" t="b">
        <v>1</v>
      </c>
      <c r="R3168" t="s">
        <v>8271</v>
      </c>
      <c r="S3168" s="10">
        <f>(E3168/D3168)*100</f>
        <v>160.22808571428573</v>
      </c>
      <c r="T3168" s="12">
        <f>IF(P3168&gt;0,E3168/P3168,0)</f>
        <v>60.300892473118282</v>
      </c>
      <c r="U3168" t="str">
        <f>LEFT(R3168,FIND("/",R3168,1)-1)</f>
        <v>theater</v>
      </c>
      <c r="V3168" t="str">
        <f>RIGHT(R3168,(LEN(R3168)-LEN(U3168)-1))</f>
        <v>plays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>(I3169/86400)+25569+(-5/24)</f>
        <v>41852.967372685183</v>
      </c>
      <c r="K3169">
        <v>1405743181</v>
      </c>
      <c r="L3169" s="13">
        <f>(K3169/86400)+25569+(-5/24)</f>
        <v>41838.967372685183</v>
      </c>
      <c r="M3169" s="15" t="str">
        <f>TEXT(L3169, "mmm")</f>
        <v>Jul</v>
      </c>
      <c r="N3169" s="15" t="str">
        <f>TEXT(L3169, "yyyy")</f>
        <v>2014</v>
      </c>
      <c r="O3169" t="b">
        <v>1</v>
      </c>
      <c r="P3169">
        <v>55</v>
      </c>
      <c r="Q3169" t="b">
        <v>1</v>
      </c>
      <c r="R3169" t="s">
        <v>8271</v>
      </c>
      <c r="S3169" s="10">
        <f>(E3169/D3169)*100</f>
        <v>116.16666666666666</v>
      </c>
      <c r="T3169" s="12">
        <f>IF(P3169&gt;0,E3169/P3169,0)</f>
        <v>63.363636363636367</v>
      </c>
      <c r="U3169" t="str">
        <f>LEFT(R3169,FIND("/",R3169,1)-1)</f>
        <v>theater</v>
      </c>
      <c r="V3169" t="str">
        <f>RIGHT(R3169,(LEN(R3169)-LEN(U3169)-1))</f>
        <v>plays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>(I3170/86400)+25569+(-5/24)</f>
        <v>41803.708333333328</v>
      </c>
      <c r="K3170">
        <v>1399948353</v>
      </c>
      <c r="L3170" s="13">
        <f>(K3170/86400)+25569+(-5/24)</f>
        <v>41771.897604166668</v>
      </c>
      <c r="M3170" s="15" t="str">
        <f>TEXT(L3170, "mmm")</f>
        <v>May</v>
      </c>
      <c r="N3170" s="15" t="str">
        <f>TEXT(L3170, "yyyy")</f>
        <v>2014</v>
      </c>
      <c r="O3170" t="b">
        <v>1</v>
      </c>
      <c r="P3170">
        <v>61</v>
      </c>
      <c r="Q3170" t="b">
        <v>1</v>
      </c>
      <c r="R3170" t="s">
        <v>8271</v>
      </c>
      <c r="S3170" s="10">
        <f>(E3170/D3170)*100</f>
        <v>124.2</v>
      </c>
      <c r="T3170" s="12">
        <f>IF(P3170&gt;0,E3170/P3170,0)</f>
        <v>50.901639344262293</v>
      </c>
      <c r="U3170" t="str">
        <f>LEFT(R3170,FIND("/",R3170,1)-1)</f>
        <v>theater</v>
      </c>
      <c r="V3170" t="str">
        <f>RIGHT(R3170,(LEN(R3170)-LEN(U3170)-1))</f>
        <v>plays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>(I3171/86400)+25569+(-5/24)</f>
        <v>41620.999305555553</v>
      </c>
      <c r="K3171">
        <v>1384364561</v>
      </c>
      <c r="L3171" s="13">
        <f>(K3171/86400)+25569+(-5/24)</f>
        <v>41591.529641203699</v>
      </c>
      <c r="M3171" s="15" t="str">
        <f>TEXT(L3171, "mmm")</f>
        <v>Nov</v>
      </c>
      <c r="N3171" s="15" t="str">
        <f>TEXT(L3171, "yyyy")</f>
        <v>2013</v>
      </c>
      <c r="O3171" t="b">
        <v>1</v>
      </c>
      <c r="P3171">
        <v>82</v>
      </c>
      <c r="Q3171" t="b">
        <v>1</v>
      </c>
      <c r="R3171" t="s">
        <v>8271</v>
      </c>
      <c r="S3171" s="10">
        <f>(E3171/D3171)*100</f>
        <v>103.01249999999999</v>
      </c>
      <c r="T3171" s="12">
        <f>IF(P3171&gt;0,E3171/P3171,0)</f>
        <v>100.5</v>
      </c>
      <c r="U3171" t="str">
        <f>LEFT(R3171,FIND("/",R3171,1)-1)</f>
        <v>theater</v>
      </c>
      <c r="V3171" t="str">
        <f>RIGHT(R3171,(LEN(R3171)-LEN(U3171)-1))</f>
        <v>plays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>(I3172/86400)+25569+(-5/24)</f>
        <v>41821.958333333328</v>
      </c>
      <c r="K3172">
        <v>1401414944</v>
      </c>
      <c r="L3172" s="13">
        <f>(K3172/86400)+25569+(-5/24)</f>
        <v>41788.872037037036</v>
      </c>
      <c r="M3172" s="15" t="str">
        <f>TEXT(L3172, "mmm")</f>
        <v>May</v>
      </c>
      <c r="N3172" s="15" t="str">
        <f>TEXT(L3172, "yyyy")</f>
        <v>2014</v>
      </c>
      <c r="O3172" t="b">
        <v>1</v>
      </c>
      <c r="P3172">
        <v>71</v>
      </c>
      <c r="Q3172" t="b">
        <v>1</v>
      </c>
      <c r="R3172" t="s">
        <v>8271</v>
      </c>
      <c r="S3172" s="10">
        <f>(E3172/D3172)*100</f>
        <v>112.25</v>
      </c>
      <c r="T3172" s="12">
        <f>IF(P3172&gt;0,E3172/P3172,0)</f>
        <v>31.619718309859156</v>
      </c>
      <c r="U3172" t="str">
        <f>LEFT(R3172,FIND("/",R3172,1)-1)</f>
        <v>theater</v>
      </c>
      <c r="V3172" t="str">
        <f>RIGHT(R3172,(LEN(R3172)-LEN(U3172)-1))</f>
        <v>plays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>(I3173/86400)+25569+(-5/24)</f>
        <v>42496.399976851848</v>
      </c>
      <c r="K3173">
        <v>1459953358</v>
      </c>
      <c r="L3173" s="13">
        <f>(K3173/86400)+25569+(-5/24)</f>
        <v>42466.399976851848</v>
      </c>
      <c r="M3173" s="15" t="str">
        <f>TEXT(L3173, "mmm")</f>
        <v>Apr</v>
      </c>
      <c r="N3173" s="15" t="str">
        <f>TEXT(L3173, "yyyy")</f>
        <v>2016</v>
      </c>
      <c r="O3173" t="b">
        <v>1</v>
      </c>
      <c r="P3173">
        <v>117</v>
      </c>
      <c r="Q3173" t="b">
        <v>1</v>
      </c>
      <c r="R3173" t="s">
        <v>8271</v>
      </c>
      <c r="S3173" s="10">
        <f>(E3173/D3173)*100</f>
        <v>108.8142857142857</v>
      </c>
      <c r="T3173" s="12">
        <f>IF(P3173&gt;0,E3173/P3173,0)</f>
        <v>65.102564102564102</v>
      </c>
      <c r="U3173" t="str">
        <f>LEFT(R3173,FIND("/",R3173,1)-1)</f>
        <v>theater</v>
      </c>
      <c r="V3173" t="str">
        <f>RIGHT(R3173,(LEN(R3173)-LEN(U3173)-1))</f>
        <v>plays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>(I3174/86400)+25569+(-5/24)</f>
        <v>40953.521620370368</v>
      </c>
      <c r="K3174">
        <v>1326648668</v>
      </c>
      <c r="L3174" s="13">
        <f>(K3174/86400)+25569+(-5/24)</f>
        <v>40923.521620370368</v>
      </c>
      <c r="M3174" s="15" t="str">
        <f>TEXT(L3174, "mmm")</f>
        <v>Jan</v>
      </c>
      <c r="N3174" s="15" t="str">
        <f>TEXT(L3174, "yyyy")</f>
        <v>2012</v>
      </c>
      <c r="O3174" t="b">
        <v>1</v>
      </c>
      <c r="P3174">
        <v>29</v>
      </c>
      <c r="Q3174" t="b">
        <v>1</v>
      </c>
      <c r="R3174" t="s">
        <v>8271</v>
      </c>
      <c r="S3174" s="10">
        <f>(E3174/D3174)*100</f>
        <v>114.99999999999999</v>
      </c>
      <c r="T3174" s="12">
        <f>IF(P3174&gt;0,E3174/P3174,0)</f>
        <v>79.310344827586206</v>
      </c>
      <c r="U3174" t="str">
        <f>LEFT(R3174,FIND("/",R3174,1)-1)</f>
        <v>theater</v>
      </c>
      <c r="V3174" t="str">
        <f>RIGHT(R3174,(LEN(R3174)-LEN(U3174)-1))</f>
        <v>plays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>(I3175/86400)+25569+(-5/24)</f>
        <v>41908.670046296298</v>
      </c>
      <c r="K3175">
        <v>1409173492</v>
      </c>
      <c r="L3175" s="13">
        <f>(K3175/86400)+25569+(-5/24)</f>
        <v>41878.670046296298</v>
      </c>
      <c r="M3175" s="15" t="str">
        <f>TEXT(L3175, "mmm")</f>
        <v>Aug</v>
      </c>
      <c r="N3175" s="15" t="str">
        <f>TEXT(L3175, "yyyy")</f>
        <v>2014</v>
      </c>
      <c r="O3175" t="b">
        <v>1</v>
      </c>
      <c r="P3175">
        <v>74</v>
      </c>
      <c r="Q3175" t="b">
        <v>1</v>
      </c>
      <c r="R3175" t="s">
        <v>8271</v>
      </c>
      <c r="S3175" s="10">
        <f>(E3175/D3175)*100</f>
        <v>103</v>
      </c>
      <c r="T3175" s="12">
        <f>IF(P3175&gt;0,E3175/P3175,0)</f>
        <v>139.18918918918919</v>
      </c>
      <c r="U3175" t="str">
        <f>LEFT(R3175,FIND("/",R3175,1)-1)</f>
        <v>theater</v>
      </c>
      <c r="V3175" t="str">
        <f>RIGHT(R3175,(LEN(R3175)-LEN(U3175)-1))</f>
        <v>plays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>(I3176/86400)+25569+(-5/24)</f>
        <v>41876.656342592592</v>
      </c>
      <c r="K3176">
        <v>1407789908</v>
      </c>
      <c r="L3176" s="13">
        <f>(K3176/86400)+25569+(-5/24)</f>
        <v>41862.656342592592</v>
      </c>
      <c r="M3176" s="15" t="str">
        <f>TEXT(L3176, "mmm")</f>
        <v>Aug</v>
      </c>
      <c r="N3176" s="15" t="str">
        <f>TEXT(L3176, "yyyy")</f>
        <v>2014</v>
      </c>
      <c r="O3176" t="b">
        <v>1</v>
      </c>
      <c r="P3176">
        <v>23</v>
      </c>
      <c r="Q3176" t="b">
        <v>1</v>
      </c>
      <c r="R3176" t="s">
        <v>8271</v>
      </c>
      <c r="S3176" s="10">
        <f>(E3176/D3176)*100</f>
        <v>101.13333333333334</v>
      </c>
      <c r="T3176" s="12">
        <f>IF(P3176&gt;0,E3176/P3176,0)</f>
        <v>131.91304347826087</v>
      </c>
      <c r="U3176" t="str">
        <f>LEFT(R3176,FIND("/",R3176,1)-1)</f>
        <v>theater</v>
      </c>
      <c r="V3176" t="str">
        <f>RIGHT(R3176,(LEN(R3176)-LEN(U3176)-1))</f>
        <v>plays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>(I3177/86400)+25569+(-5/24)</f>
        <v>40591.678553240738</v>
      </c>
      <c r="K3177">
        <v>1292793427</v>
      </c>
      <c r="L3177" s="13">
        <f>(K3177/86400)+25569+(-5/24)</f>
        <v>40531.678553240738</v>
      </c>
      <c r="M3177" s="15" t="str">
        <f>TEXT(L3177, "mmm")</f>
        <v>Dec</v>
      </c>
      <c r="N3177" s="15" t="str">
        <f>TEXT(L3177, "yyyy")</f>
        <v>2010</v>
      </c>
      <c r="O3177" t="b">
        <v>1</v>
      </c>
      <c r="P3177">
        <v>60</v>
      </c>
      <c r="Q3177" t="b">
        <v>1</v>
      </c>
      <c r="R3177" t="s">
        <v>8271</v>
      </c>
      <c r="S3177" s="10">
        <f>(E3177/D3177)*100</f>
        <v>109.55999999999999</v>
      </c>
      <c r="T3177" s="12">
        <f>IF(P3177&gt;0,E3177/P3177,0)</f>
        <v>91.3</v>
      </c>
      <c r="U3177" t="str">
        <f>LEFT(R3177,FIND("/",R3177,1)-1)</f>
        <v>theater</v>
      </c>
      <c r="V3177" t="str">
        <f>RIGHT(R3177,(LEN(R3177)-LEN(U3177)-1))</f>
        <v>plays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>(I3178/86400)+25569+(-5/24)</f>
        <v>41504.416666666664</v>
      </c>
      <c r="K3178">
        <v>1374531631</v>
      </c>
      <c r="L3178" s="13">
        <f>(K3178/86400)+25569+(-5/24)</f>
        <v>41477.722581018512</v>
      </c>
      <c r="M3178" s="15" t="str">
        <f>TEXT(L3178, "mmm")</f>
        <v>Jul</v>
      </c>
      <c r="N3178" s="15" t="str">
        <f>TEXT(L3178, "yyyy")</f>
        <v>2013</v>
      </c>
      <c r="O3178" t="b">
        <v>1</v>
      </c>
      <c r="P3178">
        <v>55</v>
      </c>
      <c r="Q3178" t="b">
        <v>1</v>
      </c>
      <c r="R3178" t="s">
        <v>8271</v>
      </c>
      <c r="S3178" s="10">
        <f>(E3178/D3178)*100</f>
        <v>114.8421052631579</v>
      </c>
      <c r="T3178" s="12">
        <f>IF(P3178&gt;0,E3178/P3178,0)</f>
        <v>39.672727272727272</v>
      </c>
      <c r="U3178" t="str">
        <f>LEFT(R3178,FIND("/",R3178,1)-1)</f>
        <v>theater</v>
      </c>
      <c r="V3178" t="str">
        <f>RIGHT(R3178,(LEN(R3178)-LEN(U3178)-1))</f>
        <v>plays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>(I3179/86400)+25569+(-5/24)</f>
        <v>41811.458437499998</v>
      </c>
      <c r="K3179">
        <v>1400774409</v>
      </c>
      <c r="L3179" s="13">
        <f>(K3179/86400)+25569+(-5/24)</f>
        <v>41781.458437499998</v>
      </c>
      <c r="M3179" s="15" t="str">
        <f>TEXT(L3179, "mmm")</f>
        <v>May</v>
      </c>
      <c r="N3179" s="15" t="str">
        <f>TEXT(L3179, "yyyy")</f>
        <v>2014</v>
      </c>
      <c r="O3179" t="b">
        <v>1</v>
      </c>
      <c r="P3179">
        <v>51</v>
      </c>
      <c r="Q3179" t="b">
        <v>1</v>
      </c>
      <c r="R3179" t="s">
        <v>8271</v>
      </c>
      <c r="S3179" s="10">
        <f>(E3179/D3179)*100</f>
        <v>117.39999999999999</v>
      </c>
      <c r="T3179" s="12">
        <f>IF(P3179&gt;0,E3179/P3179,0)</f>
        <v>57.549019607843135</v>
      </c>
      <c r="U3179" t="str">
        <f>LEFT(R3179,FIND("/",R3179,1)-1)</f>
        <v>theater</v>
      </c>
      <c r="V3179" t="str">
        <f>RIGHT(R3179,(LEN(R3179)-LEN(U3179)-1))</f>
        <v>plays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>(I3180/86400)+25569+(-5/24)</f>
        <v>41836.396701388883</v>
      </c>
      <c r="K3180">
        <v>1402929075</v>
      </c>
      <c r="L3180" s="13">
        <f>(K3180/86400)+25569+(-5/24)</f>
        <v>41806.396701388883</v>
      </c>
      <c r="M3180" s="15" t="str">
        <f>TEXT(L3180, "mmm")</f>
        <v>Jun</v>
      </c>
      <c r="N3180" s="15" t="str">
        <f>TEXT(L3180, "yyyy")</f>
        <v>2014</v>
      </c>
      <c r="O3180" t="b">
        <v>1</v>
      </c>
      <c r="P3180">
        <v>78</v>
      </c>
      <c r="Q3180" t="b">
        <v>1</v>
      </c>
      <c r="R3180" t="s">
        <v>8271</v>
      </c>
      <c r="S3180" s="10">
        <f>(E3180/D3180)*100</f>
        <v>171.73333333333335</v>
      </c>
      <c r="T3180" s="12">
        <f>IF(P3180&gt;0,E3180/P3180,0)</f>
        <v>33.025641025641029</v>
      </c>
      <c r="U3180" t="str">
        <f>LEFT(R3180,FIND("/",R3180,1)-1)</f>
        <v>theater</v>
      </c>
      <c r="V3180" t="str">
        <f>RIGHT(R3180,(LEN(R3180)-LEN(U3180)-1))</f>
        <v>plays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>(I3181/86400)+25569+(-5/24)</f>
        <v>41400.49387731481</v>
      </c>
      <c r="K3181">
        <v>1365699071</v>
      </c>
      <c r="L3181" s="13">
        <f>(K3181/86400)+25569+(-5/24)</f>
        <v>41375.49387731481</v>
      </c>
      <c r="M3181" s="15" t="str">
        <f>TEXT(L3181, "mmm")</f>
        <v>Apr</v>
      </c>
      <c r="N3181" s="15" t="str">
        <f>TEXT(L3181, "yyyy")</f>
        <v>2013</v>
      </c>
      <c r="O3181" t="b">
        <v>1</v>
      </c>
      <c r="P3181">
        <v>62</v>
      </c>
      <c r="Q3181" t="b">
        <v>1</v>
      </c>
      <c r="R3181" t="s">
        <v>8271</v>
      </c>
      <c r="S3181" s="10">
        <f>(E3181/D3181)*100</f>
        <v>114.16238095238094</v>
      </c>
      <c r="T3181" s="12">
        <f>IF(P3181&gt;0,E3181/P3181,0)</f>
        <v>77.335806451612896</v>
      </c>
      <c r="U3181" t="str">
        <f>LEFT(R3181,FIND("/",R3181,1)-1)</f>
        <v>theater</v>
      </c>
      <c r="V3181" t="str">
        <f>RIGHT(R3181,(LEN(R3181)-LEN(U3181)-1))</f>
        <v>plays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>(I3182/86400)+25569+(-5/24)</f>
        <v>41810.204270833332</v>
      </c>
      <c r="K3182">
        <v>1400666049</v>
      </c>
      <c r="L3182" s="13">
        <f>(K3182/86400)+25569+(-5/24)</f>
        <v>41780.204270833332</v>
      </c>
      <c r="M3182" s="15" t="str">
        <f>TEXT(L3182, "mmm")</f>
        <v>May</v>
      </c>
      <c r="N3182" s="15" t="str">
        <f>TEXT(L3182, "yyyy")</f>
        <v>2014</v>
      </c>
      <c r="O3182" t="b">
        <v>1</v>
      </c>
      <c r="P3182">
        <v>45</v>
      </c>
      <c r="Q3182" t="b">
        <v>1</v>
      </c>
      <c r="R3182" t="s">
        <v>8271</v>
      </c>
      <c r="S3182" s="10">
        <f>(E3182/D3182)*100</f>
        <v>119.75</v>
      </c>
      <c r="T3182" s="12">
        <f>IF(P3182&gt;0,E3182/P3182,0)</f>
        <v>31.933333333333334</v>
      </c>
      <c r="U3182" t="str">
        <f>LEFT(R3182,FIND("/",R3182,1)-1)</f>
        <v>theater</v>
      </c>
      <c r="V3182" t="str">
        <f>RIGHT(R3182,(LEN(R3182)-LEN(U3182)-1))</f>
        <v>plays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>(I3183/86400)+25569+(-5/24)</f>
        <v>41805.458333333328</v>
      </c>
      <c r="K3183">
        <v>1400570787</v>
      </c>
      <c r="L3183" s="13">
        <f>(K3183/86400)+25569+(-5/24)</f>
        <v>41779.101701388885</v>
      </c>
      <c r="M3183" s="15" t="str">
        <f>TEXT(L3183, "mmm")</f>
        <v>May</v>
      </c>
      <c r="N3183" s="15" t="str">
        <f>TEXT(L3183, "yyyy")</f>
        <v>2014</v>
      </c>
      <c r="O3183" t="b">
        <v>1</v>
      </c>
      <c r="P3183">
        <v>15</v>
      </c>
      <c r="Q3183" t="b">
        <v>1</v>
      </c>
      <c r="R3183" t="s">
        <v>8271</v>
      </c>
      <c r="S3183" s="10">
        <f>(E3183/D3183)*100</f>
        <v>109.00000000000001</v>
      </c>
      <c r="T3183" s="12">
        <f>IF(P3183&gt;0,E3183/P3183,0)</f>
        <v>36.333333333333336</v>
      </c>
      <c r="U3183" t="str">
        <f>LEFT(R3183,FIND("/",R3183,1)-1)</f>
        <v>theater</v>
      </c>
      <c r="V3183" t="str">
        <f>RIGHT(R3183,(LEN(R3183)-LEN(U3183)-1))</f>
        <v>plays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>(I3184/86400)+25569+(-5/24)</f>
        <v>40939.5</v>
      </c>
      <c r="K3184">
        <v>1323211621</v>
      </c>
      <c r="L3184" s="13">
        <f>(K3184/86400)+25569+(-5/24)</f>
        <v>40883.740983796291</v>
      </c>
      <c r="M3184" s="15" t="str">
        <f>TEXT(L3184, "mmm")</f>
        <v>Dec</v>
      </c>
      <c r="N3184" s="15" t="str">
        <f>TEXT(L3184, "yyyy")</f>
        <v>2011</v>
      </c>
      <c r="O3184" t="b">
        <v>1</v>
      </c>
      <c r="P3184">
        <v>151</v>
      </c>
      <c r="Q3184" t="b">
        <v>1</v>
      </c>
      <c r="R3184" t="s">
        <v>8271</v>
      </c>
      <c r="S3184" s="10">
        <f>(E3184/D3184)*100</f>
        <v>100.88571428571429</v>
      </c>
      <c r="T3184" s="12">
        <f>IF(P3184&gt;0,E3184/P3184,0)</f>
        <v>46.768211920529801</v>
      </c>
      <c r="U3184" t="str">
        <f>LEFT(R3184,FIND("/",R3184,1)-1)</f>
        <v>theater</v>
      </c>
      <c r="V3184" t="str">
        <f>RIGHT(R3184,(LEN(R3184)-LEN(U3184)-1))</f>
        <v>plays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>(I3185/86400)+25569+(-5/24)</f>
        <v>41509.586446759255</v>
      </c>
      <c r="K3185">
        <v>1375729469</v>
      </c>
      <c r="L3185" s="13">
        <f>(K3185/86400)+25569+(-5/24)</f>
        <v>41491.586446759255</v>
      </c>
      <c r="M3185" s="15" t="str">
        <f>TEXT(L3185, "mmm")</f>
        <v>Aug</v>
      </c>
      <c r="N3185" s="15" t="str">
        <f>TEXT(L3185, "yyyy")</f>
        <v>2013</v>
      </c>
      <c r="O3185" t="b">
        <v>1</v>
      </c>
      <c r="P3185">
        <v>68</v>
      </c>
      <c r="Q3185" t="b">
        <v>1</v>
      </c>
      <c r="R3185" t="s">
        <v>8271</v>
      </c>
      <c r="S3185" s="10">
        <f>(E3185/D3185)*100</f>
        <v>109.00000000000001</v>
      </c>
      <c r="T3185" s="12">
        <f>IF(P3185&gt;0,E3185/P3185,0)</f>
        <v>40.073529411764703</v>
      </c>
      <c r="U3185" t="str">
        <f>LEFT(R3185,FIND("/",R3185,1)-1)</f>
        <v>theater</v>
      </c>
      <c r="V3185" t="str">
        <f>RIGHT(R3185,(LEN(R3185)-LEN(U3185)-1))</f>
        <v>plays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>(I3186/86400)+25569+(-5/24)</f>
        <v>41821.785081018512</v>
      </c>
      <c r="K3186">
        <v>1401666631</v>
      </c>
      <c r="L3186" s="13">
        <f>(K3186/86400)+25569+(-5/24)</f>
        <v>41791.785081018512</v>
      </c>
      <c r="M3186" s="15" t="str">
        <f>TEXT(L3186, "mmm")</f>
        <v>Jun</v>
      </c>
      <c r="N3186" s="15" t="str">
        <f>TEXT(L3186, "yyyy")</f>
        <v>2014</v>
      </c>
      <c r="O3186" t="b">
        <v>1</v>
      </c>
      <c r="P3186">
        <v>46</v>
      </c>
      <c r="Q3186" t="b">
        <v>1</v>
      </c>
      <c r="R3186" t="s">
        <v>8271</v>
      </c>
      <c r="S3186" s="10">
        <f>(E3186/D3186)*100</f>
        <v>107.20930232558139</v>
      </c>
      <c r="T3186" s="12">
        <f>IF(P3186&gt;0,E3186/P3186,0)</f>
        <v>100.21739130434783</v>
      </c>
      <c r="U3186" t="str">
        <f>LEFT(R3186,FIND("/",R3186,1)-1)</f>
        <v>theater</v>
      </c>
      <c r="V3186" t="str">
        <f>RIGHT(R3186,(LEN(R3186)-LEN(U3186)-1))</f>
        <v>plays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>(I3187/86400)+25569+(-5/24)</f>
        <v>41836.768993055557</v>
      </c>
      <c r="K3187">
        <v>1404948441</v>
      </c>
      <c r="L3187" s="13">
        <f>(K3187/86400)+25569+(-5/24)</f>
        <v>41829.768993055557</v>
      </c>
      <c r="M3187" s="15" t="str">
        <f>TEXT(L3187, "mmm")</f>
        <v>Jul</v>
      </c>
      <c r="N3187" s="15" t="str">
        <f>TEXT(L3187, "yyyy")</f>
        <v>2014</v>
      </c>
      <c r="O3187" t="b">
        <v>1</v>
      </c>
      <c r="P3187">
        <v>24</v>
      </c>
      <c r="Q3187" t="b">
        <v>1</v>
      </c>
      <c r="R3187" t="s">
        <v>8271</v>
      </c>
      <c r="S3187" s="10">
        <f>(E3187/D3187)*100</f>
        <v>100</v>
      </c>
      <c r="T3187" s="12">
        <f>IF(P3187&gt;0,E3187/P3187,0)</f>
        <v>41.666666666666664</v>
      </c>
      <c r="U3187" t="str">
        <f>LEFT(R3187,FIND("/",R3187,1)-1)</f>
        <v>theater</v>
      </c>
      <c r="V3187" t="str">
        <f>RIGHT(R3187,(LEN(R3187)-LEN(U3187)-1))</f>
        <v>plays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>(I3188/86400)+25569+(-5/24)</f>
        <v>41898.666666666664</v>
      </c>
      <c r="K3188">
        <v>1408313438</v>
      </c>
      <c r="L3188" s="13">
        <f>(K3188/86400)+25569+(-5/24)</f>
        <v>41868.715717592589</v>
      </c>
      <c r="M3188" s="15" t="str">
        <f>TEXT(L3188, "mmm")</f>
        <v>Aug</v>
      </c>
      <c r="N3188" s="15" t="str">
        <f>TEXT(L3188, "yyyy")</f>
        <v>2014</v>
      </c>
      <c r="O3188" t="b">
        <v>1</v>
      </c>
      <c r="P3188">
        <v>70</v>
      </c>
      <c r="Q3188" t="b">
        <v>1</v>
      </c>
      <c r="R3188" t="s">
        <v>8271</v>
      </c>
      <c r="S3188" s="10">
        <f>(E3188/D3188)*100</f>
        <v>102.18750000000001</v>
      </c>
      <c r="T3188" s="12">
        <f>IF(P3188&gt;0,E3188/P3188,0)</f>
        <v>46.714285714285715</v>
      </c>
      <c r="U3188" t="str">
        <f>LEFT(R3188,FIND("/",R3188,1)-1)</f>
        <v>theater</v>
      </c>
      <c r="V3188" t="str">
        <f>RIGHT(R3188,(LEN(R3188)-LEN(U3188)-1))</f>
        <v>plays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>(I3189/86400)+25569+(-5/24)</f>
        <v>41855.458020833328</v>
      </c>
      <c r="K3189">
        <v>1405439973</v>
      </c>
      <c r="L3189" s="13">
        <f>(K3189/86400)+25569+(-5/24)</f>
        <v>41835.458020833328</v>
      </c>
      <c r="M3189" s="15" t="str">
        <f>TEXT(L3189, "mmm")</f>
        <v>Jul</v>
      </c>
      <c r="N3189" s="15" t="str">
        <f>TEXT(L3189, "yyyy")</f>
        <v>2014</v>
      </c>
      <c r="O3189" t="b">
        <v>1</v>
      </c>
      <c r="P3189">
        <v>244</v>
      </c>
      <c r="Q3189" t="b">
        <v>1</v>
      </c>
      <c r="R3189" t="s">
        <v>8271</v>
      </c>
      <c r="S3189" s="10">
        <f>(E3189/D3189)*100</f>
        <v>116.29333333333334</v>
      </c>
      <c r="T3189" s="12">
        <f>IF(P3189&gt;0,E3189/P3189,0)</f>
        <v>71.491803278688522</v>
      </c>
      <c r="U3189" t="str">
        <f>LEFT(R3189,FIND("/",R3189,1)-1)</f>
        <v>theater</v>
      </c>
      <c r="V3189" t="str">
        <f>RIGHT(R3189,(LEN(R3189)-LEN(U3189)-1))</f>
        <v>plays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>(I3190/86400)+25569+(-5/24)</f>
        <v>42165.207199074073</v>
      </c>
      <c r="K3190">
        <v>1432115902</v>
      </c>
      <c r="L3190" s="13">
        <f>(K3190/86400)+25569+(-5/24)</f>
        <v>42144.207199074073</v>
      </c>
      <c r="M3190" s="15" t="str">
        <f>TEXT(L3190, "mmm")</f>
        <v>May</v>
      </c>
      <c r="N3190" s="15" t="str">
        <f>TEXT(L3190, "yyyy")</f>
        <v>2015</v>
      </c>
      <c r="O3190" t="b">
        <v>0</v>
      </c>
      <c r="P3190">
        <v>9</v>
      </c>
      <c r="Q3190" t="b">
        <v>0</v>
      </c>
      <c r="R3190" t="s">
        <v>8305</v>
      </c>
      <c r="S3190" s="10">
        <f>(E3190/D3190)*100</f>
        <v>65</v>
      </c>
      <c r="T3190" s="12">
        <f>IF(P3190&gt;0,E3190/P3190,0)</f>
        <v>14.444444444444445</v>
      </c>
      <c r="U3190" t="str">
        <f>LEFT(R3190,FIND("/",R3190,1)-1)</f>
        <v>theater</v>
      </c>
      <c r="V3190" t="str">
        <f>RIGHT(R3190,(LEN(R3190)-LEN(U3190)-1))</f>
        <v>musical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>(I3191/86400)+25569+(-5/24)</f>
        <v>42148.138101851851</v>
      </c>
      <c r="K3191">
        <v>1429863532</v>
      </c>
      <c r="L3191" s="13">
        <f>(K3191/86400)+25569+(-5/24)</f>
        <v>42118.138101851851</v>
      </c>
      <c r="M3191" s="15" t="str">
        <f>TEXT(L3191, "mmm")</f>
        <v>Apr</v>
      </c>
      <c r="N3191" s="15" t="str">
        <f>TEXT(L3191, "yyyy")</f>
        <v>2015</v>
      </c>
      <c r="O3191" t="b">
        <v>0</v>
      </c>
      <c r="P3191">
        <v>19</v>
      </c>
      <c r="Q3191" t="b">
        <v>0</v>
      </c>
      <c r="R3191" t="s">
        <v>8305</v>
      </c>
      <c r="S3191" s="10">
        <f>(E3191/D3191)*100</f>
        <v>12.327272727272726</v>
      </c>
      <c r="T3191" s="12">
        <f>IF(P3191&gt;0,E3191/P3191,0)</f>
        <v>356.84210526315792</v>
      </c>
      <c r="U3191" t="str">
        <f>LEFT(R3191,FIND("/",R3191,1)-1)</f>
        <v>theater</v>
      </c>
      <c r="V3191" t="str">
        <f>RIGHT(R3191,(LEN(R3191)-LEN(U3191)-1))</f>
        <v>musical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>(I3192/86400)+25569+(-5/24)</f>
        <v>42712.984664351847</v>
      </c>
      <c r="K3192">
        <v>1478662675</v>
      </c>
      <c r="L3192" s="13">
        <f>(K3192/86400)+25569+(-5/24)</f>
        <v>42682.942997685182</v>
      </c>
      <c r="M3192" s="15" t="str">
        <f>TEXT(L3192, "mmm")</f>
        <v>Nov</v>
      </c>
      <c r="N3192" s="15" t="str">
        <f>TEXT(L3192, "yyyy")</f>
        <v>2016</v>
      </c>
      <c r="O3192" t="b">
        <v>0</v>
      </c>
      <c r="P3192">
        <v>0</v>
      </c>
      <c r="Q3192" t="b">
        <v>0</v>
      </c>
      <c r="R3192" t="s">
        <v>8305</v>
      </c>
      <c r="S3192" s="10">
        <f>(E3192/D3192)*100</f>
        <v>0</v>
      </c>
      <c r="T3192" s="12">
        <f>IF(P3192&gt;0,E3192/P3192,0)</f>
        <v>0</v>
      </c>
      <c r="U3192" t="str">
        <f>LEFT(R3192,FIND("/",R3192,1)-1)</f>
        <v>theater</v>
      </c>
      <c r="V3192" t="str">
        <f>RIGHT(R3192,(LEN(R3192)-LEN(U3192)-1))</f>
        <v>musical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>(I3193/86400)+25569+(-5/24)</f>
        <v>42598.547094907401</v>
      </c>
      <c r="K3193">
        <v>1466186869</v>
      </c>
      <c r="L3193" s="13">
        <f>(K3193/86400)+25569+(-5/24)</f>
        <v>42538.547094907401</v>
      </c>
      <c r="M3193" s="15" t="str">
        <f>TEXT(L3193, "mmm")</f>
        <v>Jun</v>
      </c>
      <c r="N3193" s="15" t="str">
        <f>TEXT(L3193, "yyyy")</f>
        <v>2016</v>
      </c>
      <c r="O3193" t="b">
        <v>0</v>
      </c>
      <c r="P3193">
        <v>4</v>
      </c>
      <c r="Q3193" t="b">
        <v>0</v>
      </c>
      <c r="R3193" t="s">
        <v>8305</v>
      </c>
      <c r="S3193" s="10">
        <f>(E3193/D3193)*100</f>
        <v>4.0266666666666664</v>
      </c>
      <c r="T3193" s="12">
        <f>IF(P3193&gt;0,E3193/P3193,0)</f>
        <v>37.75</v>
      </c>
      <c r="U3193" t="str">
        <f>LEFT(R3193,FIND("/",R3193,1)-1)</f>
        <v>theater</v>
      </c>
      <c r="V3193" t="str">
        <f>RIGHT(R3193,(LEN(R3193)-LEN(U3193)-1))</f>
        <v>musical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>(I3194/86400)+25569+(-5/24)</f>
        <v>42063.708333333336</v>
      </c>
      <c r="K3194">
        <v>1421274859</v>
      </c>
      <c r="L3194" s="13">
        <f>(K3194/86400)+25569+(-5/24)</f>
        <v>42018.732164351844</v>
      </c>
      <c r="M3194" s="15" t="str">
        <f>TEXT(L3194, "mmm")</f>
        <v>Jan</v>
      </c>
      <c r="N3194" s="15" t="str">
        <f>TEXT(L3194, "yyyy")</f>
        <v>2015</v>
      </c>
      <c r="O3194" t="b">
        <v>0</v>
      </c>
      <c r="P3194">
        <v>8</v>
      </c>
      <c r="Q3194" t="b">
        <v>0</v>
      </c>
      <c r="R3194" t="s">
        <v>8305</v>
      </c>
      <c r="S3194" s="10">
        <f>(E3194/D3194)*100</f>
        <v>1.02</v>
      </c>
      <c r="T3194" s="12">
        <f>IF(P3194&gt;0,E3194/P3194,0)</f>
        <v>12.75</v>
      </c>
      <c r="U3194" t="str">
        <f>LEFT(R3194,FIND("/",R3194,1)-1)</f>
        <v>theater</v>
      </c>
      <c r="V3194" t="str">
        <f>RIGHT(R3194,(LEN(R3194)-LEN(U3194)-1))</f>
        <v>musical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>(I3195/86400)+25569+(-5/24)</f>
        <v>42055.759907407402</v>
      </c>
      <c r="K3195">
        <v>1420586056</v>
      </c>
      <c r="L3195" s="13">
        <f>(K3195/86400)+25569+(-5/24)</f>
        <v>42010.759907407402</v>
      </c>
      <c r="M3195" s="15" t="str">
        <f>TEXT(L3195, "mmm")</f>
        <v>Jan</v>
      </c>
      <c r="N3195" s="15" t="str">
        <f>TEXT(L3195, "yyyy")</f>
        <v>2015</v>
      </c>
      <c r="O3195" t="b">
        <v>0</v>
      </c>
      <c r="P3195">
        <v>24</v>
      </c>
      <c r="Q3195" t="b">
        <v>0</v>
      </c>
      <c r="R3195" t="s">
        <v>8305</v>
      </c>
      <c r="S3195" s="10">
        <f>(E3195/D3195)*100</f>
        <v>11.74</v>
      </c>
      <c r="T3195" s="12">
        <f>IF(P3195&gt;0,E3195/P3195,0)</f>
        <v>24.458333333333332</v>
      </c>
      <c r="U3195" t="str">
        <f>LEFT(R3195,FIND("/",R3195,1)-1)</f>
        <v>theater</v>
      </c>
      <c r="V3195" t="str">
        <f>RIGHT(R3195,(LEN(R3195)-LEN(U3195)-1))</f>
        <v>musical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>(I3196/86400)+25569+(-5/24)</f>
        <v>42211.854143518511</v>
      </c>
      <c r="K3196">
        <v>1435368598</v>
      </c>
      <c r="L3196" s="13">
        <f>(K3196/86400)+25569+(-5/24)</f>
        <v>42181.854143518511</v>
      </c>
      <c r="M3196" s="15" t="str">
        <f>TEXT(L3196, "mmm")</f>
        <v>Jun</v>
      </c>
      <c r="N3196" s="15" t="str">
        <f>TEXT(L3196, "yyyy")</f>
        <v>2015</v>
      </c>
      <c r="O3196" t="b">
        <v>0</v>
      </c>
      <c r="P3196">
        <v>0</v>
      </c>
      <c r="Q3196" t="b">
        <v>0</v>
      </c>
      <c r="R3196" t="s">
        <v>8305</v>
      </c>
      <c r="S3196" s="10">
        <f>(E3196/D3196)*100</f>
        <v>0</v>
      </c>
      <c r="T3196" s="12">
        <f>IF(P3196&gt;0,E3196/P3196,0)</f>
        <v>0</v>
      </c>
      <c r="U3196" t="str">
        <f>LEFT(R3196,FIND("/",R3196,1)-1)</f>
        <v>theater</v>
      </c>
      <c r="V3196" t="str">
        <f>RIGHT(R3196,(LEN(R3196)-LEN(U3196)-1))</f>
        <v>musical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>(I3197/86400)+25569+(-5/24)</f>
        <v>42047.385902777773</v>
      </c>
      <c r="K3197">
        <v>1421158542</v>
      </c>
      <c r="L3197" s="13">
        <f>(K3197/86400)+25569+(-5/24)</f>
        <v>42017.385902777773</v>
      </c>
      <c r="M3197" s="15" t="str">
        <f>TEXT(L3197, "mmm")</f>
        <v>Jan</v>
      </c>
      <c r="N3197" s="15" t="str">
        <f>TEXT(L3197, "yyyy")</f>
        <v>2015</v>
      </c>
      <c r="O3197" t="b">
        <v>0</v>
      </c>
      <c r="P3197">
        <v>39</v>
      </c>
      <c r="Q3197" t="b">
        <v>0</v>
      </c>
      <c r="R3197" t="s">
        <v>8305</v>
      </c>
      <c r="S3197" s="10">
        <f>(E3197/D3197)*100</f>
        <v>59.142857142857139</v>
      </c>
      <c r="T3197" s="12">
        <f>IF(P3197&gt;0,E3197/P3197,0)</f>
        <v>53.07692307692308</v>
      </c>
      <c r="U3197" t="str">
        <f>LEFT(R3197,FIND("/",R3197,1)-1)</f>
        <v>theater</v>
      </c>
      <c r="V3197" t="str">
        <f>RIGHT(R3197,(LEN(R3197)-LEN(U3197)-1))</f>
        <v>musical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>(I3198/86400)+25569+(-5/24)</f>
        <v>42217.374999999993</v>
      </c>
      <c r="K3198">
        <v>1433254875</v>
      </c>
      <c r="L3198" s="13">
        <f>(K3198/86400)+25569+(-5/24)</f>
        <v>42157.389756944445</v>
      </c>
      <c r="M3198" s="15" t="str">
        <f>TEXT(L3198, "mmm")</f>
        <v>Jun</v>
      </c>
      <c r="N3198" s="15" t="str">
        <f>TEXT(L3198, "yyyy")</f>
        <v>2015</v>
      </c>
      <c r="O3198" t="b">
        <v>0</v>
      </c>
      <c r="P3198">
        <v>6</v>
      </c>
      <c r="Q3198" t="b">
        <v>0</v>
      </c>
      <c r="R3198" t="s">
        <v>8305</v>
      </c>
      <c r="S3198" s="10">
        <f>(E3198/D3198)*100</f>
        <v>0.06</v>
      </c>
      <c r="T3198" s="12">
        <f>IF(P3198&gt;0,E3198/P3198,0)</f>
        <v>300</v>
      </c>
      <c r="U3198" t="str">
        <f>LEFT(R3198,FIND("/",R3198,1)-1)</f>
        <v>theater</v>
      </c>
      <c r="V3198" t="str">
        <f>RIGHT(R3198,(LEN(R3198)-LEN(U3198)-1))</f>
        <v>musical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>(I3199/86400)+25569+(-5/24)</f>
        <v>42039.28493055555</v>
      </c>
      <c r="K3199">
        <v>1420458618</v>
      </c>
      <c r="L3199" s="13">
        <f>(K3199/86400)+25569+(-5/24)</f>
        <v>42009.28493055555</v>
      </c>
      <c r="M3199" s="15" t="str">
        <f>TEXT(L3199, "mmm")</f>
        <v>Jan</v>
      </c>
      <c r="N3199" s="15" t="str">
        <f>TEXT(L3199, "yyyy")</f>
        <v>2015</v>
      </c>
      <c r="O3199" t="b">
        <v>0</v>
      </c>
      <c r="P3199">
        <v>4</v>
      </c>
      <c r="Q3199" t="b">
        <v>0</v>
      </c>
      <c r="R3199" t="s">
        <v>8305</v>
      </c>
      <c r="S3199" s="10">
        <f>(E3199/D3199)*100</f>
        <v>11.450000000000001</v>
      </c>
      <c r="T3199" s="12">
        <f>IF(P3199&gt;0,E3199/P3199,0)</f>
        <v>286.25</v>
      </c>
      <c r="U3199" t="str">
        <f>LEFT(R3199,FIND("/",R3199,1)-1)</f>
        <v>theater</v>
      </c>
      <c r="V3199" t="str">
        <f>RIGHT(R3199,(LEN(R3199)-LEN(U3199)-1))</f>
        <v>musical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>(I3200/86400)+25569+(-5/24)</f>
        <v>42051.216168981475</v>
      </c>
      <c r="K3200">
        <v>1420798277</v>
      </c>
      <c r="L3200" s="13">
        <f>(K3200/86400)+25569+(-5/24)</f>
        <v>42013.216168981475</v>
      </c>
      <c r="M3200" s="15" t="str">
        <f>TEXT(L3200, "mmm")</f>
        <v>Jan</v>
      </c>
      <c r="N3200" s="15" t="str">
        <f>TEXT(L3200, "yyyy")</f>
        <v>2015</v>
      </c>
      <c r="O3200" t="b">
        <v>0</v>
      </c>
      <c r="P3200">
        <v>3</v>
      </c>
      <c r="Q3200" t="b">
        <v>0</v>
      </c>
      <c r="R3200" t="s">
        <v>8305</v>
      </c>
      <c r="S3200" s="10">
        <f>(E3200/D3200)*100</f>
        <v>0.36666666666666664</v>
      </c>
      <c r="T3200" s="12">
        <f>IF(P3200&gt;0,E3200/P3200,0)</f>
        <v>36.666666666666664</v>
      </c>
      <c r="U3200" t="str">
        <f>LEFT(R3200,FIND("/",R3200,1)-1)</f>
        <v>theater</v>
      </c>
      <c r="V3200" t="str">
        <f>RIGHT(R3200,(LEN(R3200)-LEN(U3200)-1))</f>
        <v>musical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>(I3201/86400)+25569+(-5/24)</f>
        <v>41888.666666666664</v>
      </c>
      <c r="K3201">
        <v>1407435418</v>
      </c>
      <c r="L3201" s="13">
        <f>(K3201/86400)+25569+(-5/24)</f>
        <v>41858.553449074076</v>
      </c>
      <c r="M3201" s="15" t="str">
        <f>TEXT(L3201, "mmm")</f>
        <v>Aug</v>
      </c>
      <c r="N3201" s="15" t="str">
        <f>TEXT(L3201, "yyyy")</f>
        <v>2014</v>
      </c>
      <c r="O3201" t="b">
        <v>0</v>
      </c>
      <c r="P3201">
        <v>53</v>
      </c>
      <c r="Q3201" t="b">
        <v>0</v>
      </c>
      <c r="R3201" t="s">
        <v>8305</v>
      </c>
      <c r="S3201" s="10">
        <f>(E3201/D3201)*100</f>
        <v>52.16</v>
      </c>
      <c r="T3201" s="12">
        <f>IF(P3201&gt;0,E3201/P3201,0)</f>
        <v>49.20754716981132</v>
      </c>
      <c r="U3201" t="str">
        <f>LEFT(R3201,FIND("/",R3201,1)-1)</f>
        <v>theater</v>
      </c>
      <c r="V3201" t="str">
        <f>RIGHT(R3201,(LEN(R3201)-LEN(U3201)-1))</f>
        <v>musical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>(I3202/86400)+25569+(-5/24)</f>
        <v>42490.023611111108</v>
      </c>
      <c r="K3202">
        <v>1459410101</v>
      </c>
      <c r="L3202" s="13">
        <f>(K3202/86400)+25569+(-5/24)</f>
        <v>42460.112280092588</v>
      </c>
      <c r="M3202" s="15" t="str">
        <f>TEXT(L3202, "mmm")</f>
        <v>Mar</v>
      </c>
      <c r="N3202" s="15" t="str">
        <f>TEXT(L3202, "yyyy")</f>
        <v>2016</v>
      </c>
      <c r="O3202" t="b">
        <v>0</v>
      </c>
      <c r="P3202">
        <v>1</v>
      </c>
      <c r="Q3202" t="b">
        <v>0</v>
      </c>
      <c r="R3202" t="s">
        <v>8305</v>
      </c>
      <c r="S3202" s="10">
        <f>(E3202/D3202)*100</f>
        <v>2E-3</v>
      </c>
      <c r="T3202" s="12">
        <f>IF(P3202&gt;0,E3202/P3202,0)</f>
        <v>1</v>
      </c>
      <c r="U3202" t="str">
        <f>LEFT(R3202,FIND("/",R3202,1)-1)</f>
        <v>theater</v>
      </c>
      <c r="V3202" t="str">
        <f>RIGHT(R3202,(LEN(R3202)-LEN(U3202)-1))</f>
        <v>musical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>(I3203/86400)+25569+(-5/24)</f>
        <v>41882.558761574073</v>
      </c>
      <c r="K3203">
        <v>1407695077</v>
      </c>
      <c r="L3203" s="13">
        <f>(K3203/86400)+25569+(-5/24)</f>
        <v>41861.558761574073</v>
      </c>
      <c r="M3203" s="15" t="str">
        <f>TEXT(L3203, "mmm")</f>
        <v>Aug</v>
      </c>
      <c r="N3203" s="15" t="str">
        <f>TEXT(L3203, "yyyy")</f>
        <v>2014</v>
      </c>
      <c r="O3203" t="b">
        <v>0</v>
      </c>
      <c r="P3203">
        <v>2</v>
      </c>
      <c r="Q3203" t="b">
        <v>0</v>
      </c>
      <c r="R3203" t="s">
        <v>8305</v>
      </c>
      <c r="S3203" s="10">
        <f>(E3203/D3203)*100</f>
        <v>1.25</v>
      </c>
      <c r="T3203" s="12">
        <f>IF(P3203&gt;0,E3203/P3203,0)</f>
        <v>12.5</v>
      </c>
      <c r="U3203" t="str">
        <f>LEFT(R3203,FIND("/",R3203,1)-1)</f>
        <v>theater</v>
      </c>
      <c r="V3203" t="str">
        <f>RIGHT(R3203,(LEN(R3203)-LEN(U3203)-1))</f>
        <v>musical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>(I3204/86400)+25569+(-5/24)</f>
        <v>42352.040972222218</v>
      </c>
      <c r="K3204">
        <v>1445027346</v>
      </c>
      <c r="L3204" s="13">
        <f>(K3204/86400)+25569+(-5/24)</f>
        <v>42293.645208333335</v>
      </c>
      <c r="M3204" s="15" t="str">
        <f>TEXT(L3204, "mmm")</f>
        <v>Oct</v>
      </c>
      <c r="N3204" s="15" t="str">
        <f>TEXT(L3204, "yyyy")</f>
        <v>2015</v>
      </c>
      <c r="O3204" t="b">
        <v>0</v>
      </c>
      <c r="P3204">
        <v>25</v>
      </c>
      <c r="Q3204" t="b">
        <v>0</v>
      </c>
      <c r="R3204" t="s">
        <v>8305</v>
      </c>
      <c r="S3204" s="10">
        <f>(E3204/D3204)*100</f>
        <v>54.52</v>
      </c>
      <c r="T3204" s="12">
        <f>IF(P3204&gt;0,E3204/P3204,0)</f>
        <v>109.04</v>
      </c>
      <c r="U3204" t="str">
        <f>LEFT(R3204,FIND("/",R3204,1)-1)</f>
        <v>theater</v>
      </c>
      <c r="V3204" t="str">
        <f>RIGHT(R3204,(LEN(R3204)-LEN(U3204)-1))</f>
        <v>musical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>(I3205/86400)+25569+(-5/24)</f>
        <v>42272.780347222222</v>
      </c>
      <c r="K3205">
        <v>1440632622</v>
      </c>
      <c r="L3205" s="13">
        <f>(K3205/86400)+25569+(-5/24)</f>
        <v>42242.780347222222</v>
      </c>
      <c r="M3205" s="15" t="str">
        <f>TEXT(L3205, "mmm")</f>
        <v>Aug</v>
      </c>
      <c r="N3205" s="15" t="str">
        <f>TEXT(L3205, "yyyy")</f>
        <v>2015</v>
      </c>
      <c r="O3205" t="b">
        <v>0</v>
      </c>
      <c r="P3205">
        <v>6</v>
      </c>
      <c r="Q3205" t="b">
        <v>0</v>
      </c>
      <c r="R3205" t="s">
        <v>8305</v>
      </c>
      <c r="S3205" s="10">
        <f>(E3205/D3205)*100</f>
        <v>25</v>
      </c>
      <c r="T3205" s="12">
        <f>IF(P3205&gt;0,E3205/P3205,0)</f>
        <v>41.666666666666664</v>
      </c>
      <c r="U3205" t="str">
        <f>LEFT(R3205,FIND("/",R3205,1)-1)</f>
        <v>theater</v>
      </c>
      <c r="V3205" t="str">
        <f>RIGHT(R3205,(LEN(R3205)-LEN(U3205)-1))</f>
        <v>musical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>(I3206/86400)+25569+(-5/24)</f>
        <v>42202.468055555553</v>
      </c>
      <c r="K3206">
        <v>1434558479</v>
      </c>
      <c r="L3206" s="13">
        <f>(K3206/86400)+25569+(-5/24)</f>
        <v>42172.477766203701</v>
      </c>
      <c r="M3206" s="15" t="str">
        <f>TEXT(L3206, "mmm")</f>
        <v>Jun</v>
      </c>
      <c r="N3206" s="15" t="str">
        <f>TEXT(L3206, "yyyy")</f>
        <v>2015</v>
      </c>
      <c r="O3206" t="b">
        <v>0</v>
      </c>
      <c r="P3206">
        <v>0</v>
      </c>
      <c r="Q3206" t="b">
        <v>0</v>
      </c>
      <c r="R3206" t="s">
        <v>8305</v>
      </c>
      <c r="S3206" s="10">
        <f>(E3206/D3206)*100</f>
        <v>0</v>
      </c>
      <c r="T3206" s="12">
        <f>IF(P3206&gt;0,E3206/P3206,0)</f>
        <v>0</v>
      </c>
      <c r="U3206" t="str">
        <f>LEFT(R3206,FIND("/",R3206,1)-1)</f>
        <v>theater</v>
      </c>
      <c r="V3206" t="str">
        <f>RIGHT(R3206,(LEN(R3206)-LEN(U3206)-1))</f>
        <v>musical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>(I3207/86400)+25569+(-5/24)</f>
        <v>42125.166342592587</v>
      </c>
      <c r="K3207">
        <v>1427878772</v>
      </c>
      <c r="L3207" s="13">
        <f>(K3207/86400)+25569+(-5/24)</f>
        <v>42095.166342592587</v>
      </c>
      <c r="M3207" s="15" t="str">
        <f>TEXT(L3207, "mmm")</f>
        <v>Apr</v>
      </c>
      <c r="N3207" s="15" t="str">
        <f>TEXT(L3207, "yyyy")</f>
        <v>2015</v>
      </c>
      <c r="O3207" t="b">
        <v>0</v>
      </c>
      <c r="P3207">
        <v>12</v>
      </c>
      <c r="Q3207" t="b">
        <v>0</v>
      </c>
      <c r="R3207" t="s">
        <v>8305</v>
      </c>
      <c r="S3207" s="10">
        <f>(E3207/D3207)*100</f>
        <v>3.4125000000000001</v>
      </c>
      <c r="T3207" s="12">
        <f>IF(P3207&gt;0,E3207/P3207,0)</f>
        <v>22.75</v>
      </c>
      <c r="U3207" t="str">
        <f>LEFT(R3207,FIND("/",R3207,1)-1)</f>
        <v>theater</v>
      </c>
      <c r="V3207" t="str">
        <f>RIGHT(R3207,(LEN(R3207)-LEN(U3207)-1))</f>
        <v>musical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>(I3208/86400)+25569+(-5/24)</f>
        <v>42266.067719907405</v>
      </c>
      <c r="K3208">
        <v>1440052651</v>
      </c>
      <c r="L3208" s="13">
        <f>(K3208/86400)+25569+(-5/24)</f>
        <v>42236.067719907405</v>
      </c>
      <c r="M3208" s="15" t="str">
        <f>TEXT(L3208, "mmm")</f>
        <v>Aug</v>
      </c>
      <c r="N3208" s="15" t="str">
        <f>TEXT(L3208, "yyyy")</f>
        <v>2015</v>
      </c>
      <c r="O3208" t="b">
        <v>0</v>
      </c>
      <c r="P3208">
        <v>0</v>
      </c>
      <c r="Q3208" t="b">
        <v>0</v>
      </c>
      <c r="R3208" t="s">
        <v>8305</v>
      </c>
      <c r="S3208" s="10">
        <f>(E3208/D3208)*100</f>
        <v>0</v>
      </c>
      <c r="T3208" s="12">
        <f>IF(P3208&gt;0,E3208/P3208,0)</f>
        <v>0</v>
      </c>
      <c r="U3208" t="str">
        <f>LEFT(R3208,FIND("/",R3208,1)-1)</f>
        <v>theater</v>
      </c>
      <c r="V3208" t="str">
        <f>RIGHT(R3208,(LEN(R3208)-LEN(U3208)-1))</f>
        <v>musical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>(I3209/86400)+25569+(-5/24)</f>
        <v>42117.027858796289</v>
      </c>
      <c r="K3209">
        <v>1424587207</v>
      </c>
      <c r="L3209" s="13">
        <f>(K3209/86400)+25569+(-5/24)</f>
        <v>42057.069525462961</v>
      </c>
      <c r="M3209" s="15" t="str">
        <f>TEXT(L3209, "mmm")</f>
        <v>Feb</v>
      </c>
      <c r="N3209" s="15" t="str">
        <f>TEXT(L3209, "yyyy")</f>
        <v>2015</v>
      </c>
      <c r="O3209" t="b">
        <v>0</v>
      </c>
      <c r="P3209">
        <v>36</v>
      </c>
      <c r="Q3209" t="b">
        <v>0</v>
      </c>
      <c r="R3209" t="s">
        <v>8305</v>
      </c>
      <c r="S3209" s="10">
        <f>(E3209/D3209)*100</f>
        <v>46.36363636363636</v>
      </c>
      <c r="T3209" s="12">
        <f>IF(P3209&gt;0,E3209/P3209,0)</f>
        <v>70.833333333333329</v>
      </c>
      <c r="U3209" t="str">
        <f>LEFT(R3209,FIND("/",R3209,1)-1)</f>
        <v>theater</v>
      </c>
      <c r="V3209" t="str">
        <f>RIGHT(R3209,(LEN(R3209)-LEN(U3209)-1))</f>
        <v>musical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>(I3210/86400)+25569+(-5/24)</f>
        <v>41848.396724537037</v>
      </c>
      <c r="K3210">
        <v>1404743477</v>
      </c>
      <c r="L3210" s="13">
        <f>(K3210/86400)+25569+(-5/24)</f>
        <v>41827.396724537037</v>
      </c>
      <c r="M3210" s="15" t="str">
        <f>TEXT(L3210, "mmm")</f>
        <v>Jul</v>
      </c>
      <c r="N3210" s="15" t="str">
        <f>TEXT(L3210, "yyyy")</f>
        <v>2014</v>
      </c>
      <c r="O3210" t="b">
        <v>1</v>
      </c>
      <c r="P3210">
        <v>82</v>
      </c>
      <c r="Q3210" t="b">
        <v>1</v>
      </c>
      <c r="R3210" t="s">
        <v>8271</v>
      </c>
      <c r="S3210" s="10">
        <f>(E3210/D3210)*100</f>
        <v>103.49999999999999</v>
      </c>
      <c r="T3210" s="12">
        <f>IF(P3210&gt;0,E3210/P3210,0)</f>
        <v>63.109756097560975</v>
      </c>
      <c r="U3210" t="str">
        <f>LEFT(R3210,FIND("/",R3210,1)-1)</f>
        <v>theater</v>
      </c>
      <c r="V3210" t="str">
        <f>RIGHT(R3210,(LEN(R3210)-LEN(U3210)-1))</f>
        <v>plays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>(I3211/86400)+25569+(-5/24)</f>
        <v>41810.75</v>
      </c>
      <c r="K3211">
        <v>1400512658</v>
      </c>
      <c r="L3211" s="13">
        <f>(K3211/86400)+25569+(-5/24)</f>
        <v>41778.42891203703</v>
      </c>
      <c r="M3211" s="15" t="str">
        <f>TEXT(L3211, "mmm")</f>
        <v>May</v>
      </c>
      <c r="N3211" s="15" t="str">
        <f>TEXT(L3211, "yyyy")</f>
        <v>2014</v>
      </c>
      <c r="O3211" t="b">
        <v>1</v>
      </c>
      <c r="P3211">
        <v>226</v>
      </c>
      <c r="Q3211" t="b">
        <v>1</v>
      </c>
      <c r="R3211" t="s">
        <v>8271</v>
      </c>
      <c r="S3211" s="10">
        <f>(E3211/D3211)*100</f>
        <v>119.32315789473684</v>
      </c>
      <c r="T3211" s="12">
        <f>IF(P3211&gt;0,E3211/P3211,0)</f>
        <v>50.157964601769912</v>
      </c>
      <c r="U3211" t="str">
        <f>LEFT(R3211,FIND("/",R3211,1)-1)</f>
        <v>theater</v>
      </c>
      <c r="V3211" t="str">
        <f>RIGHT(R3211,(LEN(R3211)-LEN(U3211)-1))</f>
        <v>plays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>(I3212/86400)+25569+(-5/24)</f>
        <v>41060.957638888889</v>
      </c>
      <c r="K3212">
        <v>1334442519</v>
      </c>
      <c r="L3212" s="13">
        <f>(K3212/86400)+25569+(-5/24)</f>
        <v>41013.728229166663</v>
      </c>
      <c r="M3212" s="15" t="str">
        <f>TEXT(L3212, "mmm")</f>
        <v>Apr</v>
      </c>
      <c r="N3212" s="15" t="str">
        <f>TEXT(L3212, "yyyy")</f>
        <v>2012</v>
      </c>
      <c r="O3212" t="b">
        <v>1</v>
      </c>
      <c r="P3212">
        <v>60</v>
      </c>
      <c r="Q3212" t="b">
        <v>1</v>
      </c>
      <c r="R3212" t="s">
        <v>8271</v>
      </c>
      <c r="S3212" s="10">
        <f>(E3212/D3212)*100</f>
        <v>125.76666666666667</v>
      </c>
      <c r="T3212" s="12">
        <f>IF(P3212&gt;0,E3212/P3212,0)</f>
        <v>62.883333333333333</v>
      </c>
      <c r="U3212" t="str">
        <f>LEFT(R3212,FIND("/",R3212,1)-1)</f>
        <v>theater</v>
      </c>
      <c r="V3212" t="str">
        <f>RIGHT(R3212,(LEN(R3212)-LEN(U3212)-1))</f>
        <v>plays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>(I3213/86400)+25569+(-5/24)</f>
        <v>41865.875</v>
      </c>
      <c r="K3213">
        <v>1405346680</v>
      </c>
      <c r="L3213" s="13">
        <f>(K3213/86400)+25569+(-5/24)</f>
        <v>41834.378240740734</v>
      </c>
      <c r="M3213" s="15" t="str">
        <f>TEXT(L3213, "mmm")</f>
        <v>Jul</v>
      </c>
      <c r="N3213" s="15" t="str">
        <f>TEXT(L3213, "yyyy")</f>
        <v>2014</v>
      </c>
      <c r="O3213" t="b">
        <v>1</v>
      </c>
      <c r="P3213">
        <v>322</v>
      </c>
      <c r="Q3213" t="b">
        <v>1</v>
      </c>
      <c r="R3213" t="s">
        <v>8271</v>
      </c>
      <c r="S3213" s="10">
        <f>(E3213/D3213)*100</f>
        <v>119.74347826086958</v>
      </c>
      <c r="T3213" s="12">
        <f>IF(P3213&gt;0,E3213/P3213,0)</f>
        <v>85.531055900621112</v>
      </c>
      <c r="U3213" t="str">
        <f>LEFT(R3213,FIND("/",R3213,1)-1)</f>
        <v>theater</v>
      </c>
      <c r="V3213" t="str">
        <f>RIGHT(R3213,(LEN(R3213)-LEN(U3213)-1))</f>
        <v>plays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>(I3214/86400)+25569+(-5/24)</f>
        <v>41859.587395833332</v>
      </c>
      <c r="K3214">
        <v>1404932751</v>
      </c>
      <c r="L3214" s="13">
        <f>(K3214/86400)+25569+(-5/24)</f>
        <v>41829.587395833332</v>
      </c>
      <c r="M3214" s="15" t="str">
        <f>TEXT(L3214, "mmm")</f>
        <v>Jul</v>
      </c>
      <c r="N3214" s="15" t="str">
        <f>TEXT(L3214, "yyyy")</f>
        <v>2014</v>
      </c>
      <c r="O3214" t="b">
        <v>1</v>
      </c>
      <c r="P3214">
        <v>94</v>
      </c>
      <c r="Q3214" t="b">
        <v>1</v>
      </c>
      <c r="R3214" t="s">
        <v>8271</v>
      </c>
      <c r="S3214" s="10">
        <f>(E3214/D3214)*100</f>
        <v>126.25</v>
      </c>
      <c r="T3214" s="12">
        <f>IF(P3214&gt;0,E3214/P3214,0)</f>
        <v>53.723404255319146</v>
      </c>
      <c r="U3214" t="str">
        <f>LEFT(R3214,FIND("/",R3214,1)-1)</f>
        <v>theater</v>
      </c>
      <c r="V3214" t="str">
        <f>RIGHT(R3214,(LEN(R3214)-LEN(U3214)-1))</f>
        <v>plays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>(I3215/86400)+25569+(-5/24)</f>
        <v>42211.555081018516</v>
      </c>
      <c r="K3215">
        <v>1434478759</v>
      </c>
      <c r="L3215" s="13">
        <f>(K3215/86400)+25569+(-5/24)</f>
        <v>42171.555081018516</v>
      </c>
      <c r="M3215" s="15" t="str">
        <f>TEXT(L3215, "mmm")</f>
        <v>Jun</v>
      </c>
      <c r="N3215" s="15" t="str">
        <f>TEXT(L3215, "yyyy")</f>
        <v>2015</v>
      </c>
      <c r="O3215" t="b">
        <v>1</v>
      </c>
      <c r="P3215">
        <v>47</v>
      </c>
      <c r="Q3215" t="b">
        <v>1</v>
      </c>
      <c r="R3215" t="s">
        <v>8271</v>
      </c>
      <c r="S3215" s="10">
        <f>(E3215/D3215)*100</f>
        <v>100.11666666666667</v>
      </c>
      <c r="T3215" s="12">
        <f>IF(P3215&gt;0,E3215/P3215,0)</f>
        <v>127.80851063829788</v>
      </c>
      <c r="U3215" t="str">
        <f>LEFT(R3215,FIND("/",R3215,1)-1)</f>
        <v>theater</v>
      </c>
      <c r="V3215" t="str">
        <f>RIGHT(R3215,(LEN(R3215)-LEN(U3215)-1))</f>
        <v>plays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>(I3216/86400)+25569+(-5/24)</f>
        <v>42374.788194444445</v>
      </c>
      <c r="K3216">
        <v>1448823673</v>
      </c>
      <c r="L3216" s="13">
        <f>(K3216/86400)+25569+(-5/24)</f>
        <v>42337.584178240737</v>
      </c>
      <c r="M3216" s="15" t="str">
        <f>TEXT(L3216, "mmm")</f>
        <v>Nov</v>
      </c>
      <c r="N3216" s="15" t="str">
        <f>TEXT(L3216, "yyyy")</f>
        <v>2015</v>
      </c>
      <c r="O3216" t="b">
        <v>1</v>
      </c>
      <c r="P3216">
        <v>115</v>
      </c>
      <c r="Q3216" t="b">
        <v>1</v>
      </c>
      <c r="R3216" t="s">
        <v>8271</v>
      </c>
      <c r="S3216" s="10">
        <f>(E3216/D3216)*100</f>
        <v>102.13333333333334</v>
      </c>
      <c r="T3216" s="12">
        <f>IF(P3216&gt;0,E3216/P3216,0)</f>
        <v>106.57391304347826</v>
      </c>
      <c r="U3216" t="str">
        <f>LEFT(R3216,FIND("/",R3216,1)-1)</f>
        <v>theater</v>
      </c>
      <c r="V3216" t="str">
        <f>RIGHT(R3216,(LEN(R3216)-LEN(U3216)-1))</f>
        <v>plays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>(I3217/86400)+25569+(-5/24)</f>
        <v>42256.957638888889</v>
      </c>
      <c r="K3217">
        <v>1438617471</v>
      </c>
      <c r="L3217" s="13">
        <f>(K3217/86400)+25569+(-5/24)</f>
        <v>42219.456840277773</v>
      </c>
      <c r="M3217" s="15" t="str">
        <f>TEXT(L3217, "mmm")</f>
        <v>Aug</v>
      </c>
      <c r="N3217" s="15" t="str">
        <f>TEXT(L3217, "yyyy")</f>
        <v>2015</v>
      </c>
      <c r="O3217" t="b">
        <v>1</v>
      </c>
      <c r="P3217">
        <v>134</v>
      </c>
      <c r="Q3217" t="b">
        <v>1</v>
      </c>
      <c r="R3217" t="s">
        <v>8271</v>
      </c>
      <c r="S3217" s="10">
        <f>(E3217/D3217)*100</f>
        <v>100.35142857142858</v>
      </c>
      <c r="T3217" s="12">
        <f>IF(P3217&gt;0,E3217/P3217,0)</f>
        <v>262.11194029850748</v>
      </c>
      <c r="U3217" t="str">
        <f>LEFT(R3217,FIND("/",R3217,1)-1)</f>
        <v>theater</v>
      </c>
      <c r="V3217" t="str">
        <f>RIGHT(R3217,(LEN(R3217)-LEN(U3217)-1))</f>
        <v>plays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>(I3218/86400)+25569+(-5/24)</f>
        <v>42196.395833333336</v>
      </c>
      <c r="K3218">
        <v>1433934371</v>
      </c>
      <c r="L3218" s="13">
        <f>(K3218/86400)+25569+(-5/24)</f>
        <v>42165.254293981481</v>
      </c>
      <c r="M3218" s="15" t="str">
        <f>TEXT(L3218, "mmm")</f>
        <v>Jun</v>
      </c>
      <c r="N3218" s="15" t="str">
        <f>TEXT(L3218, "yyyy")</f>
        <v>2015</v>
      </c>
      <c r="O3218" t="b">
        <v>1</v>
      </c>
      <c r="P3218">
        <v>35</v>
      </c>
      <c r="Q3218" t="b">
        <v>1</v>
      </c>
      <c r="R3218" t="s">
        <v>8271</v>
      </c>
      <c r="S3218" s="10">
        <f>(E3218/D3218)*100</f>
        <v>100.05</v>
      </c>
      <c r="T3218" s="12">
        <f>IF(P3218&gt;0,E3218/P3218,0)</f>
        <v>57.171428571428571</v>
      </c>
      <c r="U3218" t="str">
        <f>LEFT(R3218,FIND("/",R3218,1)-1)</f>
        <v>theater</v>
      </c>
      <c r="V3218" t="str">
        <f>RIGHT(R3218,(LEN(R3218)-LEN(U3218)-1))</f>
        <v>plays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>(I3219/86400)+25569+(-5/24)</f>
        <v>42678.337777777771</v>
      </c>
      <c r="K3219">
        <v>1475672784</v>
      </c>
      <c r="L3219" s="13">
        <f>(K3219/86400)+25569+(-5/24)</f>
        <v>42648.337777777771</v>
      </c>
      <c r="M3219" s="15" t="str">
        <f>TEXT(L3219, "mmm")</f>
        <v>Oct</v>
      </c>
      <c r="N3219" s="15" t="str">
        <f>TEXT(L3219, "yyyy")</f>
        <v>2016</v>
      </c>
      <c r="O3219" t="b">
        <v>1</v>
      </c>
      <c r="P3219">
        <v>104</v>
      </c>
      <c r="Q3219" t="b">
        <v>1</v>
      </c>
      <c r="R3219" t="s">
        <v>8271</v>
      </c>
      <c r="S3219" s="10">
        <f>(E3219/D3219)*100</f>
        <v>116.02222222222223</v>
      </c>
      <c r="T3219" s="12">
        <f>IF(P3219&gt;0,E3219/P3219,0)</f>
        <v>50.20192307692308</v>
      </c>
      <c r="U3219" t="str">
        <f>LEFT(R3219,FIND("/",R3219,1)-1)</f>
        <v>theater</v>
      </c>
      <c r="V3219" t="str">
        <f>RIGHT(R3219,(LEN(R3219)-LEN(U3219)-1))</f>
        <v>plays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>(I3220/86400)+25569+(-5/24)</f>
        <v>42003.791666666664</v>
      </c>
      <c r="K3220">
        <v>1417132986</v>
      </c>
      <c r="L3220" s="13">
        <f>(K3220/86400)+25569+(-5/24)</f>
        <v>41970.793819444443</v>
      </c>
      <c r="M3220" s="15" t="str">
        <f>TEXT(L3220, "mmm")</f>
        <v>Nov</v>
      </c>
      <c r="N3220" s="15" t="str">
        <f>TEXT(L3220, "yyyy")</f>
        <v>2014</v>
      </c>
      <c r="O3220" t="b">
        <v>1</v>
      </c>
      <c r="P3220">
        <v>184</v>
      </c>
      <c r="Q3220" t="b">
        <v>1</v>
      </c>
      <c r="R3220" t="s">
        <v>8271</v>
      </c>
      <c r="S3220" s="10">
        <f>(E3220/D3220)*100</f>
        <v>102.1</v>
      </c>
      <c r="T3220" s="12">
        <f>IF(P3220&gt;0,E3220/P3220,0)</f>
        <v>66.586956521739125</v>
      </c>
      <c r="U3220" t="str">
        <f>LEFT(R3220,FIND("/",R3220,1)-1)</f>
        <v>theater</v>
      </c>
      <c r="V3220" t="str">
        <f>RIGHT(R3220,(LEN(R3220)-LEN(U3220)-1))</f>
        <v>plays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>(I3221/86400)+25569+(-5/24)</f>
        <v>42085.733182870368</v>
      </c>
      <c r="K3221">
        <v>1424043347</v>
      </c>
      <c r="L3221" s="13">
        <f>(K3221/86400)+25569+(-5/24)</f>
        <v>42050.77484953704</v>
      </c>
      <c r="M3221" s="15" t="str">
        <f>TEXT(L3221, "mmm")</f>
        <v>Feb</v>
      </c>
      <c r="N3221" s="15" t="str">
        <f>TEXT(L3221, "yyyy")</f>
        <v>2015</v>
      </c>
      <c r="O3221" t="b">
        <v>1</v>
      </c>
      <c r="P3221">
        <v>119</v>
      </c>
      <c r="Q3221" t="b">
        <v>1</v>
      </c>
      <c r="R3221" t="s">
        <v>8271</v>
      </c>
      <c r="S3221" s="10">
        <f>(E3221/D3221)*100</f>
        <v>100.11000000000001</v>
      </c>
      <c r="T3221" s="12">
        <f>IF(P3221&gt;0,E3221/P3221,0)</f>
        <v>168.25210084033614</v>
      </c>
      <c r="U3221" t="str">
        <f>LEFT(R3221,FIND("/",R3221,1)-1)</f>
        <v>theater</v>
      </c>
      <c r="V3221" t="str">
        <f>RIGHT(R3221,(LEN(R3221)-LEN(U3221)-1))</f>
        <v>plays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>(I3222/86400)+25569+(-5/24)</f>
        <v>42806.666666666664</v>
      </c>
      <c r="K3222">
        <v>1486411204</v>
      </c>
      <c r="L3222" s="13">
        <f>(K3222/86400)+25569+(-5/24)</f>
        <v>42772.625046296293</v>
      </c>
      <c r="M3222" s="15" t="str">
        <f>TEXT(L3222, "mmm")</f>
        <v>Feb</v>
      </c>
      <c r="N3222" s="15" t="str">
        <f>TEXT(L3222, "yyyy")</f>
        <v>2017</v>
      </c>
      <c r="O3222" t="b">
        <v>1</v>
      </c>
      <c r="P3222">
        <v>59</v>
      </c>
      <c r="Q3222" t="b">
        <v>1</v>
      </c>
      <c r="R3222" t="s">
        <v>8271</v>
      </c>
      <c r="S3222" s="10">
        <f>(E3222/D3222)*100</f>
        <v>100.84</v>
      </c>
      <c r="T3222" s="12">
        <f>IF(P3222&gt;0,E3222/P3222,0)</f>
        <v>256.37288135593218</v>
      </c>
      <c r="U3222" t="str">
        <f>LEFT(R3222,FIND("/",R3222,1)-1)</f>
        <v>theater</v>
      </c>
      <c r="V3222" t="str">
        <f>RIGHT(R3222,(LEN(R3222)-LEN(U3222)-1))</f>
        <v>plays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>(I3223/86400)+25569+(-5/24)</f>
        <v>42190.488460648143</v>
      </c>
      <c r="K3223">
        <v>1433090603</v>
      </c>
      <c r="L3223" s="13">
        <f>(K3223/86400)+25569+(-5/24)</f>
        <v>42155.488460648143</v>
      </c>
      <c r="M3223" s="15" t="str">
        <f>TEXT(L3223, "mmm")</f>
        <v>May</v>
      </c>
      <c r="N3223" s="15" t="str">
        <f>TEXT(L3223, "yyyy")</f>
        <v>2015</v>
      </c>
      <c r="O3223" t="b">
        <v>1</v>
      </c>
      <c r="P3223">
        <v>113</v>
      </c>
      <c r="Q3223" t="b">
        <v>1</v>
      </c>
      <c r="R3223" t="s">
        <v>8271</v>
      </c>
      <c r="S3223" s="10">
        <f>(E3223/D3223)*100</f>
        <v>103.42499999999998</v>
      </c>
      <c r="T3223" s="12">
        <f>IF(P3223&gt;0,E3223/P3223,0)</f>
        <v>36.610619469026545</v>
      </c>
      <c r="U3223" t="str">
        <f>LEFT(R3223,FIND("/",R3223,1)-1)</f>
        <v>theater</v>
      </c>
      <c r="V3223" t="str">
        <f>RIGHT(R3223,(LEN(R3223)-LEN(U3223)-1))</f>
        <v>plays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>(I3224/86400)+25569+(-5/24)</f>
        <v>42301.686805555553</v>
      </c>
      <c r="K3224">
        <v>1443016697</v>
      </c>
      <c r="L3224" s="13">
        <f>(K3224/86400)+25569+(-5/24)</f>
        <v>42270.373807870368</v>
      </c>
      <c r="M3224" s="15" t="str">
        <f>TEXT(L3224, "mmm")</f>
        <v>Sep</v>
      </c>
      <c r="N3224" s="15" t="str">
        <f>TEXT(L3224, "yyyy")</f>
        <v>2015</v>
      </c>
      <c r="O3224" t="b">
        <v>1</v>
      </c>
      <c r="P3224">
        <v>84</v>
      </c>
      <c r="Q3224" t="b">
        <v>1</v>
      </c>
      <c r="R3224" t="s">
        <v>8271</v>
      </c>
      <c r="S3224" s="10">
        <f>(E3224/D3224)*100</f>
        <v>124.8</v>
      </c>
      <c r="T3224" s="12">
        <f>IF(P3224&gt;0,E3224/P3224,0)</f>
        <v>37.142857142857146</v>
      </c>
      <c r="U3224" t="str">
        <f>LEFT(R3224,FIND("/",R3224,1)-1)</f>
        <v>theater</v>
      </c>
      <c r="V3224" t="str">
        <f>RIGHT(R3224,(LEN(R3224)-LEN(U3224)-1))</f>
        <v>plays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>(I3225/86400)+25569+(-5/24)</f>
        <v>42236.627037037033</v>
      </c>
      <c r="K3225">
        <v>1437508976</v>
      </c>
      <c r="L3225" s="13">
        <f>(K3225/86400)+25569+(-5/24)</f>
        <v>42206.627037037033</v>
      </c>
      <c r="M3225" s="15" t="str">
        <f>TEXT(L3225, "mmm")</f>
        <v>Jul</v>
      </c>
      <c r="N3225" s="15" t="str">
        <f>TEXT(L3225, "yyyy")</f>
        <v>2015</v>
      </c>
      <c r="O3225" t="b">
        <v>1</v>
      </c>
      <c r="P3225">
        <v>74</v>
      </c>
      <c r="Q3225" t="b">
        <v>1</v>
      </c>
      <c r="R3225" t="s">
        <v>8271</v>
      </c>
      <c r="S3225" s="10">
        <f>(E3225/D3225)*100</f>
        <v>109.51612903225806</v>
      </c>
      <c r="T3225" s="12">
        <f>IF(P3225&gt;0,E3225/P3225,0)</f>
        <v>45.878378378378379</v>
      </c>
      <c r="U3225" t="str">
        <f>LEFT(R3225,FIND("/",R3225,1)-1)</f>
        <v>theater</v>
      </c>
      <c r="V3225" t="str">
        <f>RIGHT(R3225,(LEN(R3225)-LEN(U3225)-1))</f>
        <v>plays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>(I3226/86400)+25569+(-5/24)</f>
        <v>42744.999999999993</v>
      </c>
      <c r="K3226">
        <v>1479932713</v>
      </c>
      <c r="L3226" s="13">
        <f>(K3226/86400)+25569+(-5/24)</f>
        <v>42697.642511574071</v>
      </c>
      <c r="M3226" s="15" t="str">
        <f>TEXT(L3226, "mmm")</f>
        <v>Nov</v>
      </c>
      <c r="N3226" s="15" t="str">
        <f>TEXT(L3226, "yyyy")</f>
        <v>2016</v>
      </c>
      <c r="O3226" t="b">
        <v>1</v>
      </c>
      <c r="P3226">
        <v>216</v>
      </c>
      <c r="Q3226" t="b">
        <v>1</v>
      </c>
      <c r="R3226" t="s">
        <v>8271</v>
      </c>
      <c r="S3226" s="10">
        <f>(E3226/D3226)*100</f>
        <v>102.03333333333333</v>
      </c>
      <c r="T3226" s="12">
        <f>IF(P3226&gt;0,E3226/P3226,0)</f>
        <v>141.71296296296296</v>
      </c>
      <c r="U3226" t="str">
        <f>LEFT(R3226,FIND("/",R3226,1)-1)</f>
        <v>theater</v>
      </c>
      <c r="V3226" t="str">
        <f>RIGHT(R3226,(LEN(R3226)-LEN(U3226)-1))</f>
        <v>plays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>(I3227/86400)+25569+(-5/24)</f>
        <v>42524.666666666664</v>
      </c>
      <c r="K3227">
        <v>1463145938</v>
      </c>
      <c r="L3227" s="13">
        <f>(K3227/86400)+25569+(-5/24)</f>
        <v>42503.351134259261</v>
      </c>
      <c r="M3227" s="15" t="str">
        <f>TEXT(L3227, "mmm")</f>
        <v>May</v>
      </c>
      <c r="N3227" s="15" t="str">
        <f>TEXT(L3227, "yyyy")</f>
        <v>2016</v>
      </c>
      <c r="O3227" t="b">
        <v>1</v>
      </c>
      <c r="P3227">
        <v>39</v>
      </c>
      <c r="Q3227" t="b">
        <v>1</v>
      </c>
      <c r="R3227" t="s">
        <v>8271</v>
      </c>
      <c r="S3227" s="10">
        <f>(E3227/D3227)*100</f>
        <v>102.35000000000001</v>
      </c>
      <c r="T3227" s="12">
        <f>IF(P3227&gt;0,E3227/P3227,0)</f>
        <v>52.487179487179489</v>
      </c>
      <c r="U3227" t="str">
        <f>LEFT(R3227,FIND("/",R3227,1)-1)</f>
        <v>theater</v>
      </c>
      <c r="V3227" t="str">
        <f>RIGHT(R3227,(LEN(R3227)-LEN(U3227)-1))</f>
        <v>plays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>(I3228/86400)+25569+(-5/24)</f>
        <v>42307.375138888885</v>
      </c>
      <c r="K3228">
        <v>1443621612</v>
      </c>
      <c r="L3228" s="13">
        <f>(K3228/86400)+25569+(-5/24)</f>
        <v>42277.375138888885</v>
      </c>
      <c r="M3228" s="15" t="str">
        <f>TEXT(L3228, "mmm")</f>
        <v>Sep</v>
      </c>
      <c r="N3228" s="15" t="str">
        <f>TEXT(L3228, "yyyy")</f>
        <v>2015</v>
      </c>
      <c r="O3228" t="b">
        <v>1</v>
      </c>
      <c r="P3228">
        <v>21</v>
      </c>
      <c r="Q3228" t="b">
        <v>1</v>
      </c>
      <c r="R3228" t="s">
        <v>8271</v>
      </c>
      <c r="S3228" s="10">
        <f>(E3228/D3228)*100</f>
        <v>104.16666666666667</v>
      </c>
      <c r="T3228" s="12">
        <f>IF(P3228&gt;0,E3228/P3228,0)</f>
        <v>59.523809523809526</v>
      </c>
      <c r="U3228" t="str">
        <f>LEFT(R3228,FIND("/",R3228,1)-1)</f>
        <v>theater</v>
      </c>
      <c r="V3228" t="str">
        <f>RIGHT(R3228,(LEN(R3228)-LEN(U3228)-1))</f>
        <v>plays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>(I3229/86400)+25569+(-5/24)</f>
        <v>42752.674027777779</v>
      </c>
      <c r="K3229">
        <v>1482095436</v>
      </c>
      <c r="L3229" s="13">
        <f>(K3229/86400)+25569+(-5/24)</f>
        <v>42722.674027777779</v>
      </c>
      <c r="M3229" s="15" t="str">
        <f>TEXT(L3229, "mmm")</f>
        <v>Dec</v>
      </c>
      <c r="N3229" s="15" t="str">
        <f>TEXT(L3229, "yyyy")</f>
        <v>2016</v>
      </c>
      <c r="O3229" t="b">
        <v>0</v>
      </c>
      <c r="P3229">
        <v>30</v>
      </c>
      <c r="Q3229" t="b">
        <v>1</v>
      </c>
      <c r="R3229" t="s">
        <v>8271</v>
      </c>
      <c r="S3229" s="10">
        <f>(E3229/D3229)*100</f>
        <v>125</v>
      </c>
      <c r="T3229" s="12">
        <f>IF(P3229&gt;0,E3229/P3229,0)</f>
        <v>50</v>
      </c>
      <c r="U3229" t="str">
        <f>LEFT(R3229,FIND("/",R3229,1)-1)</f>
        <v>theater</v>
      </c>
      <c r="V3229" t="str">
        <f>RIGHT(R3229,(LEN(R3229)-LEN(U3229)-1))</f>
        <v>plays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>(I3230/86400)+25569+(-5/24)</f>
        <v>42354.999305555553</v>
      </c>
      <c r="K3230">
        <v>1447606884</v>
      </c>
      <c r="L3230" s="13">
        <f>(K3230/86400)+25569+(-5/24)</f>
        <v>42323.500972222224</v>
      </c>
      <c r="M3230" s="15" t="str">
        <f>TEXT(L3230, "mmm")</f>
        <v>Nov</v>
      </c>
      <c r="N3230" s="15" t="str">
        <f>TEXT(L3230, "yyyy")</f>
        <v>2015</v>
      </c>
      <c r="O3230" t="b">
        <v>1</v>
      </c>
      <c r="P3230">
        <v>37</v>
      </c>
      <c r="Q3230" t="b">
        <v>1</v>
      </c>
      <c r="R3230" t="s">
        <v>8271</v>
      </c>
      <c r="S3230" s="10">
        <f>(E3230/D3230)*100</f>
        <v>102.34285714285714</v>
      </c>
      <c r="T3230" s="12">
        <f>IF(P3230&gt;0,E3230/P3230,0)</f>
        <v>193.62162162162161</v>
      </c>
      <c r="U3230" t="str">
        <f>LEFT(R3230,FIND("/",R3230,1)-1)</f>
        <v>theater</v>
      </c>
      <c r="V3230" t="str">
        <f>RIGHT(R3230,(LEN(R3230)-LEN(U3230)-1))</f>
        <v>plays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>(I3231/86400)+25569+(-5/24)</f>
        <v>41963.124976851854</v>
      </c>
      <c r="K3231">
        <v>1413874798</v>
      </c>
      <c r="L3231" s="13">
        <f>(K3231/86400)+25569+(-5/24)</f>
        <v>41933.083310185182</v>
      </c>
      <c r="M3231" s="15" t="str">
        <f>TEXT(L3231, "mmm")</f>
        <v>Oct</v>
      </c>
      <c r="N3231" s="15" t="str">
        <f>TEXT(L3231, "yyyy")</f>
        <v>2014</v>
      </c>
      <c r="O3231" t="b">
        <v>1</v>
      </c>
      <c r="P3231">
        <v>202</v>
      </c>
      <c r="Q3231" t="b">
        <v>1</v>
      </c>
      <c r="R3231" t="s">
        <v>8271</v>
      </c>
      <c r="S3231" s="10">
        <f>(E3231/D3231)*100</f>
        <v>107.86500000000001</v>
      </c>
      <c r="T3231" s="12">
        <f>IF(P3231&gt;0,E3231/P3231,0)</f>
        <v>106.79702970297029</v>
      </c>
      <c r="U3231" t="str">
        <f>LEFT(R3231,FIND("/",R3231,1)-1)</f>
        <v>theater</v>
      </c>
      <c r="V3231" t="str">
        <f>RIGHT(R3231,(LEN(R3231)-LEN(U3231)-1))</f>
        <v>plays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>(I3232/86400)+25569+(-5/24)</f>
        <v>41912.957638888889</v>
      </c>
      <c r="K3232">
        <v>1410840126</v>
      </c>
      <c r="L3232" s="13">
        <f>(K3232/86400)+25569+(-5/24)</f>
        <v>41897.959791666661</v>
      </c>
      <c r="M3232" s="15" t="str">
        <f>TEXT(L3232, "mmm")</f>
        <v>Sep</v>
      </c>
      <c r="N3232" s="15" t="str">
        <f>TEXT(L3232, "yyyy")</f>
        <v>2014</v>
      </c>
      <c r="O3232" t="b">
        <v>1</v>
      </c>
      <c r="P3232">
        <v>37</v>
      </c>
      <c r="Q3232" t="b">
        <v>1</v>
      </c>
      <c r="R3232" t="s">
        <v>8271</v>
      </c>
      <c r="S3232" s="10">
        <f>(E3232/D3232)*100</f>
        <v>109.88461538461539</v>
      </c>
      <c r="T3232" s="12">
        <f>IF(P3232&gt;0,E3232/P3232,0)</f>
        <v>77.21621621621621</v>
      </c>
      <c r="U3232" t="str">
        <f>LEFT(R3232,FIND("/",R3232,1)-1)</f>
        <v>theater</v>
      </c>
      <c r="V3232" t="str">
        <f>RIGHT(R3232,(LEN(R3232)-LEN(U3232)-1))</f>
        <v>plays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>(I3233/86400)+25569+(-5/24)</f>
        <v>42476.735497685186</v>
      </c>
      <c r="K3233">
        <v>1458254347</v>
      </c>
      <c r="L3233" s="13">
        <f>(K3233/86400)+25569+(-5/24)</f>
        <v>42446.735497685186</v>
      </c>
      <c r="M3233" s="15" t="str">
        <f>TEXT(L3233, "mmm")</f>
        <v>Mar</v>
      </c>
      <c r="N3233" s="15" t="str">
        <f>TEXT(L3233, "yyyy")</f>
        <v>2016</v>
      </c>
      <c r="O3233" t="b">
        <v>0</v>
      </c>
      <c r="P3233">
        <v>28</v>
      </c>
      <c r="Q3233" t="b">
        <v>1</v>
      </c>
      <c r="R3233" t="s">
        <v>8271</v>
      </c>
      <c r="S3233" s="10">
        <f>(E3233/D3233)*100</f>
        <v>161</v>
      </c>
      <c r="T3233" s="12">
        <f>IF(P3233&gt;0,E3233/P3233,0)</f>
        <v>57.5</v>
      </c>
      <c r="U3233" t="str">
        <f>LEFT(R3233,FIND("/",R3233,1)-1)</f>
        <v>theater</v>
      </c>
      <c r="V3233" t="str">
        <f>RIGHT(R3233,(LEN(R3233)-LEN(U3233)-1))</f>
        <v>plays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>(I3234/86400)+25569+(-5/24)</f>
        <v>42493.957638888889</v>
      </c>
      <c r="K3234">
        <v>1459711917</v>
      </c>
      <c r="L3234" s="13">
        <f>(K3234/86400)+25569+(-5/24)</f>
        <v>42463.605520833335</v>
      </c>
      <c r="M3234" s="15" t="str">
        <f>TEXT(L3234, "mmm")</f>
        <v>Apr</v>
      </c>
      <c r="N3234" s="15" t="str">
        <f>TEXT(L3234, "yyyy")</f>
        <v>2016</v>
      </c>
      <c r="O3234" t="b">
        <v>1</v>
      </c>
      <c r="P3234">
        <v>26</v>
      </c>
      <c r="Q3234" t="b">
        <v>1</v>
      </c>
      <c r="R3234" t="s">
        <v>8271</v>
      </c>
      <c r="S3234" s="10">
        <f>(E3234/D3234)*100</f>
        <v>131.20000000000002</v>
      </c>
      <c r="T3234" s="12">
        <f>IF(P3234&gt;0,E3234/P3234,0)</f>
        <v>50.46153846153846</v>
      </c>
      <c r="U3234" t="str">
        <f>LEFT(R3234,FIND("/",R3234,1)-1)</f>
        <v>theater</v>
      </c>
      <c r="V3234" t="str">
        <f>RIGHT(R3234,(LEN(R3234)-LEN(U3234)-1))</f>
        <v>plays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>(I3235/86400)+25569+(-5/24)</f>
        <v>42796.596701388888</v>
      </c>
      <c r="K3235">
        <v>1485890355</v>
      </c>
      <c r="L3235" s="13">
        <f>(K3235/86400)+25569+(-5/24)</f>
        <v>42766.596701388888</v>
      </c>
      <c r="M3235" s="15" t="str">
        <f>TEXT(L3235, "mmm")</f>
        <v>Jan</v>
      </c>
      <c r="N3235" s="15" t="str">
        <f>TEXT(L3235, "yyyy")</f>
        <v>2017</v>
      </c>
      <c r="O3235" t="b">
        <v>0</v>
      </c>
      <c r="P3235">
        <v>61</v>
      </c>
      <c r="Q3235" t="b">
        <v>1</v>
      </c>
      <c r="R3235" t="s">
        <v>8271</v>
      </c>
      <c r="S3235" s="10">
        <f>(E3235/D3235)*100</f>
        <v>118.8</v>
      </c>
      <c r="T3235" s="12">
        <f>IF(P3235&gt;0,E3235/P3235,0)</f>
        <v>97.377049180327873</v>
      </c>
      <c r="U3235" t="str">
        <f>LEFT(R3235,FIND("/",R3235,1)-1)</f>
        <v>theater</v>
      </c>
      <c r="V3235" t="str">
        <f>RIGHT(R3235,(LEN(R3235)-LEN(U3235)-1))</f>
        <v>plays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>(I3236/86400)+25569+(-5/24)</f>
        <v>42767.771527777775</v>
      </c>
      <c r="K3236">
        <v>1483124208</v>
      </c>
      <c r="L3236" s="13">
        <f>(K3236/86400)+25569+(-5/24)</f>
        <v>42734.581111111103</v>
      </c>
      <c r="M3236" s="15" t="str">
        <f>TEXT(L3236, "mmm")</f>
        <v>Dec</v>
      </c>
      <c r="N3236" s="15" t="str">
        <f>TEXT(L3236, "yyyy")</f>
        <v>2016</v>
      </c>
      <c r="O3236" t="b">
        <v>0</v>
      </c>
      <c r="P3236">
        <v>115</v>
      </c>
      <c r="Q3236" t="b">
        <v>1</v>
      </c>
      <c r="R3236" t="s">
        <v>8271</v>
      </c>
      <c r="S3236" s="10">
        <f>(E3236/D3236)*100</f>
        <v>100.39275000000001</v>
      </c>
      <c r="T3236" s="12">
        <f>IF(P3236&gt;0,E3236/P3236,0)</f>
        <v>34.91921739130435</v>
      </c>
      <c r="U3236" t="str">
        <f>LEFT(R3236,FIND("/",R3236,1)-1)</f>
        <v>theater</v>
      </c>
      <c r="V3236" t="str">
        <f>RIGHT(R3236,(LEN(R3236)-LEN(U3236)-1))</f>
        <v>plays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>(I3237/86400)+25569+(-5/24)</f>
        <v>42552.139479166661</v>
      </c>
      <c r="K3237">
        <v>1464769251</v>
      </c>
      <c r="L3237" s="13">
        <f>(K3237/86400)+25569+(-5/24)</f>
        <v>42522.139479166661</v>
      </c>
      <c r="M3237" s="15" t="str">
        <f>TEXT(L3237, "mmm")</f>
        <v>Jun</v>
      </c>
      <c r="N3237" s="15" t="str">
        <f>TEXT(L3237, "yyyy")</f>
        <v>2016</v>
      </c>
      <c r="O3237" t="b">
        <v>1</v>
      </c>
      <c r="P3237">
        <v>181</v>
      </c>
      <c r="Q3237" t="b">
        <v>1</v>
      </c>
      <c r="R3237" t="s">
        <v>8271</v>
      </c>
      <c r="S3237" s="10">
        <f>(E3237/D3237)*100</f>
        <v>103.20666666666666</v>
      </c>
      <c r="T3237" s="12">
        <f>IF(P3237&gt;0,E3237/P3237,0)</f>
        <v>85.530386740331494</v>
      </c>
      <c r="U3237" t="str">
        <f>LEFT(R3237,FIND("/",R3237,1)-1)</f>
        <v>theater</v>
      </c>
      <c r="V3237" t="str">
        <f>RIGHT(R3237,(LEN(R3237)-LEN(U3237)-1))</f>
        <v>plays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>(I3238/86400)+25569+(-5/24)</f>
        <v>42732.708715277775</v>
      </c>
      <c r="K3238">
        <v>1480370433</v>
      </c>
      <c r="L3238" s="13">
        <f>(K3238/86400)+25569+(-5/24)</f>
        <v>42702.708715277775</v>
      </c>
      <c r="M3238" s="15" t="str">
        <f>TEXT(L3238, "mmm")</f>
        <v>Nov</v>
      </c>
      <c r="N3238" s="15" t="str">
        <f>TEXT(L3238, "yyyy")</f>
        <v>2016</v>
      </c>
      <c r="O3238" t="b">
        <v>0</v>
      </c>
      <c r="P3238">
        <v>110</v>
      </c>
      <c r="Q3238" t="b">
        <v>1</v>
      </c>
      <c r="R3238" t="s">
        <v>8271</v>
      </c>
      <c r="S3238" s="10">
        <f>(E3238/D3238)*100</f>
        <v>100.6</v>
      </c>
      <c r="T3238" s="12">
        <f>IF(P3238&gt;0,E3238/P3238,0)</f>
        <v>182.90909090909091</v>
      </c>
      <c r="U3238" t="str">
        <f>LEFT(R3238,FIND("/",R3238,1)-1)</f>
        <v>theater</v>
      </c>
      <c r="V3238" t="str">
        <f>RIGHT(R3238,(LEN(R3238)-LEN(U3238)-1))</f>
        <v>plays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>(I3239/86400)+25569+(-5/24)</f>
        <v>42275.957638888889</v>
      </c>
      <c r="K3239">
        <v>1441452184</v>
      </c>
      <c r="L3239" s="13">
        <f>(K3239/86400)+25569+(-5/24)</f>
        <v>42252.266018518516</v>
      </c>
      <c r="M3239" s="15" t="str">
        <f>TEXT(L3239, "mmm")</f>
        <v>Sep</v>
      </c>
      <c r="N3239" s="15" t="str">
        <f>TEXT(L3239, "yyyy")</f>
        <v>2015</v>
      </c>
      <c r="O3239" t="b">
        <v>1</v>
      </c>
      <c r="P3239">
        <v>269</v>
      </c>
      <c r="Q3239" t="b">
        <v>1</v>
      </c>
      <c r="R3239" t="s">
        <v>8271</v>
      </c>
      <c r="S3239" s="10">
        <f>(E3239/D3239)*100</f>
        <v>100.78754285714287</v>
      </c>
      <c r="T3239" s="12">
        <f>IF(P3239&gt;0,E3239/P3239,0)</f>
        <v>131.13620817843866</v>
      </c>
      <c r="U3239" t="str">
        <f>LEFT(R3239,FIND("/",R3239,1)-1)</f>
        <v>theater</v>
      </c>
      <c r="V3239" t="str">
        <f>RIGHT(R3239,(LEN(R3239)-LEN(U3239)-1))</f>
        <v>plays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>(I3240/86400)+25569+(-5/24)</f>
        <v>42186.302060185182</v>
      </c>
      <c r="K3240">
        <v>1433160898</v>
      </c>
      <c r="L3240" s="13">
        <f>(K3240/86400)+25569+(-5/24)</f>
        <v>42156.302060185182</v>
      </c>
      <c r="M3240" s="15" t="str">
        <f>TEXT(L3240, "mmm")</f>
        <v>Jun</v>
      </c>
      <c r="N3240" s="15" t="str">
        <f>TEXT(L3240, "yyyy")</f>
        <v>2015</v>
      </c>
      <c r="O3240" t="b">
        <v>1</v>
      </c>
      <c r="P3240">
        <v>79</v>
      </c>
      <c r="Q3240" t="b">
        <v>1</v>
      </c>
      <c r="R3240" t="s">
        <v>8271</v>
      </c>
      <c r="S3240" s="10">
        <f>(E3240/D3240)*100</f>
        <v>112.32142857142857</v>
      </c>
      <c r="T3240" s="12">
        <f>IF(P3240&gt;0,E3240/P3240,0)</f>
        <v>39.810126582278478</v>
      </c>
      <c r="U3240" t="str">
        <f>LEFT(R3240,FIND("/",R3240,1)-1)</f>
        <v>theater</v>
      </c>
      <c r="V3240" t="str">
        <f>RIGHT(R3240,(LEN(R3240)-LEN(U3240)-1))</f>
        <v>plays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>(I3241/86400)+25569+(-5/24)</f>
        <v>42302.790972222218</v>
      </c>
      <c r="K3241">
        <v>1443665293</v>
      </c>
      <c r="L3241" s="13">
        <f>(K3241/86400)+25569+(-5/24)</f>
        <v>42277.880706018514</v>
      </c>
      <c r="M3241" s="15" t="str">
        <f>TEXT(L3241, "mmm")</f>
        <v>Sep</v>
      </c>
      <c r="N3241" s="15" t="str">
        <f>TEXT(L3241, "yyyy")</f>
        <v>2015</v>
      </c>
      <c r="O3241" t="b">
        <v>1</v>
      </c>
      <c r="P3241">
        <v>104</v>
      </c>
      <c r="Q3241" t="b">
        <v>1</v>
      </c>
      <c r="R3241" t="s">
        <v>8271</v>
      </c>
      <c r="S3241" s="10">
        <f>(E3241/D3241)*100</f>
        <v>105.91914022517912</v>
      </c>
      <c r="T3241" s="12">
        <f>IF(P3241&gt;0,E3241/P3241,0)</f>
        <v>59.701730769230764</v>
      </c>
      <c r="U3241" t="str">
        <f>LEFT(R3241,FIND("/",R3241,1)-1)</f>
        <v>theater</v>
      </c>
      <c r="V3241" t="str">
        <f>RIGHT(R3241,(LEN(R3241)-LEN(U3241)-1))</f>
        <v>plays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>(I3242/86400)+25569+(-5/24)</f>
        <v>42782.749999999993</v>
      </c>
      <c r="K3242">
        <v>1484843948</v>
      </c>
      <c r="L3242" s="13">
        <f>(K3242/86400)+25569+(-5/24)</f>
        <v>42754.485509259255</v>
      </c>
      <c r="M3242" s="15" t="str">
        <f>TEXT(L3242, "mmm")</f>
        <v>Jan</v>
      </c>
      <c r="N3242" s="15" t="str">
        <f>TEXT(L3242, "yyyy")</f>
        <v>2017</v>
      </c>
      <c r="O3242" t="b">
        <v>0</v>
      </c>
      <c r="P3242">
        <v>34</v>
      </c>
      <c r="Q3242" t="b">
        <v>1</v>
      </c>
      <c r="R3242" t="s">
        <v>8271</v>
      </c>
      <c r="S3242" s="10">
        <f>(E3242/D3242)*100</f>
        <v>100.56666666666668</v>
      </c>
      <c r="T3242" s="12">
        <f>IF(P3242&gt;0,E3242/P3242,0)</f>
        <v>88.735294117647058</v>
      </c>
      <c r="U3242" t="str">
        <f>LEFT(R3242,FIND("/",R3242,1)-1)</f>
        <v>theater</v>
      </c>
      <c r="V3242" t="str">
        <f>RIGHT(R3242,(LEN(R3242)-LEN(U3242)-1))</f>
        <v>plays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>(I3243/86400)+25569+(-5/24)</f>
        <v>41926.082638888889</v>
      </c>
      <c r="K3243">
        <v>1410421670</v>
      </c>
      <c r="L3243" s="13">
        <f>(K3243/86400)+25569+(-5/24)</f>
        <v>41893.116550925923</v>
      </c>
      <c r="M3243" s="15" t="str">
        <f>TEXT(L3243, "mmm")</f>
        <v>Sep</v>
      </c>
      <c r="N3243" s="15" t="str">
        <f>TEXT(L3243, "yyyy")</f>
        <v>2014</v>
      </c>
      <c r="O3243" t="b">
        <v>1</v>
      </c>
      <c r="P3243">
        <v>167</v>
      </c>
      <c r="Q3243" t="b">
        <v>1</v>
      </c>
      <c r="R3243" t="s">
        <v>8271</v>
      </c>
      <c r="S3243" s="10">
        <f>(E3243/D3243)*100</f>
        <v>115.30588235294117</v>
      </c>
      <c r="T3243" s="12">
        <f>IF(P3243&gt;0,E3243/P3243,0)</f>
        <v>58.688622754491021</v>
      </c>
      <c r="U3243" t="str">
        <f>LEFT(R3243,FIND("/",R3243,1)-1)</f>
        <v>theater</v>
      </c>
      <c r="V3243" t="str">
        <f>RIGHT(R3243,(LEN(R3243)-LEN(U3243)-1))</f>
        <v>plays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>(I3244/86400)+25569+(-5/24)</f>
        <v>41901.547361111108</v>
      </c>
      <c r="K3244">
        <v>1408558092</v>
      </c>
      <c r="L3244" s="13">
        <f>(K3244/86400)+25569+(-5/24)</f>
        <v>41871.547361111108</v>
      </c>
      <c r="M3244" s="15" t="str">
        <f>TEXT(L3244, "mmm")</f>
        <v>Aug</v>
      </c>
      <c r="N3244" s="15" t="str">
        <f>TEXT(L3244, "yyyy")</f>
        <v>2014</v>
      </c>
      <c r="O3244" t="b">
        <v>1</v>
      </c>
      <c r="P3244">
        <v>183</v>
      </c>
      <c r="Q3244" t="b">
        <v>1</v>
      </c>
      <c r="R3244" t="s">
        <v>8271</v>
      </c>
      <c r="S3244" s="10">
        <f>(E3244/D3244)*100</f>
        <v>127.30419999999999</v>
      </c>
      <c r="T3244" s="12">
        <f>IF(P3244&gt;0,E3244/P3244,0)</f>
        <v>69.56513661202186</v>
      </c>
      <c r="U3244" t="str">
        <f>LEFT(R3244,FIND("/",R3244,1)-1)</f>
        <v>theater</v>
      </c>
      <c r="V3244" t="str">
        <f>RIGHT(R3244,(LEN(R3244)-LEN(U3244)-1))</f>
        <v>plays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>(I3245/86400)+25569+(-5/24)</f>
        <v>42285.791666666664</v>
      </c>
      <c r="K3245">
        <v>1442283562</v>
      </c>
      <c r="L3245" s="13">
        <f>(K3245/86400)+25569+(-5/24)</f>
        <v>42261.888449074067</v>
      </c>
      <c r="M3245" s="15" t="str">
        <f>TEXT(L3245, "mmm")</f>
        <v>Sep</v>
      </c>
      <c r="N3245" s="15" t="str">
        <f>TEXT(L3245, "yyyy")</f>
        <v>2015</v>
      </c>
      <c r="O3245" t="b">
        <v>1</v>
      </c>
      <c r="P3245">
        <v>71</v>
      </c>
      <c r="Q3245" t="b">
        <v>1</v>
      </c>
      <c r="R3245" t="s">
        <v>8271</v>
      </c>
      <c r="S3245" s="10">
        <f>(E3245/D3245)*100</f>
        <v>102.83750000000001</v>
      </c>
      <c r="T3245" s="12">
        <f>IF(P3245&gt;0,E3245/P3245,0)</f>
        <v>115.87323943661971</v>
      </c>
      <c r="U3245" t="str">
        <f>LEFT(R3245,FIND("/",R3245,1)-1)</f>
        <v>theater</v>
      </c>
      <c r="V3245" t="str">
        <f>RIGHT(R3245,(LEN(R3245)-LEN(U3245)-1))</f>
        <v>plays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>(I3246/86400)+25569+(-5/24)</f>
        <v>42705.527569444443</v>
      </c>
      <c r="K3246">
        <v>1478018382</v>
      </c>
      <c r="L3246" s="13">
        <f>(K3246/86400)+25569+(-5/24)</f>
        <v>42675.485902777778</v>
      </c>
      <c r="M3246" s="15" t="str">
        <f>TEXT(L3246, "mmm")</f>
        <v>Nov</v>
      </c>
      <c r="N3246" s="15" t="str">
        <f>TEXT(L3246, "yyyy")</f>
        <v>2016</v>
      </c>
      <c r="O3246" t="b">
        <v>0</v>
      </c>
      <c r="P3246">
        <v>69</v>
      </c>
      <c r="Q3246" t="b">
        <v>1</v>
      </c>
      <c r="R3246" t="s">
        <v>8271</v>
      </c>
      <c r="S3246" s="10">
        <f>(E3246/D3246)*100</f>
        <v>102.9375</v>
      </c>
      <c r="T3246" s="12">
        <f>IF(P3246&gt;0,E3246/P3246,0)</f>
        <v>23.869565217391305</v>
      </c>
      <c r="U3246" t="str">
        <f>LEFT(R3246,FIND("/",R3246,1)-1)</f>
        <v>theater</v>
      </c>
      <c r="V3246" t="str">
        <f>RIGHT(R3246,(LEN(R3246)-LEN(U3246)-1))</f>
        <v>plays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>(I3247/86400)+25569+(-5/24)</f>
        <v>42166.874999999993</v>
      </c>
      <c r="K3247">
        <v>1431354258</v>
      </c>
      <c r="L3247" s="13">
        <f>(K3247/86400)+25569+(-5/24)</f>
        <v>42135.391874999994</v>
      </c>
      <c r="M3247" s="15" t="str">
        <f>TEXT(L3247, "mmm")</f>
        <v>May</v>
      </c>
      <c r="N3247" s="15" t="str">
        <f>TEXT(L3247, "yyyy")</f>
        <v>2015</v>
      </c>
      <c r="O3247" t="b">
        <v>0</v>
      </c>
      <c r="P3247">
        <v>270</v>
      </c>
      <c r="Q3247" t="b">
        <v>1</v>
      </c>
      <c r="R3247" t="s">
        <v>8271</v>
      </c>
      <c r="S3247" s="10">
        <f>(E3247/D3247)*100</f>
        <v>104.3047619047619</v>
      </c>
      <c r="T3247" s="12">
        <f>IF(P3247&gt;0,E3247/P3247,0)</f>
        <v>81.125925925925927</v>
      </c>
      <c r="U3247" t="str">
        <f>LEFT(R3247,FIND("/",R3247,1)-1)</f>
        <v>theater</v>
      </c>
      <c r="V3247" t="str">
        <f>RIGHT(R3247,(LEN(R3247)-LEN(U3247)-1))</f>
        <v>plays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>(I3248/86400)+25569+(-5/24)</f>
        <v>42258.957638888889</v>
      </c>
      <c r="K3248">
        <v>1439551200</v>
      </c>
      <c r="L3248" s="13">
        <f>(K3248/86400)+25569+(-5/24)</f>
        <v>42230.263888888883</v>
      </c>
      <c r="M3248" s="15" t="str">
        <f>TEXT(L3248, "mmm")</f>
        <v>Aug</v>
      </c>
      <c r="N3248" s="15" t="str">
        <f>TEXT(L3248, "yyyy")</f>
        <v>2015</v>
      </c>
      <c r="O3248" t="b">
        <v>1</v>
      </c>
      <c r="P3248">
        <v>193</v>
      </c>
      <c r="Q3248" t="b">
        <v>1</v>
      </c>
      <c r="R3248" t="s">
        <v>8271</v>
      </c>
      <c r="S3248" s="10">
        <f>(E3248/D3248)*100</f>
        <v>111.22000000000001</v>
      </c>
      <c r="T3248" s="12">
        <f>IF(P3248&gt;0,E3248/P3248,0)</f>
        <v>57.626943005181346</v>
      </c>
      <c r="U3248" t="str">
        <f>LEFT(R3248,FIND("/",R3248,1)-1)</f>
        <v>theater</v>
      </c>
      <c r="V3248" t="str">
        <f>RIGHT(R3248,(LEN(R3248)-LEN(U3248)-1))</f>
        <v>plays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>(I3249/86400)+25569+(-5/24)</f>
        <v>42197.22583333333</v>
      </c>
      <c r="K3249">
        <v>1434104712</v>
      </c>
      <c r="L3249" s="13">
        <f>(K3249/86400)+25569+(-5/24)</f>
        <v>42167.22583333333</v>
      </c>
      <c r="M3249" s="15" t="str">
        <f>TEXT(L3249, "mmm")</f>
        <v>Jun</v>
      </c>
      <c r="N3249" s="15" t="str">
        <f>TEXT(L3249, "yyyy")</f>
        <v>2015</v>
      </c>
      <c r="O3249" t="b">
        <v>1</v>
      </c>
      <c r="P3249">
        <v>57</v>
      </c>
      <c r="Q3249" t="b">
        <v>1</v>
      </c>
      <c r="R3249" t="s">
        <v>8271</v>
      </c>
      <c r="S3249" s="10">
        <f>(E3249/D3249)*100</f>
        <v>105.86</v>
      </c>
      <c r="T3249" s="12">
        <f>IF(P3249&gt;0,E3249/P3249,0)</f>
        <v>46.429824561403507</v>
      </c>
      <c r="U3249" t="str">
        <f>LEFT(R3249,FIND("/",R3249,1)-1)</f>
        <v>theater</v>
      </c>
      <c r="V3249" t="str">
        <f>RIGHT(R3249,(LEN(R3249)-LEN(U3249)-1))</f>
        <v>plays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>(I3250/86400)+25569+(-5/24)</f>
        <v>42098.638391203705</v>
      </c>
      <c r="K3250">
        <v>1425590357</v>
      </c>
      <c r="L3250" s="13">
        <f>(K3250/86400)+25569+(-5/24)</f>
        <v>42068.68005787037</v>
      </c>
      <c r="M3250" s="15" t="str">
        <f>TEXT(L3250, "mmm")</f>
        <v>Mar</v>
      </c>
      <c r="N3250" s="15" t="str">
        <f>TEXT(L3250, "yyyy")</f>
        <v>2015</v>
      </c>
      <c r="O3250" t="b">
        <v>1</v>
      </c>
      <c r="P3250">
        <v>200</v>
      </c>
      <c r="Q3250" t="b">
        <v>1</v>
      </c>
      <c r="R3250" t="s">
        <v>8271</v>
      </c>
      <c r="S3250" s="10">
        <f>(E3250/D3250)*100</f>
        <v>100.79166666666666</v>
      </c>
      <c r="T3250" s="12">
        <f>IF(P3250&gt;0,E3250/P3250,0)</f>
        <v>60.475000000000001</v>
      </c>
      <c r="U3250" t="str">
        <f>LEFT(R3250,FIND("/",R3250,1)-1)</f>
        <v>theater</v>
      </c>
      <c r="V3250" t="str">
        <f>RIGHT(R3250,(LEN(R3250)-LEN(U3250)-1))</f>
        <v>plays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>(I3251/86400)+25569+(-5/24)</f>
        <v>42175.538356481477</v>
      </c>
      <c r="K3251">
        <v>1432230914</v>
      </c>
      <c r="L3251" s="13">
        <f>(K3251/86400)+25569+(-5/24)</f>
        <v>42145.538356481477</v>
      </c>
      <c r="M3251" s="15" t="str">
        <f>TEXT(L3251, "mmm")</f>
        <v>May</v>
      </c>
      <c r="N3251" s="15" t="str">
        <f>TEXT(L3251, "yyyy")</f>
        <v>2015</v>
      </c>
      <c r="O3251" t="b">
        <v>1</v>
      </c>
      <c r="P3251">
        <v>88</v>
      </c>
      <c r="Q3251" t="b">
        <v>1</v>
      </c>
      <c r="R3251" t="s">
        <v>8271</v>
      </c>
      <c r="S3251" s="10">
        <f>(E3251/D3251)*100</f>
        <v>104.92727272727274</v>
      </c>
      <c r="T3251" s="12">
        <f>IF(P3251&gt;0,E3251/P3251,0)</f>
        <v>65.579545454545453</v>
      </c>
      <c r="U3251" t="str">
        <f>LEFT(R3251,FIND("/",R3251,1)-1)</f>
        <v>theater</v>
      </c>
      <c r="V3251" t="str">
        <f>RIGHT(R3251,(LEN(R3251)-LEN(U3251)-1))</f>
        <v>plays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>(I3252/86400)+25569+(-5/24)</f>
        <v>41948.575509259259</v>
      </c>
      <c r="K3252">
        <v>1412617724</v>
      </c>
      <c r="L3252" s="13">
        <f>(K3252/86400)+25569+(-5/24)</f>
        <v>41918.533842592587</v>
      </c>
      <c r="M3252" s="15" t="str">
        <f>TEXT(L3252, "mmm")</f>
        <v>Oct</v>
      </c>
      <c r="N3252" s="15" t="str">
        <f>TEXT(L3252, "yyyy")</f>
        <v>2014</v>
      </c>
      <c r="O3252" t="b">
        <v>1</v>
      </c>
      <c r="P3252">
        <v>213</v>
      </c>
      <c r="Q3252" t="b">
        <v>1</v>
      </c>
      <c r="R3252" t="s">
        <v>8271</v>
      </c>
      <c r="S3252" s="10">
        <f>(E3252/D3252)*100</f>
        <v>101.55199999999999</v>
      </c>
      <c r="T3252" s="12">
        <f>IF(P3252&gt;0,E3252/P3252,0)</f>
        <v>119.1924882629108</v>
      </c>
      <c r="U3252" t="str">
        <f>LEFT(R3252,FIND("/",R3252,1)-1)</f>
        <v>theater</v>
      </c>
      <c r="V3252" t="str">
        <f>RIGHT(R3252,(LEN(R3252)-LEN(U3252)-1))</f>
        <v>plays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>(I3253/86400)+25569+(-5/24)</f>
        <v>42176.52275462963</v>
      </c>
      <c r="K3253">
        <v>1432315966</v>
      </c>
      <c r="L3253" s="13">
        <f>(K3253/86400)+25569+(-5/24)</f>
        <v>42146.52275462963</v>
      </c>
      <c r="M3253" s="15" t="str">
        <f>TEXT(L3253, "mmm")</f>
        <v>May</v>
      </c>
      <c r="N3253" s="15" t="str">
        <f>TEXT(L3253, "yyyy")</f>
        <v>2015</v>
      </c>
      <c r="O3253" t="b">
        <v>1</v>
      </c>
      <c r="P3253">
        <v>20</v>
      </c>
      <c r="Q3253" t="b">
        <v>1</v>
      </c>
      <c r="R3253" t="s">
        <v>8271</v>
      </c>
      <c r="S3253" s="10">
        <f>(E3253/D3253)*100</f>
        <v>110.73333333333333</v>
      </c>
      <c r="T3253" s="12">
        <f>IF(P3253&gt;0,E3253/P3253,0)</f>
        <v>83.05</v>
      </c>
      <c r="U3253" t="str">
        <f>LEFT(R3253,FIND("/",R3253,1)-1)</f>
        <v>theater</v>
      </c>
      <c r="V3253" t="str">
        <f>RIGHT(R3253,(LEN(R3253)-LEN(U3253)-1))</f>
        <v>plays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>(I3254/86400)+25569+(-5/24)</f>
        <v>42620.264351851853</v>
      </c>
      <c r="K3254">
        <v>1470655240</v>
      </c>
      <c r="L3254" s="13">
        <f>(K3254/86400)+25569+(-5/24)</f>
        <v>42590.264351851853</v>
      </c>
      <c r="M3254" s="15" t="str">
        <f>TEXT(L3254, "mmm")</f>
        <v>Aug</v>
      </c>
      <c r="N3254" s="15" t="str">
        <f>TEXT(L3254, "yyyy")</f>
        <v>2016</v>
      </c>
      <c r="O3254" t="b">
        <v>1</v>
      </c>
      <c r="P3254">
        <v>50</v>
      </c>
      <c r="Q3254" t="b">
        <v>1</v>
      </c>
      <c r="R3254" t="s">
        <v>8271</v>
      </c>
      <c r="S3254" s="10">
        <f>(E3254/D3254)*100</f>
        <v>127.82222222222221</v>
      </c>
      <c r="T3254" s="12">
        <f>IF(P3254&gt;0,E3254/P3254,0)</f>
        <v>57.52</v>
      </c>
      <c r="U3254" t="str">
        <f>LEFT(R3254,FIND("/",R3254,1)-1)</f>
        <v>theater</v>
      </c>
      <c r="V3254" t="str">
        <f>RIGHT(R3254,(LEN(R3254)-LEN(U3254)-1))</f>
        <v>plays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>(I3255/86400)+25569+(-5/24)</f>
        <v>42620.947916666664</v>
      </c>
      <c r="K3255">
        <v>1471701028</v>
      </c>
      <c r="L3255" s="13">
        <f>(K3255/86400)+25569+(-5/24)</f>
        <v>42602.368379629632</v>
      </c>
      <c r="M3255" s="15" t="str">
        <f>TEXT(L3255, "mmm")</f>
        <v>Aug</v>
      </c>
      <c r="N3255" s="15" t="str">
        <f>TEXT(L3255, "yyyy")</f>
        <v>2016</v>
      </c>
      <c r="O3255" t="b">
        <v>1</v>
      </c>
      <c r="P3255">
        <v>115</v>
      </c>
      <c r="Q3255" t="b">
        <v>1</v>
      </c>
      <c r="R3255" t="s">
        <v>8271</v>
      </c>
      <c r="S3255" s="10">
        <f>(E3255/D3255)*100</f>
        <v>101.82500000000002</v>
      </c>
      <c r="T3255" s="12">
        <f>IF(P3255&gt;0,E3255/P3255,0)</f>
        <v>177.08695652173913</v>
      </c>
      <c r="U3255" t="str">
        <f>LEFT(R3255,FIND("/",R3255,1)-1)</f>
        <v>theater</v>
      </c>
      <c r="V3255" t="str">
        <f>RIGHT(R3255,(LEN(R3255)-LEN(U3255)-1))</f>
        <v>plays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>(I3256/86400)+25569+(-5/24)</f>
        <v>42088.835752314808</v>
      </c>
      <c r="K3256">
        <v>1424743409</v>
      </c>
      <c r="L3256" s="13">
        <f>(K3256/86400)+25569+(-5/24)</f>
        <v>42058.877418981479</v>
      </c>
      <c r="M3256" s="15" t="str">
        <f>TEXT(L3256, "mmm")</f>
        <v>Feb</v>
      </c>
      <c r="N3256" s="15" t="str">
        <f>TEXT(L3256, "yyyy")</f>
        <v>2015</v>
      </c>
      <c r="O3256" t="b">
        <v>1</v>
      </c>
      <c r="P3256">
        <v>186</v>
      </c>
      <c r="Q3256" t="b">
        <v>1</v>
      </c>
      <c r="R3256" t="s">
        <v>8271</v>
      </c>
      <c r="S3256" s="10">
        <f>(E3256/D3256)*100</f>
        <v>101.25769230769231</v>
      </c>
      <c r="T3256" s="12">
        <f>IF(P3256&gt;0,E3256/P3256,0)</f>
        <v>70.771505376344081</v>
      </c>
      <c r="U3256" t="str">
        <f>LEFT(R3256,FIND("/",R3256,1)-1)</f>
        <v>theater</v>
      </c>
      <c r="V3256" t="str">
        <f>RIGHT(R3256,(LEN(R3256)-LEN(U3256)-1))</f>
        <v>plays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>(I3257/86400)+25569+(-5/24)</f>
        <v>41919.559895833328</v>
      </c>
      <c r="K3257">
        <v>1410114375</v>
      </c>
      <c r="L3257" s="13">
        <f>(K3257/86400)+25569+(-5/24)</f>
        <v>41889.559895833328</v>
      </c>
      <c r="M3257" s="15" t="str">
        <f>TEXT(L3257, "mmm")</f>
        <v>Sep</v>
      </c>
      <c r="N3257" s="15" t="str">
        <f>TEXT(L3257, "yyyy")</f>
        <v>2014</v>
      </c>
      <c r="O3257" t="b">
        <v>1</v>
      </c>
      <c r="P3257">
        <v>18</v>
      </c>
      <c r="Q3257" t="b">
        <v>1</v>
      </c>
      <c r="R3257" t="s">
        <v>8271</v>
      </c>
      <c r="S3257" s="10">
        <f>(E3257/D3257)*100</f>
        <v>175</v>
      </c>
      <c r="T3257" s="12">
        <f>IF(P3257&gt;0,E3257/P3257,0)</f>
        <v>29.166666666666668</v>
      </c>
      <c r="U3257" t="str">
        <f>LEFT(R3257,FIND("/",R3257,1)-1)</f>
        <v>theater</v>
      </c>
      <c r="V3257" t="str">
        <f>RIGHT(R3257,(LEN(R3257)-LEN(U3257)-1))</f>
        <v>plays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>(I3258/86400)+25569+(-5/24)</f>
        <v>42165.957638888889</v>
      </c>
      <c r="K3258">
        <v>1432129577</v>
      </c>
      <c r="L3258" s="13">
        <f>(K3258/86400)+25569+(-5/24)</f>
        <v>42144.365474537037</v>
      </c>
      <c r="M3258" s="15" t="str">
        <f>TEXT(L3258, "mmm")</f>
        <v>May</v>
      </c>
      <c r="N3258" s="15" t="str">
        <f>TEXT(L3258, "yyyy")</f>
        <v>2015</v>
      </c>
      <c r="O3258" t="b">
        <v>1</v>
      </c>
      <c r="P3258">
        <v>176</v>
      </c>
      <c r="Q3258" t="b">
        <v>1</v>
      </c>
      <c r="R3258" t="s">
        <v>8271</v>
      </c>
      <c r="S3258" s="10">
        <f>(E3258/D3258)*100</f>
        <v>128.06</v>
      </c>
      <c r="T3258" s="12">
        <f>IF(P3258&gt;0,E3258/P3258,0)</f>
        <v>72.76136363636364</v>
      </c>
      <c r="U3258" t="str">
        <f>LEFT(R3258,FIND("/",R3258,1)-1)</f>
        <v>theater</v>
      </c>
      <c r="V3258" t="str">
        <f>RIGHT(R3258,(LEN(R3258)-LEN(U3258)-1))</f>
        <v>plays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>(I3259/86400)+25569+(-5/24)</f>
        <v>42788.351296296292</v>
      </c>
      <c r="K3259">
        <v>1485177952</v>
      </c>
      <c r="L3259" s="13">
        <f>(K3259/86400)+25569+(-5/24)</f>
        <v>42758.351296296292</v>
      </c>
      <c r="M3259" s="15" t="str">
        <f>TEXT(L3259, "mmm")</f>
        <v>Jan</v>
      </c>
      <c r="N3259" s="15" t="str">
        <f>TEXT(L3259, "yyyy")</f>
        <v>2017</v>
      </c>
      <c r="O3259" t="b">
        <v>0</v>
      </c>
      <c r="P3259">
        <v>41</v>
      </c>
      <c r="Q3259" t="b">
        <v>1</v>
      </c>
      <c r="R3259" t="s">
        <v>8271</v>
      </c>
      <c r="S3259" s="10">
        <f>(E3259/D3259)*100</f>
        <v>106.29949999999999</v>
      </c>
      <c r="T3259" s="12">
        <f>IF(P3259&gt;0,E3259/P3259,0)</f>
        <v>51.853414634146333</v>
      </c>
      <c r="U3259" t="str">
        <f>LEFT(R3259,FIND("/",R3259,1)-1)</f>
        <v>theater</v>
      </c>
      <c r="V3259" t="str">
        <f>RIGHT(R3259,(LEN(R3259)-LEN(U3259)-1))</f>
        <v>plays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>(I3260/86400)+25569+(-5/24)</f>
        <v>42012.678946759253</v>
      </c>
      <c r="K3260">
        <v>1418159861</v>
      </c>
      <c r="L3260" s="13">
        <f>(K3260/86400)+25569+(-5/24)</f>
        <v>41982.678946759253</v>
      </c>
      <c r="M3260" s="15" t="str">
        <f>TEXT(L3260, "mmm")</f>
        <v>Dec</v>
      </c>
      <c r="N3260" s="15" t="str">
        <f>TEXT(L3260, "yyyy")</f>
        <v>2014</v>
      </c>
      <c r="O3260" t="b">
        <v>1</v>
      </c>
      <c r="P3260">
        <v>75</v>
      </c>
      <c r="Q3260" t="b">
        <v>1</v>
      </c>
      <c r="R3260" t="s">
        <v>8271</v>
      </c>
      <c r="S3260" s="10">
        <f>(E3260/D3260)*100</f>
        <v>105.21428571428571</v>
      </c>
      <c r="T3260" s="12">
        <f>IF(P3260&gt;0,E3260/P3260,0)</f>
        <v>98.2</v>
      </c>
      <c r="U3260" t="str">
        <f>LEFT(R3260,FIND("/",R3260,1)-1)</f>
        <v>theater</v>
      </c>
      <c r="V3260" t="str">
        <f>RIGHT(R3260,(LEN(R3260)-LEN(U3260)-1))</f>
        <v>plays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>(I3261/86400)+25569+(-5/24)</f>
        <v>42643.957638888889</v>
      </c>
      <c r="K3261">
        <v>1472753745</v>
      </c>
      <c r="L3261" s="13">
        <f>(K3261/86400)+25569+(-5/24)</f>
        <v>42614.552604166667</v>
      </c>
      <c r="M3261" s="15" t="str">
        <f>TEXT(L3261, "mmm")</f>
        <v>Sep</v>
      </c>
      <c r="N3261" s="15" t="str">
        <f>TEXT(L3261, "yyyy")</f>
        <v>2016</v>
      </c>
      <c r="O3261" t="b">
        <v>1</v>
      </c>
      <c r="P3261">
        <v>97</v>
      </c>
      <c r="Q3261" t="b">
        <v>1</v>
      </c>
      <c r="R3261" t="s">
        <v>8271</v>
      </c>
      <c r="S3261" s="10">
        <f>(E3261/D3261)*100</f>
        <v>106.16782608695652</v>
      </c>
      <c r="T3261" s="12">
        <f>IF(P3261&gt;0,E3261/P3261,0)</f>
        <v>251.7381443298969</v>
      </c>
      <c r="U3261" t="str">
        <f>LEFT(R3261,FIND("/",R3261,1)-1)</f>
        <v>theater</v>
      </c>
      <c r="V3261" t="str">
        <f>RIGHT(R3261,(LEN(R3261)-LEN(U3261)-1))</f>
        <v>plays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>(I3262/86400)+25569+(-5/24)</f>
        <v>42338.505995370368</v>
      </c>
      <c r="K3262">
        <v>1445875718</v>
      </c>
      <c r="L3262" s="13">
        <f>(K3262/86400)+25569+(-5/24)</f>
        <v>42303.464328703696</v>
      </c>
      <c r="M3262" s="15" t="str">
        <f>TEXT(L3262, "mmm")</f>
        <v>Oct</v>
      </c>
      <c r="N3262" s="15" t="str">
        <f>TEXT(L3262, "yyyy")</f>
        <v>2015</v>
      </c>
      <c r="O3262" t="b">
        <v>1</v>
      </c>
      <c r="P3262">
        <v>73</v>
      </c>
      <c r="Q3262" t="b">
        <v>1</v>
      </c>
      <c r="R3262" t="s">
        <v>8271</v>
      </c>
      <c r="S3262" s="10">
        <f>(E3262/D3262)*100</f>
        <v>109.24000000000001</v>
      </c>
      <c r="T3262" s="12">
        <f>IF(P3262&gt;0,E3262/P3262,0)</f>
        <v>74.821917808219183</v>
      </c>
      <c r="U3262" t="str">
        <f>LEFT(R3262,FIND("/",R3262,1)-1)</f>
        <v>theater</v>
      </c>
      <c r="V3262" t="str">
        <f>RIGHT(R3262,(LEN(R3262)-LEN(U3262)-1))</f>
        <v>plays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>(I3263/86400)+25569+(-5/24)</f>
        <v>42201.517083333332</v>
      </c>
      <c r="K3263">
        <v>1434475476</v>
      </c>
      <c r="L3263" s="13">
        <f>(K3263/86400)+25569+(-5/24)</f>
        <v>42171.517083333332</v>
      </c>
      <c r="M3263" s="15" t="str">
        <f>TEXT(L3263, "mmm")</f>
        <v>Jun</v>
      </c>
      <c r="N3263" s="15" t="str">
        <f>TEXT(L3263, "yyyy")</f>
        <v>2015</v>
      </c>
      <c r="O3263" t="b">
        <v>1</v>
      </c>
      <c r="P3263">
        <v>49</v>
      </c>
      <c r="Q3263" t="b">
        <v>1</v>
      </c>
      <c r="R3263" t="s">
        <v>8271</v>
      </c>
      <c r="S3263" s="10">
        <f>(E3263/D3263)*100</f>
        <v>100.45454545454547</v>
      </c>
      <c r="T3263" s="12">
        <f>IF(P3263&gt;0,E3263/P3263,0)</f>
        <v>67.65306122448979</v>
      </c>
      <c r="U3263" t="str">
        <f>LEFT(R3263,FIND("/",R3263,1)-1)</f>
        <v>theater</v>
      </c>
      <c r="V3263" t="str">
        <f>RIGHT(R3263,(LEN(R3263)-LEN(U3263)-1))</f>
        <v>plays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>(I3264/86400)+25569+(-5/24)</f>
        <v>41994.958333333336</v>
      </c>
      <c r="K3264">
        <v>1416555262</v>
      </c>
      <c r="L3264" s="13">
        <f>(K3264/86400)+25569+(-5/24)</f>
        <v>41964.107199074067</v>
      </c>
      <c r="M3264" s="15" t="str">
        <f>TEXT(L3264, "mmm")</f>
        <v>Nov</v>
      </c>
      <c r="N3264" s="15" t="str">
        <f>TEXT(L3264, "yyyy")</f>
        <v>2014</v>
      </c>
      <c r="O3264" t="b">
        <v>1</v>
      </c>
      <c r="P3264">
        <v>134</v>
      </c>
      <c r="Q3264" t="b">
        <v>1</v>
      </c>
      <c r="R3264" t="s">
        <v>8271</v>
      </c>
      <c r="S3264" s="10">
        <f>(E3264/D3264)*100</f>
        <v>103.04098360655738</v>
      </c>
      <c r="T3264" s="12">
        <f>IF(P3264&gt;0,E3264/P3264,0)</f>
        <v>93.81343283582089</v>
      </c>
      <c r="U3264" t="str">
        <f>LEFT(R3264,FIND("/",R3264,1)-1)</f>
        <v>theater</v>
      </c>
      <c r="V3264" t="str">
        <f>RIGHT(R3264,(LEN(R3264)-LEN(U3264)-1))</f>
        <v>plays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>(I3265/86400)+25569+(-5/24)</f>
        <v>42307.666666666664</v>
      </c>
      <c r="K3265">
        <v>1444220588</v>
      </c>
      <c r="L3265" s="13">
        <f>(K3265/86400)+25569+(-5/24)</f>
        <v>42284.30773148148</v>
      </c>
      <c r="M3265" s="15" t="str">
        <f>TEXT(L3265, "mmm")</f>
        <v>Oct</v>
      </c>
      <c r="N3265" s="15" t="str">
        <f>TEXT(L3265, "yyyy")</f>
        <v>2015</v>
      </c>
      <c r="O3265" t="b">
        <v>1</v>
      </c>
      <c r="P3265">
        <v>68</v>
      </c>
      <c r="Q3265" t="b">
        <v>1</v>
      </c>
      <c r="R3265" t="s">
        <v>8271</v>
      </c>
      <c r="S3265" s="10">
        <f>(E3265/D3265)*100</f>
        <v>112.1664</v>
      </c>
      <c r="T3265" s="12">
        <f>IF(P3265&gt;0,E3265/P3265,0)</f>
        <v>41.237647058823526</v>
      </c>
      <c r="U3265" t="str">
        <f>LEFT(R3265,FIND("/",R3265,1)-1)</f>
        <v>theater</v>
      </c>
      <c r="V3265" t="str">
        <f>RIGHT(R3265,(LEN(R3265)-LEN(U3265)-1))</f>
        <v>plays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>(I3266/86400)+25569+(-5/24)</f>
        <v>42032.708333333336</v>
      </c>
      <c r="K3266">
        <v>1421089938</v>
      </c>
      <c r="L3266" s="13">
        <f>(K3266/86400)+25569+(-5/24)</f>
        <v>42016.591874999998</v>
      </c>
      <c r="M3266" s="15" t="str">
        <f>TEXT(L3266, "mmm")</f>
        <v>Jan</v>
      </c>
      <c r="N3266" s="15" t="str">
        <f>TEXT(L3266, "yyyy")</f>
        <v>2015</v>
      </c>
      <c r="O3266" t="b">
        <v>1</v>
      </c>
      <c r="P3266">
        <v>49</v>
      </c>
      <c r="Q3266" t="b">
        <v>1</v>
      </c>
      <c r="R3266" t="s">
        <v>8271</v>
      </c>
      <c r="S3266" s="10">
        <f>(E3266/D3266)*100</f>
        <v>103</v>
      </c>
      <c r="T3266" s="12">
        <f>IF(P3266&gt;0,E3266/P3266,0)</f>
        <v>52.551020408163268</v>
      </c>
      <c r="U3266" t="str">
        <f>LEFT(R3266,FIND("/",R3266,1)-1)</f>
        <v>theater</v>
      </c>
      <c r="V3266" t="str">
        <f>RIGHT(R3266,(LEN(R3266)-LEN(U3266)-1))</f>
        <v>plays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>(I3267/86400)+25569+(-5/24)</f>
        <v>42341.499999999993</v>
      </c>
      <c r="K3267">
        <v>1446570315</v>
      </c>
      <c r="L3267" s="13">
        <f>(K3267/86400)+25569+(-5/24)</f>
        <v>42311.503645833327</v>
      </c>
      <c r="M3267" s="15" t="str">
        <f>TEXT(L3267, "mmm")</f>
        <v>Nov</v>
      </c>
      <c r="N3267" s="15" t="str">
        <f>TEXT(L3267, "yyyy")</f>
        <v>2015</v>
      </c>
      <c r="O3267" t="b">
        <v>1</v>
      </c>
      <c r="P3267">
        <v>63</v>
      </c>
      <c r="Q3267" t="b">
        <v>1</v>
      </c>
      <c r="R3267" t="s">
        <v>8271</v>
      </c>
      <c r="S3267" s="10">
        <f>(E3267/D3267)*100</f>
        <v>164</v>
      </c>
      <c r="T3267" s="12">
        <f>IF(P3267&gt;0,E3267/P3267,0)</f>
        <v>70.285714285714292</v>
      </c>
      <c r="U3267" t="str">
        <f>LEFT(R3267,FIND("/",R3267,1)-1)</f>
        <v>theater</v>
      </c>
      <c r="V3267" t="str">
        <f>RIGHT(R3267,(LEN(R3267)-LEN(U3267)-1))</f>
        <v>plays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>(I3268/86400)+25569+(-5/24)</f>
        <v>42167.666666666664</v>
      </c>
      <c r="K3268">
        <v>1431435122</v>
      </c>
      <c r="L3268" s="13">
        <f>(K3268/86400)+25569+(-5/24)</f>
        <v>42136.327800925923</v>
      </c>
      <c r="M3268" s="15" t="str">
        <f>TEXT(L3268, "mmm")</f>
        <v>May</v>
      </c>
      <c r="N3268" s="15" t="str">
        <f>TEXT(L3268, "yyyy")</f>
        <v>2015</v>
      </c>
      <c r="O3268" t="b">
        <v>1</v>
      </c>
      <c r="P3268">
        <v>163</v>
      </c>
      <c r="Q3268" t="b">
        <v>1</v>
      </c>
      <c r="R3268" t="s">
        <v>8271</v>
      </c>
      <c r="S3268" s="10">
        <f>(E3268/D3268)*100</f>
        <v>131.28333333333333</v>
      </c>
      <c r="T3268" s="12">
        <f>IF(P3268&gt;0,E3268/P3268,0)</f>
        <v>48.325153374233132</v>
      </c>
      <c r="U3268" t="str">
        <f>LEFT(R3268,FIND("/",R3268,1)-1)</f>
        <v>theater</v>
      </c>
      <c r="V3268" t="str">
        <f>RIGHT(R3268,(LEN(R3268)-LEN(U3268)-1))</f>
        <v>plays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>(I3269/86400)+25569+(-5/24)</f>
        <v>42202.549305555549</v>
      </c>
      <c r="K3269">
        <v>1434564660</v>
      </c>
      <c r="L3269" s="13">
        <f>(K3269/86400)+25569+(-5/24)</f>
        <v>42172.549305555549</v>
      </c>
      <c r="M3269" s="15" t="str">
        <f>TEXT(L3269, "mmm")</f>
        <v>Jun</v>
      </c>
      <c r="N3269" s="15" t="str">
        <f>TEXT(L3269, "yyyy")</f>
        <v>2015</v>
      </c>
      <c r="O3269" t="b">
        <v>1</v>
      </c>
      <c r="P3269">
        <v>288</v>
      </c>
      <c r="Q3269" t="b">
        <v>1</v>
      </c>
      <c r="R3269" t="s">
        <v>8271</v>
      </c>
      <c r="S3269" s="10">
        <f>(E3269/D3269)*100</f>
        <v>102.1</v>
      </c>
      <c r="T3269" s="12">
        <f>IF(P3269&gt;0,E3269/P3269,0)</f>
        <v>53.177083333333336</v>
      </c>
      <c r="U3269" t="str">
        <f>LEFT(R3269,FIND("/",R3269,1)-1)</f>
        <v>theater</v>
      </c>
      <c r="V3269" t="str">
        <f>RIGHT(R3269,(LEN(R3269)-LEN(U3269)-1))</f>
        <v>plays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>(I3270/86400)+25569+(-5/24)</f>
        <v>42606.695925925924</v>
      </c>
      <c r="K3270">
        <v>1470692528</v>
      </c>
      <c r="L3270" s="13">
        <f>(K3270/86400)+25569+(-5/24)</f>
        <v>42590.695925925924</v>
      </c>
      <c r="M3270" s="15" t="str">
        <f>TEXT(L3270, "mmm")</f>
        <v>Aug</v>
      </c>
      <c r="N3270" s="15" t="str">
        <f>TEXT(L3270, "yyyy")</f>
        <v>2016</v>
      </c>
      <c r="O3270" t="b">
        <v>1</v>
      </c>
      <c r="P3270">
        <v>42</v>
      </c>
      <c r="Q3270" t="b">
        <v>1</v>
      </c>
      <c r="R3270" t="s">
        <v>8271</v>
      </c>
      <c r="S3270" s="10">
        <f>(E3270/D3270)*100</f>
        <v>128</v>
      </c>
      <c r="T3270" s="12">
        <f>IF(P3270&gt;0,E3270/P3270,0)</f>
        <v>60.952380952380949</v>
      </c>
      <c r="U3270" t="str">
        <f>LEFT(R3270,FIND("/",R3270,1)-1)</f>
        <v>theater</v>
      </c>
      <c r="V3270" t="str">
        <f>RIGHT(R3270,(LEN(R3270)-LEN(U3270)-1))</f>
        <v>plays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>(I3271/86400)+25569+(-5/24)</f>
        <v>42171.249999999993</v>
      </c>
      <c r="K3271">
        <v>1431509397</v>
      </c>
      <c r="L3271" s="13">
        <f>(K3271/86400)+25569+(-5/24)</f>
        <v>42137.187465277777</v>
      </c>
      <c r="M3271" s="15" t="str">
        <f>TEXT(L3271, "mmm")</f>
        <v>May</v>
      </c>
      <c r="N3271" s="15" t="str">
        <f>TEXT(L3271, "yyyy")</f>
        <v>2015</v>
      </c>
      <c r="O3271" t="b">
        <v>1</v>
      </c>
      <c r="P3271">
        <v>70</v>
      </c>
      <c r="Q3271" t="b">
        <v>1</v>
      </c>
      <c r="R3271" t="s">
        <v>8271</v>
      </c>
      <c r="S3271" s="10">
        <f>(E3271/D3271)*100</f>
        <v>101.49999999999999</v>
      </c>
      <c r="T3271" s="12">
        <f>IF(P3271&gt;0,E3271/P3271,0)</f>
        <v>116</v>
      </c>
      <c r="U3271" t="str">
        <f>LEFT(R3271,FIND("/",R3271,1)-1)</f>
        <v>theater</v>
      </c>
      <c r="V3271" t="str">
        <f>RIGHT(R3271,(LEN(R3271)-LEN(U3271)-1))</f>
        <v>plays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>(I3272/86400)+25569+(-5/24)</f>
        <v>42197.324826388889</v>
      </c>
      <c r="K3272">
        <v>1434113265</v>
      </c>
      <c r="L3272" s="13">
        <f>(K3272/86400)+25569+(-5/24)</f>
        <v>42167.324826388889</v>
      </c>
      <c r="M3272" s="15" t="str">
        <f>TEXT(L3272, "mmm")</f>
        <v>Jun</v>
      </c>
      <c r="N3272" s="15" t="str">
        <f>TEXT(L3272, "yyyy")</f>
        <v>2015</v>
      </c>
      <c r="O3272" t="b">
        <v>1</v>
      </c>
      <c r="P3272">
        <v>30</v>
      </c>
      <c r="Q3272" t="b">
        <v>1</v>
      </c>
      <c r="R3272" t="s">
        <v>8271</v>
      </c>
      <c r="S3272" s="10">
        <f>(E3272/D3272)*100</f>
        <v>101.66666666666666</v>
      </c>
      <c r="T3272" s="12">
        <f>IF(P3272&gt;0,E3272/P3272,0)</f>
        <v>61</v>
      </c>
      <c r="U3272" t="str">
        <f>LEFT(R3272,FIND("/",R3272,1)-1)</f>
        <v>theater</v>
      </c>
      <c r="V3272" t="str">
        <f>RIGHT(R3272,(LEN(R3272)-LEN(U3272)-1))</f>
        <v>plays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>(I3273/86400)+25569+(-5/24)</f>
        <v>41945.270543981482</v>
      </c>
      <c r="K3273">
        <v>1412332175</v>
      </c>
      <c r="L3273" s="13">
        <f>(K3273/86400)+25569+(-5/24)</f>
        <v>41915.22887731481</v>
      </c>
      <c r="M3273" s="15" t="str">
        <f>TEXT(L3273, "mmm")</f>
        <v>Oct</v>
      </c>
      <c r="N3273" s="15" t="str">
        <f>TEXT(L3273, "yyyy")</f>
        <v>2014</v>
      </c>
      <c r="O3273" t="b">
        <v>1</v>
      </c>
      <c r="P3273">
        <v>51</v>
      </c>
      <c r="Q3273" t="b">
        <v>1</v>
      </c>
      <c r="R3273" t="s">
        <v>8271</v>
      </c>
      <c r="S3273" s="10">
        <f>(E3273/D3273)*100</f>
        <v>130</v>
      </c>
      <c r="T3273" s="12">
        <f>IF(P3273&gt;0,E3273/P3273,0)</f>
        <v>38.235294117647058</v>
      </c>
      <c r="U3273" t="str">
        <f>LEFT(R3273,FIND("/",R3273,1)-1)</f>
        <v>theater</v>
      </c>
      <c r="V3273" t="str">
        <f>RIGHT(R3273,(LEN(R3273)-LEN(U3273)-1))</f>
        <v>plays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>(I3274/86400)+25569+(-5/24)</f>
        <v>42314.333437499998</v>
      </c>
      <c r="K3274">
        <v>1444219209</v>
      </c>
      <c r="L3274" s="13">
        <f>(K3274/86400)+25569+(-5/24)</f>
        <v>42284.291770833333</v>
      </c>
      <c r="M3274" s="15" t="str">
        <f>TEXT(L3274, "mmm")</f>
        <v>Oct</v>
      </c>
      <c r="N3274" s="15" t="str">
        <f>TEXT(L3274, "yyyy")</f>
        <v>2015</v>
      </c>
      <c r="O3274" t="b">
        <v>1</v>
      </c>
      <c r="P3274">
        <v>145</v>
      </c>
      <c r="Q3274" t="b">
        <v>1</v>
      </c>
      <c r="R3274" t="s">
        <v>8271</v>
      </c>
      <c r="S3274" s="10">
        <f>(E3274/D3274)*100</f>
        <v>154.43</v>
      </c>
      <c r="T3274" s="12">
        <f>IF(P3274&gt;0,E3274/P3274,0)</f>
        <v>106.50344827586207</v>
      </c>
      <c r="U3274" t="str">
        <f>LEFT(R3274,FIND("/",R3274,1)-1)</f>
        <v>theater</v>
      </c>
      <c r="V3274" t="str">
        <f>RIGHT(R3274,(LEN(R3274)-LEN(U3274)-1))</f>
        <v>plays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>(I3275/86400)+25569+(-5/24)</f>
        <v>42627.583333333336</v>
      </c>
      <c r="K3275">
        <v>1472498042</v>
      </c>
      <c r="L3275" s="13">
        <f>(K3275/86400)+25569+(-5/24)</f>
        <v>42611.5930787037</v>
      </c>
      <c r="M3275" s="15" t="str">
        <f>TEXT(L3275, "mmm")</f>
        <v>Aug</v>
      </c>
      <c r="N3275" s="15" t="str">
        <f>TEXT(L3275, "yyyy")</f>
        <v>2016</v>
      </c>
      <c r="O3275" t="b">
        <v>1</v>
      </c>
      <c r="P3275">
        <v>21</v>
      </c>
      <c r="Q3275" t="b">
        <v>1</v>
      </c>
      <c r="R3275" t="s">
        <v>8271</v>
      </c>
      <c r="S3275" s="10">
        <f>(E3275/D3275)*100</f>
        <v>107.4</v>
      </c>
      <c r="T3275" s="12">
        <f>IF(P3275&gt;0,E3275/P3275,0)</f>
        <v>204.57142857142858</v>
      </c>
      <c r="U3275" t="str">
        <f>LEFT(R3275,FIND("/",R3275,1)-1)</f>
        <v>theater</v>
      </c>
      <c r="V3275" t="str">
        <f>RIGHT(R3275,(LEN(R3275)-LEN(U3275)-1))</f>
        <v>plays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>(I3276/86400)+25569+(-5/24)</f>
        <v>42444.666666666664</v>
      </c>
      <c r="K3276">
        <v>1454259272</v>
      </c>
      <c r="L3276" s="13">
        <f>(K3276/86400)+25569+(-5/24)</f>
        <v>42400.496203703697</v>
      </c>
      <c r="M3276" s="15" t="str">
        <f>TEXT(L3276, "mmm")</f>
        <v>Jan</v>
      </c>
      <c r="N3276" s="15" t="str">
        <f>TEXT(L3276, "yyyy")</f>
        <v>2016</v>
      </c>
      <c r="O3276" t="b">
        <v>1</v>
      </c>
      <c r="P3276">
        <v>286</v>
      </c>
      <c r="Q3276" t="b">
        <v>1</v>
      </c>
      <c r="R3276" t="s">
        <v>8271</v>
      </c>
      <c r="S3276" s="10">
        <f>(E3276/D3276)*100</f>
        <v>101.32258064516128</v>
      </c>
      <c r="T3276" s="12">
        <f>IF(P3276&gt;0,E3276/P3276,0)</f>
        <v>54.912587412587413</v>
      </c>
      <c r="U3276" t="str">
        <f>LEFT(R3276,FIND("/",R3276,1)-1)</f>
        <v>theater</v>
      </c>
      <c r="V3276" t="str">
        <f>RIGHT(R3276,(LEN(R3276)-LEN(U3276)-1))</f>
        <v>plays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>(I3277/86400)+25569+(-5/24)</f>
        <v>42043.979166666664</v>
      </c>
      <c r="K3277">
        <v>1421183271</v>
      </c>
      <c r="L3277" s="13">
        <f>(K3277/86400)+25569+(-5/24)</f>
        <v>42017.672118055554</v>
      </c>
      <c r="M3277" s="15" t="str">
        <f>TEXT(L3277, "mmm")</f>
        <v>Jan</v>
      </c>
      <c r="N3277" s="15" t="str">
        <f>TEXT(L3277, "yyyy")</f>
        <v>2015</v>
      </c>
      <c r="O3277" t="b">
        <v>1</v>
      </c>
      <c r="P3277">
        <v>12</v>
      </c>
      <c r="Q3277" t="b">
        <v>1</v>
      </c>
      <c r="R3277" t="s">
        <v>8271</v>
      </c>
      <c r="S3277" s="10">
        <f>(E3277/D3277)*100</f>
        <v>100.27777777777777</v>
      </c>
      <c r="T3277" s="12">
        <f>IF(P3277&gt;0,E3277/P3277,0)</f>
        <v>150.41666666666666</v>
      </c>
      <c r="U3277" t="str">
        <f>LEFT(R3277,FIND("/",R3277,1)-1)</f>
        <v>theater</v>
      </c>
      <c r="V3277" t="str">
        <f>RIGHT(R3277,(LEN(R3277)-LEN(U3277)-1))</f>
        <v>plays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>(I3278/86400)+25569+(-5/24)</f>
        <v>42460.957638888889</v>
      </c>
      <c r="K3278">
        <v>1456526879</v>
      </c>
      <c r="L3278" s="13">
        <f>(K3278/86400)+25569+(-5/24)</f>
        <v>42426.741655092592</v>
      </c>
      <c r="M3278" s="15" t="str">
        <f>TEXT(L3278, "mmm")</f>
        <v>Feb</v>
      </c>
      <c r="N3278" s="15" t="str">
        <f>TEXT(L3278, "yyyy")</f>
        <v>2016</v>
      </c>
      <c r="O3278" t="b">
        <v>1</v>
      </c>
      <c r="P3278">
        <v>100</v>
      </c>
      <c r="Q3278" t="b">
        <v>1</v>
      </c>
      <c r="R3278" t="s">
        <v>8271</v>
      </c>
      <c r="S3278" s="10">
        <f>(E3278/D3278)*100</f>
        <v>116.84444444444443</v>
      </c>
      <c r="T3278" s="12">
        <f>IF(P3278&gt;0,E3278/P3278,0)</f>
        <v>52.58</v>
      </c>
      <c r="U3278" t="str">
        <f>LEFT(R3278,FIND("/",R3278,1)-1)</f>
        <v>theater</v>
      </c>
      <c r="V3278" t="str">
        <f>RIGHT(R3278,(LEN(R3278)-LEN(U3278)-1))</f>
        <v>plays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>(I3279/86400)+25569+(-5/24)</f>
        <v>41961.516273148147</v>
      </c>
      <c r="K3279">
        <v>1413735806</v>
      </c>
      <c r="L3279" s="13">
        <f>(K3279/86400)+25569+(-5/24)</f>
        <v>41931.474606481475</v>
      </c>
      <c r="M3279" s="15" t="str">
        <f>TEXT(L3279, "mmm")</f>
        <v>Oct</v>
      </c>
      <c r="N3279" s="15" t="str">
        <f>TEXT(L3279, "yyyy")</f>
        <v>2014</v>
      </c>
      <c r="O3279" t="b">
        <v>1</v>
      </c>
      <c r="P3279">
        <v>100</v>
      </c>
      <c r="Q3279" t="b">
        <v>1</v>
      </c>
      <c r="R3279" t="s">
        <v>8271</v>
      </c>
      <c r="S3279" s="10">
        <f>(E3279/D3279)*100</f>
        <v>108.60000000000001</v>
      </c>
      <c r="T3279" s="12">
        <f>IF(P3279&gt;0,E3279/P3279,0)</f>
        <v>54.3</v>
      </c>
      <c r="U3279" t="str">
        <f>LEFT(R3279,FIND("/",R3279,1)-1)</f>
        <v>theater</v>
      </c>
      <c r="V3279" t="str">
        <f>RIGHT(R3279,(LEN(R3279)-LEN(U3279)-1))</f>
        <v>plays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>(I3280/86400)+25569+(-5/24)</f>
        <v>42154.640081018515</v>
      </c>
      <c r="K3280">
        <v>1430425303</v>
      </c>
      <c r="L3280" s="13">
        <f>(K3280/86400)+25569+(-5/24)</f>
        <v>42124.640081018515</v>
      </c>
      <c r="M3280" s="15" t="str">
        <f>TEXT(L3280, "mmm")</f>
        <v>Apr</v>
      </c>
      <c r="N3280" s="15" t="str">
        <f>TEXT(L3280, "yyyy")</f>
        <v>2015</v>
      </c>
      <c r="O3280" t="b">
        <v>1</v>
      </c>
      <c r="P3280">
        <v>34</v>
      </c>
      <c r="Q3280" t="b">
        <v>1</v>
      </c>
      <c r="R3280" t="s">
        <v>8271</v>
      </c>
      <c r="S3280" s="10">
        <f>(E3280/D3280)*100</f>
        <v>103.4</v>
      </c>
      <c r="T3280" s="12">
        <f>IF(P3280&gt;0,E3280/P3280,0)</f>
        <v>76.029411764705884</v>
      </c>
      <c r="U3280" t="str">
        <f>LEFT(R3280,FIND("/",R3280,1)-1)</f>
        <v>theater</v>
      </c>
      <c r="V3280" t="str">
        <f>RIGHT(R3280,(LEN(R3280)-LEN(U3280)-1))</f>
        <v>plays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>(I3281/86400)+25569+(-5/24)</f>
        <v>42460.852534722224</v>
      </c>
      <c r="K3281">
        <v>1456885659</v>
      </c>
      <c r="L3281" s="13">
        <f>(K3281/86400)+25569+(-5/24)</f>
        <v>42430.894201388888</v>
      </c>
      <c r="M3281" s="15" t="str">
        <f>TEXT(L3281, "mmm")</f>
        <v>Mar</v>
      </c>
      <c r="N3281" s="15" t="str">
        <f>TEXT(L3281, "yyyy")</f>
        <v>2016</v>
      </c>
      <c r="O3281" t="b">
        <v>0</v>
      </c>
      <c r="P3281">
        <v>63</v>
      </c>
      <c r="Q3281" t="b">
        <v>1</v>
      </c>
      <c r="R3281" t="s">
        <v>8271</v>
      </c>
      <c r="S3281" s="10">
        <f>(E3281/D3281)*100</f>
        <v>114.27586206896552</v>
      </c>
      <c r="T3281" s="12">
        <f>IF(P3281&gt;0,E3281/P3281,0)</f>
        <v>105.2063492063492</v>
      </c>
      <c r="U3281" t="str">
        <f>LEFT(R3281,FIND("/",R3281,1)-1)</f>
        <v>theater</v>
      </c>
      <c r="V3281" t="str">
        <f>RIGHT(R3281,(LEN(R3281)-LEN(U3281)-1))</f>
        <v>plays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>(I3282/86400)+25569+(-5/24)</f>
        <v>42155.999999999993</v>
      </c>
      <c r="K3282">
        <v>1430158198</v>
      </c>
      <c r="L3282" s="13">
        <f>(K3282/86400)+25569+(-5/24)</f>
        <v>42121.548587962963</v>
      </c>
      <c r="M3282" s="15" t="str">
        <f>TEXT(L3282, "mmm")</f>
        <v>Apr</v>
      </c>
      <c r="N3282" s="15" t="str">
        <f>TEXT(L3282, "yyyy")</f>
        <v>2015</v>
      </c>
      <c r="O3282" t="b">
        <v>0</v>
      </c>
      <c r="P3282">
        <v>30</v>
      </c>
      <c r="Q3282" t="b">
        <v>1</v>
      </c>
      <c r="R3282" t="s">
        <v>8271</v>
      </c>
      <c r="S3282" s="10">
        <f>(E3282/D3282)*100</f>
        <v>103</v>
      </c>
      <c r="T3282" s="12">
        <f>IF(P3282&gt;0,E3282/P3282,0)</f>
        <v>68.666666666666671</v>
      </c>
      <c r="U3282" t="str">
        <f>LEFT(R3282,FIND("/",R3282,1)-1)</f>
        <v>theater</v>
      </c>
      <c r="V3282" t="str">
        <f>RIGHT(R3282,(LEN(R3282)-LEN(U3282)-1))</f>
        <v>plays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>(I3283/86400)+25569+(-5/24)</f>
        <v>42248.811400462961</v>
      </c>
      <c r="K3283">
        <v>1438561705</v>
      </c>
      <c r="L3283" s="13">
        <f>(K3283/86400)+25569+(-5/24)</f>
        <v>42218.811400462961</v>
      </c>
      <c r="M3283" s="15" t="str">
        <f>TEXT(L3283, "mmm")</f>
        <v>Aug</v>
      </c>
      <c r="N3283" s="15" t="str">
        <f>TEXT(L3283, "yyyy")</f>
        <v>2015</v>
      </c>
      <c r="O3283" t="b">
        <v>0</v>
      </c>
      <c r="P3283">
        <v>47</v>
      </c>
      <c r="Q3283" t="b">
        <v>1</v>
      </c>
      <c r="R3283" t="s">
        <v>8271</v>
      </c>
      <c r="S3283" s="10">
        <f>(E3283/D3283)*100</f>
        <v>121.6</v>
      </c>
      <c r="T3283" s="12">
        <f>IF(P3283&gt;0,E3283/P3283,0)</f>
        <v>129.36170212765958</v>
      </c>
      <c r="U3283" t="str">
        <f>LEFT(R3283,FIND("/",R3283,1)-1)</f>
        <v>theater</v>
      </c>
      <c r="V3283" t="str">
        <f>RIGHT(R3283,(LEN(R3283)-LEN(U3283)-1))</f>
        <v>plays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>(I3284/86400)+25569+(-5/24)</f>
        <v>42488.985972222225</v>
      </c>
      <c r="K3284">
        <v>1458103188</v>
      </c>
      <c r="L3284" s="13">
        <f>(K3284/86400)+25569+(-5/24)</f>
        <v>42444.985972222225</v>
      </c>
      <c r="M3284" s="15" t="str">
        <f>TEXT(L3284, "mmm")</f>
        <v>Mar</v>
      </c>
      <c r="N3284" s="15" t="str">
        <f>TEXT(L3284, "yyyy")</f>
        <v>2016</v>
      </c>
      <c r="O3284" t="b">
        <v>0</v>
      </c>
      <c r="P3284">
        <v>237</v>
      </c>
      <c r="Q3284" t="b">
        <v>1</v>
      </c>
      <c r="R3284" t="s">
        <v>8271</v>
      </c>
      <c r="S3284" s="10">
        <f>(E3284/D3284)*100</f>
        <v>102.6467741935484</v>
      </c>
      <c r="T3284" s="12">
        <f>IF(P3284&gt;0,E3284/P3284,0)</f>
        <v>134.26371308016877</v>
      </c>
      <c r="U3284" t="str">
        <f>LEFT(R3284,FIND("/",R3284,1)-1)</f>
        <v>theater</v>
      </c>
      <c r="V3284" t="str">
        <f>RIGHT(R3284,(LEN(R3284)-LEN(U3284)-1))</f>
        <v>plays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>(I3285/86400)+25569+(-5/24)</f>
        <v>42410.666666666664</v>
      </c>
      <c r="K3285">
        <v>1452448298</v>
      </c>
      <c r="L3285" s="13">
        <f>(K3285/86400)+25569+(-5/24)</f>
        <v>42379.535856481474</v>
      </c>
      <c r="M3285" s="15" t="str">
        <f>TEXT(L3285, "mmm")</f>
        <v>Jan</v>
      </c>
      <c r="N3285" s="15" t="str">
        <f>TEXT(L3285, "yyyy")</f>
        <v>2016</v>
      </c>
      <c r="O3285" t="b">
        <v>0</v>
      </c>
      <c r="P3285">
        <v>47</v>
      </c>
      <c r="Q3285" t="b">
        <v>1</v>
      </c>
      <c r="R3285" t="s">
        <v>8271</v>
      </c>
      <c r="S3285" s="10">
        <f>(E3285/D3285)*100</f>
        <v>104.75000000000001</v>
      </c>
      <c r="T3285" s="12">
        <f>IF(P3285&gt;0,E3285/P3285,0)</f>
        <v>17.829787234042552</v>
      </c>
      <c r="U3285" t="str">
        <f>LEFT(R3285,FIND("/",R3285,1)-1)</f>
        <v>theater</v>
      </c>
      <c r="V3285" t="str">
        <f>RIGHT(R3285,(LEN(R3285)-LEN(U3285)-1))</f>
        <v>plays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>(I3286/86400)+25569+(-5/24)</f>
        <v>42398.040972222218</v>
      </c>
      <c r="K3286">
        <v>1452546853</v>
      </c>
      <c r="L3286" s="13">
        <f>(K3286/86400)+25569+(-5/24)</f>
        <v>42380.676539351851</v>
      </c>
      <c r="M3286" s="15" t="str">
        <f>TEXT(L3286, "mmm")</f>
        <v>Jan</v>
      </c>
      <c r="N3286" s="15" t="str">
        <f>TEXT(L3286, "yyyy")</f>
        <v>2016</v>
      </c>
      <c r="O3286" t="b">
        <v>0</v>
      </c>
      <c r="P3286">
        <v>15</v>
      </c>
      <c r="Q3286" t="b">
        <v>1</v>
      </c>
      <c r="R3286" t="s">
        <v>8271</v>
      </c>
      <c r="S3286" s="10">
        <f>(E3286/D3286)*100</f>
        <v>101.6</v>
      </c>
      <c r="T3286" s="12">
        <f>IF(P3286&gt;0,E3286/P3286,0)</f>
        <v>203.2</v>
      </c>
      <c r="U3286" t="str">
        <f>LEFT(R3286,FIND("/",R3286,1)-1)</f>
        <v>theater</v>
      </c>
      <c r="V3286" t="str">
        <f>RIGHT(R3286,(LEN(R3286)-LEN(U3286)-1))</f>
        <v>plays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>(I3287/86400)+25569+(-5/24)</f>
        <v>42793.999999999993</v>
      </c>
      <c r="K3287">
        <v>1485556626</v>
      </c>
      <c r="L3287" s="13">
        <f>(K3287/86400)+25569+(-5/24)</f>
        <v>42762.734097222223</v>
      </c>
      <c r="M3287" s="15" t="str">
        <f>TEXT(L3287, "mmm")</f>
        <v>Jan</v>
      </c>
      <c r="N3287" s="15" t="str">
        <f>TEXT(L3287, "yyyy")</f>
        <v>2017</v>
      </c>
      <c r="O3287" t="b">
        <v>0</v>
      </c>
      <c r="P3287">
        <v>81</v>
      </c>
      <c r="Q3287" t="b">
        <v>1</v>
      </c>
      <c r="R3287" t="s">
        <v>8271</v>
      </c>
      <c r="S3287" s="10">
        <f>(E3287/D3287)*100</f>
        <v>112.10242048409683</v>
      </c>
      <c r="T3287" s="12">
        <f>IF(P3287&gt;0,E3287/P3287,0)</f>
        <v>69.18518518518519</v>
      </c>
      <c r="U3287" t="str">
        <f>LEFT(R3287,FIND("/",R3287,1)-1)</f>
        <v>theater</v>
      </c>
      <c r="V3287" t="str">
        <f>RIGHT(R3287,(LEN(R3287)-LEN(U3287)-1))</f>
        <v>plays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>(I3288/86400)+25569+(-5/24)</f>
        <v>42597.631736111107</v>
      </c>
      <c r="K3288">
        <v>1468699782</v>
      </c>
      <c r="L3288" s="13">
        <f>(K3288/86400)+25569+(-5/24)</f>
        <v>42567.631736111107</v>
      </c>
      <c r="M3288" s="15" t="str">
        <f>TEXT(L3288, "mmm")</f>
        <v>Jul</v>
      </c>
      <c r="N3288" s="15" t="str">
        <f>TEXT(L3288, "yyyy")</f>
        <v>2016</v>
      </c>
      <c r="O3288" t="b">
        <v>0</v>
      </c>
      <c r="P3288">
        <v>122</v>
      </c>
      <c r="Q3288" t="b">
        <v>1</v>
      </c>
      <c r="R3288" t="s">
        <v>8271</v>
      </c>
      <c r="S3288" s="10">
        <f>(E3288/D3288)*100</f>
        <v>101.76666666666667</v>
      </c>
      <c r="T3288" s="12">
        <f>IF(P3288&gt;0,E3288/P3288,0)</f>
        <v>125.12295081967213</v>
      </c>
      <c r="U3288" t="str">
        <f>LEFT(R3288,FIND("/",R3288,1)-1)</f>
        <v>theater</v>
      </c>
      <c r="V3288" t="str">
        <f>RIGHT(R3288,(LEN(R3288)-LEN(U3288)-1))</f>
        <v>plays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>(I3289/86400)+25569+(-5/24)</f>
        <v>42336.541990740741</v>
      </c>
      <c r="K3289">
        <v>1446573628</v>
      </c>
      <c r="L3289" s="13">
        <f>(K3289/86400)+25569+(-5/24)</f>
        <v>42311.541990740741</v>
      </c>
      <c r="M3289" s="15" t="str">
        <f>TEXT(L3289, "mmm")</f>
        <v>Nov</v>
      </c>
      <c r="N3289" s="15" t="str">
        <f>TEXT(L3289, "yyyy")</f>
        <v>2015</v>
      </c>
      <c r="O3289" t="b">
        <v>0</v>
      </c>
      <c r="P3289">
        <v>34</v>
      </c>
      <c r="Q3289" t="b">
        <v>1</v>
      </c>
      <c r="R3289" t="s">
        <v>8271</v>
      </c>
      <c r="S3289" s="10">
        <f>(E3289/D3289)*100</f>
        <v>100</v>
      </c>
      <c r="T3289" s="12">
        <f>IF(P3289&gt;0,E3289/P3289,0)</f>
        <v>73.529411764705884</v>
      </c>
      <c r="U3289" t="str">
        <f>LEFT(R3289,FIND("/",R3289,1)-1)</f>
        <v>theater</v>
      </c>
      <c r="V3289" t="str">
        <f>RIGHT(R3289,(LEN(R3289)-LEN(U3289)-1))</f>
        <v>plays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>(I3290/86400)+25569+(-5/24)</f>
        <v>42541.749999999993</v>
      </c>
      <c r="K3290">
        <v>1463337315</v>
      </c>
      <c r="L3290" s="13">
        <f>(K3290/86400)+25569+(-5/24)</f>
        <v>42505.566145833327</v>
      </c>
      <c r="M3290" s="15" t="str">
        <f>TEXT(L3290, "mmm")</f>
        <v>May</v>
      </c>
      <c r="N3290" s="15" t="str">
        <f>TEXT(L3290, "yyyy")</f>
        <v>2016</v>
      </c>
      <c r="O3290" t="b">
        <v>0</v>
      </c>
      <c r="P3290">
        <v>207</v>
      </c>
      <c r="Q3290" t="b">
        <v>1</v>
      </c>
      <c r="R3290" t="s">
        <v>8271</v>
      </c>
      <c r="S3290" s="10">
        <f>(E3290/D3290)*100</f>
        <v>100.26489999999998</v>
      </c>
      <c r="T3290" s="12">
        <f>IF(P3290&gt;0,E3290/P3290,0)</f>
        <v>48.437149758454105</v>
      </c>
      <c r="U3290" t="str">
        <f>LEFT(R3290,FIND("/",R3290,1)-1)</f>
        <v>theater</v>
      </c>
      <c r="V3290" t="str">
        <f>RIGHT(R3290,(LEN(R3290)-LEN(U3290)-1))</f>
        <v>plays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>(I3291/86400)+25569+(-5/24)</f>
        <v>42786.159745370365</v>
      </c>
      <c r="K3291">
        <v>1485161402</v>
      </c>
      <c r="L3291" s="13">
        <f>(K3291/86400)+25569+(-5/24)</f>
        <v>42758.159745370365</v>
      </c>
      <c r="M3291" s="15" t="str">
        <f>TEXT(L3291, "mmm")</f>
        <v>Jan</v>
      </c>
      <c r="N3291" s="15" t="str">
        <f>TEXT(L3291, "yyyy")</f>
        <v>2017</v>
      </c>
      <c r="O3291" t="b">
        <v>0</v>
      </c>
      <c r="P3291">
        <v>25</v>
      </c>
      <c r="Q3291" t="b">
        <v>1</v>
      </c>
      <c r="R3291" t="s">
        <v>8271</v>
      </c>
      <c r="S3291" s="10">
        <f>(E3291/D3291)*100</f>
        <v>133.04200000000003</v>
      </c>
      <c r="T3291" s="12">
        <f>IF(P3291&gt;0,E3291/P3291,0)</f>
        <v>26.608400000000003</v>
      </c>
      <c r="U3291" t="str">
        <f>LEFT(R3291,FIND("/",R3291,1)-1)</f>
        <v>theater</v>
      </c>
      <c r="V3291" t="str">
        <f>RIGHT(R3291,(LEN(R3291)-LEN(U3291)-1))</f>
        <v>plays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>(I3292/86400)+25569+(-5/24)</f>
        <v>42805.306608796294</v>
      </c>
      <c r="K3292">
        <v>1486642891</v>
      </c>
      <c r="L3292" s="13">
        <f>(K3292/86400)+25569+(-5/24)</f>
        <v>42775.306608796294</v>
      </c>
      <c r="M3292" s="15" t="str">
        <f>TEXT(L3292, "mmm")</f>
        <v>Feb</v>
      </c>
      <c r="N3292" s="15" t="str">
        <f>TEXT(L3292, "yyyy")</f>
        <v>2017</v>
      </c>
      <c r="O3292" t="b">
        <v>0</v>
      </c>
      <c r="P3292">
        <v>72</v>
      </c>
      <c r="Q3292" t="b">
        <v>1</v>
      </c>
      <c r="R3292" t="s">
        <v>8271</v>
      </c>
      <c r="S3292" s="10">
        <f>(E3292/D3292)*100</f>
        <v>121.2</v>
      </c>
      <c r="T3292" s="12">
        <f>IF(P3292&gt;0,E3292/P3292,0)</f>
        <v>33.666666666666664</v>
      </c>
      <c r="U3292" t="str">
        <f>LEFT(R3292,FIND("/",R3292,1)-1)</f>
        <v>theater</v>
      </c>
      <c r="V3292" t="str">
        <f>RIGHT(R3292,(LEN(R3292)-LEN(U3292)-1))</f>
        <v>plays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>(I3293/86400)+25569+(-5/24)</f>
        <v>42263.957638888889</v>
      </c>
      <c r="K3293">
        <v>1439743900</v>
      </c>
      <c r="L3293" s="13">
        <f>(K3293/86400)+25569+(-5/24)</f>
        <v>42232.494212962956</v>
      </c>
      <c r="M3293" s="15" t="str">
        <f>TEXT(L3293, "mmm")</f>
        <v>Aug</v>
      </c>
      <c r="N3293" s="15" t="str">
        <f>TEXT(L3293, "yyyy")</f>
        <v>2015</v>
      </c>
      <c r="O3293" t="b">
        <v>0</v>
      </c>
      <c r="P3293">
        <v>14</v>
      </c>
      <c r="Q3293" t="b">
        <v>1</v>
      </c>
      <c r="R3293" t="s">
        <v>8271</v>
      </c>
      <c r="S3293" s="10">
        <f>(E3293/D3293)*100</f>
        <v>113.99999999999999</v>
      </c>
      <c r="T3293" s="12">
        <f>IF(P3293&gt;0,E3293/P3293,0)</f>
        <v>40.714285714285715</v>
      </c>
      <c r="U3293" t="str">
        <f>LEFT(R3293,FIND("/",R3293,1)-1)</f>
        <v>theater</v>
      </c>
      <c r="V3293" t="str">
        <f>RIGHT(R3293,(LEN(R3293)-LEN(U3293)-1))</f>
        <v>plays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>(I3294/86400)+25569+(-5/24)</f>
        <v>42342.603564814817</v>
      </c>
      <c r="K3294">
        <v>1444069748</v>
      </c>
      <c r="L3294" s="13">
        <f>(K3294/86400)+25569+(-5/24)</f>
        <v>42282.561898148146</v>
      </c>
      <c r="M3294" s="15" t="str">
        <f>TEXT(L3294, "mmm")</f>
        <v>Oct</v>
      </c>
      <c r="N3294" s="15" t="str">
        <f>TEXT(L3294, "yyyy")</f>
        <v>2015</v>
      </c>
      <c r="O3294" t="b">
        <v>0</v>
      </c>
      <c r="P3294">
        <v>15</v>
      </c>
      <c r="Q3294" t="b">
        <v>1</v>
      </c>
      <c r="R3294" t="s">
        <v>8271</v>
      </c>
      <c r="S3294" s="10">
        <f>(E3294/D3294)*100</f>
        <v>286.13861386138615</v>
      </c>
      <c r="T3294" s="12">
        <f>IF(P3294&gt;0,E3294/P3294,0)</f>
        <v>19.266666666666666</v>
      </c>
      <c r="U3294" t="str">
        <f>LEFT(R3294,FIND("/",R3294,1)-1)</f>
        <v>theater</v>
      </c>
      <c r="V3294" t="str">
        <f>RIGHT(R3294,(LEN(R3294)-LEN(U3294)-1))</f>
        <v>plays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>(I3295/86400)+25569+(-5/24)</f>
        <v>42798.217037037037</v>
      </c>
      <c r="K3295">
        <v>1486030352</v>
      </c>
      <c r="L3295" s="13">
        <f>(K3295/86400)+25569+(-5/24)</f>
        <v>42768.217037037037</v>
      </c>
      <c r="M3295" s="15" t="str">
        <f>TEXT(L3295, "mmm")</f>
        <v>Feb</v>
      </c>
      <c r="N3295" s="15" t="str">
        <f>TEXT(L3295, "yyyy")</f>
        <v>2017</v>
      </c>
      <c r="O3295" t="b">
        <v>0</v>
      </c>
      <c r="P3295">
        <v>91</v>
      </c>
      <c r="Q3295" t="b">
        <v>1</v>
      </c>
      <c r="R3295" t="s">
        <v>8271</v>
      </c>
      <c r="S3295" s="10">
        <f>(E3295/D3295)*100</f>
        <v>170.44444444444446</v>
      </c>
      <c r="T3295" s="12">
        <f>IF(P3295&gt;0,E3295/P3295,0)</f>
        <v>84.285714285714292</v>
      </c>
      <c r="U3295" t="str">
        <f>LEFT(R3295,FIND("/",R3295,1)-1)</f>
        <v>theater</v>
      </c>
      <c r="V3295" t="str">
        <f>RIGHT(R3295,(LEN(R3295)-LEN(U3295)-1))</f>
        <v>plays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>(I3296/86400)+25569+(-5/24)</f>
        <v>42171.33280092592</v>
      </c>
      <c r="K3296">
        <v>1431867554</v>
      </c>
      <c r="L3296" s="13">
        <f>(K3296/86400)+25569+(-5/24)</f>
        <v>42141.33280092592</v>
      </c>
      <c r="M3296" s="15" t="str">
        <f>TEXT(L3296, "mmm")</f>
        <v>May</v>
      </c>
      <c r="N3296" s="15" t="str">
        <f>TEXT(L3296, "yyyy")</f>
        <v>2015</v>
      </c>
      <c r="O3296" t="b">
        <v>0</v>
      </c>
      <c r="P3296">
        <v>24</v>
      </c>
      <c r="Q3296" t="b">
        <v>1</v>
      </c>
      <c r="R3296" t="s">
        <v>8271</v>
      </c>
      <c r="S3296" s="10">
        <f>(E3296/D3296)*100</f>
        <v>118.33333333333333</v>
      </c>
      <c r="T3296" s="12">
        <f>IF(P3296&gt;0,E3296/P3296,0)</f>
        <v>29.583333333333332</v>
      </c>
      <c r="U3296" t="str">
        <f>LEFT(R3296,FIND("/",R3296,1)-1)</f>
        <v>theater</v>
      </c>
      <c r="V3296" t="str">
        <f>RIGHT(R3296,(LEN(R3296)-LEN(U3296)-1))</f>
        <v>plays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>(I3297/86400)+25569+(-5/24)</f>
        <v>42639.234131944446</v>
      </c>
      <c r="K3297">
        <v>1472294229</v>
      </c>
      <c r="L3297" s="13">
        <f>(K3297/86400)+25569+(-5/24)</f>
        <v>42609.234131944446</v>
      </c>
      <c r="M3297" s="15" t="str">
        <f>TEXT(L3297, "mmm")</f>
        <v>Aug</v>
      </c>
      <c r="N3297" s="15" t="str">
        <f>TEXT(L3297, "yyyy")</f>
        <v>2016</v>
      </c>
      <c r="O3297" t="b">
        <v>0</v>
      </c>
      <c r="P3297">
        <v>27</v>
      </c>
      <c r="Q3297" t="b">
        <v>1</v>
      </c>
      <c r="R3297" t="s">
        <v>8271</v>
      </c>
      <c r="S3297" s="10">
        <f>(E3297/D3297)*100</f>
        <v>102.85857142857142</v>
      </c>
      <c r="T3297" s="12">
        <f>IF(P3297&gt;0,E3297/P3297,0)</f>
        <v>26.667037037037037</v>
      </c>
      <c r="U3297" t="str">
        <f>LEFT(R3297,FIND("/",R3297,1)-1)</f>
        <v>theater</v>
      </c>
      <c r="V3297" t="str">
        <f>RIGHT(R3297,(LEN(R3297)-LEN(U3297)-1))</f>
        <v>plays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>(I3298/86400)+25569+(-5/24)</f>
        <v>42330.708333333336</v>
      </c>
      <c r="K3298">
        <v>1446401372</v>
      </c>
      <c r="L3298" s="13">
        <f>(K3298/86400)+25569+(-5/24)</f>
        <v>42309.54828703704</v>
      </c>
      <c r="M3298" s="15" t="str">
        <f>TEXT(L3298, "mmm")</f>
        <v>Nov</v>
      </c>
      <c r="N3298" s="15" t="str">
        <f>TEXT(L3298, "yyyy")</f>
        <v>2015</v>
      </c>
      <c r="O3298" t="b">
        <v>0</v>
      </c>
      <c r="P3298">
        <v>47</v>
      </c>
      <c r="Q3298" t="b">
        <v>1</v>
      </c>
      <c r="R3298" t="s">
        <v>8271</v>
      </c>
      <c r="S3298" s="10">
        <f>(E3298/D3298)*100</f>
        <v>144.06666666666666</v>
      </c>
      <c r="T3298" s="12">
        <f>IF(P3298&gt;0,E3298/P3298,0)</f>
        <v>45.978723404255319</v>
      </c>
      <c r="U3298" t="str">
        <f>LEFT(R3298,FIND("/",R3298,1)-1)</f>
        <v>theater</v>
      </c>
      <c r="V3298" t="str">
        <f>RIGHT(R3298,(LEN(R3298)-LEN(U3298)-1))</f>
        <v>plays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>(I3299/86400)+25569+(-5/24)</f>
        <v>42212.749305555553</v>
      </c>
      <c r="K3299">
        <v>1436380256</v>
      </c>
      <c r="L3299" s="13">
        <f>(K3299/86400)+25569+(-5/24)</f>
        <v>42193.563148148147</v>
      </c>
      <c r="M3299" s="15" t="str">
        <f>TEXT(L3299, "mmm")</f>
        <v>Jul</v>
      </c>
      <c r="N3299" s="15" t="str">
        <f>TEXT(L3299, "yyyy")</f>
        <v>2015</v>
      </c>
      <c r="O3299" t="b">
        <v>0</v>
      </c>
      <c r="P3299">
        <v>44</v>
      </c>
      <c r="Q3299" t="b">
        <v>1</v>
      </c>
      <c r="R3299" t="s">
        <v>8271</v>
      </c>
      <c r="S3299" s="10">
        <f>(E3299/D3299)*100</f>
        <v>100.07272727272726</v>
      </c>
      <c r="T3299" s="12">
        <f>IF(P3299&gt;0,E3299/P3299,0)</f>
        <v>125.09090909090909</v>
      </c>
      <c r="U3299" t="str">
        <f>LEFT(R3299,FIND("/",R3299,1)-1)</f>
        <v>theater</v>
      </c>
      <c r="V3299" t="str">
        <f>RIGHT(R3299,(LEN(R3299)-LEN(U3299)-1))</f>
        <v>plays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>(I3300/86400)+25569+(-5/24)</f>
        <v>42259.791666666664</v>
      </c>
      <c r="K3300">
        <v>1440370768</v>
      </c>
      <c r="L3300" s="13">
        <f>(K3300/86400)+25569+(-5/24)</f>
        <v>42239.749629629623</v>
      </c>
      <c r="M3300" s="15" t="str">
        <f>TEXT(L3300, "mmm")</f>
        <v>Aug</v>
      </c>
      <c r="N3300" s="15" t="str">
        <f>TEXT(L3300, "yyyy")</f>
        <v>2015</v>
      </c>
      <c r="O3300" t="b">
        <v>0</v>
      </c>
      <c r="P3300">
        <v>72</v>
      </c>
      <c r="Q3300" t="b">
        <v>1</v>
      </c>
      <c r="R3300" t="s">
        <v>8271</v>
      </c>
      <c r="S3300" s="10">
        <f>(E3300/D3300)*100</f>
        <v>101.73</v>
      </c>
      <c r="T3300" s="12">
        <f>IF(P3300&gt;0,E3300/P3300,0)</f>
        <v>141.29166666666666</v>
      </c>
      <c r="U3300" t="str">
        <f>LEFT(R3300,FIND("/",R3300,1)-1)</f>
        <v>theater</v>
      </c>
      <c r="V3300" t="str">
        <f>RIGHT(R3300,(LEN(R3300)-LEN(U3300)-1))</f>
        <v>plays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>(I3301/86400)+25569+(-5/24)</f>
        <v>42291.709062499998</v>
      </c>
      <c r="K3301">
        <v>1442268063</v>
      </c>
      <c r="L3301" s="13">
        <f>(K3301/86400)+25569+(-5/24)</f>
        <v>42261.709062499998</v>
      </c>
      <c r="M3301" s="15" t="str">
        <f>TEXT(L3301, "mmm")</f>
        <v>Sep</v>
      </c>
      <c r="N3301" s="15" t="str">
        <f>TEXT(L3301, "yyyy")</f>
        <v>2015</v>
      </c>
      <c r="O3301" t="b">
        <v>0</v>
      </c>
      <c r="P3301">
        <v>63</v>
      </c>
      <c r="Q3301" t="b">
        <v>1</v>
      </c>
      <c r="R3301" t="s">
        <v>8271</v>
      </c>
      <c r="S3301" s="10">
        <f>(E3301/D3301)*100</f>
        <v>116.19999999999999</v>
      </c>
      <c r="T3301" s="12">
        <f>IF(P3301&gt;0,E3301/P3301,0)</f>
        <v>55.333333333333336</v>
      </c>
      <c r="U3301" t="str">
        <f>LEFT(R3301,FIND("/",R3301,1)-1)</f>
        <v>theater</v>
      </c>
      <c r="V3301" t="str">
        <f>RIGHT(R3301,(LEN(R3301)-LEN(U3301)-1))</f>
        <v>plays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>(I3302/86400)+25569+(-5/24)</f>
        <v>42123.535439814812</v>
      </c>
      <c r="K3302">
        <v>1428515462</v>
      </c>
      <c r="L3302" s="13">
        <f>(K3302/86400)+25569+(-5/24)</f>
        <v>42102.535439814812</v>
      </c>
      <c r="M3302" s="15" t="str">
        <f>TEXT(L3302, "mmm")</f>
        <v>Apr</v>
      </c>
      <c r="N3302" s="15" t="str">
        <f>TEXT(L3302, "yyyy")</f>
        <v>2015</v>
      </c>
      <c r="O3302" t="b">
        <v>0</v>
      </c>
      <c r="P3302">
        <v>88</v>
      </c>
      <c r="Q3302" t="b">
        <v>1</v>
      </c>
      <c r="R3302" t="s">
        <v>8271</v>
      </c>
      <c r="S3302" s="10">
        <f>(E3302/D3302)*100</f>
        <v>136.16666666666666</v>
      </c>
      <c r="T3302" s="12">
        <f>IF(P3302&gt;0,E3302/P3302,0)</f>
        <v>46.420454545454547</v>
      </c>
      <c r="U3302" t="str">
        <f>LEFT(R3302,FIND("/",R3302,1)-1)</f>
        <v>theater</v>
      </c>
      <c r="V3302" t="str">
        <f>RIGHT(R3302,(LEN(R3302)-LEN(U3302)-1))</f>
        <v>plays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>(I3303/86400)+25569+(-5/24)</f>
        <v>42583.082638888889</v>
      </c>
      <c r="K3303">
        <v>1466185176</v>
      </c>
      <c r="L3303" s="13">
        <f>(K3303/86400)+25569+(-5/24)</f>
        <v>42538.527499999997</v>
      </c>
      <c r="M3303" s="15" t="str">
        <f>TEXT(L3303, "mmm")</f>
        <v>Jun</v>
      </c>
      <c r="N3303" s="15" t="str">
        <f>TEXT(L3303, "yyyy")</f>
        <v>2016</v>
      </c>
      <c r="O3303" t="b">
        <v>0</v>
      </c>
      <c r="P3303">
        <v>70</v>
      </c>
      <c r="Q3303" t="b">
        <v>1</v>
      </c>
      <c r="R3303" t="s">
        <v>8271</v>
      </c>
      <c r="S3303" s="10">
        <f>(E3303/D3303)*100</f>
        <v>133.46666666666667</v>
      </c>
      <c r="T3303" s="12">
        <f>IF(P3303&gt;0,E3303/P3303,0)</f>
        <v>57.2</v>
      </c>
      <c r="U3303" t="str">
        <f>LEFT(R3303,FIND("/",R3303,1)-1)</f>
        <v>theater</v>
      </c>
      <c r="V3303" t="str">
        <f>RIGHT(R3303,(LEN(R3303)-LEN(U3303)-1))</f>
        <v>plays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>(I3304/86400)+25569+(-5/24)</f>
        <v>42711.143240740734</v>
      </c>
      <c r="K3304">
        <v>1478507176</v>
      </c>
      <c r="L3304" s="13">
        <f>(K3304/86400)+25569+(-5/24)</f>
        <v>42681.143240740734</v>
      </c>
      <c r="M3304" s="15" t="str">
        <f>TEXT(L3304, "mmm")</f>
        <v>Nov</v>
      </c>
      <c r="N3304" s="15" t="str">
        <f>TEXT(L3304, "yyyy")</f>
        <v>2016</v>
      </c>
      <c r="O3304" t="b">
        <v>0</v>
      </c>
      <c r="P3304">
        <v>50</v>
      </c>
      <c r="Q3304" t="b">
        <v>1</v>
      </c>
      <c r="R3304" t="s">
        <v>8271</v>
      </c>
      <c r="S3304" s="10">
        <f>(E3304/D3304)*100</f>
        <v>103.39285714285715</v>
      </c>
      <c r="T3304" s="12">
        <f>IF(P3304&gt;0,E3304/P3304,0)</f>
        <v>173.7</v>
      </c>
      <c r="U3304" t="str">
        <f>LEFT(R3304,FIND("/",R3304,1)-1)</f>
        <v>theater</v>
      </c>
      <c r="V3304" t="str">
        <f>RIGHT(R3304,(LEN(R3304)-LEN(U3304)-1))</f>
        <v>plays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>(I3305/86400)+25569+(-5/24)</f>
        <v>42091.401435185187</v>
      </c>
      <c r="K3305">
        <v>1424533084</v>
      </c>
      <c r="L3305" s="13">
        <f>(K3305/86400)+25569+(-5/24)</f>
        <v>42056.443101851844</v>
      </c>
      <c r="M3305" s="15" t="str">
        <f>TEXT(L3305, "mmm")</f>
        <v>Feb</v>
      </c>
      <c r="N3305" s="15" t="str">
        <f>TEXT(L3305, "yyyy")</f>
        <v>2015</v>
      </c>
      <c r="O3305" t="b">
        <v>0</v>
      </c>
      <c r="P3305">
        <v>35</v>
      </c>
      <c r="Q3305" t="b">
        <v>1</v>
      </c>
      <c r="R3305" t="s">
        <v>8271</v>
      </c>
      <c r="S3305" s="10">
        <f>(E3305/D3305)*100</f>
        <v>115.88888888888889</v>
      </c>
      <c r="T3305" s="12">
        <f>IF(P3305&gt;0,E3305/P3305,0)</f>
        <v>59.6</v>
      </c>
      <c r="U3305" t="str">
        <f>LEFT(R3305,FIND("/",R3305,1)-1)</f>
        <v>theater</v>
      </c>
      <c r="V3305" t="str">
        <f>RIGHT(R3305,(LEN(R3305)-LEN(U3305)-1))</f>
        <v>plays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>(I3306/86400)+25569+(-5/24)</f>
        <v>42726.41611111111</v>
      </c>
      <c r="K3306">
        <v>1479826752</v>
      </c>
      <c r="L3306" s="13">
        <f>(K3306/86400)+25569+(-5/24)</f>
        <v>42696.41611111111</v>
      </c>
      <c r="M3306" s="15" t="str">
        <f>TEXT(L3306, "mmm")</f>
        <v>Nov</v>
      </c>
      <c r="N3306" s="15" t="str">
        <f>TEXT(L3306, "yyyy")</f>
        <v>2016</v>
      </c>
      <c r="O3306" t="b">
        <v>0</v>
      </c>
      <c r="P3306">
        <v>175</v>
      </c>
      <c r="Q3306" t="b">
        <v>1</v>
      </c>
      <c r="R3306" t="s">
        <v>8271</v>
      </c>
      <c r="S3306" s="10">
        <f>(E3306/D3306)*100</f>
        <v>104.51666666666665</v>
      </c>
      <c r="T3306" s="12">
        <f>IF(P3306&gt;0,E3306/P3306,0)</f>
        <v>89.585714285714289</v>
      </c>
      <c r="U3306" t="str">
        <f>LEFT(R3306,FIND("/",R3306,1)-1)</f>
        <v>theater</v>
      </c>
      <c r="V3306" t="str">
        <f>RIGHT(R3306,(LEN(R3306)-LEN(U3306)-1))</f>
        <v>plays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>(I3307/86400)+25569+(-5/24)</f>
        <v>42216.647546296292</v>
      </c>
      <c r="K3307">
        <v>1435782748</v>
      </c>
      <c r="L3307" s="13">
        <f>(K3307/86400)+25569+(-5/24)</f>
        <v>42186.647546296292</v>
      </c>
      <c r="M3307" s="15" t="str">
        <f>TEXT(L3307, "mmm")</f>
        <v>Jul</v>
      </c>
      <c r="N3307" s="15" t="str">
        <f>TEXT(L3307, "yyyy")</f>
        <v>2015</v>
      </c>
      <c r="O3307" t="b">
        <v>0</v>
      </c>
      <c r="P3307">
        <v>20</v>
      </c>
      <c r="Q3307" t="b">
        <v>1</v>
      </c>
      <c r="R3307" t="s">
        <v>8271</v>
      </c>
      <c r="S3307" s="10">
        <f>(E3307/D3307)*100</f>
        <v>102.02500000000001</v>
      </c>
      <c r="T3307" s="12">
        <f>IF(P3307&gt;0,E3307/P3307,0)</f>
        <v>204.05</v>
      </c>
      <c r="U3307" t="str">
        <f>LEFT(R3307,FIND("/",R3307,1)-1)</f>
        <v>theater</v>
      </c>
      <c r="V3307" t="str">
        <f>RIGHT(R3307,(LEN(R3307)-LEN(U3307)-1))</f>
        <v>plays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>(I3308/86400)+25569+(-5/24)</f>
        <v>42530.916666666664</v>
      </c>
      <c r="K3308">
        <v>1462252542</v>
      </c>
      <c r="L3308" s="13">
        <f>(K3308/86400)+25569+(-5/24)</f>
        <v>42493.010902777773</v>
      </c>
      <c r="M3308" s="15" t="str">
        <f>TEXT(L3308, "mmm")</f>
        <v>May</v>
      </c>
      <c r="N3308" s="15" t="str">
        <f>TEXT(L3308, "yyyy")</f>
        <v>2016</v>
      </c>
      <c r="O3308" t="b">
        <v>0</v>
      </c>
      <c r="P3308">
        <v>54</v>
      </c>
      <c r="Q3308" t="b">
        <v>1</v>
      </c>
      <c r="R3308" t="s">
        <v>8271</v>
      </c>
      <c r="S3308" s="10">
        <f>(E3308/D3308)*100</f>
        <v>175.33333333333334</v>
      </c>
      <c r="T3308" s="12">
        <f>IF(P3308&gt;0,E3308/P3308,0)</f>
        <v>48.703703703703702</v>
      </c>
      <c r="U3308" t="str">
        <f>LEFT(R3308,FIND("/",R3308,1)-1)</f>
        <v>theater</v>
      </c>
      <c r="V3308" t="str">
        <f>RIGHT(R3308,(LEN(R3308)-LEN(U3308)-1))</f>
        <v>plays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>(I3309/86400)+25569+(-5/24)</f>
        <v>42504.848831018513</v>
      </c>
      <c r="K3309">
        <v>1460683339</v>
      </c>
      <c r="L3309" s="13">
        <f>(K3309/86400)+25569+(-5/24)</f>
        <v>42474.848831018513</v>
      </c>
      <c r="M3309" s="15" t="str">
        <f>TEXT(L3309, "mmm")</f>
        <v>Apr</v>
      </c>
      <c r="N3309" s="15" t="str">
        <f>TEXT(L3309, "yyyy")</f>
        <v>2016</v>
      </c>
      <c r="O3309" t="b">
        <v>0</v>
      </c>
      <c r="P3309">
        <v>20</v>
      </c>
      <c r="Q3309" t="b">
        <v>1</v>
      </c>
      <c r="R3309" t="s">
        <v>8271</v>
      </c>
      <c r="S3309" s="10">
        <f>(E3309/D3309)*100</f>
        <v>106.67999999999999</v>
      </c>
      <c r="T3309" s="12">
        <f>IF(P3309&gt;0,E3309/P3309,0)</f>
        <v>53.339999999999996</v>
      </c>
      <c r="U3309" t="str">
        <f>LEFT(R3309,FIND("/",R3309,1)-1)</f>
        <v>theater</v>
      </c>
      <c r="V3309" t="str">
        <f>RIGHT(R3309,(LEN(R3309)-LEN(U3309)-1))</f>
        <v>plays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>(I3310/86400)+25569+(-5/24)</f>
        <v>42473.668576388889</v>
      </c>
      <c r="K3310">
        <v>1458766965</v>
      </c>
      <c r="L3310" s="13">
        <f>(K3310/86400)+25569+(-5/24)</f>
        <v>42452.668576388889</v>
      </c>
      <c r="M3310" s="15" t="str">
        <f>TEXT(L3310, "mmm")</f>
        <v>Mar</v>
      </c>
      <c r="N3310" s="15" t="str">
        <f>TEXT(L3310, "yyyy")</f>
        <v>2016</v>
      </c>
      <c r="O3310" t="b">
        <v>0</v>
      </c>
      <c r="P3310">
        <v>57</v>
      </c>
      <c r="Q3310" t="b">
        <v>1</v>
      </c>
      <c r="R3310" t="s">
        <v>8271</v>
      </c>
      <c r="S3310" s="10">
        <f>(E3310/D3310)*100</f>
        <v>122.28571428571429</v>
      </c>
      <c r="T3310" s="12">
        <f>IF(P3310&gt;0,E3310/P3310,0)</f>
        <v>75.087719298245617</v>
      </c>
      <c r="U3310" t="str">
        <f>LEFT(R3310,FIND("/",R3310,1)-1)</f>
        <v>theater</v>
      </c>
      <c r="V3310" t="str">
        <f>RIGHT(R3310,(LEN(R3310)-LEN(U3310)-1))</f>
        <v>plays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>(I3311/86400)+25569+(-5/24)</f>
        <v>42659.441874999997</v>
      </c>
      <c r="K3311">
        <v>1473953778</v>
      </c>
      <c r="L3311" s="13">
        <f>(K3311/86400)+25569+(-5/24)</f>
        <v>42628.441874999997</v>
      </c>
      <c r="M3311" s="15" t="str">
        <f>TEXT(L3311, "mmm")</f>
        <v>Sep</v>
      </c>
      <c r="N3311" s="15" t="str">
        <f>TEXT(L3311, "yyyy")</f>
        <v>2016</v>
      </c>
      <c r="O3311" t="b">
        <v>0</v>
      </c>
      <c r="P3311">
        <v>31</v>
      </c>
      <c r="Q3311" t="b">
        <v>1</v>
      </c>
      <c r="R3311" t="s">
        <v>8271</v>
      </c>
      <c r="S3311" s="10">
        <f>(E3311/D3311)*100</f>
        <v>159.42857142857144</v>
      </c>
      <c r="T3311" s="12">
        <f>IF(P3311&gt;0,E3311/P3311,0)</f>
        <v>18</v>
      </c>
      <c r="U3311" t="str">
        <f>LEFT(R3311,FIND("/",R3311,1)-1)</f>
        <v>theater</v>
      </c>
      <c r="V3311" t="str">
        <f>RIGHT(R3311,(LEN(R3311)-LEN(U3311)-1))</f>
        <v>plays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>(I3312/86400)+25569+(-5/24)</f>
        <v>42283.720196759255</v>
      </c>
      <c r="K3312">
        <v>1441577825</v>
      </c>
      <c r="L3312" s="13">
        <f>(K3312/86400)+25569+(-5/24)</f>
        <v>42253.720196759255</v>
      </c>
      <c r="M3312" s="15" t="str">
        <f>TEXT(L3312, "mmm")</f>
        <v>Sep</v>
      </c>
      <c r="N3312" s="15" t="str">
        <f>TEXT(L3312, "yyyy")</f>
        <v>2015</v>
      </c>
      <c r="O3312" t="b">
        <v>0</v>
      </c>
      <c r="P3312">
        <v>31</v>
      </c>
      <c r="Q3312" t="b">
        <v>1</v>
      </c>
      <c r="R3312" t="s">
        <v>8271</v>
      </c>
      <c r="S3312" s="10">
        <f>(E3312/D3312)*100</f>
        <v>100.07692307692308</v>
      </c>
      <c r="T3312" s="12">
        <f>IF(P3312&gt;0,E3312/P3312,0)</f>
        <v>209.83870967741936</v>
      </c>
      <c r="U3312" t="str">
        <f>LEFT(R3312,FIND("/",R3312,1)-1)</f>
        <v>theater</v>
      </c>
      <c r="V3312" t="str">
        <f>RIGHT(R3312,(LEN(R3312)-LEN(U3312)-1))</f>
        <v>plays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>(I3313/86400)+25569+(-5/24)</f>
        <v>42294.083449074074</v>
      </c>
      <c r="K3313">
        <v>1442473210</v>
      </c>
      <c r="L3313" s="13">
        <f>(K3313/86400)+25569+(-5/24)</f>
        <v>42264.083449074074</v>
      </c>
      <c r="M3313" s="15" t="str">
        <f>TEXT(L3313, "mmm")</f>
        <v>Sep</v>
      </c>
      <c r="N3313" s="15" t="str">
        <f>TEXT(L3313, "yyyy")</f>
        <v>2015</v>
      </c>
      <c r="O3313" t="b">
        <v>0</v>
      </c>
      <c r="P3313">
        <v>45</v>
      </c>
      <c r="Q3313" t="b">
        <v>1</v>
      </c>
      <c r="R3313" t="s">
        <v>8271</v>
      </c>
      <c r="S3313" s="10">
        <f>(E3313/D3313)*100</f>
        <v>109.84</v>
      </c>
      <c r="T3313" s="12">
        <f>IF(P3313&gt;0,E3313/P3313,0)</f>
        <v>61.022222222222226</v>
      </c>
      <c r="U3313" t="str">
        <f>LEFT(R3313,FIND("/",R3313,1)-1)</f>
        <v>theater</v>
      </c>
      <c r="V3313" t="str">
        <f>RIGHT(R3313,(LEN(R3313)-LEN(U3313)-1))</f>
        <v>plays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>(I3314/86400)+25569+(-5/24)</f>
        <v>42685.708333333336</v>
      </c>
      <c r="K3314">
        <v>1477077946</v>
      </c>
      <c r="L3314" s="13">
        <f>(K3314/86400)+25569+(-5/24)</f>
        <v>42664.601226851846</v>
      </c>
      <c r="M3314" s="15" t="str">
        <f>TEXT(L3314, "mmm")</f>
        <v>Oct</v>
      </c>
      <c r="N3314" s="15" t="str">
        <f>TEXT(L3314, "yyyy")</f>
        <v>2016</v>
      </c>
      <c r="O3314" t="b">
        <v>0</v>
      </c>
      <c r="P3314">
        <v>41</v>
      </c>
      <c r="Q3314" t="b">
        <v>1</v>
      </c>
      <c r="R3314" t="s">
        <v>8271</v>
      </c>
      <c r="S3314" s="10">
        <f>(E3314/D3314)*100</f>
        <v>100.03999999999999</v>
      </c>
      <c r="T3314" s="12">
        <f>IF(P3314&gt;0,E3314/P3314,0)</f>
        <v>61</v>
      </c>
      <c r="U3314" t="str">
        <f>LEFT(R3314,FIND("/",R3314,1)-1)</f>
        <v>theater</v>
      </c>
      <c r="V3314" t="str">
        <f>RIGHT(R3314,(LEN(R3314)-LEN(U3314)-1))</f>
        <v>plays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>(I3315/86400)+25569+(-5/24)</f>
        <v>42395.833333333336</v>
      </c>
      <c r="K3315">
        <v>1452664317</v>
      </c>
      <c r="L3315" s="13">
        <f>(K3315/86400)+25569+(-5/24)</f>
        <v>42382.036076388882</v>
      </c>
      <c r="M3315" s="15" t="str">
        <f>TEXT(L3315, "mmm")</f>
        <v>Jan</v>
      </c>
      <c r="N3315" s="15" t="str">
        <f>TEXT(L3315, "yyyy")</f>
        <v>2016</v>
      </c>
      <c r="O3315" t="b">
        <v>0</v>
      </c>
      <c r="P3315">
        <v>29</v>
      </c>
      <c r="Q3315" t="b">
        <v>1</v>
      </c>
      <c r="R3315" t="s">
        <v>8271</v>
      </c>
      <c r="S3315" s="10">
        <f>(E3315/D3315)*100</f>
        <v>116.05000000000001</v>
      </c>
      <c r="T3315" s="12">
        <f>IF(P3315&gt;0,E3315/P3315,0)</f>
        <v>80.034482758620683</v>
      </c>
      <c r="U3315" t="str">
        <f>LEFT(R3315,FIND("/",R3315,1)-1)</f>
        <v>theater</v>
      </c>
      <c r="V3315" t="str">
        <f>RIGHT(R3315,(LEN(R3315)-LEN(U3315)-1))</f>
        <v>plays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>(I3316/86400)+25569+(-5/24)</f>
        <v>42132.628472222219</v>
      </c>
      <c r="K3316">
        <v>1428733511</v>
      </c>
      <c r="L3316" s="13">
        <f>(K3316/86400)+25569+(-5/24)</f>
        <v>42105.059155092589</v>
      </c>
      <c r="M3316" s="15" t="str">
        <f>TEXT(L3316, "mmm")</f>
        <v>Apr</v>
      </c>
      <c r="N3316" s="15" t="str">
        <f>TEXT(L3316, "yyyy")</f>
        <v>2015</v>
      </c>
      <c r="O3316" t="b">
        <v>0</v>
      </c>
      <c r="P3316">
        <v>58</v>
      </c>
      <c r="Q3316" t="b">
        <v>1</v>
      </c>
      <c r="R3316" t="s">
        <v>8271</v>
      </c>
      <c r="S3316" s="10">
        <f>(E3316/D3316)*100</f>
        <v>210.75</v>
      </c>
      <c r="T3316" s="12">
        <f>IF(P3316&gt;0,E3316/P3316,0)</f>
        <v>29.068965517241381</v>
      </c>
      <c r="U3316" t="str">
        <f>LEFT(R3316,FIND("/",R3316,1)-1)</f>
        <v>theater</v>
      </c>
      <c r="V3316" t="str">
        <f>RIGHT(R3316,(LEN(R3316)-LEN(U3316)-1))</f>
        <v>plays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>(I3317/86400)+25569+(-5/24)</f>
        <v>42496.09538194444</v>
      </c>
      <c r="K3317">
        <v>1459927041</v>
      </c>
      <c r="L3317" s="13">
        <f>(K3317/86400)+25569+(-5/24)</f>
        <v>42466.09538194444</v>
      </c>
      <c r="M3317" s="15" t="str">
        <f>TEXT(L3317, "mmm")</f>
        <v>Apr</v>
      </c>
      <c r="N3317" s="15" t="str">
        <f>TEXT(L3317, "yyyy")</f>
        <v>2016</v>
      </c>
      <c r="O3317" t="b">
        <v>0</v>
      </c>
      <c r="P3317">
        <v>89</v>
      </c>
      <c r="Q3317" t="b">
        <v>1</v>
      </c>
      <c r="R3317" t="s">
        <v>8271</v>
      </c>
      <c r="S3317" s="10">
        <f>(E3317/D3317)*100</f>
        <v>110.00000000000001</v>
      </c>
      <c r="T3317" s="12">
        <f>IF(P3317&gt;0,E3317/P3317,0)</f>
        <v>49.438202247191015</v>
      </c>
      <c r="U3317" t="str">
        <f>LEFT(R3317,FIND("/",R3317,1)-1)</f>
        <v>theater</v>
      </c>
      <c r="V3317" t="str">
        <f>RIGHT(R3317,(LEN(R3317)-LEN(U3317)-1))</f>
        <v>plays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>(I3318/86400)+25569+(-5/24)</f>
        <v>41859.370833333327</v>
      </c>
      <c r="K3318">
        <v>1404680075</v>
      </c>
      <c r="L3318" s="13">
        <f>(K3318/86400)+25569+(-5/24)</f>
        <v>41826.662905092591</v>
      </c>
      <c r="M3318" s="15" t="str">
        <f>TEXT(L3318, "mmm")</f>
        <v>Jul</v>
      </c>
      <c r="N3318" s="15" t="str">
        <f>TEXT(L3318, "yyyy")</f>
        <v>2014</v>
      </c>
      <c r="O3318" t="b">
        <v>0</v>
      </c>
      <c r="P3318">
        <v>125</v>
      </c>
      <c r="Q3318" t="b">
        <v>1</v>
      </c>
      <c r="R3318" t="s">
        <v>8271</v>
      </c>
      <c r="S3318" s="10">
        <f>(E3318/D3318)*100</f>
        <v>100.08673425918037</v>
      </c>
      <c r="T3318" s="12">
        <f>IF(P3318&gt;0,E3318/P3318,0)</f>
        <v>93.977440000000001</v>
      </c>
      <c r="U3318" t="str">
        <f>LEFT(R3318,FIND("/",R3318,1)-1)</f>
        <v>theater</v>
      </c>
      <c r="V3318" t="str">
        <f>RIGHT(R3318,(LEN(R3318)-LEN(U3318)-1))</f>
        <v>plays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>(I3319/86400)+25569+(-5/24)</f>
        <v>42528.831296296295</v>
      </c>
      <c r="K3319">
        <v>1462755424</v>
      </c>
      <c r="L3319" s="13">
        <f>(K3319/86400)+25569+(-5/24)</f>
        <v>42498.831296296295</v>
      </c>
      <c r="M3319" s="15" t="str">
        <f>TEXT(L3319, "mmm")</f>
        <v>May</v>
      </c>
      <c r="N3319" s="15" t="str">
        <f>TEXT(L3319, "yyyy")</f>
        <v>2016</v>
      </c>
      <c r="O3319" t="b">
        <v>0</v>
      </c>
      <c r="P3319">
        <v>18</v>
      </c>
      <c r="Q3319" t="b">
        <v>1</v>
      </c>
      <c r="R3319" t="s">
        <v>8271</v>
      </c>
      <c r="S3319" s="10">
        <f>(E3319/D3319)*100</f>
        <v>106.19047619047619</v>
      </c>
      <c r="T3319" s="12">
        <f>IF(P3319&gt;0,E3319/P3319,0)</f>
        <v>61.944444444444443</v>
      </c>
      <c r="U3319" t="str">
        <f>LEFT(R3319,FIND("/",R3319,1)-1)</f>
        <v>theater</v>
      </c>
      <c r="V3319" t="str">
        <f>RIGHT(R3319,(LEN(R3319)-LEN(U3319)-1))</f>
        <v>plays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>(I3320/86400)+25569+(-5/24)</f>
        <v>42470.895833333336</v>
      </c>
      <c r="K3320">
        <v>1456902893</v>
      </c>
      <c r="L3320" s="13">
        <f>(K3320/86400)+25569+(-5/24)</f>
        <v>42431.093668981477</v>
      </c>
      <c r="M3320" s="15" t="str">
        <f>TEXT(L3320, "mmm")</f>
        <v>Mar</v>
      </c>
      <c r="N3320" s="15" t="str">
        <f>TEXT(L3320, "yyyy")</f>
        <v>2016</v>
      </c>
      <c r="O3320" t="b">
        <v>0</v>
      </c>
      <c r="P3320">
        <v>32</v>
      </c>
      <c r="Q3320" t="b">
        <v>1</v>
      </c>
      <c r="R3320" t="s">
        <v>8271</v>
      </c>
      <c r="S3320" s="10">
        <f>(E3320/D3320)*100</f>
        <v>125.6</v>
      </c>
      <c r="T3320" s="12">
        <f>IF(P3320&gt;0,E3320/P3320,0)</f>
        <v>78.5</v>
      </c>
      <c r="U3320" t="str">
        <f>LEFT(R3320,FIND("/",R3320,1)-1)</f>
        <v>theater</v>
      </c>
      <c r="V3320" t="str">
        <f>RIGHT(R3320,(LEN(R3320)-LEN(U3320)-1))</f>
        <v>plays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>(I3321/86400)+25569+(-5/24)</f>
        <v>42035.377152777779</v>
      </c>
      <c r="K3321">
        <v>1418824986</v>
      </c>
      <c r="L3321" s="13">
        <f>(K3321/86400)+25569+(-5/24)</f>
        <v>41990.377152777779</v>
      </c>
      <c r="M3321" s="15" t="str">
        <f>TEXT(L3321, "mmm")</f>
        <v>Dec</v>
      </c>
      <c r="N3321" s="15" t="str">
        <f>TEXT(L3321, "yyyy")</f>
        <v>2014</v>
      </c>
      <c r="O3321" t="b">
        <v>0</v>
      </c>
      <c r="P3321">
        <v>16</v>
      </c>
      <c r="Q3321" t="b">
        <v>1</v>
      </c>
      <c r="R3321" t="s">
        <v>8271</v>
      </c>
      <c r="S3321" s="10">
        <f>(E3321/D3321)*100</f>
        <v>108</v>
      </c>
      <c r="T3321" s="12">
        <f>IF(P3321&gt;0,E3321/P3321,0)</f>
        <v>33.75</v>
      </c>
      <c r="U3321" t="str">
        <f>LEFT(R3321,FIND("/",R3321,1)-1)</f>
        <v>theater</v>
      </c>
      <c r="V3321" t="str">
        <f>RIGHT(R3321,(LEN(R3321)-LEN(U3321)-1))</f>
        <v>plays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>(I3322/86400)+25569+(-5/24)</f>
        <v>42542.837465277778</v>
      </c>
      <c r="K3322">
        <v>1463965557</v>
      </c>
      <c r="L3322" s="13">
        <f>(K3322/86400)+25569+(-5/24)</f>
        <v>42512.837465277778</v>
      </c>
      <c r="M3322" s="15" t="str">
        <f>TEXT(L3322, "mmm")</f>
        <v>May</v>
      </c>
      <c r="N3322" s="15" t="str">
        <f>TEXT(L3322, "yyyy")</f>
        <v>2016</v>
      </c>
      <c r="O3322" t="b">
        <v>0</v>
      </c>
      <c r="P3322">
        <v>38</v>
      </c>
      <c r="Q3322" t="b">
        <v>1</v>
      </c>
      <c r="R3322" t="s">
        <v>8271</v>
      </c>
      <c r="S3322" s="10">
        <f>(E3322/D3322)*100</f>
        <v>101</v>
      </c>
      <c r="T3322" s="12">
        <f>IF(P3322&gt;0,E3322/P3322,0)</f>
        <v>66.44736842105263</v>
      </c>
      <c r="U3322" t="str">
        <f>LEFT(R3322,FIND("/",R3322,1)-1)</f>
        <v>theater</v>
      </c>
      <c r="V3322" t="str">
        <f>RIGHT(R3322,(LEN(R3322)-LEN(U3322)-1))</f>
        <v>plays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>(I3323/86400)+25569+(-5/24)</f>
        <v>41927.957638888889</v>
      </c>
      <c r="K3323">
        <v>1412216665</v>
      </c>
      <c r="L3323" s="13">
        <f>(K3323/86400)+25569+(-5/24)</f>
        <v>41913.891956018517</v>
      </c>
      <c r="M3323" s="15" t="str">
        <f>TEXT(L3323, "mmm")</f>
        <v>Oct</v>
      </c>
      <c r="N3323" s="15" t="str">
        <f>TEXT(L3323, "yyyy")</f>
        <v>2014</v>
      </c>
      <c r="O3323" t="b">
        <v>0</v>
      </c>
      <c r="P3323">
        <v>15</v>
      </c>
      <c r="Q3323" t="b">
        <v>1</v>
      </c>
      <c r="R3323" t="s">
        <v>8271</v>
      </c>
      <c r="S3323" s="10">
        <f>(E3323/D3323)*100</f>
        <v>107.4</v>
      </c>
      <c r="T3323" s="12">
        <f>IF(P3323&gt;0,E3323/P3323,0)</f>
        <v>35.799999999999997</v>
      </c>
      <c r="U3323" t="str">
        <f>LEFT(R3323,FIND("/",R3323,1)-1)</f>
        <v>theater</v>
      </c>
      <c r="V3323" t="str">
        <f>RIGHT(R3323,(LEN(R3323)-LEN(U3323)-1))</f>
        <v>plays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>(I3324/86400)+25569+(-5/24)</f>
        <v>42542.954861111109</v>
      </c>
      <c r="K3324">
        <v>1464653696</v>
      </c>
      <c r="L3324" s="13">
        <f>(K3324/86400)+25569+(-5/24)</f>
        <v>42520.802037037036</v>
      </c>
      <c r="M3324" s="15" t="str">
        <f>TEXT(L3324, "mmm")</f>
        <v>May</v>
      </c>
      <c r="N3324" s="15" t="str">
        <f>TEXT(L3324, "yyyy")</f>
        <v>2016</v>
      </c>
      <c r="O3324" t="b">
        <v>0</v>
      </c>
      <c r="P3324">
        <v>23</v>
      </c>
      <c r="Q3324" t="b">
        <v>1</v>
      </c>
      <c r="R3324" t="s">
        <v>8271</v>
      </c>
      <c r="S3324" s="10">
        <f>(E3324/D3324)*100</f>
        <v>101.51515151515152</v>
      </c>
      <c r="T3324" s="12">
        <f>IF(P3324&gt;0,E3324/P3324,0)</f>
        <v>145.65217391304347</v>
      </c>
      <c r="U3324" t="str">
        <f>LEFT(R3324,FIND("/",R3324,1)-1)</f>
        <v>theater</v>
      </c>
      <c r="V3324" t="str">
        <f>RIGHT(R3324,(LEN(R3324)-LEN(U3324)-1))</f>
        <v>plays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>(I3325/86400)+25569+(-5/24)</f>
        <v>42638.157499999994</v>
      </c>
      <c r="K3325">
        <v>1472201208</v>
      </c>
      <c r="L3325" s="13">
        <f>(K3325/86400)+25569+(-5/24)</f>
        <v>42608.157499999994</v>
      </c>
      <c r="M3325" s="15" t="str">
        <f>TEXT(L3325, "mmm")</f>
        <v>Aug</v>
      </c>
      <c r="N3325" s="15" t="str">
        <f>TEXT(L3325, "yyyy")</f>
        <v>2016</v>
      </c>
      <c r="O3325" t="b">
        <v>0</v>
      </c>
      <c r="P3325">
        <v>49</v>
      </c>
      <c r="Q3325" t="b">
        <v>1</v>
      </c>
      <c r="R3325" t="s">
        <v>8271</v>
      </c>
      <c r="S3325" s="10">
        <f>(E3325/D3325)*100</f>
        <v>125.89999999999999</v>
      </c>
      <c r="T3325" s="12">
        <f>IF(P3325&gt;0,E3325/P3325,0)</f>
        <v>25.693877551020407</v>
      </c>
      <c r="U3325" t="str">
        <f>LEFT(R3325,FIND("/",R3325,1)-1)</f>
        <v>theater</v>
      </c>
      <c r="V3325" t="str">
        <f>RIGHT(R3325,(LEN(R3325)-LEN(U3325)-1))</f>
        <v>plays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>(I3326/86400)+25569+(-5/24)</f>
        <v>42526.374884259254</v>
      </c>
      <c r="K3326">
        <v>1463925590</v>
      </c>
      <c r="L3326" s="13">
        <f>(K3326/86400)+25569+(-5/24)</f>
        <v>42512.374884259254</v>
      </c>
      <c r="M3326" s="15" t="str">
        <f>TEXT(L3326, "mmm")</f>
        <v>May</v>
      </c>
      <c r="N3326" s="15" t="str">
        <f>TEXT(L3326, "yyyy")</f>
        <v>2016</v>
      </c>
      <c r="O3326" t="b">
        <v>0</v>
      </c>
      <c r="P3326">
        <v>10</v>
      </c>
      <c r="Q3326" t="b">
        <v>1</v>
      </c>
      <c r="R3326" t="s">
        <v>8271</v>
      </c>
      <c r="S3326" s="10">
        <f>(E3326/D3326)*100</f>
        <v>101.66666666666666</v>
      </c>
      <c r="T3326" s="12">
        <f>IF(P3326&gt;0,E3326/P3326,0)</f>
        <v>152.5</v>
      </c>
      <c r="U3326" t="str">
        <f>LEFT(R3326,FIND("/",R3326,1)-1)</f>
        <v>theater</v>
      </c>
      <c r="V3326" t="str">
        <f>RIGHT(R3326,(LEN(R3326)-LEN(U3326)-1))</f>
        <v>plays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>(I3327/86400)+25569+(-5/24)</f>
        <v>42099.535613425927</v>
      </c>
      <c r="K3327">
        <v>1425235877</v>
      </c>
      <c r="L3327" s="13">
        <f>(K3327/86400)+25569+(-5/24)</f>
        <v>42064.577280092592</v>
      </c>
      <c r="M3327" s="15" t="str">
        <f>TEXT(L3327, "mmm")</f>
        <v>Mar</v>
      </c>
      <c r="N3327" s="15" t="str">
        <f>TEXT(L3327, "yyyy")</f>
        <v>2015</v>
      </c>
      <c r="O3327" t="b">
        <v>0</v>
      </c>
      <c r="P3327">
        <v>15</v>
      </c>
      <c r="Q3327" t="b">
        <v>1</v>
      </c>
      <c r="R3327" t="s">
        <v>8271</v>
      </c>
      <c r="S3327" s="10">
        <f>(E3327/D3327)*100</f>
        <v>112.5</v>
      </c>
      <c r="T3327" s="12">
        <f>IF(P3327&gt;0,E3327/P3327,0)</f>
        <v>30</v>
      </c>
      <c r="U3327" t="str">
        <f>LEFT(R3327,FIND("/",R3327,1)-1)</f>
        <v>theater</v>
      </c>
      <c r="V3327" t="str">
        <f>RIGHT(R3327,(LEN(R3327)-LEN(U3327)-1))</f>
        <v>plays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>(I3328/86400)+25569+(-5/24)</f>
        <v>42071.464178240734</v>
      </c>
      <c r="K3328">
        <v>1423242505</v>
      </c>
      <c r="L3328" s="13">
        <f>(K3328/86400)+25569+(-5/24)</f>
        <v>42041.505844907406</v>
      </c>
      <c r="M3328" s="15" t="str">
        <f>TEXT(L3328, "mmm")</f>
        <v>Feb</v>
      </c>
      <c r="N3328" s="15" t="str">
        <f>TEXT(L3328, "yyyy")</f>
        <v>2015</v>
      </c>
      <c r="O3328" t="b">
        <v>0</v>
      </c>
      <c r="P3328">
        <v>57</v>
      </c>
      <c r="Q3328" t="b">
        <v>1</v>
      </c>
      <c r="R3328" t="s">
        <v>8271</v>
      </c>
      <c r="S3328" s="10">
        <f>(E3328/D3328)*100</f>
        <v>101.375</v>
      </c>
      <c r="T3328" s="12">
        <f>IF(P3328&gt;0,E3328/P3328,0)</f>
        <v>142.28070175438597</v>
      </c>
      <c r="U3328" t="str">
        <f>LEFT(R3328,FIND("/",R3328,1)-1)</f>
        <v>theater</v>
      </c>
      <c r="V3328" t="str">
        <f>RIGHT(R3328,(LEN(R3328)-LEN(U3328)-1))</f>
        <v>plays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>(I3329/86400)+25569+(-5/24)</f>
        <v>42498.166273148141</v>
      </c>
      <c r="K3329">
        <v>1460105966</v>
      </c>
      <c r="L3329" s="13">
        <f>(K3329/86400)+25569+(-5/24)</f>
        <v>42468.166273148141</v>
      </c>
      <c r="M3329" s="15" t="str">
        <f>TEXT(L3329, "mmm")</f>
        <v>Apr</v>
      </c>
      <c r="N3329" s="15" t="str">
        <f>TEXT(L3329, "yyyy")</f>
        <v>2016</v>
      </c>
      <c r="O3329" t="b">
        <v>0</v>
      </c>
      <c r="P3329">
        <v>33</v>
      </c>
      <c r="Q3329" t="b">
        <v>1</v>
      </c>
      <c r="R3329" t="s">
        <v>8271</v>
      </c>
      <c r="S3329" s="10">
        <f>(E3329/D3329)*100</f>
        <v>101.25</v>
      </c>
      <c r="T3329" s="12">
        <f>IF(P3329&gt;0,E3329/P3329,0)</f>
        <v>24.545454545454547</v>
      </c>
      <c r="U3329" t="str">
        <f>LEFT(R3329,FIND("/",R3329,1)-1)</f>
        <v>theater</v>
      </c>
      <c r="V3329" t="str">
        <f>RIGHT(R3329,(LEN(R3329)-LEN(U3329)-1))</f>
        <v>plays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>(I3330/86400)+25569+(-5/24)</f>
        <v>41824.833333333328</v>
      </c>
      <c r="K3330">
        <v>1404308883</v>
      </c>
      <c r="L3330" s="13">
        <f>(K3330/86400)+25569+(-5/24)</f>
        <v>41822.366701388884</v>
      </c>
      <c r="M3330" s="15" t="str">
        <f>TEXT(L3330, "mmm")</f>
        <v>Jul</v>
      </c>
      <c r="N3330" s="15" t="str">
        <f>TEXT(L3330, "yyyy")</f>
        <v>2014</v>
      </c>
      <c r="O3330" t="b">
        <v>0</v>
      </c>
      <c r="P3330">
        <v>9</v>
      </c>
      <c r="Q3330" t="b">
        <v>1</v>
      </c>
      <c r="R3330" t="s">
        <v>8271</v>
      </c>
      <c r="S3330" s="10">
        <f>(E3330/D3330)*100</f>
        <v>146.38888888888889</v>
      </c>
      <c r="T3330" s="12">
        <f>IF(P3330&gt;0,E3330/P3330,0)</f>
        <v>292.77777777777777</v>
      </c>
      <c r="U3330" t="str">
        <f>LEFT(R3330,FIND("/",R3330,1)-1)</f>
        <v>theater</v>
      </c>
      <c r="V3330" t="str">
        <f>RIGHT(R3330,(LEN(R3330)-LEN(U3330)-1))</f>
        <v>plays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>(I3331/86400)+25569+(-5/24)</f>
        <v>41847.75</v>
      </c>
      <c r="K3331">
        <v>1405583108</v>
      </c>
      <c r="L3331" s="13">
        <f>(K3331/86400)+25569+(-5/24)</f>
        <v>41837.114675925921</v>
      </c>
      <c r="M3331" s="15" t="str">
        <f>TEXT(L3331, "mmm")</f>
        <v>Jul</v>
      </c>
      <c r="N3331" s="15" t="str">
        <f>TEXT(L3331, "yyyy")</f>
        <v>2014</v>
      </c>
      <c r="O3331" t="b">
        <v>0</v>
      </c>
      <c r="P3331">
        <v>26</v>
      </c>
      <c r="Q3331" t="b">
        <v>1</v>
      </c>
      <c r="R3331" t="s">
        <v>8271</v>
      </c>
      <c r="S3331" s="10">
        <f>(E3331/D3331)*100</f>
        <v>116.8</v>
      </c>
      <c r="T3331" s="12">
        <f>IF(P3331&gt;0,E3331/P3331,0)</f>
        <v>44.92307692307692</v>
      </c>
      <c r="U3331" t="str">
        <f>LEFT(R3331,FIND("/",R3331,1)-1)</f>
        <v>theater</v>
      </c>
      <c r="V3331" t="str">
        <f>RIGHT(R3331,(LEN(R3331)-LEN(U3331)-1))</f>
        <v>plays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>(I3332/86400)+25569+(-5/24)</f>
        <v>42095.637361111112</v>
      </c>
      <c r="K3332">
        <v>1425331068</v>
      </c>
      <c r="L3332" s="13">
        <f>(K3332/86400)+25569+(-5/24)</f>
        <v>42065.679027777776</v>
      </c>
      <c r="M3332" s="15" t="str">
        <f>TEXT(L3332, "mmm")</f>
        <v>Mar</v>
      </c>
      <c r="N3332" s="15" t="str">
        <f>TEXT(L3332, "yyyy")</f>
        <v>2015</v>
      </c>
      <c r="O3332" t="b">
        <v>0</v>
      </c>
      <c r="P3332">
        <v>69</v>
      </c>
      <c r="Q3332" t="b">
        <v>1</v>
      </c>
      <c r="R3332" t="s">
        <v>8271</v>
      </c>
      <c r="S3332" s="10">
        <f>(E3332/D3332)*100</f>
        <v>106.26666666666667</v>
      </c>
      <c r="T3332" s="12">
        <f>IF(P3332&gt;0,E3332/P3332,0)</f>
        <v>23.10144927536232</v>
      </c>
      <c r="U3332" t="str">
        <f>LEFT(R3332,FIND("/",R3332,1)-1)</f>
        <v>theater</v>
      </c>
      <c r="V3332" t="str">
        <f>RIGHT(R3332,(LEN(R3332)-LEN(U3332)-1))</f>
        <v>plays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>(I3333/86400)+25569+(-5/24)</f>
        <v>42283.48942129629</v>
      </c>
      <c r="K3333">
        <v>1441125886</v>
      </c>
      <c r="L3333" s="13">
        <f>(K3333/86400)+25569+(-5/24)</f>
        <v>42248.48942129629</v>
      </c>
      <c r="M3333" s="15" t="str">
        <f>TEXT(L3333, "mmm")</f>
        <v>Sep</v>
      </c>
      <c r="N3333" s="15" t="str">
        <f>TEXT(L3333, "yyyy")</f>
        <v>2015</v>
      </c>
      <c r="O3333" t="b">
        <v>0</v>
      </c>
      <c r="P3333">
        <v>65</v>
      </c>
      <c r="Q3333" t="b">
        <v>1</v>
      </c>
      <c r="R3333" t="s">
        <v>8271</v>
      </c>
      <c r="S3333" s="10">
        <f>(E3333/D3333)*100</f>
        <v>104.52</v>
      </c>
      <c r="T3333" s="12">
        <f>IF(P3333&gt;0,E3333/P3333,0)</f>
        <v>80.400000000000006</v>
      </c>
      <c r="U3333" t="str">
        <f>LEFT(R3333,FIND("/",R3333,1)-1)</f>
        <v>theater</v>
      </c>
      <c r="V3333" t="str">
        <f>RIGHT(R3333,(LEN(R3333)-LEN(U3333)-1))</f>
        <v>plays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>(I3334/86400)+25569+(-5/24)</f>
        <v>41839.651967592588</v>
      </c>
      <c r="K3334">
        <v>1403210330</v>
      </c>
      <c r="L3334" s="13">
        <f>(K3334/86400)+25569+(-5/24)</f>
        <v>41809.651967592588</v>
      </c>
      <c r="M3334" s="15" t="str">
        <f>TEXT(L3334, "mmm")</f>
        <v>Jun</v>
      </c>
      <c r="N3334" s="15" t="str">
        <f>TEXT(L3334, "yyyy")</f>
        <v>2014</v>
      </c>
      <c r="O3334" t="b">
        <v>0</v>
      </c>
      <c r="P3334">
        <v>83</v>
      </c>
      <c r="Q3334" t="b">
        <v>1</v>
      </c>
      <c r="R3334" t="s">
        <v>8271</v>
      </c>
      <c r="S3334" s="10">
        <f>(E3334/D3334)*100</f>
        <v>100</v>
      </c>
      <c r="T3334" s="12">
        <f>IF(P3334&gt;0,E3334/P3334,0)</f>
        <v>72.289156626506028</v>
      </c>
      <c r="U3334" t="str">
        <f>LEFT(R3334,FIND("/",R3334,1)-1)</f>
        <v>theater</v>
      </c>
      <c r="V3334" t="str">
        <f>RIGHT(R3334,(LEN(R3334)-LEN(U3334)-1))</f>
        <v>plays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>(I3335/86400)+25569+(-5/24)</f>
        <v>42170.468518518515</v>
      </c>
      <c r="K3335">
        <v>1432484080</v>
      </c>
      <c r="L3335" s="13">
        <f>(K3335/86400)+25569+(-5/24)</f>
        <v>42148.468518518515</v>
      </c>
      <c r="M3335" s="15" t="str">
        <f>TEXT(L3335, "mmm")</f>
        <v>May</v>
      </c>
      <c r="N3335" s="15" t="str">
        <f>TEXT(L3335, "yyyy")</f>
        <v>2015</v>
      </c>
      <c r="O3335" t="b">
        <v>0</v>
      </c>
      <c r="P3335">
        <v>111</v>
      </c>
      <c r="Q3335" t="b">
        <v>1</v>
      </c>
      <c r="R3335" t="s">
        <v>8271</v>
      </c>
      <c r="S3335" s="10">
        <f>(E3335/D3335)*100</f>
        <v>104.57142857142858</v>
      </c>
      <c r="T3335" s="12">
        <f>IF(P3335&gt;0,E3335/P3335,0)</f>
        <v>32.972972972972975</v>
      </c>
      <c r="U3335" t="str">
        <f>LEFT(R3335,FIND("/",R3335,1)-1)</f>
        <v>theater</v>
      </c>
      <c r="V3335" t="str">
        <f>RIGHT(R3335,(LEN(R3335)-LEN(U3335)-1))</f>
        <v>plays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>(I3336/86400)+25569+(-5/24)</f>
        <v>42215.312754629624</v>
      </c>
      <c r="K3336">
        <v>1435667422</v>
      </c>
      <c r="L3336" s="13">
        <f>(K3336/86400)+25569+(-5/24)</f>
        <v>42185.312754629624</v>
      </c>
      <c r="M3336" s="15" t="str">
        <f>TEXT(L3336, "mmm")</f>
        <v>Jun</v>
      </c>
      <c r="N3336" s="15" t="str">
        <f>TEXT(L3336, "yyyy")</f>
        <v>2015</v>
      </c>
      <c r="O3336" t="b">
        <v>0</v>
      </c>
      <c r="P3336">
        <v>46</v>
      </c>
      <c r="Q3336" t="b">
        <v>1</v>
      </c>
      <c r="R3336" t="s">
        <v>8271</v>
      </c>
      <c r="S3336" s="10">
        <f>(E3336/D3336)*100</f>
        <v>138.62051149573753</v>
      </c>
      <c r="T3336" s="12">
        <f>IF(P3336&gt;0,E3336/P3336,0)</f>
        <v>116.65217391304348</v>
      </c>
      <c r="U3336" t="str">
        <f>LEFT(R3336,FIND("/",R3336,1)-1)</f>
        <v>theater</v>
      </c>
      <c r="V3336" t="str">
        <f>RIGHT(R3336,(LEN(R3336)-LEN(U3336)-1))</f>
        <v>plays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>(I3337/86400)+25569+(-5/24)</f>
        <v>41854.75</v>
      </c>
      <c r="K3337">
        <v>1404749446</v>
      </c>
      <c r="L3337" s="13">
        <f>(K3337/86400)+25569+(-5/24)</f>
        <v>41827.465810185182</v>
      </c>
      <c r="M3337" s="15" t="str">
        <f>TEXT(L3337, "mmm")</f>
        <v>Jul</v>
      </c>
      <c r="N3337" s="15" t="str">
        <f>TEXT(L3337, "yyyy")</f>
        <v>2014</v>
      </c>
      <c r="O3337" t="b">
        <v>0</v>
      </c>
      <c r="P3337">
        <v>63</v>
      </c>
      <c r="Q3337" t="b">
        <v>1</v>
      </c>
      <c r="R3337" t="s">
        <v>8271</v>
      </c>
      <c r="S3337" s="10">
        <f>(E3337/D3337)*100</f>
        <v>100.32000000000001</v>
      </c>
      <c r="T3337" s="12">
        <f>IF(P3337&gt;0,E3337/P3337,0)</f>
        <v>79.61904761904762</v>
      </c>
      <c r="U3337" t="str">
        <f>LEFT(R3337,FIND("/",R3337,1)-1)</f>
        <v>theater</v>
      </c>
      <c r="V3337" t="str">
        <f>RIGHT(R3337,(LEN(R3337)-LEN(U3337)-1))</f>
        <v>plays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>(I3338/86400)+25569+(-5/24)</f>
        <v>42465.148680555554</v>
      </c>
      <c r="K3338">
        <v>1457429646</v>
      </c>
      <c r="L3338" s="13">
        <f>(K3338/86400)+25569+(-5/24)</f>
        <v>42437.190347222218</v>
      </c>
      <c r="M3338" s="15" t="str">
        <f>TEXT(L3338, "mmm")</f>
        <v>Mar</v>
      </c>
      <c r="N3338" s="15" t="str">
        <f>TEXT(L3338, "yyyy")</f>
        <v>2016</v>
      </c>
      <c r="O3338" t="b">
        <v>0</v>
      </c>
      <c r="P3338">
        <v>9</v>
      </c>
      <c r="Q3338" t="b">
        <v>1</v>
      </c>
      <c r="R3338" t="s">
        <v>8271</v>
      </c>
      <c r="S3338" s="10">
        <f>(E3338/D3338)*100</f>
        <v>100</v>
      </c>
      <c r="T3338" s="12">
        <f>IF(P3338&gt;0,E3338/P3338,0)</f>
        <v>27.777777777777779</v>
      </c>
      <c r="U3338" t="str">
        <f>LEFT(R3338,FIND("/",R3338,1)-1)</f>
        <v>theater</v>
      </c>
      <c r="V3338" t="str">
        <f>RIGHT(R3338,(LEN(R3338)-LEN(U3338)-1))</f>
        <v>plays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>(I3339/86400)+25569+(-5/24)</f>
        <v>41922.666666666664</v>
      </c>
      <c r="K3339">
        <v>1411109167</v>
      </c>
      <c r="L3339" s="13">
        <f>(K3339/86400)+25569+(-5/24)</f>
        <v>41901.073692129627</v>
      </c>
      <c r="M3339" s="15" t="str">
        <f>TEXT(L3339, "mmm")</f>
        <v>Sep</v>
      </c>
      <c r="N3339" s="15" t="str">
        <f>TEXT(L3339, "yyyy")</f>
        <v>2014</v>
      </c>
      <c r="O3339" t="b">
        <v>0</v>
      </c>
      <c r="P3339">
        <v>34</v>
      </c>
      <c r="Q3339" t="b">
        <v>1</v>
      </c>
      <c r="R3339" t="s">
        <v>8271</v>
      </c>
      <c r="S3339" s="10">
        <f>(E3339/D3339)*100</f>
        <v>110.2</v>
      </c>
      <c r="T3339" s="12">
        <f>IF(P3339&gt;0,E3339/P3339,0)</f>
        <v>81.029411764705884</v>
      </c>
      <c r="U3339" t="str">
        <f>LEFT(R3339,FIND("/",R3339,1)-1)</f>
        <v>theater</v>
      </c>
      <c r="V3339" t="str">
        <f>RIGHT(R3339,(LEN(R3339)-LEN(U3339)-1))</f>
        <v>plays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>(I3340/86400)+25569+(-5/24)</f>
        <v>42790.366666666661</v>
      </c>
      <c r="K3340">
        <v>1486129680</v>
      </c>
      <c r="L3340" s="13">
        <f>(K3340/86400)+25569+(-5/24)</f>
        <v>42769.366666666661</v>
      </c>
      <c r="M3340" s="15" t="str">
        <f>TEXT(L3340, "mmm")</f>
        <v>Feb</v>
      </c>
      <c r="N3340" s="15" t="str">
        <f>TEXT(L3340, "yyyy")</f>
        <v>2017</v>
      </c>
      <c r="O3340" t="b">
        <v>0</v>
      </c>
      <c r="P3340">
        <v>112</v>
      </c>
      <c r="Q3340" t="b">
        <v>1</v>
      </c>
      <c r="R3340" t="s">
        <v>8271</v>
      </c>
      <c r="S3340" s="10">
        <f>(E3340/D3340)*100</f>
        <v>102.18</v>
      </c>
      <c r="T3340" s="12">
        <f>IF(P3340&gt;0,E3340/P3340,0)</f>
        <v>136.84821428571428</v>
      </c>
      <c r="U3340" t="str">
        <f>LEFT(R3340,FIND("/",R3340,1)-1)</f>
        <v>theater</v>
      </c>
      <c r="V3340" t="str">
        <f>RIGHT(R3340,(LEN(R3340)-LEN(U3340)-1))</f>
        <v>plays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>(I3341/86400)+25569+(-5/24)</f>
        <v>42579.457384259258</v>
      </c>
      <c r="K3341">
        <v>1467129518</v>
      </c>
      <c r="L3341" s="13">
        <f>(K3341/86400)+25569+(-5/24)</f>
        <v>42549.457384259258</v>
      </c>
      <c r="M3341" s="15" t="str">
        <f>TEXT(L3341, "mmm")</f>
        <v>Jun</v>
      </c>
      <c r="N3341" s="15" t="str">
        <f>TEXT(L3341, "yyyy")</f>
        <v>2016</v>
      </c>
      <c r="O3341" t="b">
        <v>0</v>
      </c>
      <c r="P3341">
        <v>47</v>
      </c>
      <c r="Q3341" t="b">
        <v>1</v>
      </c>
      <c r="R3341" t="s">
        <v>8271</v>
      </c>
      <c r="S3341" s="10">
        <f>(E3341/D3341)*100</f>
        <v>104.35000000000001</v>
      </c>
      <c r="T3341" s="12">
        <f>IF(P3341&gt;0,E3341/P3341,0)</f>
        <v>177.61702127659575</v>
      </c>
      <c r="U3341" t="str">
        <f>LEFT(R3341,FIND("/",R3341,1)-1)</f>
        <v>theater</v>
      </c>
      <c r="V3341" t="str">
        <f>RIGHT(R3341,(LEN(R3341)-LEN(U3341)-1))</f>
        <v>plays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>(I3342/86400)+25569+(-5/24)</f>
        <v>42710.765671296293</v>
      </c>
      <c r="K3342">
        <v>1478906554</v>
      </c>
      <c r="L3342" s="13">
        <f>(K3342/86400)+25569+(-5/24)</f>
        <v>42685.765671296293</v>
      </c>
      <c r="M3342" s="15" t="str">
        <f>TEXT(L3342, "mmm")</f>
        <v>Nov</v>
      </c>
      <c r="N3342" s="15" t="str">
        <f>TEXT(L3342, "yyyy")</f>
        <v>2016</v>
      </c>
      <c r="O3342" t="b">
        <v>0</v>
      </c>
      <c r="P3342">
        <v>38</v>
      </c>
      <c r="Q3342" t="b">
        <v>1</v>
      </c>
      <c r="R3342" t="s">
        <v>8271</v>
      </c>
      <c r="S3342" s="10">
        <f>(E3342/D3342)*100</f>
        <v>138.16666666666666</v>
      </c>
      <c r="T3342" s="12">
        <f>IF(P3342&gt;0,E3342/P3342,0)</f>
        <v>109.07894736842105</v>
      </c>
      <c r="U3342" t="str">
        <f>LEFT(R3342,FIND("/",R3342,1)-1)</f>
        <v>theater</v>
      </c>
      <c r="V3342" t="str">
        <f>RIGHT(R3342,(LEN(R3342)-LEN(U3342)-1))</f>
        <v>plays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>(I3343/86400)+25569+(-5/24)</f>
        <v>42533.499999999993</v>
      </c>
      <c r="K3343">
        <v>1463771421</v>
      </c>
      <c r="L3343" s="13">
        <f>(K3343/86400)+25569+(-5/24)</f>
        <v>42510.590520833335</v>
      </c>
      <c r="M3343" s="15" t="str">
        <f>TEXT(L3343, "mmm")</f>
        <v>May</v>
      </c>
      <c r="N3343" s="15" t="str">
        <f>TEXT(L3343, "yyyy")</f>
        <v>2016</v>
      </c>
      <c r="O3343" t="b">
        <v>0</v>
      </c>
      <c r="P3343">
        <v>28</v>
      </c>
      <c r="Q3343" t="b">
        <v>1</v>
      </c>
      <c r="R3343" t="s">
        <v>8271</v>
      </c>
      <c r="S3343" s="10">
        <f>(E3343/D3343)*100</f>
        <v>100</v>
      </c>
      <c r="T3343" s="12">
        <f>IF(P3343&gt;0,E3343/P3343,0)</f>
        <v>119.64285714285714</v>
      </c>
      <c r="U3343" t="str">
        <f>LEFT(R3343,FIND("/",R3343,1)-1)</f>
        <v>theater</v>
      </c>
      <c r="V3343" t="str">
        <f>RIGHT(R3343,(LEN(R3343)-LEN(U3343)-1))</f>
        <v>plays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>(I3344/86400)+25569+(-5/24)</f>
        <v>42094.999305555553</v>
      </c>
      <c r="K3344">
        <v>1425020810</v>
      </c>
      <c r="L3344" s="13">
        <f>(K3344/86400)+25569+(-5/24)</f>
        <v>42062.088078703702</v>
      </c>
      <c r="M3344" s="15" t="str">
        <f>TEXT(L3344, "mmm")</f>
        <v>Feb</v>
      </c>
      <c r="N3344" s="15" t="str">
        <f>TEXT(L3344, "yyyy")</f>
        <v>2015</v>
      </c>
      <c r="O3344" t="b">
        <v>0</v>
      </c>
      <c r="P3344">
        <v>78</v>
      </c>
      <c r="Q3344" t="b">
        <v>1</v>
      </c>
      <c r="R3344" t="s">
        <v>8271</v>
      </c>
      <c r="S3344" s="10">
        <f>(E3344/D3344)*100</f>
        <v>101.66666666666666</v>
      </c>
      <c r="T3344" s="12">
        <f>IF(P3344&gt;0,E3344/P3344,0)</f>
        <v>78.205128205128204</v>
      </c>
      <c r="U3344" t="str">
        <f>LEFT(R3344,FIND("/",R3344,1)-1)</f>
        <v>theater</v>
      </c>
      <c r="V3344" t="str">
        <f>RIGHT(R3344,(LEN(R3344)-LEN(U3344)-1))</f>
        <v>plays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>(I3345/86400)+25569+(-5/24)</f>
        <v>42473.345833333333</v>
      </c>
      <c r="K3345">
        <v>1458770384</v>
      </c>
      <c r="L3345" s="13">
        <f>(K3345/86400)+25569+(-5/24)</f>
        <v>42452.708148148151</v>
      </c>
      <c r="M3345" s="15" t="str">
        <f>TEXT(L3345, "mmm")</f>
        <v>Mar</v>
      </c>
      <c r="N3345" s="15" t="str">
        <f>TEXT(L3345, "yyyy")</f>
        <v>2016</v>
      </c>
      <c r="O3345" t="b">
        <v>0</v>
      </c>
      <c r="P3345">
        <v>23</v>
      </c>
      <c r="Q3345" t="b">
        <v>1</v>
      </c>
      <c r="R3345" t="s">
        <v>8271</v>
      </c>
      <c r="S3345" s="10">
        <f>(E3345/D3345)*100</f>
        <v>171.42857142857142</v>
      </c>
      <c r="T3345" s="12">
        <f>IF(P3345&gt;0,E3345/P3345,0)</f>
        <v>52.173913043478258</v>
      </c>
      <c r="U3345" t="str">
        <f>LEFT(R3345,FIND("/",R3345,1)-1)</f>
        <v>theater</v>
      </c>
      <c r="V3345" t="str">
        <f>RIGHT(R3345,(LEN(R3345)-LEN(U3345)-1))</f>
        <v>plays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>(I3346/86400)+25569+(-5/24)</f>
        <v>41880.991817129623</v>
      </c>
      <c r="K3346">
        <v>1406782093</v>
      </c>
      <c r="L3346" s="13">
        <f>(K3346/86400)+25569+(-5/24)</f>
        <v>41850.991817129623</v>
      </c>
      <c r="M3346" s="15" t="str">
        <f>TEXT(L3346, "mmm")</f>
        <v>Jul</v>
      </c>
      <c r="N3346" s="15" t="str">
        <f>TEXT(L3346, "yyyy")</f>
        <v>2014</v>
      </c>
      <c r="O3346" t="b">
        <v>0</v>
      </c>
      <c r="P3346">
        <v>40</v>
      </c>
      <c r="Q3346" t="b">
        <v>1</v>
      </c>
      <c r="R3346" t="s">
        <v>8271</v>
      </c>
      <c r="S3346" s="10">
        <f>(E3346/D3346)*100</f>
        <v>101.44444444444444</v>
      </c>
      <c r="T3346" s="12">
        <f>IF(P3346&gt;0,E3346/P3346,0)</f>
        <v>114.125</v>
      </c>
      <c r="U3346" t="str">
        <f>LEFT(R3346,FIND("/",R3346,1)-1)</f>
        <v>theater</v>
      </c>
      <c r="V3346" t="str">
        <f>RIGHT(R3346,(LEN(R3346)-LEN(U3346)-1))</f>
        <v>plays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>(I3347/86400)+25569+(-5/24)</f>
        <v>42111.817361111105</v>
      </c>
      <c r="K3347">
        <v>1424226768</v>
      </c>
      <c r="L3347" s="13">
        <f>(K3347/86400)+25569+(-5/24)</f>
        <v>42052.897777777776</v>
      </c>
      <c r="M3347" s="15" t="str">
        <f>TEXT(L3347, "mmm")</f>
        <v>Feb</v>
      </c>
      <c r="N3347" s="15" t="str">
        <f>TEXT(L3347, "yyyy")</f>
        <v>2015</v>
      </c>
      <c r="O3347" t="b">
        <v>0</v>
      </c>
      <c r="P3347">
        <v>13</v>
      </c>
      <c r="Q3347" t="b">
        <v>1</v>
      </c>
      <c r="R3347" t="s">
        <v>8271</v>
      </c>
      <c r="S3347" s="10">
        <f>(E3347/D3347)*100</f>
        <v>130</v>
      </c>
      <c r="T3347" s="12">
        <f>IF(P3347&gt;0,E3347/P3347,0)</f>
        <v>50</v>
      </c>
      <c r="U3347" t="str">
        <f>LEFT(R3347,FIND("/",R3347,1)-1)</f>
        <v>theater</v>
      </c>
      <c r="V3347" t="str">
        <f>RIGHT(R3347,(LEN(R3347)-LEN(U3347)-1))</f>
        <v>plays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>(I3348/86400)+25569+(-5/24)</f>
        <v>42060.816087962965</v>
      </c>
      <c r="K3348">
        <v>1424306110</v>
      </c>
      <c r="L3348" s="13">
        <f>(K3348/86400)+25569+(-5/24)</f>
        <v>42053.816087962965</v>
      </c>
      <c r="M3348" s="15" t="str">
        <f>TEXT(L3348, "mmm")</f>
        <v>Feb</v>
      </c>
      <c r="N3348" s="15" t="str">
        <f>TEXT(L3348, "yyyy")</f>
        <v>2015</v>
      </c>
      <c r="O3348" t="b">
        <v>0</v>
      </c>
      <c r="P3348">
        <v>18</v>
      </c>
      <c r="Q3348" t="b">
        <v>1</v>
      </c>
      <c r="R3348" t="s">
        <v>8271</v>
      </c>
      <c r="S3348" s="10">
        <f>(E3348/D3348)*100</f>
        <v>110.00000000000001</v>
      </c>
      <c r="T3348" s="12">
        <f>IF(P3348&gt;0,E3348/P3348,0)</f>
        <v>91.666666666666671</v>
      </c>
      <c r="U3348" t="str">
        <f>LEFT(R3348,FIND("/",R3348,1)-1)</f>
        <v>theater</v>
      </c>
      <c r="V3348" t="str">
        <f>RIGHT(R3348,(LEN(R3348)-LEN(U3348)-1))</f>
        <v>plays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>(I3349/86400)+25569+(-5/24)</f>
        <v>42498.666666666664</v>
      </c>
      <c r="K3349">
        <v>1461503654</v>
      </c>
      <c r="L3349" s="13">
        <f>(K3349/86400)+25569+(-5/24)</f>
        <v>42484.343217592592</v>
      </c>
      <c r="M3349" s="15" t="str">
        <f>TEXT(L3349, "mmm")</f>
        <v>Apr</v>
      </c>
      <c r="N3349" s="15" t="str">
        <f>TEXT(L3349, "yyyy")</f>
        <v>2016</v>
      </c>
      <c r="O3349" t="b">
        <v>0</v>
      </c>
      <c r="P3349">
        <v>22</v>
      </c>
      <c r="Q3349" t="b">
        <v>1</v>
      </c>
      <c r="R3349" t="s">
        <v>8271</v>
      </c>
      <c r="S3349" s="10">
        <f>(E3349/D3349)*100</f>
        <v>119.44999999999999</v>
      </c>
      <c r="T3349" s="12">
        <f>IF(P3349&gt;0,E3349/P3349,0)</f>
        <v>108.59090909090909</v>
      </c>
      <c r="U3349" t="str">
        <f>LEFT(R3349,FIND("/",R3349,1)-1)</f>
        <v>theater</v>
      </c>
      <c r="V3349" t="str">
        <f>RIGHT(R3349,(LEN(R3349)-LEN(U3349)-1))</f>
        <v>plays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>(I3350/86400)+25569+(-5/24)</f>
        <v>42489.957638888889</v>
      </c>
      <c r="K3350">
        <v>1459949080</v>
      </c>
      <c r="L3350" s="13">
        <f>(K3350/86400)+25569+(-5/24)</f>
        <v>42466.350462962961</v>
      </c>
      <c r="M3350" s="15" t="str">
        <f>TEXT(L3350, "mmm")</f>
        <v>Apr</v>
      </c>
      <c r="N3350" s="15" t="str">
        <f>TEXT(L3350, "yyyy")</f>
        <v>2016</v>
      </c>
      <c r="O3350" t="b">
        <v>0</v>
      </c>
      <c r="P3350">
        <v>79</v>
      </c>
      <c r="Q3350" t="b">
        <v>1</v>
      </c>
      <c r="R3350" t="s">
        <v>8271</v>
      </c>
      <c r="S3350" s="10">
        <f>(E3350/D3350)*100</f>
        <v>100.2909090909091</v>
      </c>
      <c r="T3350" s="12">
        <f>IF(P3350&gt;0,E3350/P3350,0)</f>
        <v>69.822784810126578</v>
      </c>
      <c r="U3350" t="str">
        <f>LEFT(R3350,FIND("/",R3350,1)-1)</f>
        <v>theater</v>
      </c>
      <c r="V3350" t="str">
        <f>RIGHT(R3350,(LEN(R3350)-LEN(U3350)-1))</f>
        <v>plays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>(I3351/86400)+25569+(-5/24)</f>
        <v>42534.499999999993</v>
      </c>
      <c r="K3351">
        <v>1463971172</v>
      </c>
      <c r="L3351" s="13">
        <f>(K3351/86400)+25569+(-5/24)</f>
        <v>42512.902453703697</v>
      </c>
      <c r="M3351" s="15" t="str">
        <f>TEXT(L3351, "mmm")</f>
        <v>May</v>
      </c>
      <c r="N3351" s="15" t="str">
        <f>TEXT(L3351, "yyyy")</f>
        <v>2016</v>
      </c>
      <c r="O3351" t="b">
        <v>0</v>
      </c>
      <c r="P3351">
        <v>14</v>
      </c>
      <c r="Q3351" t="b">
        <v>1</v>
      </c>
      <c r="R3351" t="s">
        <v>8271</v>
      </c>
      <c r="S3351" s="10">
        <f>(E3351/D3351)*100</f>
        <v>153.4</v>
      </c>
      <c r="T3351" s="12">
        <f>IF(P3351&gt;0,E3351/P3351,0)</f>
        <v>109.57142857142857</v>
      </c>
      <c r="U3351" t="str">
        <f>LEFT(R3351,FIND("/",R3351,1)-1)</f>
        <v>theater</v>
      </c>
      <c r="V3351" t="str">
        <f>RIGHT(R3351,(LEN(R3351)-LEN(U3351)-1))</f>
        <v>plays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>(I3352/86400)+25569+(-5/24)</f>
        <v>42337.749999999993</v>
      </c>
      <c r="K3352">
        <v>1445791811</v>
      </c>
      <c r="L3352" s="13">
        <f>(K3352/86400)+25569+(-5/24)</f>
        <v>42302.493182870363</v>
      </c>
      <c r="M3352" s="15" t="str">
        <f>TEXT(L3352, "mmm")</f>
        <v>Oct</v>
      </c>
      <c r="N3352" s="15" t="str">
        <f>TEXT(L3352, "yyyy")</f>
        <v>2015</v>
      </c>
      <c r="O3352" t="b">
        <v>0</v>
      </c>
      <c r="P3352">
        <v>51</v>
      </c>
      <c r="Q3352" t="b">
        <v>1</v>
      </c>
      <c r="R3352" t="s">
        <v>8271</v>
      </c>
      <c r="S3352" s="10">
        <f>(E3352/D3352)*100</f>
        <v>104.42857142857143</v>
      </c>
      <c r="T3352" s="12">
        <f>IF(P3352&gt;0,E3352/P3352,0)</f>
        <v>71.666666666666671</v>
      </c>
      <c r="U3352" t="str">
        <f>LEFT(R3352,FIND("/",R3352,1)-1)</f>
        <v>theater</v>
      </c>
      <c r="V3352" t="str">
        <f>RIGHT(R3352,(LEN(R3352)-LEN(U3352)-1))</f>
        <v>plays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>(I3353/86400)+25569+(-5/24)</f>
        <v>41843.25</v>
      </c>
      <c r="K3353">
        <v>1402910965</v>
      </c>
      <c r="L3353" s="13">
        <f>(K3353/86400)+25569+(-5/24)</f>
        <v>41806.187094907407</v>
      </c>
      <c r="M3353" s="15" t="str">
        <f>TEXT(L3353, "mmm")</f>
        <v>Jun</v>
      </c>
      <c r="N3353" s="15" t="str">
        <f>TEXT(L3353, "yyyy")</f>
        <v>2014</v>
      </c>
      <c r="O3353" t="b">
        <v>0</v>
      </c>
      <c r="P3353">
        <v>54</v>
      </c>
      <c r="Q3353" t="b">
        <v>1</v>
      </c>
      <c r="R3353" t="s">
        <v>8271</v>
      </c>
      <c r="S3353" s="10">
        <f>(E3353/D3353)*100</f>
        <v>101.1</v>
      </c>
      <c r="T3353" s="12">
        <f>IF(P3353&gt;0,E3353/P3353,0)</f>
        <v>93.611111111111114</v>
      </c>
      <c r="U3353" t="str">
        <f>LEFT(R3353,FIND("/",R3353,1)-1)</f>
        <v>theater</v>
      </c>
      <c r="V3353" t="str">
        <f>RIGHT(R3353,(LEN(R3353)-LEN(U3353)-1))</f>
        <v>plays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>(I3354/86400)+25569+(-5/24)</f>
        <v>42552.749999999993</v>
      </c>
      <c r="K3354">
        <v>1462492178</v>
      </c>
      <c r="L3354" s="13">
        <f>(K3354/86400)+25569+(-5/24)</f>
        <v>42495.784467592595</v>
      </c>
      <c r="M3354" s="15" t="str">
        <f>TEXT(L3354, "mmm")</f>
        <v>May</v>
      </c>
      <c r="N3354" s="15" t="str">
        <f>TEXT(L3354, "yyyy")</f>
        <v>2016</v>
      </c>
      <c r="O3354" t="b">
        <v>0</v>
      </c>
      <c r="P3354">
        <v>70</v>
      </c>
      <c r="Q3354" t="b">
        <v>1</v>
      </c>
      <c r="R3354" t="s">
        <v>8271</v>
      </c>
      <c r="S3354" s="10">
        <f>(E3354/D3354)*100</f>
        <v>107.52</v>
      </c>
      <c r="T3354" s="12">
        <f>IF(P3354&gt;0,E3354/P3354,0)</f>
        <v>76.8</v>
      </c>
      <c r="U3354" t="str">
        <f>LEFT(R3354,FIND("/",R3354,1)-1)</f>
        <v>theater</v>
      </c>
      <c r="V3354" t="str">
        <f>RIGHT(R3354,(LEN(R3354)-LEN(U3354)-1))</f>
        <v>plays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>(I3355/86400)+25569+(-5/24)</f>
        <v>42492.749999999993</v>
      </c>
      <c r="K3355">
        <v>1461061350</v>
      </c>
      <c r="L3355" s="13">
        <f>(K3355/86400)+25569+(-5/24)</f>
        <v>42479.223958333336</v>
      </c>
      <c r="M3355" s="15" t="str">
        <f>TEXT(L3355, "mmm")</f>
        <v>Apr</v>
      </c>
      <c r="N3355" s="15" t="str">
        <f>TEXT(L3355, "yyyy")</f>
        <v>2016</v>
      </c>
      <c r="O3355" t="b">
        <v>0</v>
      </c>
      <c r="P3355">
        <v>44</v>
      </c>
      <c r="Q3355" t="b">
        <v>1</v>
      </c>
      <c r="R3355" t="s">
        <v>8271</v>
      </c>
      <c r="S3355" s="10">
        <f>(E3355/D3355)*100</f>
        <v>315</v>
      </c>
      <c r="T3355" s="12">
        <f>IF(P3355&gt;0,E3355/P3355,0)</f>
        <v>35.795454545454547</v>
      </c>
      <c r="U3355" t="str">
        <f>LEFT(R3355,FIND("/",R3355,1)-1)</f>
        <v>theater</v>
      </c>
      <c r="V3355" t="str">
        <f>RIGHT(R3355,(LEN(R3355)-LEN(U3355)-1))</f>
        <v>plays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>(I3356/86400)+25569+(-5/24)</f>
        <v>42305.959027777775</v>
      </c>
      <c r="K3356">
        <v>1443029206</v>
      </c>
      <c r="L3356" s="13">
        <f>(K3356/86400)+25569+(-5/24)</f>
        <v>42270.518587962964</v>
      </c>
      <c r="M3356" s="15" t="str">
        <f>TEXT(L3356, "mmm")</f>
        <v>Sep</v>
      </c>
      <c r="N3356" s="15" t="str">
        <f>TEXT(L3356, "yyyy")</f>
        <v>2015</v>
      </c>
      <c r="O3356" t="b">
        <v>0</v>
      </c>
      <c r="P3356">
        <v>55</v>
      </c>
      <c r="Q3356" t="b">
        <v>1</v>
      </c>
      <c r="R3356" t="s">
        <v>8271</v>
      </c>
      <c r="S3356" s="10">
        <f>(E3356/D3356)*100</f>
        <v>101.93333333333334</v>
      </c>
      <c r="T3356" s="12">
        <f>IF(P3356&gt;0,E3356/P3356,0)</f>
        <v>55.6</v>
      </c>
      <c r="U3356" t="str">
        <f>LEFT(R3356,FIND("/",R3356,1)-1)</f>
        <v>theater</v>
      </c>
      <c r="V3356" t="str">
        <f>RIGHT(R3356,(LEN(R3356)-LEN(U3356)-1))</f>
        <v>plays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>(I3357/86400)+25569+(-5/24)</f>
        <v>42500.261805555558</v>
      </c>
      <c r="K3357">
        <v>1461941527</v>
      </c>
      <c r="L3357" s="13">
        <f>(K3357/86400)+25569+(-5/24)</f>
        <v>42489.411192129628</v>
      </c>
      <c r="M3357" s="15" t="str">
        <f>TEXT(L3357, "mmm")</f>
        <v>Apr</v>
      </c>
      <c r="N3357" s="15" t="str">
        <f>TEXT(L3357, "yyyy")</f>
        <v>2016</v>
      </c>
      <c r="O3357" t="b">
        <v>0</v>
      </c>
      <c r="P3357">
        <v>15</v>
      </c>
      <c r="Q3357" t="b">
        <v>1</v>
      </c>
      <c r="R3357" t="s">
        <v>8271</v>
      </c>
      <c r="S3357" s="10">
        <f>(E3357/D3357)*100</f>
        <v>126.28571428571429</v>
      </c>
      <c r="T3357" s="12">
        <f>IF(P3357&gt;0,E3357/P3357,0)</f>
        <v>147.33333333333334</v>
      </c>
      <c r="U3357" t="str">
        <f>LEFT(R3357,FIND("/",R3357,1)-1)</f>
        <v>theater</v>
      </c>
      <c r="V3357" t="str">
        <f>RIGHT(R3357,(LEN(R3357)-LEN(U3357)-1))</f>
        <v>plays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>(I3358/86400)+25569+(-5/24)</f>
        <v>42566.607314814813</v>
      </c>
      <c r="K3358">
        <v>1466019272</v>
      </c>
      <c r="L3358" s="13">
        <f>(K3358/86400)+25569+(-5/24)</f>
        <v>42536.607314814813</v>
      </c>
      <c r="M3358" s="15" t="str">
        <f>TEXT(L3358, "mmm")</f>
        <v>Jun</v>
      </c>
      <c r="N3358" s="15" t="str">
        <f>TEXT(L3358, "yyyy")</f>
        <v>2016</v>
      </c>
      <c r="O3358" t="b">
        <v>0</v>
      </c>
      <c r="P3358">
        <v>27</v>
      </c>
      <c r="Q3358" t="b">
        <v>1</v>
      </c>
      <c r="R3358" t="s">
        <v>8271</v>
      </c>
      <c r="S3358" s="10">
        <f>(E3358/D3358)*100</f>
        <v>101.4</v>
      </c>
      <c r="T3358" s="12">
        <f>IF(P3358&gt;0,E3358/P3358,0)</f>
        <v>56.333333333333336</v>
      </c>
      <c r="U3358" t="str">
        <f>LEFT(R3358,FIND("/",R3358,1)-1)</f>
        <v>theater</v>
      </c>
      <c r="V3358" t="str">
        <f>RIGHT(R3358,(LEN(R3358)-LEN(U3358)-1))</f>
        <v>plays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>(I3359/86400)+25569+(-5/24)</f>
        <v>41852.209606481476</v>
      </c>
      <c r="K3359">
        <v>1404295310</v>
      </c>
      <c r="L3359" s="13">
        <f>(K3359/86400)+25569+(-5/24)</f>
        <v>41822.209606481476</v>
      </c>
      <c r="M3359" s="15" t="str">
        <f>TEXT(L3359, "mmm")</f>
        <v>Jul</v>
      </c>
      <c r="N3359" s="15" t="str">
        <f>TEXT(L3359, "yyyy")</f>
        <v>2014</v>
      </c>
      <c r="O3359" t="b">
        <v>0</v>
      </c>
      <c r="P3359">
        <v>21</v>
      </c>
      <c r="Q3359" t="b">
        <v>1</v>
      </c>
      <c r="R3359" t="s">
        <v>8271</v>
      </c>
      <c r="S3359" s="10">
        <f>(E3359/D3359)*100</f>
        <v>101</v>
      </c>
      <c r="T3359" s="12">
        <f>IF(P3359&gt;0,E3359/P3359,0)</f>
        <v>96.19047619047619</v>
      </c>
      <c r="U3359" t="str">
        <f>LEFT(R3359,FIND("/",R3359,1)-1)</f>
        <v>theater</v>
      </c>
      <c r="V3359" t="str">
        <f>RIGHT(R3359,(LEN(R3359)-LEN(U3359)-1))</f>
        <v>plays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>(I3360/86400)+25569+(-5/24)</f>
        <v>41962.144432870373</v>
      </c>
      <c r="K3360">
        <v>1413790079</v>
      </c>
      <c r="L3360" s="13">
        <f>(K3360/86400)+25569+(-5/24)</f>
        <v>41932.102766203701</v>
      </c>
      <c r="M3360" s="15" t="str">
        <f>TEXT(L3360, "mmm")</f>
        <v>Oct</v>
      </c>
      <c r="N3360" s="15" t="str">
        <f>TEXT(L3360, "yyyy")</f>
        <v>2014</v>
      </c>
      <c r="O3360" t="b">
        <v>0</v>
      </c>
      <c r="P3360">
        <v>162</v>
      </c>
      <c r="Q3360" t="b">
        <v>1</v>
      </c>
      <c r="R3360" t="s">
        <v>8271</v>
      </c>
      <c r="S3360" s="10">
        <f>(E3360/D3360)*100</f>
        <v>102.99000000000001</v>
      </c>
      <c r="T3360" s="12">
        <f>IF(P3360&gt;0,E3360/P3360,0)</f>
        <v>63.574074074074076</v>
      </c>
      <c r="U3360" t="str">
        <f>LEFT(R3360,FIND("/",R3360,1)-1)</f>
        <v>theater</v>
      </c>
      <c r="V3360" t="str">
        <f>RIGHT(R3360,(LEN(R3360)-LEN(U3360)-1))</f>
        <v>plays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>(I3361/86400)+25569+(-5/24)</f>
        <v>42790.848773148151</v>
      </c>
      <c r="K3361">
        <v>1484097734</v>
      </c>
      <c r="L3361" s="13">
        <f>(K3361/86400)+25569+(-5/24)</f>
        <v>42745.848773148151</v>
      </c>
      <c r="M3361" s="15" t="str">
        <f>TEXT(L3361, "mmm")</f>
        <v>Jan</v>
      </c>
      <c r="N3361" s="15" t="str">
        <f>TEXT(L3361, "yyyy")</f>
        <v>2017</v>
      </c>
      <c r="O3361" t="b">
        <v>0</v>
      </c>
      <c r="P3361">
        <v>23</v>
      </c>
      <c r="Q3361" t="b">
        <v>1</v>
      </c>
      <c r="R3361" t="s">
        <v>8271</v>
      </c>
      <c r="S3361" s="10">
        <f>(E3361/D3361)*100</f>
        <v>106.25</v>
      </c>
      <c r="T3361" s="12">
        <f>IF(P3361&gt;0,E3361/P3361,0)</f>
        <v>184.78260869565219</v>
      </c>
      <c r="U3361" t="str">
        <f>LEFT(R3361,FIND("/",R3361,1)-1)</f>
        <v>theater</v>
      </c>
      <c r="V3361" t="str">
        <f>RIGHT(R3361,(LEN(R3361)-LEN(U3361)-1))</f>
        <v>plays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>(I3362/86400)+25569+(-5/24)</f>
        <v>42718.457638888889</v>
      </c>
      <c r="K3362">
        <v>1479866343</v>
      </c>
      <c r="L3362" s="13">
        <f>(K3362/86400)+25569+(-5/24)</f>
        <v>42696.874340277776</v>
      </c>
      <c r="M3362" s="15" t="str">
        <f>TEXT(L3362, "mmm")</f>
        <v>Nov</v>
      </c>
      <c r="N3362" s="15" t="str">
        <f>TEXT(L3362, "yyyy")</f>
        <v>2016</v>
      </c>
      <c r="O3362" t="b">
        <v>0</v>
      </c>
      <c r="P3362">
        <v>72</v>
      </c>
      <c r="Q3362" t="b">
        <v>1</v>
      </c>
      <c r="R3362" t="s">
        <v>8271</v>
      </c>
      <c r="S3362" s="10">
        <f>(E3362/D3362)*100</f>
        <v>101.37777777777779</v>
      </c>
      <c r="T3362" s="12">
        <f>IF(P3362&gt;0,E3362/P3362,0)</f>
        <v>126.72222222222223</v>
      </c>
      <c r="U3362" t="str">
        <f>LEFT(R3362,FIND("/",R3362,1)-1)</f>
        <v>theater</v>
      </c>
      <c r="V3362" t="str">
        <f>RIGHT(R3362,(LEN(R3362)-LEN(U3362)-1))</f>
        <v>plays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>(I3363/86400)+25569+(-5/24)</f>
        <v>41883.457638888889</v>
      </c>
      <c r="K3363">
        <v>1408062990</v>
      </c>
      <c r="L3363" s="13">
        <f>(K3363/86400)+25569+(-5/24)</f>
        <v>41865.817013888889</v>
      </c>
      <c r="M3363" s="15" t="str">
        <f>TEXT(L3363, "mmm")</f>
        <v>Aug</v>
      </c>
      <c r="N3363" s="15" t="str">
        <f>TEXT(L3363, "yyyy")</f>
        <v>2014</v>
      </c>
      <c r="O3363" t="b">
        <v>0</v>
      </c>
      <c r="P3363">
        <v>68</v>
      </c>
      <c r="Q3363" t="b">
        <v>1</v>
      </c>
      <c r="R3363" t="s">
        <v>8271</v>
      </c>
      <c r="S3363" s="10">
        <f>(E3363/D3363)*100</f>
        <v>113.46000000000001</v>
      </c>
      <c r="T3363" s="12">
        <f>IF(P3363&gt;0,E3363/P3363,0)</f>
        <v>83.42647058823529</v>
      </c>
      <c r="U3363" t="str">
        <f>LEFT(R3363,FIND("/",R3363,1)-1)</f>
        <v>theater</v>
      </c>
      <c r="V3363" t="str">
        <f>RIGHT(R3363,(LEN(R3363)-LEN(U3363)-1))</f>
        <v>plays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>(I3364/86400)+25569+(-5/24)</f>
        <v>42069.996527777774</v>
      </c>
      <c r="K3364">
        <v>1424484717</v>
      </c>
      <c r="L3364" s="13">
        <f>(K3364/86400)+25569+(-5/24)</f>
        <v>42055.883298611108</v>
      </c>
      <c r="M3364" s="15" t="str">
        <f>TEXT(L3364, "mmm")</f>
        <v>Feb</v>
      </c>
      <c r="N3364" s="15" t="str">
        <f>TEXT(L3364, "yyyy")</f>
        <v>2015</v>
      </c>
      <c r="O3364" t="b">
        <v>0</v>
      </c>
      <c r="P3364">
        <v>20</v>
      </c>
      <c r="Q3364" t="b">
        <v>1</v>
      </c>
      <c r="R3364" t="s">
        <v>8271</v>
      </c>
      <c r="S3364" s="10">
        <f>(E3364/D3364)*100</f>
        <v>218.00000000000003</v>
      </c>
      <c r="T3364" s="12">
        <f>IF(P3364&gt;0,E3364/P3364,0)</f>
        <v>54.5</v>
      </c>
      <c r="U3364" t="str">
        <f>LEFT(R3364,FIND("/",R3364,1)-1)</f>
        <v>theater</v>
      </c>
      <c r="V3364" t="str">
        <f>RIGHT(R3364,(LEN(R3364)-LEN(U3364)-1))</f>
        <v>plays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>(I3365/86400)+25569+(-5/24)</f>
        <v>41870.458333333328</v>
      </c>
      <c r="K3365">
        <v>1406831445</v>
      </c>
      <c r="L3365" s="13">
        <f>(K3365/86400)+25569+(-5/24)</f>
        <v>41851.563020833331</v>
      </c>
      <c r="M3365" s="15" t="str">
        <f>TEXT(L3365, "mmm")</f>
        <v>Jul</v>
      </c>
      <c r="N3365" s="15" t="str">
        <f>TEXT(L3365, "yyyy")</f>
        <v>2014</v>
      </c>
      <c r="O3365" t="b">
        <v>0</v>
      </c>
      <c r="P3365">
        <v>26</v>
      </c>
      <c r="Q3365" t="b">
        <v>1</v>
      </c>
      <c r="R3365" t="s">
        <v>8271</v>
      </c>
      <c r="S3365" s="10">
        <f>(E3365/D3365)*100</f>
        <v>101.41935483870968</v>
      </c>
      <c r="T3365" s="12">
        <f>IF(P3365&gt;0,E3365/P3365,0)</f>
        <v>302.30769230769232</v>
      </c>
      <c r="U3365" t="str">
        <f>LEFT(R3365,FIND("/",R3365,1)-1)</f>
        <v>theater</v>
      </c>
      <c r="V3365" t="str">
        <f>RIGHT(R3365,(LEN(R3365)-LEN(U3365)-1))</f>
        <v>plays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>(I3366/86400)+25569+(-5/24)</f>
        <v>42444.666666666664</v>
      </c>
      <c r="K3366">
        <v>1456183649</v>
      </c>
      <c r="L3366" s="13">
        <f>(K3366/86400)+25569+(-5/24)</f>
        <v>42422.769085648142</v>
      </c>
      <c r="M3366" s="15" t="str">
        <f>TEXT(L3366, "mmm")</f>
        <v>Feb</v>
      </c>
      <c r="N3366" s="15" t="str">
        <f>TEXT(L3366, "yyyy")</f>
        <v>2016</v>
      </c>
      <c r="O3366" t="b">
        <v>0</v>
      </c>
      <c r="P3366">
        <v>72</v>
      </c>
      <c r="Q3366" t="b">
        <v>1</v>
      </c>
      <c r="R3366" t="s">
        <v>8271</v>
      </c>
      <c r="S3366" s="10">
        <f>(E3366/D3366)*100</f>
        <v>105.93333333333332</v>
      </c>
      <c r="T3366" s="12">
        <f>IF(P3366&gt;0,E3366/P3366,0)</f>
        <v>44.138888888888886</v>
      </c>
      <c r="U3366" t="str">
        <f>LEFT(R3366,FIND("/",R3366,1)-1)</f>
        <v>theater</v>
      </c>
      <c r="V3366" t="str">
        <f>RIGHT(R3366,(LEN(R3366)-LEN(U3366)-1))</f>
        <v>plays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>(I3367/86400)+25569+(-5/24)</f>
        <v>42350.893425925919</v>
      </c>
      <c r="K3367">
        <v>1447381592</v>
      </c>
      <c r="L3367" s="13">
        <f>(K3367/86400)+25569+(-5/24)</f>
        <v>42320.893425925919</v>
      </c>
      <c r="M3367" s="15" t="str">
        <f>TEXT(L3367, "mmm")</f>
        <v>Nov</v>
      </c>
      <c r="N3367" s="15" t="str">
        <f>TEXT(L3367, "yyyy")</f>
        <v>2015</v>
      </c>
      <c r="O3367" t="b">
        <v>0</v>
      </c>
      <c r="P3367">
        <v>3</v>
      </c>
      <c r="Q3367" t="b">
        <v>1</v>
      </c>
      <c r="R3367" t="s">
        <v>8271</v>
      </c>
      <c r="S3367" s="10">
        <f>(E3367/D3367)*100</f>
        <v>104</v>
      </c>
      <c r="T3367" s="12">
        <f>IF(P3367&gt;0,E3367/P3367,0)</f>
        <v>866.66666666666663</v>
      </c>
      <c r="U3367" t="str">
        <f>LEFT(R3367,FIND("/",R3367,1)-1)</f>
        <v>theater</v>
      </c>
      <c r="V3367" t="str">
        <f>RIGHT(R3367,(LEN(R3367)-LEN(U3367)-1))</f>
        <v>plays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>(I3368/86400)+25569+(-5/24)</f>
        <v>42136.859224537031</v>
      </c>
      <c r="K3368">
        <v>1428889037</v>
      </c>
      <c r="L3368" s="13">
        <f>(K3368/86400)+25569+(-5/24)</f>
        <v>42106.859224537031</v>
      </c>
      <c r="M3368" s="15" t="str">
        <f>TEXT(L3368, "mmm")</f>
        <v>Apr</v>
      </c>
      <c r="N3368" s="15" t="str">
        <f>TEXT(L3368, "yyyy")</f>
        <v>2015</v>
      </c>
      <c r="O3368" t="b">
        <v>0</v>
      </c>
      <c r="P3368">
        <v>18</v>
      </c>
      <c r="Q3368" t="b">
        <v>1</v>
      </c>
      <c r="R3368" t="s">
        <v>8271</v>
      </c>
      <c r="S3368" s="10">
        <f>(E3368/D3368)*100</f>
        <v>221</v>
      </c>
      <c r="T3368" s="12">
        <f>IF(P3368&gt;0,E3368/P3368,0)</f>
        <v>61.388888888888886</v>
      </c>
      <c r="U3368" t="str">
        <f>LEFT(R3368,FIND("/",R3368,1)-1)</f>
        <v>theater</v>
      </c>
      <c r="V3368" t="str">
        <f>RIGHT(R3368,(LEN(R3368)-LEN(U3368)-1))</f>
        <v>plays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>(I3369/86400)+25569+(-5/24)</f>
        <v>42217.725624999999</v>
      </c>
      <c r="K3369">
        <v>1436307894</v>
      </c>
      <c r="L3369" s="13">
        <f>(K3369/86400)+25569+(-5/24)</f>
        <v>42192.725624999999</v>
      </c>
      <c r="M3369" s="15" t="str">
        <f>TEXT(L3369, "mmm")</f>
        <v>Jul</v>
      </c>
      <c r="N3369" s="15" t="str">
        <f>TEXT(L3369, "yyyy")</f>
        <v>2015</v>
      </c>
      <c r="O3369" t="b">
        <v>0</v>
      </c>
      <c r="P3369">
        <v>30</v>
      </c>
      <c r="Q3369" t="b">
        <v>1</v>
      </c>
      <c r="R3369" t="s">
        <v>8271</v>
      </c>
      <c r="S3369" s="10">
        <f>(E3369/D3369)*100</f>
        <v>118.66666666666667</v>
      </c>
      <c r="T3369" s="12">
        <f>IF(P3369&gt;0,E3369/P3369,0)</f>
        <v>29.666666666666668</v>
      </c>
      <c r="U3369" t="str">
        <f>LEFT(R3369,FIND("/",R3369,1)-1)</f>
        <v>theater</v>
      </c>
      <c r="V3369" t="str">
        <f>RIGHT(R3369,(LEN(R3369)-LEN(U3369)-1))</f>
        <v>plays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>(I3370/86400)+25569+(-5/24)</f>
        <v>42004.999999999993</v>
      </c>
      <c r="K3370">
        <v>1416977259</v>
      </c>
      <c r="L3370" s="13">
        <f>(K3370/86400)+25569+(-5/24)</f>
        <v>41968.991423611107</v>
      </c>
      <c r="M3370" s="15" t="str">
        <f>TEXT(L3370, "mmm")</f>
        <v>Nov</v>
      </c>
      <c r="N3370" s="15" t="str">
        <f>TEXT(L3370, "yyyy")</f>
        <v>2014</v>
      </c>
      <c r="O3370" t="b">
        <v>0</v>
      </c>
      <c r="P3370">
        <v>23</v>
      </c>
      <c r="Q3370" t="b">
        <v>1</v>
      </c>
      <c r="R3370" t="s">
        <v>8271</v>
      </c>
      <c r="S3370" s="10">
        <f>(E3370/D3370)*100</f>
        <v>104.60000000000001</v>
      </c>
      <c r="T3370" s="12">
        <f>IF(P3370&gt;0,E3370/P3370,0)</f>
        <v>45.478260869565219</v>
      </c>
      <c r="U3370" t="str">
        <f>LEFT(R3370,FIND("/",R3370,1)-1)</f>
        <v>theater</v>
      </c>
      <c r="V3370" t="str">
        <f>RIGHT(R3370,(LEN(R3370)-LEN(U3370)-1))</f>
        <v>plays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>(I3371/86400)+25569+(-5/24)</f>
        <v>42749.833101851851</v>
      </c>
      <c r="K3371">
        <v>1479257980</v>
      </c>
      <c r="L3371" s="13">
        <f>(K3371/86400)+25569+(-5/24)</f>
        <v>42689.833101851851</v>
      </c>
      <c r="M3371" s="15" t="str">
        <f>TEXT(L3371, "mmm")</f>
        <v>Nov</v>
      </c>
      <c r="N3371" s="15" t="str">
        <f>TEXT(L3371, "yyyy")</f>
        <v>2016</v>
      </c>
      <c r="O3371" t="b">
        <v>0</v>
      </c>
      <c r="P3371">
        <v>54</v>
      </c>
      <c r="Q3371" t="b">
        <v>1</v>
      </c>
      <c r="R3371" t="s">
        <v>8271</v>
      </c>
      <c r="S3371" s="10">
        <f>(E3371/D3371)*100</f>
        <v>103.89999999999999</v>
      </c>
      <c r="T3371" s="12">
        <f>IF(P3371&gt;0,E3371/P3371,0)</f>
        <v>96.203703703703709</v>
      </c>
      <c r="U3371" t="str">
        <f>LEFT(R3371,FIND("/",R3371,1)-1)</f>
        <v>theater</v>
      </c>
      <c r="V3371" t="str">
        <f>RIGHT(R3371,(LEN(R3371)-LEN(U3371)-1))</f>
        <v>plays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>(I3372/86400)+25569+(-5/24)</f>
        <v>42721.124999999993</v>
      </c>
      <c r="K3372">
        <v>1479283285</v>
      </c>
      <c r="L3372" s="13">
        <f>(K3372/86400)+25569+(-5/24)</f>
        <v>42690.125983796293</v>
      </c>
      <c r="M3372" s="15" t="str">
        <f>TEXT(L3372, "mmm")</f>
        <v>Nov</v>
      </c>
      <c r="N3372" s="15" t="str">
        <f>TEXT(L3372, "yyyy")</f>
        <v>2016</v>
      </c>
      <c r="O3372" t="b">
        <v>0</v>
      </c>
      <c r="P3372">
        <v>26</v>
      </c>
      <c r="Q3372" t="b">
        <v>1</v>
      </c>
      <c r="R3372" t="s">
        <v>8271</v>
      </c>
      <c r="S3372" s="10">
        <f>(E3372/D3372)*100</f>
        <v>117.73333333333333</v>
      </c>
      <c r="T3372" s="12">
        <f>IF(P3372&gt;0,E3372/P3372,0)</f>
        <v>67.92307692307692</v>
      </c>
      <c r="U3372" t="str">
        <f>LEFT(R3372,FIND("/",R3372,1)-1)</f>
        <v>theater</v>
      </c>
      <c r="V3372" t="str">
        <f>RIGHT(R3372,(LEN(R3372)-LEN(U3372)-1))</f>
        <v>plays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>(I3373/86400)+25569+(-5/24)</f>
        <v>42340.666261574072</v>
      </c>
      <c r="K3373">
        <v>1446670765</v>
      </c>
      <c r="L3373" s="13">
        <f>(K3373/86400)+25569+(-5/24)</f>
        <v>42312.666261574072</v>
      </c>
      <c r="M3373" s="15" t="str">
        <f>TEXT(L3373, "mmm")</f>
        <v>Nov</v>
      </c>
      <c r="N3373" s="15" t="str">
        <f>TEXT(L3373, "yyyy")</f>
        <v>2015</v>
      </c>
      <c r="O3373" t="b">
        <v>0</v>
      </c>
      <c r="P3373">
        <v>9</v>
      </c>
      <c r="Q3373" t="b">
        <v>1</v>
      </c>
      <c r="R3373" t="s">
        <v>8271</v>
      </c>
      <c r="S3373" s="10">
        <f>(E3373/D3373)*100</f>
        <v>138.5</v>
      </c>
      <c r="T3373" s="12">
        <f>IF(P3373&gt;0,E3373/P3373,0)</f>
        <v>30.777777777777779</v>
      </c>
      <c r="U3373" t="str">
        <f>LEFT(R3373,FIND("/",R3373,1)-1)</f>
        <v>theater</v>
      </c>
      <c r="V3373" t="str">
        <f>RIGHT(R3373,(LEN(R3373)-LEN(U3373)-1))</f>
        <v>plays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>(I3374/86400)+25569+(-5/24)</f>
        <v>41875.999305555553</v>
      </c>
      <c r="K3374">
        <v>1407157756</v>
      </c>
      <c r="L3374" s="13">
        <f>(K3374/86400)+25569+(-5/24)</f>
        <v>41855.339768518512</v>
      </c>
      <c r="M3374" s="15" t="str">
        <f>TEXT(L3374, "mmm")</f>
        <v>Aug</v>
      </c>
      <c r="N3374" s="15" t="str">
        <f>TEXT(L3374, "yyyy")</f>
        <v>2014</v>
      </c>
      <c r="O3374" t="b">
        <v>0</v>
      </c>
      <c r="P3374">
        <v>27</v>
      </c>
      <c r="Q3374" t="b">
        <v>1</v>
      </c>
      <c r="R3374" t="s">
        <v>8271</v>
      </c>
      <c r="S3374" s="10">
        <f>(E3374/D3374)*100</f>
        <v>103.49999999999999</v>
      </c>
      <c r="T3374" s="12">
        <f>IF(P3374&gt;0,E3374/P3374,0)</f>
        <v>38.333333333333336</v>
      </c>
      <c r="U3374" t="str">
        <f>LEFT(R3374,FIND("/",R3374,1)-1)</f>
        <v>theater</v>
      </c>
      <c r="V3374" t="str">
        <f>RIGHT(R3374,(LEN(R3374)-LEN(U3374)-1))</f>
        <v>plays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>(I3375/86400)+25569+(-5/24)</f>
        <v>42203.458333333336</v>
      </c>
      <c r="K3375">
        <v>1435177840</v>
      </c>
      <c r="L3375" s="13">
        <f>(K3375/86400)+25569+(-5/24)</f>
        <v>42179.646296296291</v>
      </c>
      <c r="M3375" s="15" t="str">
        <f>TEXT(L3375, "mmm")</f>
        <v>Jun</v>
      </c>
      <c r="N3375" s="15" t="str">
        <f>TEXT(L3375, "yyyy")</f>
        <v>2015</v>
      </c>
      <c r="O3375" t="b">
        <v>0</v>
      </c>
      <c r="P3375">
        <v>30</v>
      </c>
      <c r="Q3375" t="b">
        <v>1</v>
      </c>
      <c r="R3375" t="s">
        <v>8271</v>
      </c>
      <c r="S3375" s="10">
        <f>(E3375/D3375)*100</f>
        <v>100.25</v>
      </c>
      <c r="T3375" s="12">
        <f>IF(P3375&gt;0,E3375/P3375,0)</f>
        <v>66.833333333333329</v>
      </c>
      <c r="U3375" t="str">
        <f>LEFT(R3375,FIND("/",R3375,1)-1)</f>
        <v>theater</v>
      </c>
      <c r="V3375" t="str">
        <f>RIGHT(R3375,(LEN(R3375)-LEN(U3375)-1))</f>
        <v>plays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>(I3376/86400)+25569+(-5/24)</f>
        <v>42305.523333333331</v>
      </c>
      <c r="K3376">
        <v>1443461616</v>
      </c>
      <c r="L3376" s="13">
        <f>(K3376/86400)+25569+(-5/24)</f>
        <v>42275.523333333331</v>
      </c>
      <c r="M3376" s="15" t="str">
        <f>TEXT(L3376, "mmm")</f>
        <v>Sep</v>
      </c>
      <c r="N3376" s="15" t="str">
        <f>TEXT(L3376, "yyyy")</f>
        <v>2015</v>
      </c>
      <c r="O3376" t="b">
        <v>0</v>
      </c>
      <c r="P3376">
        <v>52</v>
      </c>
      <c r="Q3376" t="b">
        <v>1</v>
      </c>
      <c r="R3376" t="s">
        <v>8271</v>
      </c>
      <c r="S3376" s="10">
        <f>(E3376/D3376)*100</f>
        <v>106.57142857142856</v>
      </c>
      <c r="T3376" s="12">
        <f>IF(P3376&gt;0,E3376/P3376,0)</f>
        <v>71.730769230769226</v>
      </c>
      <c r="U3376" t="str">
        <f>LEFT(R3376,FIND("/",R3376,1)-1)</f>
        <v>theater</v>
      </c>
      <c r="V3376" t="str">
        <f>RIGHT(R3376,(LEN(R3376)-LEN(U3376)-1))</f>
        <v>plays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>(I3377/86400)+25569+(-5/24)</f>
        <v>41777.402465277773</v>
      </c>
      <c r="K3377">
        <v>1399387173</v>
      </c>
      <c r="L3377" s="13">
        <f>(K3377/86400)+25569+(-5/24)</f>
        <v>41765.402465277773</v>
      </c>
      <c r="M3377" s="15" t="str">
        <f>TEXT(L3377, "mmm")</f>
        <v>May</v>
      </c>
      <c r="N3377" s="15" t="str">
        <f>TEXT(L3377, "yyyy")</f>
        <v>2014</v>
      </c>
      <c r="O3377" t="b">
        <v>0</v>
      </c>
      <c r="P3377">
        <v>17</v>
      </c>
      <c r="Q3377" t="b">
        <v>1</v>
      </c>
      <c r="R3377" t="s">
        <v>8271</v>
      </c>
      <c r="S3377" s="10">
        <f>(E3377/D3377)*100</f>
        <v>100</v>
      </c>
      <c r="T3377" s="12">
        <f>IF(P3377&gt;0,E3377/P3377,0)</f>
        <v>176.47058823529412</v>
      </c>
      <c r="U3377" t="str">
        <f>LEFT(R3377,FIND("/",R3377,1)-1)</f>
        <v>theater</v>
      </c>
      <c r="V3377" t="str">
        <f>RIGHT(R3377,(LEN(R3377)-LEN(U3377)-1))</f>
        <v>plays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>(I3378/86400)+25569+(-5/24)</f>
        <v>42119.451319444437</v>
      </c>
      <c r="K3378">
        <v>1424796594</v>
      </c>
      <c r="L3378" s="13">
        <f>(K3378/86400)+25569+(-5/24)</f>
        <v>42059.492986111109</v>
      </c>
      <c r="M3378" s="15" t="str">
        <f>TEXT(L3378, "mmm")</f>
        <v>Feb</v>
      </c>
      <c r="N3378" s="15" t="str">
        <f>TEXT(L3378, "yyyy")</f>
        <v>2015</v>
      </c>
      <c r="O3378" t="b">
        <v>0</v>
      </c>
      <c r="P3378">
        <v>19</v>
      </c>
      <c r="Q3378" t="b">
        <v>1</v>
      </c>
      <c r="R3378" t="s">
        <v>8271</v>
      </c>
      <c r="S3378" s="10">
        <f>(E3378/D3378)*100</f>
        <v>100.01249999999999</v>
      </c>
      <c r="T3378" s="12">
        <f>IF(P3378&gt;0,E3378/P3378,0)</f>
        <v>421.10526315789474</v>
      </c>
      <c r="U3378" t="str">
        <f>LEFT(R3378,FIND("/",R3378,1)-1)</f>
        <v>theater</v>
      </c>
      <c r="V3378" t="str">
        <f>RIGHT(R3378,(LEN(R3378)-LEN(U3378)-1))</f>
        <v>plays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>(I3379/86400)+25569+(-5/24)</f>
        <v>42083.49722222222</v>
      </c>
      <c r="K3379">
        <v>1424280899</v>
      </c>
      <c r="L3379" s="13">
        <f>(K3379/86400)+25569+(-5/24)</f>
        <v>42053.524293981478</v>
      </c>
      <c r="M3379" s="15" t="str">
        <f>TEXT(L3379, "mmm")</f>
        <v>Feb</v>
      </c>
      <c r="N3379" s="15" t="str">
        <f>TEXT(L3379, "yyyy")</f>
        <v>2015</v>
      </c>
      <c r="O3379" t="b">
        <v>0</v>
      </c>
      <c r="P3379">
        <v>77</v>
      </c>
      <c r="Q3379" t="b">
        <v>1</v>
      </c>
      <c r="R3379" t="s">
        <v>8271</v>
      </c>
      <c r="S3379" s="10">
        <f>(E3379/D3379)*100</f>
        <v>101.05</v>
      </c>
      <c r="T3379" s="12">
        <f>IF(P3379&gt;0,E3379/P3379,0)</f>
        <v>104.98701298701299</v>
      </c>
      <c r="U3379" t="str">
        <f>LEFT(R3379,FIND("/",R3379,1)-1)</f>
        <v>theater</v>
      </c>
      <c r="V3379" t="str">
        <f>RIGHT(R3379,(LEN(R3379)-LEN(U3379)-1))</f>
        <v>plays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>(I3380/86400)+25569+(-5/24)</f>
        <v>41882.338888888888</v>
      </c>
      <c r="K3380">
        <v>1407400306</v>
      </c>
      <c r="L3380" s="13">
        <f>(K3380/86400)+25569+(-5/24)</f>
        <v>41858.147060185183</v>
      </c>
      <c r="M3380" s="15" t="str">
        <f>TEXT(L3380, "mmm")</f>
        <v>Aug</v>
      </c>
      <c r="N3380" s="15" t="str">
        <f>TEXT(L3380, "yyyy")</f>
        <v>2014</v>
      </c>
      <c r="O3380" t="b">
        <v>0</v>
      </c>
      <c r="P3380">
        <v>21</v>
      </c>
      <c r="Q3380" t="b">
        <v>1</v>
      </c>
      <c r="R3380" t="s">
        <v>8271</v>
      </c>
      <c r="S3380" s="10">
        <f>(E3380/D3380)*100</f>
        <v>107.63636363636364</v>
      </c>
      <c r="T3380" s="12">
        <f>IF(P3380&gt;0,E3380/P3380,0)</f>
        <v>28.19047619047619</v>
      </c>
      <c r="U3380" t="str">
        <f>LEFT(R3380,FIND("/",R3380,1)-1)</f>
        <v>theater</v>
      </c>
      <c r="V3380" t="str">
        <f>RIGHT(R3380,(LEN(R3380)-LEN(U3380)-1))</f>
        <v>plays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>(I3381/86400)+25569+(-5/24)</f>
        <v>42242.749999999993</v>
      </c>
      <c r="K3381">
        <v>1439122800</v>
      </c>
      <c r="L3381" s="13">
        <f>(K3381/86400)+25569+(-5/24)</f>
        <v>42225.305555555555</v>
      </c>
      <c r="M3381" s="15" t="str">
        <f>TEXT(L3381, "mmm")</f>
        <v>Aug</v>
      </c>
      <c r="N3381" s="15" t="str">
        <f>TEXT(L3381, "yyyy")</f>
        <v>2015</v>
      </c>
      <c r="O3381" t="b">
        <v>0</v>
      </c>
      <c r="P3381">
        <v>38</v>
      </c>
      <c r="Q3381" t="b">
        <v>1</v>
      </c>
      <c r="R3381" t="s">
        <v>8271</v>
      </c>
      <c r="S3381" s="10">
        <f>(E3381/D3381)*100</f>
        <v>103.64999999999999</v>
      </c>
      <c r="T3381" s="12">
        <f>IF(P3381&gt;0,E3381/P3381,0)</f>
        <v>54.55263157894737</v>
      </c>
      <c r="U3381" t="str">
        <f>LEFT(R3381,FIND("/",R3381,1)-1)</f>
        <v>theater</v>
      </c>
      <c r="V3381" t="str">
        <f>RIGHT(R3381,(LEN(R3381)-LEN(U3381)-1))</f>
        <v>plays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>(I3382/86400)+25569+(-5/24)</f>
        <v>41972.786782407406</v>
      </c>
      <c r="K3382">
        <v>1414277578</v>
      </c>
      <c r="L3382" s="13">
        <f>(K3382/86400)+25569+(-5/24)</f>
        <v>41937.745115740741</v>
      </c>
      <c r="M3382" s="15" t="str">
        <f>TEXT(L3382, "mmm")</f>
        <v>Oct</v>
      </c>
      <c r="N3382" s="15" t="str">
        <f>TEXT(L3382, "yyyy")</f>
        <v>2014</v>
      </c>
      <c r="O3382" t="b">
        <v>0</v>
      </c>
      <c r="P3382">
        <v>28</v>
      </c>
      <c r="Q3382" t="b">
        <v>1</v>
      </c>
      <c r="R3382" t="s">
        <v>8271</v>
      </c>
      <c r="S3382" s="10">
        <f>(E3382/D3382)*100</f>
        <v>104.43333333333334</v>
      </c>
      <c r="T3382" s="12">
        <f>IF(P3382&gt;0,E3382/P3382,0)</f>
        <v>111.89285714285714</v>
      </c>
      <c r="U3382" t="str">
        <f>LEFT(R3382,FIND("/",R3382,1)-1)</f>
        <v>theater</v>
      </c>
      <c r="V3382" t="str">
        <f>RIGHT(R3382,(LEN(R3382)-LEN(U3382)-1))</f>
        <v>plays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>(I3383/86400)+25569+(-5/24)</f>
        <v>42073.934988425921</v>
      </c>
      <c r="K3383">
        <v>1423455983</v>
      </c>
      <c r="L3383" s="13">
        <f>(K3383/86400)+25569+(-5/24)</f>
        <v>42043.976655092592</v>
      </c>
      <c r="M3383" s="15" t="str">
        <f>TEXT(L3383, "mmm")</f>
        <v>Feb</v>
      </c>
      <c r="N3383" s="15" t="str">
        <f>TEXT(L3383, "yyyy")</f>
        <v>2015</v>
      </c>
      <c r="O3383" t="b">
        <v>0</v>
      </c>
      <c r="P3383">
        <v>48</v>
      </c>
      <c r="Q3383" t="b">
        <v>1</v>
      </c>
      <c r="R3383" t="s">
        <v>8271</v>
      </c>
      <c r="S3383" s="10">
        <f>(E3383/D3383)*100</f>
        <v>102.25</v>
      </c>
      <c r="T3383" s="12">
        <f>IF(P3383&gt;0,E3383/P3383,0)</f>
        <v>85.208333333333329</v>
      </c>
      <c r="U3383" t="str">
        <f>LEFT(R3383,FIND("/",R3383,1)-1)</f>
        <v>theater</v>
      </c>
      <c r="V3383" t="str">
        <f>RIGHT(R3383,(LEN(R3383)-LEN(U3383)-1))</f>
        <v>plays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>(I3384/86400)+25569+(-5/24)</f>
        <v>42583.749305555553</v>
      </c>
      <c r="K3384">
        <v>1467973256</v>
      </c>
      <c r="L3384" s="13">
        <f>(K3384/86400)+25569+(-5/24)</f>
        <v>42559.222870370366</v>
      </c>
      <c r="M3384" s="15" t="str">
        <f>TEXT(L3384, "mmm")</f>
        <v>Jul</v>
      </c>
      <c r="N3384" s="15" t="str">
        <f>TEXT(L3384, "yyyy")</f>
        <v>2016</v>
      </c>
      <c r="O3384" t="b">
        <v>0</v>
      </c>
      <c r="P3384">
        <v>46</v>
      </c>
      <c r="Q3384" t="b">
        <v>1</v>
      </c>
      <c r="R3384" t="s">
        <v>8271</v>
      </c>
      <c r="S3384" s="10">
        <f>(E3384/D3384)*100</f>
        <v>100.74285714285713</v>
      </c>
      <c r="T3384" s="12">
        <f>IF(P3384&gt;0,E3384/P3384,0)</f>
        <v>76.652173913043484</v>
      </c>
      <c r="U3384" t="str">
        <f>LEFT(R3384,FIND("/",R3384,1)-1)</f>
        <v>theater</v>
      </c>
      <c r="V3384" t="str">
        <f>RIGHT(R3384,(LEN(R3384)-LEN(U3384)-1))</f>
        <v>plays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>(I3385/86400)+25569+(-5/24)</f>
        <v>42544.574305555558</v>
      </c>
      <c r="K3385">
        <v>1464979620</v>
      </c>
      <c r="L3385" s="13">
        <f>(K3385/86400)+25569+(-5/24)</f>
        <v>42524.574305555558</v>
      </c>
      <c r="M3385" s="15" t="str">
        <f>TEXT(L3385, "mmm")</f>
        <v>Jun</v>
      </c>
      <c r="N3385" s="15" t="str">
        <f>TEXT(L3385, "yyyy")</f>
        <v>2016</v>
      </c>
      <c r="O3385" t="b">
        <v>0</v>
      </c>
      <c r="P3385">
        <v>30</v>
      </c>
      <c r="Q3385" t="b">
        <v>1</v>
      </c>
      <c r="R3385" t="s">
        <v>8271</v>
      </c>
      <c r="S3385" s="10">
        <f>(E3385/D3385)*100</f>
        <v>111.71428571428572</v>
      </c>
      <c r="T3385" s="12">
        <f>IF(P3385&gt;0,E3385/P3385,0)</f>
        <v>65.166666666666671</v>
      </c>
      <c r="U3385" t="str">
        <f>LEFT(R3385,FIND("/",R3385,1)-1)</f>
        <v>theater</v>
      </c>
      <c r="V3385" t="str">
        <f>RIGHT(R3385,(LEN(R3385)-LEN(U3385)-1))</f>
        <v>plays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>(I3386/86400)+25569+(-5/24)</f>
        <v>42328.916666666664</v>
      </c>
      <c r="K3386">
        <v>1444874768</v>
      </c>
      <c r="L3386" s="13">
        <f>(K3386/86400)+25569+(-5/24)</f>
        <v>42291.879259259258</v>
      </c>
      <c r="M3386" s="15" t="str">
        <f>TEXT(L3386, "mmm")</f>
        <v>Oct</v>
      </c>
      <c r="N3386" s="15" t="str">
        <f>TEXT(L3386, "yyyy")</f>
        <v>2015</v>
      </c>
      <c r="O3386" t="b">
        <v>0</v>
      </c>
      <c r="P3386">
        <v>64</v>
      </c>
      <c r="Q3386" t="b">
        <v>1</v>
      </c>
      <c r="R3386" t="s">
        <v>8271</v>
      </c>
      <c r="S3386" s="10">
        <f>(E3386/D3386)*100</f>
        <v>100.01100000000001</v>
      </c>
      <c r="T3386" s="12">
        <f>IF(P3386&gt;0,E3386/P3386,0)</f>
        <v>93.760312499999998</v>
      </c>
      <c r="U3386" t="str">
        <f>LEFT(R3386,FIND("/",R3386,1)-1)</f>
        <v>theater</v>
      </c>
      <c r="V3386" t="str">
        <f>RIGHT(R3386,(LEN(R3386)-LEN(U3386)-1))</f>
        <v>plays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>(I3387/86400)+25569+(-5/24)</f>
        <v>41983.659166666665</v>
      </c>
      <c r="K3387">
        <v>1415652552</v>
      </c>
      <c r="L3387" s="13">
        <f>(K3387/86400)+25569+(-5/24)</f>
        <v>41953.659166666665</v>
      </c>
      <c r="M3387" s="15" t="str">
        <f>TEXT(L3387, "mmm")</f>
        <v>Nov</v>
      </c>
      <c r="N3387" s="15" t="str">
        <f>TEXT(L3387, "yyyy")</f>
        <v>2014</v>
      </c>
      <c r="O3387" t="b">
        <v>0</v>
      </c>
      <c r="P3387">
        <v>15</v>
      </c>
      <c r="Q3387" t="b">
        <v>1</v>
      </c>
      <c r="R3387" t="s">
        <v>8271</v>
      </c>
      <c r="S3387" s="10">
        <f>(E3387/D3387)*100</f>
        <v>100</v>
      </c>
      <c r="T3387" s="12">
        <f>IF(P3387&gt;0,E3387/P3387,0)</f>
        <v>133.33333333333334</v>
      </c>
      <c r="U3387" t="str">
        <f>LEFT(R3387,FIND("/",R3387,1)-1)</f>
        <v>theater</v>
      </c>
      <c r="V3387" t="str">
        <f>RIGHT(R3387,(LEN(R3387)-LEN(U3387)-1))</f>
        <v>plays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>(I3388/86400)+25569+(-5/24)</f>
        <v>41976.436412037037</v>
      </c>
      <c r="K3388">
        <v>1415028506</v>
      </c>
      <c r="L3388" s="13">
        <f>(K3388/86400)+25569+(-5/24)</f>
        <v>41946.436412037037</v>
      </c>
      <c r="M3388" s="15" t="str">
        <f>TEXT(L3388, "mmm")</f>
        <v>Nov</v>
      </c>
      <c r="N3388" s="15" t="str">
        <f>TEXT(L3388, "yyyy")</f>
        <v>2014</v>
      </c>
      <c r="O3388" t="b">
        <v>0</v>
      </c>
      <c r="P3388">
        <v>41</v>
      </c>
      <c r="Q3388" t="b">
        <v>1</v>
      </c>
      <c r="R3388" t="s">
        <v>8271</v>
      </c>
      <c r="S3388" s="10">
        <f>(E3388/D3388)*100</f>
        <v>105</v>
      </c>
      <c r="T3388" s="12">
        <f>IF(P3388&gt;0,E3388/P3388,0)</f>
        <v>51.219512195121951</v>
      </c>
      <c r="U3388" t="str">
        <f>LEFT(R3388,FIND("/",R3388,1)-1)</f>
        <v>theater</v>
      </c>
      <c r="V3388" t="str">
        <f>RIGHT(R3388,(LEN(R3388)-LEN(U3388)-1))</f>
        <v>plays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>(I3389/86400)+25569+(-5/24)</f>
        <v>41987.554259259261</v>
      </c>
      <c r="K3389">
        <v>1415125088</v>
      </c>
      <c r="L3389" s="13">
        <f>(K3389/86400)+25569+(-5/24)</f>
        <v>41947.554259259261</v>
      </c>
      <c r="M3389" s="15" t="str">
        <f>TEXT(L3389, "mmm")</f>
        <v>Nov</v>
      </c>
      <c r="N3389" s="15" t="str">
        <f>TEXT(L3389, "yyyy")</f>
        <v>2014</v>
      </c>
      <c r="O3389" t="b">
        <v>0</v>
      </c>
      <c r="P3389">
        <v>35</v>
      </c>
      <c r="Q3389" t="b">
        <v>1</v>
      </c>
      <c r="R3389" t="s">
        <v>8271</v>
      </c>
      <c r="S3389" s="10">
        <f>(E3389/D3389)*100</f>
        <v>116.86666666666667</v>
      </c>
      <c r="T3389" s="12">
        <f>IF(P3389&gt;0,E3389/P3389,0)</f>
        <v>100.17142857142858</v>
      </c>
      <c r="U3389" t="str">
        <f>LEFT(R3389,FIND("/",R3389,1)-1)</f>
        <v>theater</v>
      </c>
      <c r="V3389" t="str">
        <f>RIGHT(R3389,(LEN(R3389)-LEN(U3389)-1))</f>
        <v>plays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>(I3390/86400)+25569+(-5/24)</f>
        <v>42173.252789351849</v>
      </c>
      <c r="K3390">
        <v>1432033441</v>
      </c>
      <c r="L3390" s="13">
        <f>(K3390/86400)+25569+(-5/24)</f>
        <v>42143.252789351849</v>
      </c>
      <c r="M3390" s="15" t="str">
        <f>TEXT(L3390, "mmm")</f>
        <v>May</v>
      </c>
      <c r="N3390" s="15" t="str">
        <f>TEXT(L3390, "yyyy")</f>
        <v>2015</v>
      </c>
      <c r="O3390" t="b">
        <v>0</v>
      </c>
      <c r="P3390">
        <v>45</v>
      </c>
      <c r="Q3390" t="b">
        <v>1</v>
      </c>
      <c r="R3390" t="s">
        <v>8271</v>
      </c>
      <c r="S3390" s="10">
        <f>(E3390/D3390)*100</f>
        <v>103.8</v>
      </c>
      <c r="T3390" s="12">
        <f>IF(P3390&gt;0,E3390/P3390,0)</f>
        <v>34.6</v>
      </c>
      <c r="U3390" t="str">
        <f>LEFT(R3390,FIND("/",R3390,1)-1)</f>
        <v>theater</v>
      </c>
      <c r="V3390" t="str">
        <f>RIGHT(R3390,(LEN(R3390)-LEN(U3390)-1))</f>
        <v>plays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>(I3391/86400)+25569+(-5/24)</f>
        <v>42524.355115740742</v>
      </c>
      <c r="K3391">
        <v>1462368682</v>
      </c>
      <c r="L3391" s="13">
        <f>(K3391/86400)+25569+(-5/24)</f>
        <v>42494.355115740742</v>
      </c>
      <c r="M3391" s="15" t="str">
        <f>TEXT(L3391, "mmm")</f>
        <v>May</v>
      </c>
      <c r="N3391" s="15" t="str">
        <f>TEXT(L3391, "yyyy")</f>
        <v>2016</v>
      </c>
      <c r="O3391" t="b">
        <v>0</v>
      </c>
      <c r="P3391">
        <v>62</v>
      </c>
      <c r="Q3391" t="b">
        <v>1</v>
      </c>
      <c r="R3391" t="s">
        <v>8271</v>
      </c>
      <c r="S3391" s="10">
        <f>(E3391/D3391)*100</f>
        <v>114.5</v>
      </c>
      <c r="T3391" s="12">
        <f>IF(P3391&gt;0,E3391/P3391,0)</f>
        <v>184.67741935483872</v>
      </c>
      <c r="U3391" t="str">
        <f>LEFT(R3391,FIND("/",R3391,1)-1)</f>
        <v>theater</v>
      </c>
      <c r="V3391" t="str">
        <f>RIGHT(R3391,(LEN(R3391)-LEN(U3391)-1))</f>
        <v>plays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>(I3392/86400)+25569+(-5/24)</f>
        <v>41830.566493055558</v>
      </c>
      <c r="K3392">
        <v>1403721345</v>
      </c>
      <c r="L3392" s="13">
        <f>(K3392/86400)+25569+(-5/24)</f>
        <v>41815.566493055558</v>
      </c>
      <c r="M3392" s="15" t="str">
        <f>TEXT(L3392, "mmm")</f>
        <v>Jun</v>
      </c>
      <c r="N3392" s="15" t="str">
        <f>TEXT(L3392, "yyyy")</f>
        <v>2014</v>
      </c>
      <c r="O3392" t="b">
        <v>0</v>
      </c>
      <c r="P3392">
        <v>22</v>
      </c>
      <c r="Q3392" t="b">
        <v>1</v>
      </c>
      <c r="R3392" t="s">
        <v>8271</v>
      </c>
      <c r="S3392" s="10">
        <f>(E3392/D3392)*100</f>
        <v>102.4</v>
      </c>
      <c r="T3392" s="12">
        <f>IF(P3392&gt;0,E3392/P3392,0)</f>
        <v>69.818181818181813</v>
      </c>
      <c r="U3392" t="str">
        <f>LEFT(R3392,FIND("/",R3392,1)-1)</f>
        <v>theater</v>
      </c>
      <c r="V3392" t="str">
        <f>RIGHT(R3392,(LEN(R3392)-LEN(U3392)-1))</f>
        <v>plays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>(I3393/86400)+25569+(-5/24)</f>
        <v>41859.727777777771</v>
      </c>
      <c r="K3393">
        <v>1404997548</v>
      </c>
      <c r="L3393" s="13">
        <f>(K3393/86400)+25569+(-5/24)</f>
        <v>41830.337361111109</v>
      </c>
      <c r="M3393" s="15" t="str">
        <f>TEXT(L3393, "mmm")</f>
        <v>Jul</v>
      </c>
      <c r="N3393" s="15" t="str">
        <f>TEXT(L3393, "yyyy")</f>
        <v>2014</v>
      </c>
      <c r="O3393" t="b">
        <v>0</v>
      </c>
      <c r="P3393">
        <v>18</v>
      </c>
      <c r="Q3393" t="b">
        <v>1</v>
      </c>
      <c r="R3393" t="s">
        <v>8271</v>
      </c>
      <c r="S3393" s="10">
        <f>(E3393/D3393)*100</f>
        <v>223</v>
      </c>
      <c r="T3393" s="12">
        <f>IF(P3393&gt;0,E3393/P3393,0)</f>
        <v>61.944444444444443</v>
      </c>
      <c r="U3393" t="str">
        <f>LEFT(R3393,FIND("/",R3393,1)-1)</f>
        <v>theater</v>
      </c>
      <c r="V3393" t="str">
        <f>RIGHT(R3393,(LEN(R3393)-LEN(U3393)-1))</f>
        <v>plays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>(I3394/86400)+25569+(-5/24)</f>
        <v>42496.63721064815</v>
      </c>
      <c r="K3394">
        <v>1458245855</v>
      </c>
      <c r="L3394" s="13">
        <f>(K3394/86400)+25569+(-5/24)</f>
        <v>42446.63721064815</v>
      </c>
      <c r="M3394" s="15" t="str">
        <f>TEXT(L3394, "mmm")</f>
        <v>Mar</v>
      </c>
      <c r="N3394" s="15" t="str">
        <f>TEXT(L3394, "yyyy")</f>
        <v>2016</v>
      </c>
      <c r="O3394" t="b">
        <v>0</v>
      </c>
      <c r="P3394">
        <v>12</v>
      </c>
      <c r="Q3394" t="b">
        <v>1</v>
      </c>
      <c r="R3394" t="s">
        <v>8271</v>
      </c>
      <c r="S3394" s="10">
        <f>(E3394/D3394)*100</f>
        <v>100</v>
      </c>
      <c r="T3394" s="12">
        <f>IF(P3394&gt;0,E3394/P3394,0)</f>
        <v>41.666666666666664</v>
      </c>
      <c r="U3394" t="str">
        <f>LEFT(R3394,FIND("/",R3394,1)-1)</f>
        <v>theater</v>
      </c>
      <c r="V3394" t="str">
        <f>RIGHT(R3394,(LEN(R3394)-LEN(U3394)-1))</f>
        <v>plays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>(I3395/86400)+25569+(-5/24)</f>
        <v>41948.823611111111</v>
      </c>
      <c r="K3395">
        <v>1413065230</v>
      </c>
      <c r="L3395" s="13">
        <f>(K3395/86400)+25569+(-5/24)</f>
        <v>41923.713310185187</v>
      </c>
      <c r="M3395" s="15" t="str">
        <f>TEXT(L3395, "mmm")</f>
        <v>Oct</v>
      </c>
      <c r="N3395" s="15" t="str">
        <f>TEXT(L3395, "yyyy")</f>
        <v>2014</v>
      </c>
      <c r="O3395" t="b">
        <v>0</v>
      </c>
      <c r="P3395">
        <v>44</v>
      </c>
      <c r="Q3395" t="b">
        <v>1</v>
      </c>
      <c r="R3395" t="s">
        <v>8271</v>
      </c>
      <c r="S3395" s="10">
        <f>(E3395/D3395)*100</f>
        <v>105.80000000000001</v>
      </c>
      <c r="T3395" s="12">
        <f>IF(P3395&gt;0,E3395/P3395,0)</f>
        <v>36.06818181818182</v>
      </c>
      <c r="U3395" t="str">
        <f>LEFT(R3395,FIND("/",R3395,1)-1)</f>
        <v>theater</v>
      </c>
      <c r="V3395" t="str">
        <f>RIGHT(R3395,(LEN(R3395)-LEN(U3395)-1))</f>
        <v>plays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>(I3396/86400)+25569+(-5/24)</f>
        <v>41847.387094907404</v>
      </c>
      <c r="K3396">
        <v>1403878645</v>
      </c>
      <c r="L3396" s="13">
        <f>(K3396/86400)+25569+(-5/24)</f>
        <v>41817.387094907404</v>
      </c>
      <c r="M3396" s="15" t="str">
        <f>TEXT(L3396, "mmm")</f>
        <v>Jun</v>
      </c>
      <c r="N3396" s="15" t="str">
        <f>TEXT(L3396, "yyyy")</f>
        <v>2014</v>
      </c>
      <c r="O3396" t="b">
        <v>0</v>
      </c>
      <c r="P3396">
        <v>27</v>
      </c>
      <c r="Q3396" t="b">
        <v>1</v>
      </c>
      <c r="R3396" t="s">
        <v>8271</v>
      </c>
      <c r="S3396" s="10">
        <f>(E3396/D3396)*100</f>
        <v>142.36363636363635</v>
      </c>
      <c r="T3396" s="12">
        <f>IF(P3396&gt;0,E3396/P3396,0)</f>
        <v>29</v>
      </c>
      <c r="U3396" t="str">
        <f>LEFT(R3396,FIND("/",R3396,1)-1)</f>
        <v>theater</v>
      </c>
      <c r="V3396" t="str">
        <f>RIGHT(R3396,(LEN(R3396)-LEN(U3396)-1))</f>
        <v>plays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>(I3397/86400)+25569+(-5/24)</f>
        <v>42154.548611111109</v>
      </c>
      <c r="K3397">
        <v>1431795944</v>
      </c>
      <c r="L3397" s="13">
        <f>(K3397/86400)+25569+(-5/24)</f>
        <v>42140.503981481474</v>
      </c>
      <c r="M3397" s="15" t="str">
        <f>TEXT(L3397, "mmm")</f>
        <v>May</v>
      </c>
      <c r="N3397" s="15" t="str">
        <f>TEXT(L3397, "yyyy")</f>
        <v>2015</v>
      </c>
      <c r="O3397" t="b">
        <v>0</v>
      </c>
      <c r="P3397">
        <v>38</v>
      </c>
      <c r="Q3397" t="b">
        <v>1</v>
      </c>
      <c r="R3397" t="s">
        <v>8271</v>
      </c>
      <c r="S3397" s="10">
        <f>(E3397/D3397)*100</f>
        <v>184</v>
      </c>
      <c r="T3397" s="12">
        <f>IF(P3397&gt;0,E3397/P3397,0)</f>
        <v>24.210526315789473</v>
      </c>
      <c r="U3397" t="str">
        <f>LEFT(R3397,FIND("/",R3397,1)-1)</f>
        <v>theater</v>
      </c>
      <c r="V3397" t="str">
        <f>RIGHT(R3397,(LEN(R3397)-LEN(U3397)-1))</f>
        <v>plays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>(I3398/86400)+25569+(-5/24)</f>
        <v>41790.957638888889</v>
      </c>
      <c r="K3398">
        <v>1399286589</v>
      </c>
      <c r="L3398" s="13">
        <f>(K3398/86400)+25569+(-5/24)</f>
        <v>41764.238298611112</v>
      </c>
      <c r="M3398" s="15" t="str">
        <f>TEXT(L3398, "mmm")</f>
        <v>May</v>
      </c>
      <c r="N3398" s="15" t="str">
        <f>TEXT(L3398, "yyyy")</f>
        <v>2014</v>
      </c>
      <c r="O3398" t="b">
        <v>0</v>
      </c>
      <c r="P3398">
        <v>28</v>
      </c>
      <c r="Q3398" t="b">
        <v>1</v>
      </c>
      <c r="R3398" t="s">
        <v>8271</v>
      </c>
      <c r="S3398" s="10">
        <f>(E3398/D3398)*100</f>
        <v>104.33333333333333</v>
      </c>
      <c r="T3398" s="12">
        <f>IF(P3398&gt;0,E3398/P3398,0)</f>
        <v>55.892857142857146</v>
      </c>
      <c r="U3398" t="str">
        <f>LEFT(R3398,FIND("/",R3398,1)-1)</f>
        <v>theater</v>
      </c>
      <c r="V3398" t="str">
        <f>RIGHT(R3398,(LEN(R3398)-LEN(U3398)-1))</f>
        <v>plays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>(I3399/86400)+25569+(-5/24)</f>
        <v>42418.708333333336</v>
      </c>
      <c r="K3399">
        <v>1452338929</v>
      </c>
      <c r="L3399" s="13">
        <f>(K3399/86400)+25569+(-5/24)</f>
        <v>42378.270011574066</v>
      </c>
      <c r="M3399" s="15" t="str">
        <f>TEXT(L3399, "mmm")</f>
        <v>Jan</v>
      </c>
      <c r="N3399" s="15" t="str">
        <f>TEXT(L3399, "yyyy")</f>
        <v>2016</v>
      </c>
      <c r="O3399" t="b">
        <v>0</v>
      </c>
      <c r="P3399">
        <v>24</v>
      </c>
      <c r="Q3399" t="b">
        <v>1</v>
      </c>
      <c r="R3399" t="s">
        <v>8271</v>
      </c>
      <c r="S3399" s="10">
        <f>(E3399/D3399)*100</f>
        <v>112.00000000000001</v>
      </c>
      <c r="T3399" s="12">
        <f>IF(P3399&gt;0,E3399/P3399,0)</f>
        <v>11.666666666666666</v>
      </c>
      <c r="U3399" t="str">
        <f>LEFT(R3399,FIND("/",R3399,1)-1)</f>
        <v>theater</v>
      </c>
      <c r="V3399" t="str">
        <f>RIGHT(R3399,(LEN(R3399)-LEN(U3399)-1))</f>
        <v>plays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>(I3400/86400)+25569+(-5/24)</f>
        <v>41964.499999999993</v>
      </c>
      <c r="K3400">
        <v>1414605776</v>
      </c>
      <c r="L3400" s="13">
        <f>(K3400/86400)+25569+(-5/24)</f>
        <v>41941.543703703697</v>
      </c>
      <c r="M3400" s="15" t="str">
        <f>TEXT(L3400, "mmm")</f>
        <v>Oct</v>
      </c>
      <c r="N3400" s="15" t="str">
        <f>TEXT(L3400, "yyyy")</f>
        <v>2014</v>
      </c>
      <c r="O3400" t="b">
        <v>0</v>
      </c>
      <c r="P3400">
        <v>65</v>
      </c>
      <c r="Q3400" t="b">
        <v>1</v>
      </c>
      <c r="R3400" t="s">
        <v>8271</v>
      </c>
      <c r="S3400" s="10">
        <f>(E3400/D3400)*100</f>
        <v>111.07499999999999</v>
      </c>
      <c r="T3400" s="12">
        <f>IF(P3400&gt;0,E3400/P3400,0)</f>
        <v>68.353846153846149</v>
      </c>
      <c r="U3400" t="str">
        <f>LEFT(R3400,FIND("/",R3400,1)-1)</f>
        <v>theater</v>
      </c>
      <c r="V3400" t="str">
        <f>RIGHT(R3400,(LEN(R3400)-LEN(U3400)-1))</f>
        <v>plays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>(I3401/86400)+25569+(-5/24)</f>
        <v>42056.712094907409</v>
      </c>
      <c r="K3401">
        <v>1421964325</v>
      </c>
      <c r="L3401" s="13">
        <f>(K3401/86400)+25569+(-5/24)</f>
        <v>42026.712094907409</v>
      </c>
      <c r="M3401" s="15" t="str">
        <f>TEXT(L3401, "mmm")</f>
        <v>Jan</v>
      </c>
      <c r="N3401" s="15" t="str">
        <f>TEXT(L3401, "yyyy")</f>
        <v>2015</v>
      </c>
      <c r="O3401" t="b">
        <v>0</v>
      </c>
      <c r="P3401">
        <v>46</v>
      </c>
      <c r="Q3401" t="b">
        <v>1</v>
      </c>
      <c r="R3401" t="s">
        <v>8271</v>
      </c>
      <c r="S3401" s="10">
        <f>(E3401/D3401)*100</f>
        <v>103.75000000000001</v>
      </c>
      <c r="T3401" s="12">
        <f>IF(P3401&gt;0,E3401/P3401,0)</f>
        <v>27.065217391304348</v>
      </c>
      <c r="U3401" t="str">
        <f>LEFT(R3401,FIND("/",R3401,1)-1)</f>
        <v>theater</v>
      </c>
      <c r="V3401" t="str">
        <f>RIGHT(R3401,(LEN(R3401)-LEN(U3401)-1))</f>
        <v>plays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>(I3402/86400)+25569+(-5/24)</f>
        <v>41879.745532407404</v>
      </c>
      <c r="K3402">
        <v>1405378414</v>
      </c>
      <c r="L3402" s="13">
        <f>(K3402/86400)+25569+(-5/24)</f>
        <v>41834.745532407404</v>
      </c>
      <c r="M3402" s="15" t="str">
        <f>TEXT(L3402, "mmm")</f>
        <v>Jul</v>
      </c>
      <c r="N3402" s="15" t="str">
        <f>TEXT(L3402, "yyyy")</f>
        <v>2014</v>
      </c>
      <c r="O3402" t="b">
        <v>0</v>
      </c>
      <c r="P3402">
        <v>85</v>
      </c>
      <c r="Q3402" t="b">
        <v>1</v>
      </c>
      <c r="R3402" t="s">
        <v>8271</v>
      </c>
      <c r="S3402" s="10">
        <f>(E3402/D3402)*100</f>
        <v>100.41</v>
      </c>
      <c r="T3402" s="12">
        <f>IF(P3402&gt;0,E3402/P3402,0)</f>
        <v>118.12941176470588</v>
      </c>
      <c r="U3402" t="str">
        <f>LEFT(R3402,FIND("/",R3402,1)-1)</f>
        <v>theater</v>
      </c>
      <c r="V3402" t="str">
        <f>RIGHT(R3402,(LEN(R3402)-LEN(U3402)-1))</f>
        <v>plays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>(I3403/86400)+25569+(-5/24)</f>
        <v>42223.5155787037</v>
      </c>
      <c r="K3403">
        <v>1436376146</v>
      </c>
      <c r="L3403" s="13">
        <f>(K3403/86400)+25569+(-5/24)</f>
        <v>42193.5155787037</v>
      </c>
      <c r="M3403" s="15" t="str">
        <f>TEXT(L3403, "mmm")</f>
        <v>Jul</v>
      </c>
      <c r="N3403" s="15" t="str">
        <f>TEXT(L3403, "yyyy")</f>
        <v>2015</v>
      </c>
      <c r="O3403" t="b">
        <v>0</v>
      </c>
      <c r="P3403">
        <v>66</v>
      </c>
      <c r="Q3403" t="b">
        <v>1</v>
      </c>
      <c r="R3403" t="s">
        <v>8271</v>
      </c>
      <c r="S3403" s="10">
        <f>(E3403/D3403)*100</f>
        <v>101.86206896551724</v>
      </c>
      <c r="T3403" s="12">
        <f>IF(P3403&gt;0,E3403/P3403,0)</f>
        <v>44.757575757575758</v>
      </c>
      <c r="U3403" t="str">
        <f>LEFT(R3403,FIND("/",R3403,1)-1)</f>
        <v>theater</v>
      </c>
      <c r="V3403" t="str">
        <f>RIGHT(R3403,(LEN(R3403)-LEN(U3403)-1))</f>
        <v>plays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>(I3404/86400)+25569+(-5/24)</f>
        <v>42319.896527777775</v>
      </c>
      <c r="K3404">
        <v>1444747843</v>
      </c>
      <c r="L3404" s="13">
        <f>(K3404/86400)+25569+(-5/24)</f>
        <v>42290.410219907404</v>
      </c>
      <c r="M3404" s="15" t="str">
        <f>TEXT(L3404, "mmm")</f>
        <v>Oct</v>
      </c>
      <c r="N3404" s="15" t="str">
        <f>TEXT(L3404, "yyyy")</f>
        <v>2015</v>
      </c>
      <c r="O3404" t="b">
        <v>0</v>
      </c>
      <c r="P3404">
        <v>165</v>
      </c>
      <c r="Q3404" t="b">
        <v>1</v>
      </c>
      <c r="R3404" t="s">
        <v>8271</v>
      </c>
      <c r="S3404" s="10">
        <f>(E3404/D3404)*100</f>
        <v>109.76666666666665</v>
      </c>
      <c r="T3404" s="12">
        <f>IF(P3404&gt;0,E3404/P3404,0)</f>
        <v>99.787878787878782</v>
      </c>
      <c r="U3404" t="str">
        <f>LEFT(R3404,FIND("/",R3404,1)-1)</f>
        <v>theater</v>
      </c>
      <c r="V3404" t="str">
        <f>RIGHT(R3404,(LEN(R3404)-LEN(U3404)-1))</f>
        <v>plays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>(I3405/86400)+25569+(-5/24)</f>
        <v>42180.253749999996</v>
      </c>
      <c r="K3405">
        <v>1432638324</v>
      </c>
      <c r="L3405" s="13">
        <f>(K3405/86400)+25569+(-5/24)</f>
        <v>42150.253749999996</v>
      </c>
      <c r="M3405" s="15" t="str">
        <f>TEXT(L3405, "mmm")</f>
        <v>May</v>
      </c>
      <c r="N3405" s="15" t="str">
        <f>TEXT(L3405, "yyyy")</f>
        <v>2015</v>
      </c>
      <c r="O3405" t="b">
        <v>0</v>
      </c>
      <c r="P3405">
        <v>17</v>
      </c>
      <c r="Q3405" t="b">
        <v>1</v>
      </c>
      <c r="R3405" t="s">
        <v>8271</v>
      </c>
      <c r="S3405" s="10">
        <f>(E3405/D3405)*100</f>
        <v>100</v>
      </c>
      <c r="T3405" s="12">
        <f>IF(P3405&gt;0,E3405/P3405,0)</f>
        <v>117.64705882352941</v>
      </c>
      <c r="U3405" t="str">
        <f>LEFT(R3405,FIND("/",R3405,1)-1)</f>
        <v>theater</v>
      </c>
      <c r="V3405" t="str">
        <f>RIGHT(R3405,(LEN(R3405)-LEN(U3405)-1))</f>
        <v>plays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>(I3406/86400)+25569+(-5/24)</f>
        <v>42172.295162037037</v>
      </c>
      <c r="K3406">
        <v>1432814702</v>
      </c>
      <c r="L3406" s="13">
        <f>(K3406/86400)+25569+(-5/24)</f>
        <v>42152.295162037037</v>
      </c>
      <c r="M3406" s="15" t="str">
        <f>TEXT(L3406, "mmm")</f>
        <v>May</v>
      </c>
      <c r="N3406" s="15" t="str">
        <f>TEXT(L3406, "yyyy")</f>
        <v>2015</v>
      </c>
      <c r="O3406" t="b">
        <v>0</v>
      </c>
      <c r="P3406">
        <v>3</v>
      </c>
      <c r="Q3406" t="b">
        <v>1</v>
      </c>
      <c r="R3406" t="s">
        <v>8271</v>
      </c>
      <c r="S3406" s="10">
        <f>(E3406/D3406)*100</f>
        <v>122</v>
      </c>
      <c r="T3406" s="12">
        <f>IF(P3406&gt;0,E3406/P3406,0)</f>
        <v>203.33333333333334</v>
      </c>
      <c r="U3406" t="str">
        <f>LEFT(R3406,FIND("/",R3406,1)-1)</f>
        <v>theater</v>
      </c>
      <c r="V3406" t="str">
        <f>RIGHT(R3406,(LEN(R3406)-LEN(U3406)-1))</f>
        <v>plays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>(I3407/86400)+25569+(-5/24)</f>
        <v>42430.790972222218</v>
      </c>
      <c r="K3407">
        <v>1455063886</v>
      </c>
      <c r="L3407" s="13">
        <f>(K3407/86400)+25569+(-5/24)</f>
        <v>42409.808865740742</v>
      </c>
      <c r="M3407" s="15" t="str">
        <f>TEXT(L3407, "mmm")</f>
        <v>Feb</v>
      </c>
      <c r="N3407" s="15" t="str">
        <f>TEXT(L3407, "yyyy")</f>
        <v>2016</v>
      </c>
      <c r="O3407" t="b">
        <v>0</v>
      </c>
      <c r="P3407">
        <v>17</v>
      </c>
      <c r="Q3407" t="b">
        <v>1</v>
      </c>
      <c r="R3407" t="s">
        <v>8271</v>
      </c>
      <c r="S3407" s="10">
        <f>(E3407/D3407)*100</f>
        <v>137.57142857142856</v>
      </c>
      <c r="T3407" s="12">
        <f>IF(P3407&gt;0,E3407/P3407,0)</f>
        <v>28.323529411764707</v>
      </c>
      <c r="U3407" t="str">
        <f>LEFT(R3407,FIND("/",R3407,1)-1)</f>
        <v>theater</v>
      </c>
      <c r="V3407" t="str">
        <f>RIGHT(R3407,(LEN(R3407)-LEN(U3407)-1))</f>
        <v>plays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>(I3408/86400)+25569+(-5/24)</f>
        <v>41836.284444444442</v>
      </c>
      <c r="K3408">
        <v>1401623376</v>
      </c>
      <c r="L3408" s="13">
        <f>(K3408/86400)+25569+(-5/24)</f>
        <v>41791.284444444442</v>
      </c>
      <c r="M3408" s="15" t="str">
        <f>TEXT(L3408, "mmm")</f>
        <v>Jun</v>
      </c>
      <c r="N3408" s="15" t="str">
        <f>TEXT(L3408, "yyyy")</f>
        <v>2014</v>
      </c>
      <c r="O3408" t="b">
        <v>0</v>
      </c>
      <c r="P3408">
        <v>91</v>
      </c>
      <c r="Q3408" t="b">
        <v>1</v>
      </c>
      <c r="R3408" t="s">
        <v>8271</v>
      </c>
      <c r="S3408" s="10">
        <f>(E3408/D3408)*100</f>
        <v>100.31000000000002</v>
      </c>
      <c r="T3408" s="12">
        <f>IF(P3408&gt;0,E3408/P3408,0)</f>
        <v>110.23076923076923</v>
      </c>
      <c r="U3408" t="str">
        <f>LEFT(R3408,FIND("/",R3408,1)-1)</f>
        <v>theater</v>
      </c>
      <c r="V3408" t="str">
        <f>RIGHT(R3408,(LEN(R3408)-LEN(U3408)-1))</f>
        <v>plays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>(I3409/86400)+25569+(-5/24)</f>
        <v>41826.21399305555</v>
      </c>
      <c r="K3409">
        <v>1402049289</v>
      </c>
      <c r="L3409" s="13">
        <f>(K3409/86400)+25569+(-5/24)</f>
        <v>41796.21399305555</v>
      </c>
      <c r="M3409" s="15" t="str">
        <f>TEXT(L3409, "mmm")</f>
        <v>Jun</v>
      </c>
      <c r="N3409" s="15" t="str">
        <f>TEXT(L3409, "yyyy")</f>
        <v>2014</v>
      </c>
      <c r="O3409" t="b">
        <v>0</v>
      </c>
      <c r="P3409">
        <v>67</v>
      </c>
      <c r="Q3409" t="b">
        <v>1</v>
      </c>
      <c r="R3409" t="s">
        <v>8271</v>
      </c>
      <c r="S3409" s="10">
        <f>(E3409/D3409)*100</f>
        <v>107.1</v>
      </c>
      <c r="T3409" s="12">
        <f>IF(P3409&gt;0,E3409/P3409,0)</f>
        <v>31.970149253731343</v>
      </c>
      <c r="U3409" t="str">
        <f>LEFT(R3409,FIND("/",R3409,1)-1)</f>
        <v>theater</v>
      </c>
      <c r="V3409" t="str">
        <f>RIGHT(R3409,(LEN(R3409)-LEN(U3409)-1))</f>
        <v>plays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>(I3410/86400)+25569+(-5/24)</f>
        <v>41838.78361111111</v>
      </c>
      <c r="K3410">
        <v>1403135304</v>
      </c>
      <c r="L3410" s="13">
        <f>(K3410/86400)+25569+(-5/24)</f>
        <v>41808.78361111111</v>
      </c>
      <c r="M3410" s="15" t="str">
        <f>TEXT(L3410, "mmm")</f>
        <v>Jun</v>
      </c>
      <c r="N3410" s="15" t="str">
        <f>TEXT(L3410, "yyyy")</f>
        <v>2014</v>
      </c>
      <c r="O3410" t="b">
        <v>0</v>
      </c>
      <c r="P3410">
        <v>18</v>
      </c>
      <c r="Q3410" t="b">
        <v>1</v>
      </c>
      <c r="R3410" t="s">
        <v>8271</v>
      </c>
      <c r="S3410" s="10">
        <f>(E3410/D3410)*100</f>
        <v>211</v>
      </c>
      <c r="T3410" s="12">
        <f>IF(P3410&gt;0,E3410/P3410,0)</f>
        <v>58.611111111111114</v>
      </c>
      <c r="U3410" t="str">
        <f>LEFT(R3410,FIND("/",R3410,1)-1)</f>
        <v>theater</v>
      </c>
      <c r="V3410" t="str">
        <f>RIGHT(R3410,(LEN(R3410)-LEN(U3410)-1))</f>
        <v>plays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>(I3411/86400)+25569+(-5/24)</f>
        <v>42582.665277777771</v>
      </c>
      <c r="K3411">
        <v>1466710358</v>
      </c>
      <c r="L3411" s="13">
        <f>(K3411/86400)+25569+(-5/24)</f>
        <v>42544.605995370366</v>
      </c>
      <c r="M3411" s="15" t="str">
        <f>TEXT(L3411, "mmm")</f>
        <v>Jun</v>
      </c>
      <c r="N3411" s="15" t="str">
        <f>TEXT(L3411, "yyyy")</f>
        <v>2016</v>
      </c>
      <c r="O3411" t="b">
        <v>0</v>
      </c>
      <c r="P3411">
        <v>21</v>
      </c>
      <c r="Q3411" t="b">
        <v>1</v>
      </c>
      <c r="R3411" t="s">
        <v>8271</v>
      </c>
      <c r="S3411" s="10">
        <f>(E3411/D3411)*100</f>
        <v>123.6</v>
      </c>
      <c r="T3411" s="12">
        <f>IF(P3411&gt;0,E3411/P3411,0)</f>
        <v>29.428571428571427</v>
      </c>
      <c r="U3411" t="str">
        <f>LEFT(R3411,FIND("/",R3411,1)-1)</f>
        <v>theater</v>
      </c>
      <c r="V3411" t="str">
        <f>RIGHT(R3411,(LEN(R3411)-LEN(U3411)-1))</f>
        <v>plays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>(I3412/86400)+25569+(-5/24)</f>
        <v>42527.083333333336</v>
      </c>
      <c r="K3412">
        <v>1462841990</v>
      </c>
      <c r="L3412" s="13">
        <f>(K3412/86400)+25569+(-5/24)</f>
        <v>42499.83321759259</v>
      </c>
      <c r="M3412" s="15" t="str">
        <f>TEXT(L3412, "mmm")</f>
        <v>May</v>
      </c>
      <c r="N3412" s="15" t="str">
        <f>TEXT(L3412, "yyyy")</f>
        <v>2016</v>
      </c>
      <c r="O3412" t="b">
        <v>0</v>
      </c>
      <c r="P3412">
        <v>40</v>
      </c>
      <c r="Q3412" t="b">
        <v>1</v>
      </c>
      <c r="R3412" t="s">
        <v>8271</v>
      </c>
      <c r="S3412" s="10">
        <f>(E3412/D3412)*100</f>
        <v>108.5</v>
      </c>
      <c r="T3412" s="12">
        <f>IF(P3412&gt;0,E3412/P3412,0)</f>
        <v>81.375</v>
      </c>
      <c r="U3412" t="str">
        <f>LEFT(R3412,FIND("/",R3412,1)-1)</f>
        <v>theater</v>
      </c>
      <c r="V3412" t="str">
        <f>RIGHT(R3412,(LEN(R3412)-LEN(U3412)-1))</f>
        <v>plays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>(I3413/86400)+25569+(-5/24)</f>
        <v>42284.814490740733</v>
      </c>
      <c r="K3413">
        <v>1442536372</v>
      </c>
      <c r="L3413" s="13">
        <f>(K3413/86400)+25569+(-5/24)</f>
        <v>42264.814490740733</v>
      </c>
      <c r="M3413" s="15" t="str">
        <f>TEXT(L3413, "mmm")</f>
        <v>Sep</v>
      </c>
      <c r="N3413" s="15" t="str">
        <f>TEXT(L3413, "yyyy")</f>
        <v>2015</v>
      </c>
      <c r="O3413" t="b">
        <v>0</v>
      </c>
      <c r="P3413">
        <v>78</v>
      </c>
      <c r="Q3413" t="b">
        <v>1</v>
      </c>
      <c r="R3413" t="s">
        <v>8271</v>
      </c>
      <c r="S3413" s="10">
        <f>(E3413/D3413)*100</f>
        <v>103.56666666666668</v>
      </c>
      <c r="T3413" s="12">
        <f>IF(P3413&gt;0,E3413/P3413,0)</f>
        <v>199.16666666666666</v>
      </c>
      <c r="U3413" t="str">
        <f>LEFT(R3413,FIND("/",R3413,1)-1)</f>
        <v>theater</v>
      </c>
      <c r="V3413" t="str">
        <f>RIGHT(R3413,(LEN(R3413)-LEN(U3413)-1))</f>
        <v>plays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>(I3414/86400)+25569+(-5/24)</f>
        <v>41909.750717592593</v>
      </c>
      <c r="K3414">
        <v>1409266862</v>
      </c>
      <c r="L3414" s="13">
        <f>(K3414/86400)+25569+(-5/24)</f>
        <v>41879.750717592593</v>
      </c>
      <c r="M3414" s="15" t="str">
        <f>TEXT(L3414, "mmm")</f>
        <v>Aug</v>
      </c>
      <c r="N3414" s="15" t="str">
        <f>TEXT(L3414, "yyyy")</f>
        <v>2014</v>
      </c>
      <c r="O3414" t="b">
        <v>0</v>
      </c>
      <c r="P3414">
        <v>26</v>
      </c>
      <c r="Q3414" t="b">
        <v>1</v>
      </c>
      <c r="R3414" t="s">
        <v>8271</v>
      </c>
      <c r="S3414" s="10">
        <f>(E3414/D3414)*100</f>
        <v>100</v>
      </c>
      <c r="T3414" s="12">
        <f>IF(P3414&gt;0,E3414/P3414,0)</f>
        <v>115.38461538461539</v>
      </c>
      <c r="U3414" t="str">
        <f>LEFT(R3414,FIND("/",R3414,1)-1)</f>
        <v>theater</v>
      </c>
      <c r="V3414" t="str">
        <f>RIGHT(R3414,(LEN(R3414)-LEN(U3414)-1))</f>
        <v>plays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>(I3415/86400)+25569+(-5/24)</f>
        <v>42062.999305555553</v>
      </c>
      <c r="K3415">
        <v>1424280938</v>
      </c>
      <c r="L3415" s="13">
        <f>(K3415/86400)+25569+(-5/24)</f>
        <v>42053.524745370371</v>
      </c>
      <c r="M3415" s="15" t="str">
        <f>TEXT(L3415, "mmm")</f>
        <v>Feb</v>
      </c>
      <c r="N3415" s="15" t="str">
        <f>TEXT(L3415, "yyyy")</f>
        <v>2015</v>
      </c>
      <c r="O3415" t="b">
        <v>0</v>
      </c>
      <c r="P3415">
        <v>14</v>
      </c>
      <c r="Q3415" t="b">
        <v>1</v>
      </c>
      <c r="R3415" t="s">
        <v>8271</v>
      </c>
      <c r="S3415" s="10">
        <f>(E3415/D3415)*100</f>
        <v>130</v>
      </c>
      <c r="T3415" s="12">
        <f>IF(P3415&gt;0,E3415/P3415,0)</f>
        <v>46.428571428571431</v>
      </c>
      <c r="U3415" t="str">
        <f>LEFT(R3415,FIND("/",R3415,1)-1)</f>
        <v>theater</v>
      </c>
      <c r="V3415" t="str">
        <f>RIGHT(R3415,(LEN(R3415)-LEN(U3415)-1))</f>
        <v>plays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>(I3416/86400)+25569+(-5/24)</f>
        <v>42705.124305555553</v>
      </c>
      <c r="K3416">
        <v>1478030325</v>
      </c>
      <c r="L3416" s="13">
        <f>(K3416/86400)+25569+(-5/24)</f>
        <v>42675.624131944445</v>
      </c>
      <c r="M3416" s="15" t="str">
        <f>TEXT(L3416, "mmm")</f>
        <v>Nov</v>
      </c>
      <c r="N3416" s="15" t="str">
        <f>TEXT(L3416, "yyyy")</f>
        <v>2016</v>
      </c>
      <c r="O3416" t="b">
        <v>0</v>
      </c>
      <c r="P3416">
        <v>44</v>
      </c>
      <c r="Q3416" t="b">
        <v>1</v>
      </c>
      <c r="R3416" t="s">
        <v>8271</v>
      </c>
      <c r="S3416" s="10">
        <f>(E3416/D3416)*100</f>
        <v>103.49999999999999</v>
      </c>
      <c r="T3416" s="12">
        <f>IF(P3416&gt;0,E3416/P3416,0)</f>
        <v>70.568181818181813</v>
      </c>
      <c r="U3416" t="str">
        <f>LEFT(R3416,FIND("/",R3416,1)-1)</f>
        <v>theater</v>
      </c>
      <c r="V3416" t="str">
        <f>RIGHT(R3416,(LEN(R3416)-LEN(U3416)-1))</f>
        <v>plays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>(I3417/86400)+25569+(-5/24)</f>
        <v>42477.770833333336</v>
      </c>
      <c r="K3417">
        <v>1459999656</v>
      </c>
      <c r="L3417" s="13">
        <f>(K3417/86400)+25569+(-5/24)</f>
        <v>42466.935833333329</v>
      </c>
      <c r="M3417" s="15" t="str">
        <f>TEXT(L3417, "mmm")</f>
        <v>Apr</v>
      </c>
      <c r="N3417" s="15" t="str">
        <f>TEXT(L3417, "yyyy")</f>
        <v>2016</v>
      </c>
      <c r="O3417" t="b">
        <v>0</v>
      </c>
      <c r="P3417">
        <v>9</v>
      </c>
      <c r="Q3417" t="b">
        <v>1</v>
      </c>
      <c r="R3417" t="s">
        <v>8271</v>
      </c>
      <c r="S3417" s="10">
        <f>(E3417/D3417)*100</f>
        <v>100</v>
      </c>
      <c r="T3417" s="12">
        <f>IF(P3417&gt;0,E3417/P3417,0)</f>
        <v>22.222222222222221</v>
      </c>
      <c r="U3417" t="str">
        <f>LEFT(R3417,FIND("/",R3417,1)-1)</f>
        <v>theater</v>
      </c>
      <c r="V3417" t="str">
        <f>RIGHT(R3417,(LEN(R3417)-LEN(U3417)-1))</f>
        <v>plays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>(I3418/86400)+25569+(-5/24)</f>
        <v>42117.562499999993</v>
      </c>
      <c r="K3418">
        <v>1427363645</v>
      </c>
      <c r="L3418" s="13">
        <f>(K3418/86400)+25569+(-5/24)</f>
        <v>42089.204224537032</v>
      </c>
      <c r="M3418" s="15" t="str">
        <f>TEXT(L3418, "mmm")</f>
        <v>Mar</v>
      </c>
      <c r="N3418" s="15" t="str">
        <f>TEXT(L3418, "yyyy")</f>
        <v>2015</v>
      </c>
      <c r="O3418" t="b">
        <v>0</v>
      </c>
      <c r="P3418">
        <v>30</v>
      </c>
      <c r="Q3418" t="b">
        <v>1</v>
      </c>
      <c r="R3418" t="s">
        <v>8271</v>
      </c>
      <c r="S3418" s="10">
        <f>(E3418/D3418)*100</f>
        <v>119.6</v>
      </c>
      <c r="T3418" s="12">
        <f>IF(P3418&gt;0,E3418/P3418,0)</f>
        <v>159.46666666666667</v>
      </c>
      <c r="U3418" t="str">
        <f>LEFT(R3418,FIND("/",R3418,1)-1)</f>
        <v>theater</v>
      </c>
      <c r="V3418" t="str">
        <f>RIGHT(R3418,(LEN(R3418)-LEN(U3418)-1))</f>
        <v>plays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>(I3419/86400)+25569+(-5/24)</f>
        <v>41937.821527777771</v>
      </c>
      <c r="K3419">
        <v>1410558948</v>
      </c>
      <c r="L3419" s="13">
        <f>(K3419/86400)+25569+(-5/24)</f>
        <v>41894.705416666664</v>
      </c>
      <c r="M3419" s="15" t="str">
        <f>TEXT(L3419, "mmm")</f>
        <v>Sep</v>
      </c>
      <c r="N3419" s="15" t="str">
        <f>TEXT(L3419, "yyyy")</f>
        <v>2014</v>
      </c>
      <c r="O3419" t="b">
        <v>0</v>
      </c>
      <c r="P3419">
        <v>45</v>
      </c>
      <c r="Q3419" t="b">
        <v>1</v>
      </c>
      <c r="R3419" t="s">
        <v>8271</v>
      </c>
      <c r="S3419" s="10">
        <f>(E3419/D3419)*100</f>
        <v>100.00058823529412</v>
      </c>
      <c r="T3419" s="12">
        <f>IF(P3419&gt;0,E3419/P3419,0)</f>
        <v>37.777999999999999</v>
      </c>
      <c r="U3419" t="str">
        <f>LEFT(R3419,FIND("/",R3419,1)-1)</f>
        <v>theater</v>
      </c>
      <c r="V3419" t="str">
        <f>RIGHT(R3419,(LEN(R3419)-LEN(U3419)-1))</f>
        <v>plays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>(I3420/86400)+25569+(-5/24)</f>
        <v>41782.626238425924</v>
      </c>
      <c r="K3420">
        <v>1398283307</v>
      </c>
      <c r="L3420" s="13">
        <f>(K3420/86400)+25569+(-5/24)</f>
        <v>41752.626238425924</v>
      </c>
      <c r="M3420" s="15" t="str">
        <f>TEXT(L3420, "mmm")</f>
        <v>Apr</v>
      </c>
      <c r="N3420" s="15" t="str">
        <f>TEXT(L3420, "yyyy")</f>
        <v>2014</v>
      </c>
      <c r="O3420" t="b">
        <v>0</v>
      </c>
      <c r="P3420">
        <v>56</v>
      </c>
      <c r="Q3420" t="b">
        <v>1</v>
      </c>
      <c r="R3420" t="s">
        <v>8271</v>
      </c>
      <c r="S3420" s="10">
        <f>(E3420/D3420)*100</f>
        <v>100.875</v>
      </c>
      <c r="T3420" s="12">
        <f>IF(P3420&gt;0,E3420/P3420,0)</f>
        <v>72.053571428571431</v>
      </c>
      <c r="U3420" t="str">
        <f>LEFT(R3420,FIND("/",R3420,1)-1)</f>
        <v>theater</v>
      </c>
      <c r="V3420" t="str">
        <f>RIGHT(R3420,(LEN(R3420)-LEN(U3420)-1))</f>
        <v>plays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>(I3421/86400)+25569+(-5/24)</f>
        <v>42466.687499999993</v>
      </c>
      <c r="K3421">
        <v>1458416585</v>
      </c>
      <c r="L3421" s="13">
        <f>(K3421/86400)+25569+(-5/24)</f>
        <v>42448.613252314812</v>
      </c>
      <c r="M3421" s="15" t="str">
        <f>TEXT(L3421, "mmm")</f>
        <v>Mar</v>
      </c>
      <c r="N3421" s="15" t="str">
        <f>TEXT(L3421, "yyyy")</f>
        <v>2016</v>
      </c>
      <c r="O3421" t="b">
        <v>0</v>
      </c>
      <c r="P3421">
        <v>46</v>
      </c>
      <c r="Q3421" t="b">
        <v>1</v>
      </c>
      <c r="R3421" t="s">
        <v>8271</v>
      </c>
      <c r="S3421" s="10">
        <f>(E3421/D3421)*100</f>
        <v>106.54545454545455</v>
      </c>
      <c r="T3421" s="12">
        <f>IF(P3421&gt;0,E3421/P3421,0)</f>
        <v>63.695652173913047</v>
      </c>
      <c r="U3421" t="str">
        <f>LEFT(R3421,FIND("/",R3421,1)-1)</f>
        <v>theater</v>
      </c>
      <c r="V3421" t="str">
        <f>RIGHT(R3421,(LEN(R3421)-LEN(U3421)-1))</f>
        <v>plays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>(I3422/86400)+25569+(-5/24)</f>
        <v>42413.791666666664</v>
      </c>
      <c r="K3422">
        <v>1454638202</v>
      </c>
      <c r="L3422" s="13">
        <f>(K3422/86400)+25569+(-5/24)</f>
        <v>42404.881967592592</v>
      </c>
      <c r="M3422" s="15" t="str">
        <f>TEXT(L3422, "mmm")</f>
        <v>Feb</v>
      </c>
      <c r="N3422" s="15" t="str">
        <f>TEXT(L3422, "yyyy")</f>
        <v>2016</v>
      </c>
      <c r="O3422" t="b">
        <v>0</v>
      </c>
      <c r="P3422">
        <v>34</v>
      </c>
      <c r="Q3422" t="b">
        <v>1</v>
      </c>
      <c r="R3422" t="s">
        <v>8271</v>
      </c>
      <c r="S3422" s="10">
        <f>(E3422/D3422)*100</f>
        <v>138</v>
      </c>
      <c r="T3422" s="12">
        <f>IF(P3422&gt;0,E3422/P3422,0)</f>
        <v>28.411764705882351</v>
      </c>
      <c r="U3422" t="str">
        <f>LEFT(R3422,FIND("/",R3422,1)-1)</f>
        <v>theater</v>
      </c>
      <c r="V3422" t="str">
        <f>RIGHT(R3422,(LEN(R3422)-LEN(U3422)-1))</f>
        <v>plays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>(I3423/86400)+25569+(-5/24)</f>
        <v>42067.582905092589</v>
      </c>
      <c r="K3423">
        <v>1422903563</v>
      </c>
      <c r="L3423" s="13">
        <f>(K3423/86400)+25569+(-5/24)</f>
        <v>42037.582905092589</v>
      </c>
      <c r="M3423" s="15" t="str">
        <f>TEXT(L3423, "mmm")</f>
        <v>Feb</v>
      </c>
      <c r="N3423" s="15" t="str">
        <f>TEXT(L3423, "yyyy")</f>
        <v>2015</v>
      </c>
      <c r="O3423" t="b">
        <v>0</v>
      </c>
      <c r="P3423">
        <v>98</v>
      </c>
      <c r="Q3423" t="b">
        <v>1</v>
      </c>
      <c r="R3423" t="s">
        <v>8271</v>
      </c>
      <c r="S3423" s="10">
        <f>(E3423/D3423)*100</f>
        <v>101.15</v>
      </c>
      <c r="T3423" s="12">
        <f>IF(P3423&gt;0,E3423/P3423,0)</f>
        <v>103.21428571428571</v>
      </c>
      <c r="U3423" t="str">
        <f>LEFT(R3423,FIND("/",R3423,1)-1)</f>
        <v>theater</v>
      </c>
      <c r="V3423" t="str">
        <f>RIGHT(R3423,(LEN(R3423)-LEN(U3423)-1))</f>
        <v>plays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>(I3424/86400)+25569+(-5/24)</f>
        <v>42351.791666666664</v>
      </c>
      <c r="K3424">
        <v>1447594176</v>
      </c>
      <c r="L3424" s="13">
        <f>(K3424/86400)+25569+(-5/24)</f>
        <v>42323.353888888887</v>
      </c>
      <c r="M3424" s="15" t="str">
        <f>TEXT(L3424, "mmm")</f>
        <v>Nov</v>
      </c>
      <c r="N3424" s="15" t="str">
        <f>TEXT(L3424, "yyyy")</f>
        <v>2015</v>
      </c>
      <c r="O3424" t="b">
        <v>0</v>
      </c>
      <c r="P3424">
        <v>46</v>
      </c>
      <c r="Q3424" t="b">
        <v>1</v>
      </c>
      <c r="R3424" t="s">
        <v>8271</v>
      </c>
      <c r="S3424" s="10">
        <f>(E3424/D3424)*100</f>
        <v>109.1</v>
      </c>
      <c r="T3424" s="12">
        <f>IF(P3424&gt;0,E3424/P3424,0)</f>
        <v>71.152173913043484</v>
      </c>
      <c r="U3424" t="str">
        <f>LEFT(R3424,FIND("/",R3424,1)-1)</f>
        <v>theater</v>
      </c>
      <c r="V3424" t="str">
        <f>RIGHT(R3424,(LEN(R3424)-LEN(U3424)-1))</f>
        <v>plays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>(I3425/86400)+25569+(-5/24)</f>
        <v>42118.703020833331</v>
      </c>
      <c r="K3425">
        <v>1427320341</v>
      </c>
      <c r="L3425" s="13">
        <f>(K3425/86400)+25569+(-5/24)</f>
        <v>42088.703020833331</v>
      </c>
      <c r="M3425" s="15" t="str">
        <f>TEXT(L3425, "mmm")</f>
        <v>Mar</v>
      </c>
      <c r="N3425" s="15" t="str">
        <f>TEXT(L3425, "yyyy")</f>
        <v>2015</v>
      </c>
      <c r="O3425" t="b">
        <v>0</v>
      </c>
      <c r="P3425">
        <v>10</v>
      </c>
      <c r="Q3425" t="b">
        <v>1</v>
      </c>
      <c r="R3425" t="s">
        <v>8271</v>
      </c>
      <c r="S3425" s="10">
        <f>(E3425/D3425)*100</f>
        <v>140</v>
      </c>
      <c r="T3425" s="12">
        <f>IF(P3425&gt;0,E3425/P3425,0)</f>
        <v>35</v>
      </c>
      <c r="U3425" t="str">
        <f>LEFT(R3425,FIND("/",R3425,1)-1)</f>
        <v>theater</v>
      </c>
      <c r="V3425" t="str">
        <f>RIGHT(R3425,(LEN(R3425)-LEN(U3425)-1))</f>
        <v>plays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>(I3426/86400)+25569+(-5/24)</f>
        <v>42040.082638888889</v>
      </c>
      <c r="K3426">
        <v>1421252084</v>
      </c>
      <c r="L3426" s="13">
        <f>(K3426/86400)+25569+(-5/24)</f>
        <v>42018.468564814808</v>
      </c>
      <c r="M3426" s="15" t="str">
        <f>TEXT(L3426, "mmm")</f>
        <v>Jan</v>
      </c>
      <c r="N3426" s="15" t="str">
        <f>TEXT(L3426, "yyyy")</f>
        <v>2015</v>
      </c>
      <c r="O3426" t="b">
        <v>0</v>
      </c>
      <c r="P3426">
        <v>76</v>
      </c>
      <c r="Q3426" t="b">
        <v>1</v>
      </c>
      <c r="R3426" t="s">
        <v>8271</v>
      </c>
      <c r="S3426" s="10">
        <f>(E3426/D3426)*100</f>
        <v>103.58333333333334</v>
      </c>
      <c r="T3426" s="12">
        <f>IF(P3426&gt;0,E3426/P3426,0)</f>
        <v>81.776315789473685</v>
      </c>
      <c r="U3426" t="str">
        <f>LEFT(R3426,FIND("/",R3426,1)-1)</f>
        <v>theater</v>
      </c>
      <c r="V3426" t="str">
        <f>RIGHT(R3426,(LEN(R3426)-LEN(U3426)-1))</f>
        <v>plays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>(I3427/86400)+25569+(-5/24)</f>
        <v>41916.40898148148</v>
      </c>
      <c r="K3427">
        <v>1409669336</v>
      </c>
      <c r="L3427" s="13">
        <f>(K3427/86400)+25569+(-5/24)</f>
        <v>41884.40898148148</v>
      </c>
      <c r="M3427" s="15" t="str">
        <f>TEXT(L3427, "mmm")</f>
        <v>Sep</v>
      </c>
      <c r="N3427" s="15" t="str">
        <f>TEXT(L3427, "yyyy")</f>
        <v>2014</v>
      </c>
      <c r="O3427" t="b">
        <v>0</v>
      </c>
      <c r="P3427">
        <v>104</v>
      </c>
      <c r="Q3427" t="b">
        <v>1</v>
      </c>
      <c r="R3427" t="s">
        <v>8271</v>
      </c>
      <c r="S3427" s="10">
        <f>(E3427/D3427)*100</f>
        <v>102.97033333333331</v>
      </c>
      <c r="T3427" s="12">
        <f>IF(P3427&gt;0,E3427/P3427,0)</f>
        <v>297.02980769230766</v>
      </c>
      <c r="U3427" t="str">
        <f>LEFT(R3427,FIND("/",R3427,1)-1)</f>
        <v>theater</v>
      </c>
      <c r="V3427" t="str">
        <f>RIGHT(R3427,(LEN(R3427)-LEN(U3427)-1))</f>
        <v>plays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>(I3428/86400)+25569+(-5/24)</f>
        <v>41902.875</v>
      </c>
      <c r="K3428">
        <v>1409620903</v>
      </c>
      <c r="L3428" s="13">
        <f>(K3428/86400)+25569+(-5/24)</f>
        <v>41883.848414351851</v>
      </c>
      <c r="M3428" s="15" t="str">
        <f>TEXT(L3428, "mmm")</f>
        <v>Sep</v>
      </c>
      <c r="N3428" s="15" t="str">
        <f>TEXT(L3428, "yyyy")</f>
        <v>2014</v>
      </c>
      <c r="O3428" t="b">
        <v>0</v>
      </c>
      <c r="P3428">
        <v>87</v>
      </c>
      <c r="Q3428" t="b">
        <v>1</v>
      </c>
      <c r="R3428" t="s">
        <v>8271</v>
      </c>
      <c r="S3428" s="10">
        <f>(E3428/D3428)*100</f>
        <v>108.13333333333333</v>
      </c>
      <c r="T3428" s="12">
        <f>IF(P3428&gt;0,E3428/P3428,0)</f>
        <v>46.609195402298852</v>
      </c>
      <c r="U3428" t="str">
        <f>LEFT(R3428,FIND("/",R3428,1)-1)</f>
        <v>theater</v>
      </c>
      <c r="V3428" t="str">
        <f>RIGHT(R3428,(LEN(R3428)-LEN(U3428)-1))</f>
        <v>plays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>(I3429/86400)+25569+(-5/24)</f>
        <v>41822.436944444438</v>
      </c>
      <c r="K3429">
        <v>1401722952</v>
      </c>
      <c r="L3429" s="13">
        <f>(K3429/86400)+25569+(-5/24)</f>
        <v>41792.436944444438</v>
      </c>
      <c r="M3429" s="15" t="str">
        <f>TEXT(L3429, "mmm")</f>
        <v>Jun</v>
      </c>
      <c r="N3429" s="15" t="str">
        <f>TEXT(L3429, "yyyy")</f>
        <v>2014</v>
      </c>
      <c r="O3429" t="b">
        <v>0</v>
      </c>
      <c r="P3429">
        <v>29</v>
      </c>
      <c r="Q3429" t="b">
        <v>1</v>
      </c>
      <c r="R3429" t="s">
        <v>8271</v>
      </c>
      <c r="S3429" s="10">
        <f>(E3429/D3429)*100</f>
        <v>100</v>
      </c>
      <c r="T3429" s="12">
        <f>IF(P3429&gt;0,E3429/P3429,0)</f>
        <v>51.724137931034484</v>
      </c>
      <c r="U3429" t="str">
        <f>LEFT(R3429,FIND("/",R3429,1)-1)</f>
        <v>theater</v>
      </c>
      <c r="V3429" t="str">
        <f>RIGHT(R3429,(LEN(R3429)-LEN(U3429)-1))</f>
        <v>plays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>(I3430/86400)+25569+(-5/24)</f>
        <v>42063.499999999993</v>
      </c>
      <c r="K3430">
        <v>1422983847</v>
      </c>
      <c r="L3430" s="13">
        <f>(K3430/86400)+25569+(-5/24)</f>
        <v>42038.512118055551</v>
      </c>
      <c r="M3430" s="15" t="str">
        <f>TEXT(L3430, "mmm")</f>
        <v>Feb</v>
      </c>
      <c r="N3430" s="15" t="str">
        <f>TEXT(L3430, "yyyy")</f>
        <v>2015</v>
      </c>
      <c r="O3430" t="b">
        <v>0</v>
      </c>
      <c r="P3430">
        <v>51</v>
      </c>
      <c r="Q3430" t="b">
        <v>1</v>
      </c>
      <c r="R3430" t="s">
        <v>8271</v>
      </c>
      <c r="S3430" s="10">
        <f>(E3430/D3430)*100</f>
        <v>102.75000000000001</v>
      </c>
      <c r="T3430" s="12">
        <f>IF(P3430&gt;0,E3430/P3430,0)</f>
        <v>40.294117647058826</v>
      </c>
      <c r="U3430" t="str">
        <f>LEFT(R3430,FIND("/",R3430,1)-1)</f>
        <v>theater</v>
      </c>
      <c r="V3430" t="str">
        <f>RIGHT(R3430,(LEN(R3430)-LEN(U3430)-1))</f>
        <v>plays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>(I3431/86400)+25569+(-5/24)</f>
        <v>42675.813206018516</v>
      </c>
      <c r="K3431">
        <v>1476837061</v>
      </c>
      <c r="L3431" s="13">
        <f>(K3431/86400)+25569+(-5/24)</f>
        <v>42661.813206018516</v>
      </c>
      <c r="M3431" s="15" t="str">
        <f>TEXT(L3431, "mmm")</f>
        <v>Oct</v>
      </c>
      <c r="N3431" s="15" t="str">
        <f>TEXT(L3431, "yyyy")</f>
        <v>2016</v>
      </c>
      <c r="O3431" t="b">
        <v>0</v>
      </c>
      <c r="P3431">
        <v>12</v>
      </c>
      <c r="Q3431" t="b">
        <v>1</v>
      </c>
      <c r="R3431" t="s">
        <v>8271</v>
      </c>
      <c r="S3431" s="10">
        <f>(E3431/D3431)*100</f>
        <v>130</v>
      </c>
      <c r="T3431" s="12">
        <f>IF(P3431&gt;0,E3431/P3431,0)</f>
        <v>16.25</v>
      </c>
      <c r="U3431" t="str">
        <f>LEFT(R3431,FIND("/",R3431,1)-1)</f>
        <v>theater</v>
      </c>
      <c r="V3431" t="str">
        <f>RIGHT(R3431,(LEN(R3431)-LEN(U3431)-1))</f>
        <v>plays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>(I3432/86400)+25569+(-5/24)</f>
        <v>41850.737280092588</v>
      </c>
      <c r="K3432">
        <v>1404168101</v>
      </c>
      <c r="L3432" s="13">
        <f>(K3432/86400)+25569+(-5/24)</f>
        <v>41820.737280092588</v>
      </c>
      <c r="M3432" s="15" t="str">
        <f>TEXT(L3432, "mmm")</f>
        <v>Jun</v>
      </c>
      <c r="N3432" s="15" t="str">
        <f>TEXT(L3432, "yyyy")</f>
        <v>2014</v>
      </c>
      <c r="O3432" t="b">
        <v>0</v>
      </c>
      <c r="P3432">
        <v>72</v>
      </c>
      <c r="Q3432" t="b">
        <v>1</v>
      </c>
      <c r="R3432" t="s">
        <v>8271</v>
      </c>
      <c r="S3432" s="10">
        <f>(E3432/D3432)*100</f>
        <v>108.54949999999999</v>
      </c>
      <c r="T3432" s="12">
        <f>IF(P3432&gt;0,E3432/P3432,0)</f>
        <v>30.152638888888887</v>
      </c>
      <c r="U3432" t="str">
        <f>LEFT(R3432,FIND("/",R3432,1)-1)</f>
        <v>theater</v>
      </c>
      <c r="V3432" t="str">
        <f>RIGHT(R3432,(LEN(R3432)-LEN(U3432)-1))</f>
        <v>plays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>(I3433/86400)+25569+(-5/24)</f>
        <v>41869.522604166668</v>
      </c>
      <c r="K3433">
        <v>1405791153</v>
      </c>
      <c r="L3433" s="13">
        <f>(K3433/86400)+25569+(-5/24)</f>
        <v>41839.522604166668</v>
      </c>
      <c r="M3433" s="15" t="str">
        <f>TEXT(L3433, "mmm")</f>
        <v>Jul</v>
      </c>
      <c r="N3433" s="15" t="str">
        <f>TEXT(L3433, "yyyy")</f>
        <v>2014</v>
      </c>
      <c r="O3433" t="b">
        <v>0</v>
      </c>
      <c r="P3433">
        <v>21</v>
      </c>
      <c r="Q3433" t="b">
        <v>1</v>
      </c>
      <c r="R3433" t="s">
        <v>8271</v>
      </c>
      <c r="S3433" s="10">
        <f>(E3433/D3433)*100</f>
        <v>100</v>
      </c>
      <c r="T3433" s="12">
        <f>IF(P3433&gt;0,E3433/P3433,0)</f>
        <v>95.238095238095241</v>
      </c>
      <c r="U3433" t="str">
        <f>LEFT(R3433,FIND("/",R3433,1)-1)</f>
        <v>theater</v>
      </c>
      <c r="V3433" t="str">
        <f>RIGHT(R3433,(LEN(R3433)-LEN(U3433)-1))</f>
        <v>plays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>(I3434/86400)+25569+(-5/24)</f>
        <v>42405.708333333336</v>
      </c>
      <c r="K3434">
        <v>1452520614</v>
      </c>
      <c r="L3434" s="13">
        <f>(K3434/86400)+25569+(-5/24)</f>
        <v>42380.372847222221</v>
      </c>
      <c r="M3434" s="15" t="str">
        <f>TEXT(L3434, "mmm")</f>
        <v>Jan</v>
      </c>
      <c r="N3434" s="15" t="str">
        <f>TEXT(L3434, "yyyy")</f>
        <v>2016</v>
      </c>
      <c r="O3434" t="b">
        <v>0</v>
      </c>
      <c r="P3434">
        <v>42</v>
      </c>
      <c r="Q3434" t="b">
        <v>1</v>
      </c>
      <c r="R3434" t="s">
        <v>8271</v>
      </c>
      <c r="S3434" s="10">
        <f>(E3434/D3434)*100</f>
        <v>109.65</v>
      </c>
      <c r="T3434" s="12">
        <f>IF(P3434&gt;0,E3434/P3434,0)</f>
        <v>52.214285714285715</v>
      </c>
      <c r="U3434" t="str">
        <f>LEFT(R3434,FIND("/",R3434,1)-1)</f>
        <v>theater</v>
      </c>
      <c r="V3434" t="str">
        <f>RIGHT(R3434,(LEN(R3434)-LEN(U3434)-1))</f>
        <v>plays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>(I3435/86400)+25569+(-5/24)</f>
        <v>41806.916666666664</v>
      </c>
      <c r="K3435">
        <v>1400290255</v>
      </c>
      <c r="L3435" s="13">
        <f>(K3435/86400)+25569+(-5/24)</f>
        <v>41775.854803240734</v>
      </c>
      <c r="M3435" s="15" t="str">
        <f>TEXT(L3435, "mmm")</f>
        <v>May</v>
      </c>
      <c r="N3435" s="15" t="str">
        <f>TEXT(L3435, "yyyy")</f>
        <v>2014</v>
      </c>
      <c r="O3435" t="b">
        <v>0</v>
      </c>
      <c r="P3435">
        <v>71</v>
      </c>
      <c r="Q3435" t="b">
        <v>1</v>
      </c>
      <c r="R3435" t="s">
        <v>8271</v>
      </c>
      <c r="S3435" s="10">
        <f>(E3435/D3435)*100</f>
        <v>100.26315789473684</v>
      </c>
      <c r="T3435" s="12">
        <f>IF(P3435&gt;0,E3435/P3435,0)</f>
        <v>134.1549295774648</v>
      </c>
      <c r="U3435" t="str">
        <f>LEFT(R3435,FIND("/",R3435,1)-1)</f>
        <v>theater</v>
      </c>
      <c r="V3435" t="str">
        <f>RIGHT(R3435,(LEN(R3435)-LEN(U3435)-1))</f>
        <v>plays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>(I3436/86400)+25569+(-5/24)</f>
        <v>41830.172094907401</v>
      </c>
      <c r="K3436">
        <v>1402391269</v>
      </c>
      <c r="L3436" s="13">
        <f>(K3436/86400)+25569+(-5/24)</f>
        <v>41800.172094907401</v>
      </c>
      <c r="M3436" s="15" t="str">
        <f>TEXT(L3436, "mmm")</f>
        <v>Jun</v>
      </c>
      <c r="N3436" s="15" t="str">
        <f>TEXT(L3436, "yyyy")</f>
        <v>2014</v>
      </c>
      <c r="O3436" t="b">
        <v>0</v>
      </c>
      <c r="P3436">
        <v>168</v>
      </c>
      <c r="Q3436" t="b">
        <v>1</v>
      </c>
      <c r="R3436" t="s">
        <v>8271</v>
      </c>
      <c r="S3436" s="10">
        <f>(E3436/D3436)*100</f>
        <v>105.55000000000001</v>
      </c>
      <c r="T3436" s="12">
        <f>IF(P3436&gt;0,E3436/P3436,0)</f>
        <v>62.827380952380949</v>
      </c>
      <c r="U3436" t="str">
        <f>LEFT(R3436,FIND("/",R3436,1)-1)</f>
        <v>theater</v>
      </c>
      <c r="V3436" t="str">
        <f>RIGHT(R3436,(LEN(R3436)-LEN(U3436)-1))</f>
        <v>plays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>(I3437/86400)+25569+(-5/24)</f>
        <v>42588.916666666664</v>
      </c>
      <c r="K3437">
        <v>1469112493</v>
      </c>
      <c r="L3437" s="13">
        <f>(K3437/86400)+25569+(-5/24)</f>
        <v>42572.408483796295</v>
      </c>
      <c r="M3437" s="15" t="str">
        <f>TEXT(L3437, "mmm")</f>
        <v>Jul</v>
      </c>
      <c r="N3437" s="15" t="str">
        <f>TEXT(L3437, "yyyy")</f>
        <v>2016</v>
      </c>
      <c r="O3437" t="b">
        <v>0</v>
      </c>
      <c r="P3437">
        <v>19</v>
      </c>
      <c r="Q3437" t="b">
        <v>1</v>
      </c>
      <c r="R3437" t="s">
        <v>8271</v>
      </c>
      <c r="S3437" s="10">
        <f>(E3437/D3437)*100</f>
        <v>112.00000000000001</v>
      </c>
      <c r="T3437" s="12">
        <f>IF(P3437&gt;0,E3437/P3437,0)</f>
        <v>58.94736842105263</v>
      </c>
      <c r="U3437" t="str">
        <f>LEFT(R3437,FIND("/",R3437,1)-1)</f>
        <v>theater</v>
      </c>
      <c r="V3437" t="str">
        <f>RIGHT(R3437,(LEN(R3437)-LEN(U3437)-1))</f>
        <v>plays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>(I3438/86400)+25569+(-5/24)</f>
        <v>41872.477777777771</v>
      </c>
      <c r="K3438">
        <v>1406811593</v>
      </c>
      <c r="L3438" s="13">
        <f>(K3438/86400)+25569+(-5/24)</f>
        <v>41851.333252314813</v>
      </c>
      <c r="M3438" s="15" t="str">
        <f>TEXT(L3438, "mmm")</f>
        <v>Jul</v>
      </c>
      <c r="N3438" s="15" t="str">
        <f>TEXT(L3438, "yyyy")</f>
        <v>2014</v>
      </c>
      <c r="O3438" t="b">
        <v>0</v>
      </c>
      <c r="P3438">
        <v>37</v>
      </c>
      <c r="Q3438" t="b">
        <v>1</v>
      </c>
      <c r="R3438" t="s">
        <v>8271</v>
      </c>
      <c r="S3438" s="10">
        <f>(E3438/D3438)*100</f>
        <v>105.89999999999999</v>
      </c>
      <c r="T3438" s="12">
        <f>IF(P3438&gt;0,E3438/P3438,0)</f>
        <v>143.1081081081081</v>
      </c>
      <c r="U3438" t="str">
        <f>LEFT(R3438,FIND("/",R3438,1)-1)</f>
        <v>theater</v>
      </c>
      <c r="V3438" t="str">
        <f>RIGHT(R3438,(LEN(R3438)-LEN(U3438)-1))</f>
        <v>plays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>(I3439/86400)+25569+(-5/24)</f>
        <v>42235.502546296295</v>
      </c>
      <c r="K3439">
        <v>1437411820</v>
      </c>
      <c r="L3439" s="13">
        <f>(K3439/86400)+25569+(-5/24)</f>
        <v>42205.502546296295</v>
      </c>
      <c r="M3439" s="15" t="str">
        <f>TEXT(L3439, "mmm")</f>
        <v>Jul</v>
      </c>
      <c r="N3439" s="15" t="str">
        <f>TEXT(L3439, "yyyy")</f>
        <v>2015</v>
      </c>
      <c r="O3439" t="b">
        <v>0</v>
      </c>
      <c r="P3439">
        <v>36</v>
      </c>
      <c r="Q3439" t="b">
        <v>1</v>
      </c>
      <c r="R3439" t="s">
        <v>8271</v>
      </c>
      <c r="S3439" s="10">
        <f>(E3439/D3439)*100</f>
        <v>101</v>
      </c>
      <c r="T3439" s="12">
        <f>IF(P3439&gt;0,E3439/P3439,0)</f>
        <v>84.166666666666671</v>
      </c>
      <c r="U3439" t="str">
        <f>LEFT(R3439,FIND("/",R3439,1)-1)</f>
        <v>theater</v>
      </c>
      <c r="V3439" t="str">
        <f>RIGHT(R3439,(LEN(R3439)-LEN(U3439)-1))</f>
        <v>plays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>(I3440/86400)+25569+(-5/24)</f>
        <v>42126.666666666664</v>
      </c>
      <c r="K3440">
        <v>1428358567</v>
      </c>
      <c r="L3440" s="13">
        <f>(K3440/86400)+25569+(-5/24)</f>
        <v>42100.719525462962</v>
      </c>
      <c r="M3440" s="15" t="str">
        <f>TEXT(L3440, "mmm")</f>
        <v>Apr</v>
      </c>
      <c r="N3440" s="15" t="str">
        <f>TEXT(L3440, "yyyy")</f>
        <v>2015</v>
      </c>
      <c r="O3440" t="b">
        <v>0</v>
      </c>
      <c r="P3440">
        <v>14</v>
      </c>
      <c r="Q3440" t="b">
        <v>1</v>
      </c>
      <c r="R3440" t="s">
        <v>8271</v>
      </c>
      <c r="S3440" s="10">
        <f>(E3440/D3440)*100</f>
        <v>104.2</v>
      </c>
      <c r="T3440" s="12">
        <f>IF(P3440&gt;0,E3440/P3440,0)</f>
        <v>186.07142857142858</v>
      </c>
      <c r="U3440" t="str">
        <f>LEFT(R3440,FIND("/",R3440,1)-1)</f>
        <v>theater</v>
      </c>
      <c r="V3440" t="str">
        <f>RIGHT(R3440,(LEN(R3440)-LEN(U3440)-1))</f>
        <v>plays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>(I3441/86400)+25569+(-5/24)</f>
        <v>42387.999305555553</v>
      </c>
      <c r="K3441">
        <v>1452030730</v>
      </c>
      <c r="L3441" s="13">
        <f>(K3441/86400)+25569+(-5/24)</f>
        <v>42374.702893518515</v>
      </c>
      <c r="M3441" s="15" t="str">
        <f>TEXT(L3441, "mmm")</f>
        <v>Jan</v>
      </c>
      <c r="N3441" s="15" t="str">
        <f>TEXT(L3441, "yyyy")</f>
        <v>2016</v>
      </c>
      <c r="O3441" t="b">
        <v>0</v>
      </c>
      <c r="P3441">
        <v>18</v>
      </c>
      <c r="Q3441" t="b">
        <v>1</v>
      </c>
      <c r="R3441" t="s">
        <v>8271</v>
      </c>
      <c r="S3441" s="10">
        <f>(E3441/D3441)*100</f>
        <v>134.67833333333334</v>
      </c>
      <c r="T3441" s="12">
        <f>IF(P3441&gt;0,E3441/P3441,0)</f>
        <v>89.785555555555561</v>
      </c>
      <c r="U3441" t="str">
        <f>LEFT(R3441,FIND("/",R3441,1)-1)</f>
        <v>theater</v>
      </c>
      <c r="V3441" t="str">
        <f>RIGHT(R3441,(LEN(R3441)-LEN(U3441)-1))</f>
        <v>plays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>(I3442/86400)+25569+(-5/24)</f>
        <v>41831.46875</v>
      </c>
      <c r="K3442">
        <v>1403146628</v>
      </c>
      <c r="L3442" s="13">
        <f>(K3442/86400)+25569+(-5/24)</f>
        <v>41808.914675925924</v>
      </c>
      <c r="M3442" s="15" t="str">
        <f>TEXT(L3442, "mmm")</f>
        <v>Jun</v>
      </c>
      <c r="N3442" s="15" t="str">
        <f>TEXT(L3442, "yyyy")</f>
        <v>2014</v>
      </c>
      <c r="O3442" t="b">
        <v>0</v>
      </c>
      <c r="P3442">
        <v>82</v>
      </c>
      <c r="Q3442" t="b">
        <v>1</v>
      </c>
      <c r="R3442" t="s">
        <v>8271</v>
      </c>
      <c r="S3442" s="10">
        <f>(E3442/D3442)*100</f>
        <v>105.2184</v>
      </c>
      <c r="T3442" s="12">
        <f>IF(P3442&gt;0,E3442/P3442,0)</f>
        <v>64.157560975609755</v>
      </c>
      <c r="U3442" t="str">
        <f>LEFT(R3442,FIND("/",R3442,1)-1)</f>
        <v>theater</v>
      </c>
      <c r="V3442" t="str">
        <f>RIGHT(R3442,(LEN(R3442)-LEN(U3442)-1))</f>
        <v>plays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>(I3443/86400)+25569+(-5/24)</f>
        <v>42321.636805555558</v>
      </c>
      <c r="K3443">
        <v>1445077121</v>
      </c>
      <c r="L3443" s="13">
        <f>(K3443/86400)+25569+(-5/24)</f>
        <v>42294.221307870372</v>
      </c>
      <c r="M3443" s="15" t="str">
        <f>TEXT(L3443, "mmm")</f>
        <v>Oct</v>
      </c>
      <c r="N3443" s="15" t="str">
        <f>TEXT(L3443, "yyyy")</f>
        <v>2015</v>
      </c>
      <c r="O3443" t="b">
        <v>0</v>
      </c>
      <c r="P3443">
        <v>43</v>
      </c>
      <c r="Q3443" t="b">
        <v>1</v>
      </c>
      <c r="R3443" t="s">
        <v>8271</v>
      </c>
      <c r="S3443" s="10">
        <f>(E3443/D3443)*100</f>
        <v>102.60000000000001</v>
      </c>
      <c r="T3443" s="12">
        <f>IF(P3443&gt;0,E3443/P3443,0)</f>
        <v>59.651162790697676</v>
      </c>
      <c r="U3443" t="str">
        <f>LEFT(R3443,FIND("/",R3443,1)-1)</f>
        <v>theater</v>
      </c>
      <c r="V3443" t="str">
        <f>RIGHT(R3443,(LEN(R3443)-LEN(U3443)-1))</f>
        <v>plays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>(I3444/86400)+25569+(-5/24)</f>
        <v>42154.632777777777</v>
      </c>
      <c r="K3444">
        <v>1430424672</v>
      </c>
      <c r="L3444" s="13">
        <f>(K3444/86400)+25569+(-5/24)</f>
        <v>42124.632777777777</v>
      </c>
      <c r="M3444" s="15" t="str">
        <f>TEXT(L3444, "mmm")</f>
        <v>Apr</v>
      </c>
      <c r="N3444" s="15" t="str">
        <f>TEXT(L3444, "yyyy")</f>
        <v>2015</v>
      </c>
      <c r="O3444" t="b">
        <v>0</v>
      </c>
      <c r="P3444">
        <v>8</v>
      </c>
      <c r="Q3444" t="b">
        <v>1</v>
      </c>
      <c r="R3444" t="s">
        <v>8271</v>
      </c>
      <c r="S3444" s="10">
        <f>(E3444/D3444)*100</f>
        <v>100</v>
      </c>
      <c r="T3444" s="12">
        <f>IF(P3444&gt;0,E3444/P3444,0)</f>
        <v>31.25</v>
      </c>
      <c r="U3444" t="str">
        <f>LEFT(R3444,FIND("/",R3444,1)-1)</f>
        <v>theater</v>
      </c>
      <c r="V3444" t="str">
        <f>RIGHT(R3444,(LEN(R3444)-LEN(U3444)-1))</f>
        <v>plays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>(I3445/86400)+25569+(-5/24)</f>
        <v>41891.316504629627</v>
      </c>
      <c r="K3445">
        <v>1407674146</v>
      </c>
      <c r="L3445" s="13">
        <f>(K3445/86400)+25569+(-5/24)</f>
        <v>41861.316504629627</v>
      </c>
      <c r="M3445" s="15" t="str">
        <f>TEXT(L3445, "mmm")</f>
        <v>Aug</v>
      </c>
      <c r="N3445" s="15" t="str">
        <f>TEXT(L3445, "yyyy")</f>
        <v>2014</v>
      </c>
      <c r="O3445" t="b">
        <v>0</v>
      </c>
      <c r="P3445">
        <v>45</v>
      </c>
      <c r="Q3445" t="b">
        <v>1</v>
      </c>
      <c r="R3445" t="s">
        <v>8271</v>
      </c>
      <c r="S3445" s="10">
        <f>(E3445/D3445)*100</f>
        <v>185.5</v>
      </c>
      <c r="T3445" s="12">
        <f>IF(P3445&gt;0,E3445/P3445,0)</f>
        <v>41.222222222222221</v>
      </c>
      <c r="U3445" t="str">
        <f>LEFT(R3445,FIND("/",R3445,1)-1)</f>
        <v>theater</v>
      </c>
      <c r="V3445" t="str">
        <f>RIGHT(R3445,(LEN(R3445)-LEN(U3445)-1))</f>
        <v>plays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>(I3446/86400)+25569+(-5/24)</f>
        <v>42529.374305555553</v>
      </c>
      <c r="K3446">
        <v>1464677986</v>
      </c>
      <c r="L3446" s="13">
        <f>(K3446/86400)+25569+(-5/24)</f>
        <v>42521.08317129629</v>
      </c>
      <c r="M3446" s="15" t="str">
        <f>TEXT(L3446, "mmm")</f>
        <v>May</v>
      </c>
      <c r="N3446" s="15" t="str">
        <f>TEXT(L3446, "yyyy")</f>
        <v>2016</v>
      </c>
      <c r="O3446" t="b">
        <v>0</v>
      </c>
      <c r="P3446">
        <v>20</v>
      </c>
      <c r="Q3446" t="b">
        <v>1</v>
      </c>
      <c r="R3446" t="s">
        <v>8271</v>
      </c>
      <c r="S3446" s="10">
        <f>(E3446/D3446)*100</f>
        <v>289</v>
      </c>
      <c r="T3446" s="12">
        <f>IF(P3446&gt;0,E3446/P3446,0)</f>
        <v>43.35</v>
      </c>
      <c r="U3446" t="str">
        <f>LEFT(R3446,FIND("/",R3446,1)-1)</f>
        <v>theater</v>
      </c>
      <c r="V3446" t="str">
        <f>RIGHT(R3446,(LEN(R3446)-LEN(U3446)-1))</f>
        <v>plays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>(I3447/86400)+25569+(-5/24)</f>
        <v>42300.322175925925</v>
      </c>
      <c r="K3447">
        <v>1443185036</v>
      </c>
      <c r="L3447" s="13">
        <f>(K3447/86400)+25569+(-5/24)</f>
        <v>42272.322175925925</v>
      </c>
      <c r="M3447" s="15" t="str">
        <f>TEXT(L3447, "mmm")</f>
        <v>Sep</v>
      </c>
      <c r="N3447" s="15" t="str">
        <f>TEXT(L3447, "yyyy")</f>
        <v>2015</v>
      </c>
      <c r="O3447" t="b">
        <v>0</v>
      </c>
      <c r="P3447">
        <v>31</v>
      </c>
      <c r="Q3447" t="b">
        <v>1</v>
      </c>
      <c r="R3447" t="s">
        <v>8271</v>
      </c>
      <c r="S3447" s="10">
        <f>(E3447/D3447)*100</f>
        <v>100</v>
      </c>
      <c r="T3447" s="12">
        <f>IF(P3447&gt;0,E3447/P3447,0)</f>
        <v>64.516129032258064</v>
      </c>
      <c r="U3447" t="str">
        <f>LEFT(R3447,FIND("/",R3447,1)-1)</f>
        <v>theater</v>
      </c>
      <c r="V3447" t="str">
        <f>RIGHT(R3447,(LEN(R3447)-LEN(U3447)-1))</f>
        <v>plays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>(I3448/86400)+25569+(-5/24)</f>
        <v>42040.305555555555</v>
      </c>
      <c r="K3448">
        <v>1421092725</v>
      </c>
      <c r="L3448" s="13">
        <f>(K3448/86400)+25569+(-5/24)</f>
        <v>42016.624131944445</v>
      </c>
      <c r="M3448" s="15" t="str">
        <f>TEXT(L3448, "mmm")</f>
        <v>Jan</v>
      </c>
      <c r="N3448" s="15" t="str">
        <f>TEXT(L3448, "yyyy")</f>
        <v>2015</v>
      </c>
      <c r="O3448" t="b">
        <v>0</v>
      </c>
      <c r="P3448">
        <v>25</v>
      </c>
      <c r="Q3448" t="b">
        <v>1</v>
      </c>
      <c r="R3448" t="s">
        <v>8271</v>
      </c>
      <c r="S3448" s="10">
        <f>(E3448/D3448)*100</f>
        <v>108.2</v>
      </c>
      <c r="T3448" s="12">
        <f>IF(P3448&gt;0,E3448/P3448,0)</f>
        <v>43.28</v>
      </c>
      <c r="U3448" t="str">
        <f>LEFT(R3448,FIND("/",R3448,1)-1)</f>
        <v>theater</v>
      </c>
      <c r="V3448" t="str">
        <f>RIGHT(R3448,(LEN(R3448)-LEN(U3448)-1))</f>
        <v>plays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>(I3449/86400)+25569+(-5/24)</f>
        <v>42447.639027777775</v>
      </c>
      <c r="K3449">
        <v>1454448012</v>
      </c>
      <c r="L3449" s="13">
        <f>(K3449/86400)+25569+(-5/24)</f>
        <v>42402.680694444447</v>
      </c>
      <c r="M3449" s="15" t="str">
        <f>TEXT(L3449, "mmm")</f>
        <v>Feb</v>
      </c>
      <c r="N3449" s="15" t="str">
        <f>TEXT(L3449, "yyyy")</f>
        <v>2016</v>
      </c>
      <c r="O3449" t="b">
        <v>0</v>
      </c>
      <c r="P3449">
        <v>14</v>
      </c>
      <c r="Q3449" t="b">
        <v>1</v>
      </c>
      <c r="R3449" t="s">
        <v>8271</v>
      </c>
      <c r="S3449" s="10">
        <f>(E3449/D3449)*100</f>
        <v>107.80000000000001</v>
      </c>
      <c r="T3449" s="12">
        <f>IF(P3449&gt;0,E3449/P3449,0)</f>
        <v>77</v>
      </c>
      <c r="U3449" t="str">
        <f>LEFT(R3449,FIND("/",R3449,1)-1)</f>
        <v>theater</v>
      </c>
      <c r="V3449" t="str">
        <f>RIGHT(R3449,(LEN(R3449)-LEN(U3449)-1))</f>
        <v>plays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>(I3450/86400)+25569+(-5/24)</f>
        <v>41989.910752314812</v>
      </c>
      <c r="K3450">
        <v>1416192689</v>
      </c>
      <c r="L3450" s="13">
        <f>(K3450/86400)+25569+(-5/24)</f>
        <v>41959.910752314812</v>
      </c>
      <c r="M3450" s="15" t="str">
        <f>TEXT(L3450, "mmm")</f>
        <v>Nov</v>
      </c>
      <c r="N3450" s="15" t="str">
        <f>TEXT(L3450, "yyyy")</f>
        <v>2014</v>
      </c>
      <c r="O3450" t="b">
        <v>0</v>
      </c>
      <c r="P3450">
        <v>45</v>
      </c>
      <c r="Q3450" t="b">
        <v>1</v>
      </c>
      <c r="R3450" t="s">
        <v>8271</v>
      </c>
      <c r="S3450" s="10">
        <f>(E3450/D3450)*100</f>
        <v>109.76190476190477</v>
      </c>
      <c r="T3450" s="12">
        <f>IF(P3450&gt;0,E3450/P3450,0)</f>
        <v>51.222222222222221</v>
      </c>
      <c r="U3450" t="str">
        <f>LEFT(R3450,FIND("/",R3450,1)-1)</f>
        <v>theater</v>
      </c>
      <c r="V3450" t="str">
        <f>RIGHT(R3450,(LEN(R3450)-LEN(U3450)-1))</f>
        <v>plays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>(I3451/86400)+25569+(-5/24)</f>
        <v>42559.958333333336</v>
      </c>
      <c r="K3451">
        <v>1465607738</v>
      </c>
      <c r="L3451" s="13">
        <f>(K3451/86400)+25569+(-5/24)</f>
        <v>42531.844189814808</v>
      </c>
      <c r="M3451" s="15" t="str">
        <f>TEXT(L3451, "mmm")</f>
        <v>Jun</v>
      </c>
      <c r="N3451" s="15" t="str">
        <f>TEXT(L3451, "yyyy")</f>
        <v>2016</v>
      </c>
      <c r="O3451" t="b">
        <v>0</v>
      </c>
      <c r="P3451">
        <v>20</v>
      </c>
      <c r="Q3451" t="b">
        <v>1</v>
      </c>
      <c r="R3451" t="s">
        <v>8271</v>
      </c>
      <c r="S3451" s="10">
        <f>(E3451/D3451)*100</f>
        <v>170.625</v>
      </c>
      <c r="T3451" s="12">
        <f>IF(P3451&gt;0,E3451/P3451,0)</f>
        <v>68.25</v>
      </c>
      <c r="U3451" t="str">
        <f>LEFT(R3451,FIND("/",R3451,1)-1)</f>
        <v>theater</v>
      </c>
      <c r="V3451" t="str">
        <f>RIGHT(R3451,(LEN(R3451)-LEN(U3451)-1))</f>
        <v>plays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>(I3452/86400)+25569+(-5/24)</f>
        <v>42096.454525462956</v>
      </c>
      <c r="K3452">
        <v>1422809671</v>
      </c>
      <c r="L3452" s="13">
        <f>(K3452/86400)+25569+(-5/24)</f>
        <v>42036.496192129627</v>
      </c>
      <c r="M3452" s="15" t="str">
        <f>TEXT(L3452, "mmm")</f>
        <v>Feb</v>
      </c>
      <c r="N3452" s="15" t="str">
        <f>TEXT(L3452, "yyyy")</f>
        <v>2015</v>
      </c>
      <c r="O3452" t="b">
        <v>0</v>
      </c>
      <c r="P3452">
        <v>39</v>
      </c>
      <c r="Q3452" t="b">
        <v>1</v>
      </c>
      <c r="R3452" t="s">
        <v>8271</v>
      </c>
      <c r="S3452" s="10">
        <f>(E3452/D3452)*100</f>
        <v>152</v>
      </c>
      <c r="T3452" s="12">
        <f>IF(P3452&gt;0,E3452/P3452,0)</f>
        <v>19.487179487179485</v>
      </c>
      <c r="U3452" t="str">
        <f>LEFT(R3452,FIND("/",R3452,1)-1)</f>
        <v>theater</v>
      </c>
      <c r="V3452" t="str">
        <f>RIGHT(R3452,(LEN(R3452)-LEN(U3452)-1))</f>
        <v>plays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>(I3453/86400)+25569+(-5/24)</f>
        <v>42115.515358796292</v>
      </c>
      <c r="K3453">
        <v>1427304127</v>
      </c>
      <c r="L3453" s="13">
        <f>(K3453/86400)+25569+(-5/24)</f>
        <v>42088.515358796292</v>
      </c>
      <c r="M3453" s="15" t="str">
        <f>TEXT(L3453, "mmm")</f>
        <v>Mar</v>
      </c>
      <c r="N3453" s="15" t="str">
        <f>TEXT(L3453, "yyyy")</f>
        <v>2015</v>
      </c>
      <c r="O3453" t="b">
        <v>0</v>
      </c>
      <c r="P3453">
        <v>16</v>
      </c>
      <c r="Q3453" t="b">
        <v>1</v>
      </c>
      <c r="R3453" t="s">
        <v>8271</v>
      </c>
      <c r="S3453" s="10">
        <f>(E3453/D3453)*100</f>
        <v>101.23076923076924</v>
      </c>
      <c r="T3453" s="12">
        <f>IF(P3453&gt;0,E3453/P3453,0)</f>
        <v>41.125</v>
      </c>
      <c r="U3453" t="str">
        <f>LEFT(R3453,FIND("/",R3453,1)-1)</f>
        <v>theater</v>
      </c>
      <c r="V3453" t="str">
        <f>RIGHT(R3453,(LEN(R3453)-LEN(U3453)-1))</f>
        <v>plays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>(I3454/86400)+25569+(-5/24)</f>
        <v>41842.957638888889</v>
      </c>
      <c r="K3454">
        <v>1404141626</v>
      </c>
      <c r="L3454" s="13">
        <f>(K3454/86400)+25569+(-5/24)</f>
        <v>41820.430856481478</v>
      </c>
      <c r="M3454" s="15" t="str">
        <f>TEXT(L3454, "mmm")</f>
        <v>Jun</v>
      </c>
      <c r="N3454" s="15" t="str">
        <f>TEXT(L3454, "yyyy")</f>
        <v>2014</v>
      </c>
      <c r="O3454" t="b">
        <v>0</v>
      </c>
      <c r="P3454">
        <v>37</v>
      </c>
      <c r="Q3454" t="b">
        <v>1</v>
      </c>
      <c r="R3454" t="s">
        <v>8271</v>
      </c>
      <c r="S3454" s="10">
        <f>(E3454/D3454)*100</f>
        <v>153.19999999999999</v>
      </c>
      <c r="T3454" s="12">
        <f>IF(P3454&gt;0,E3454/P3454,0)</f>
        <v>41.405405405405403</v>
      </c>
      <c r="U3454" t="str">
        <f>LEFT(R3454,FIND("/",R3454,1)-1)</f>
        <v>theater</v>
      </c>
      <c r="V3454" t="str">
        <f>RIGHT(R3454,(LEN(R3454)-LEN(U3454)-1))</f>
        <v>plays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>(I3455/86400)+25569+(-5/24)</f>
        <v>42595.770324074074</v>
      </c>
      <c r="K3455">
        <v>1465946956</v>
      </c>
      <c r="L3455" s="13">
        <f>(K3455/86400)+25569+(-5/24)</f>
        <v>42535.770324074074</v>
      </c>
      <c r="M3455" s="15" t="str">
        <f>TEXT(L3455, "mmm")</f>
        <v>Jun</v>
      </c>
      <c r="N3455" s="15" t="str">
        <f>TEXT(L3455, "yyyy")</f>
        <v>2016</v>
      </c>
      <c r="O3455" t="b">
        <v>0</v>
      </c>
      <c r="P3455">
        <v>14</v>
      </c>
      <c r="Q3455" t="b">
        <v>1</v>
      </c>
      <c r="R3455" t="s">
        <v>8271</v>
      </c>
      <c r="S3455" s="10">
        <f>(E3455/D3455)*100</f>
        <v>128.33333333333334</v>
      </c>
      <c r="T3455" s="12">
        <f>IF(P3455&gt;0,E3455/P3455,0)</f>
        <v>27.5</v>
      </c>
      <c r="U3455" t="str">
        <f>LEFT(R3455,FIND("/",R3455,1)-1)</f>
        <v>theater</v>
      </c>
      <c r="V3455" t="str">
        <f>RIGHT(R3455,(LEN(R3455)-LEN(U3455)-1))</f>
        <v>plays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>(I3456/86400)+25569+(-5/24)</f>
        <v>41851.490266203698</v>
      </c>
      <c r="K3456">
        <v>1404233159</v>
      </c>
      <c r="L3456" s="13">
        <f>(K3456/86400)+25569+(-5/24)</f>
        <v>41821.490266203698</v>
      </c>
      <c r="M3456" s="15" t="str">
        <f>TEXT(L3456, "mmm")</f>
        <v>Jul</v>
      </c>
      <c r="N3456" s="15" t="str">
        <f>TEXT(L3456, "yyyy")</f>
        <v>2014</v>
      </c>
      <c r="O3456" t="b">
        <v>0</v>
      </c>
      <c r="P3456">
        <v>21</v>
      </c>
      <c r="Q3456" t="b">
        <v>1</v>
      </c>
      <c r="R3456" t="s">
        <v>8271</v>
      </c>
      <c r="S3456" s="10">
        <f>(E3456/D3456)*100</f>
        <v>100.71428571428571</v>
      </c>
      <c r="T3456" s="12">
        <f>IF(P3456&gt;0,E3456/P3456,0)</f>
        <v>33.571428571428569</v>
      </c>
      <c r="U3456" t="str">
        <f>LEFT(R3456,FIND("/",R3456,1)-1)</f>
        <v>theater</v>
      </c>
      <c r="V3456" t="str">
        <f>RIGHT(R3456,(LEN(R3456)-LEN(U3456)-1))</f>
        <v>plays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>(I3457/86400)+25569+(-5/24)</f>
        <v>42656.541979166665</v>
      </c>
      <c r="K3457">
        <v>1473789627</v>
      </c>
      <c r="L3457" s="13">
        <f>(K3457/86400)+25569+(-5/24)</f>
        <v>42626.541979166665</v>
      </c>
      <c r="M3457" s="15" t="str">
        <f>TEXT(L3457, "mmm")</f>
        <v>Sep</v>
      </c>
      <c r="N3457" s="15" t="str">
        <f>TEXT(L3457, "yyyy")</f>
        <v>2016</v>
      </c>
      <c r="O3457" t="b">
        <v>0</v>
      </c>
      <c r="P3457">
        <v>69</v>
      </c>
      <c r="Q3457" t="b">
        <v>1</v>
      </c>
      <c r="R3457" t="s">
        <v>8271</v>
      </c>
      <c r="S3457" s="10">
        <f>(E3457/D3457)*100</f>
        <v>100.64999999999999</v>
      </c>
      <c r="T3457" s="12">
        <f>IF(P3457&gt;0,E3457/P3457,0)</f>
        <v>145.86956521739131</v>
      </c>
      <c r="U3457" t="str">
        <f>LEFT(R3457,FIND("/",R3457,1)-1)</f>
        <v>theater</v>
      </c>
      <c r="V3457" t="str">
        <f>RIGHT(R3457,(LEN(R3457)-LEN(U3457)-1))</f>
        <v>plays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>(I3458/86400)+25569+(-5/24)</f>
        <v>41852.082638888889</v>
      </c>
      <c r="K3458">
        <v>1404190567</v>
      </c>
      <c r="L3458" s="13">
        <f>(K3458/86400)+25569+(-5/24)</f>
        <v>41820.997303240736</v>
      </c>
      <c r="M3458" s="15" t="str">
        <f>TEXT(L3458, "mmm")</f>
        <v>Jun</v>
      </c>
      <c r="N3458" s="15" t="str">
        <f>TEXT(L3458, "yyyy")</f>
        <v>2014</v>
      </c>
      <c r="O3458" t="b">
        <v>0</v>
      </c>
      <c r="P3458">
        <v>16</v>
      </c>
      <c r="Q3458" t="b">
        <v>1</v>
      </c>
      <c r="R3458" t="s">
        <v>8271</v>
      </c>
      <c r="S3458" s="10">
        <f>(E3458/D3458)*100</f>
        <v>191.3</v>
      </c>
      <c r="T3458" s="12">
        <f>IF(P3458&gt;0,E3458/P3458,0)</f>
        <v>358.6875</v>
      </c>
      <c r="U3458" t="str">
        <f>LEFT(R3458,FIND("/",R3458,1)-1)</f>
        <v>theater</v>
      </c>
      <c r="V3458" t="str">
        <f>RIGHT(R3458,(LEN(R3458)-LEN(U3458)-1))</f>
        <v>plays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>(I3459/86400)+25569+(-5/24)</f>
        <v>42047.040972222218</v>
      </c>
      <c r="K3459">
        <v>1421081857</v>
      </c>
      <c r="L3459" s="13">
        <f>(K3459/86400)+25569+(-5/24)</f>
        <v>42016.498344907406</v>
      </c>
      <c r="M3459" s="15" t="str">
        <f>TEXT(L3459, "mmm")</f>
        <v>Jan</v>
      </c>
      <c r="N3459" s="15" t="str">
        <f>TEXT(L3459, "yyyy")</f>
        <v>2015</v>
      </c>
      <c r="O3459" t="b">
        <v>0</v>
      </c>
      <c r="P3459">
        <v>55</v>
      </c>
      <c r="Q3459" t="b">
        <v>1</v>
      </c>
      <c r="R3459" t="s">
        <v>8271</v>
      </c>
      <c r="S3459" s="10">
        <f>(E3459/D3459)*100</f>
        <v>140.19999999999999</v>
      </c>
      <c r="T3459" s="12">
        <f>IF(P3459&gt;0,E3459/P3459,0)</f>
        <v>50.981818181818184</v>
      </c>
      <c r="U3459" t="str">
        <f>LEFT(R3459,FIND("/",R3459,1)-1)</f>
        <v>theater</v>
      </c>
      <c r="V3459" t="str">
        <f>RIGHT(R3459,(LEN(R3459)-LEN(U3459)-1))</f>
        <v>plays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>(I3460/86400)+25569+(-5/24)</f>
        <v>42037.977083333331</v>
      </c>
      <c r="K3460">
        <v>1420606303</v>
      </c>
      <c r="L3460" s="13">
        <f>(K3460/86400)+25569+(-5/24)</f>
        <v>42010.994247685179</v>
      </c>
      <c r="M3460" s="15" t="str">
        <f>TEXT(L3460, "mmm")</f>
        <v>Jan</v>
      </c>
      <c r="N3460" s="15" t="str">
        <f>TEXT(L3460, "yyyy")</f>
        <v>2015</v>
      </c>
      <c r="O3460" t="b">
        <v>0</v>
      </c>
      <c r="P3460">
        <v>27</v>
      </c>
      <c r="Q3460" t="b">
        <v>1</v>
      </c>
      <c r="R3460" t="s">
        <v>8271</v>
      </c>
      <c r="S3460" s="10">
        <f>(E3460/D3460)*100</f>
        <v>124.33537832310839</v>
      </c>
      <c r="T3460" s="12">
        <f>IF(P3460&gt;0,E3460/P3460,0)</f>
        <v>45.037037037037038</v>
      </c>
      <c r="U3460" t="str">
        <f>LEFT(R3460,FIND("/",R3460,1)-1)</f>
        <v>theater</v>
      </c>
      <c r="V3460" t="str">
        <f>RIGHT(R3460,(LEN(R3460)-LEN(U3460)-1))</f>
        <v>plays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>(I3461/86400)+25569+(-5/24)</f>
        <v>42510.271527777775</v>
      </c>
      <c r="K3461">
        <v>1461151860</v>
      </c>
      <c r="L3461" s="13">
        <f>(K3461/86400)+25569+(-5/24)</f>
        <v>42480.271527777775</v>
      </c>
      <c r="M3461" s="15" t="str">
        <f>TEXT(L3461, "mmm")</f>
        <v>Apr</v>
      </c>
      <c r="N3461" s="15" t="str">
        <f>TEXT(L3461, "yyyy")</f>
        <v>2016</v>
      </c>
      <c r="O3461" t="b">
        <v>0</v>
      </c>
      <c r="P3461">
        <v>36</v>
      </c>
      <c r="Q3461" t="b">
        <v>1</v>
      </c>
      <c r="R3461" t="s">
        <v>8271</v>
      </c>
      <c r="S3461" s="10">
        <f>(E3461/D3461)*100</f>
        <v>126.2</v>
      </c>
      <c r="T3461" s="12">
        <f>IF(P3461&gt;0,E3461/P3461,0)</f>
        <v>17.527777777777779</v>
      </c>
      <c r="U3461" t="str">
        <f>LEFT(R3461,FIND("/",R3461,1)-1)</f>
        <v>theater</v>
      </c>
      <c r="V3461" t="str">
        <f>RIGHT(R3461,(LEN(R3461)-LEN(U3461)-1))</f>
        <v>plays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>(I3462/86400)+25569+(-5/24)</f>
        <v>41866.318888888891</v>
      </c>
      <c r="K3462">
        <v>1406896752</v>
      </c>
      <c r="L3462" s="13">
        <f>(K3462/86400)+25569+(-5/24)</f>
        <v>41852.318888888891</v>
      </c>
      <c r="M3462" s="15" t="str">
        <f>TEXT(L3462, "mmm")</f>
        <v>Aug</v>
      </c>
      <c r="N3462" s="15" t="str">
        <f>TEXT(L3462, "yyyy")</f>
        <v>2014</v>
      </c>
      <c r="O3462" t="b">
        <v>0</v>
      </c>
      <c r="P3462">
        <v>19</v>
      </c>
      <c r="Q3462" t="b">
        <v>1</v>
      </c>
      <c r="R3462" t="s">
        <v>8271</v>
      </c>
      <c r="S3462" s="10">
        <f>(E3462/D3462)*100</f>
        <v>190</v>
      </c>
      <c r="T3462" s="12">
        <f>IF(P3462&gt;0,E3462/P3462,0)</f>
        <v>50</v>
      </c>
      <c r="U3462" t="str">
        <f>LEFT(R3462,FIND("/",R3462,1)-1)</f>
        <v>theater</v>
      </c>
      <c r="V3462" t="str">
        <f>RIGHT(R3462,(LEN(R3462)-LEN(U3462)-1))</f>
        <v>plays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>(I3463/86400)+25569+(-5/24)</f>
        <v>42671.916666666664</v>
      </c>
      <c r="K3463">
        <v>1475248279</v>
      </c>
      <c r="L3463" s="13">
        <f>(K3463/86400)+25569+(-5/24)</f>
        <v>42643.424525462957</v>
      </c>
      <c r="M3463" s="15" t="str">
        <f>TEXT(L3463, "mmm")</f>
        <v>Sep</v>
      </c>
      <c r="N3463" s="15" t="str">
        <f>TEXT(L3463, "yyyy")</f>
        <v>2016</v>
      </c>
      <c r="O3463" t="b">
        <v>0</v>
      </c>
      <c r="P3463">
        <v>12</v>
      </c>
      <c r="Q3463" t="b">
        <v>1</v>
      </c>
      <c r="R3463" t="s">
        <v>8271</v>
      </c>
      <c r="S3463" s="10">
        <f>(E3463/D3463)*100</f>
        <v>139</v>
      </c>
      <c r="T3463" s="12">
        <f>IF(P3463&gt;0,E3463/P3463,0)</f>
        <v>57.916666666666664</v>
      </c>
      <c r="U3463" t="str">
        <f>LEFT(R3463,FIND("/",R3463,1)-1)</f>
        <v>theater</v>
      </c>
      <c r="V3463" t="str">
        <f>RIGHT(R3463,(LEN(R3463)-LEN(U3463)-1))</f>
        <v>plays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>(I3464/86400)+25569+(-5/24)</f>
        <v>42195.541666666664</v>
      </c>
      <c r="K3464">
        <v>1435181628</v>
      </c>
      <c r="L3464" s="13">
        <f>(K3464/86400)+25569+(-5/24)</f>
        <v>42179.690138888887</v>
      </c>
      <c r="M3464" s="15" t="str">
        <f>TEXT(L3464, "mmm")</f>
        <v>Jun</v>
      </c>
      <c r="N3464" s="15" t="str">
        <f>TEXT(L3464, "yyyy")</f>
        <v>2015</v>
      </c>
      <c r="O3464" t="b">
        <v>0</v>
      </c>
      <c r="P3464">
        <v>17</v>
      </c>
      <c r="Q3464" t="b">
        <v>1</v>
      </c>
      <c r="R3464" t="s">
        <v>8271</v>
      </c>
      <c r="S3464" s="10">
        <f>(E3464/D3464)*100</f>
        <v>202</v>
      </c>
      <c r="T3464" s="12">
        <f>IF(P3464&gt;0,E3464/P3464,0)</f>
        <v>29.705882352941178</v>
      </c>
      <c r="U3464" t="str">
        <f>LEFT(R3464,FIND("/",R3464,1)-1)</f>
        <v>theater</v>
      </c>
      <c r="V3464" t="str">
        <f>RIGHT(R3464,(LEN(R3464)-LEN(U3464)-1))</f>
        <v>plays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>(I3465/86400)+25569+(-5/24)</f>
        <v>42653.957638888889</v>
      </c>
      <c r="K3465">
        <v>1472594585</v>
      </c>
      <c r="L3465" s="13">
        <f>(K3465/86400)+25569+(-5/24)</f>
        <v>42612.710474537038</v>
      </c>
      <c r="M3465" s="15" t="str">
        <f>TEXT(L3465, "mmm")</f>
        <v>Aug</v>
      </c>
      <c r="N3465" s="15" t="str">
        <f>TEXT(L3465, "yyyy")</f>
        <v>2016</v>
      </c>
      <c r="O3465" t="b">
        <v>0</v>
      </c>
      <c r="P3465">
        <v>114</v>
      </c>
      <c r="Q3465" t="b">
        <v>1</v>
      </c>
      <c r="R3465" t="s">
        <v>8271</v>
      </c>
      <c r="S3465" s="10">
        <f>(E3465/D3465)*100</f>
        <v>103.38000000000001</v>
      </c>
      <c r="T3465" s="12">
        <f>IF(P3465&gt;0,E3465/P3465,0)</f>
        <v>90.684210526315795</v>
      </c>
      <c r="U3465" t="str">
        <f>LEFT(R3465,FIND("/",R3465,1)-1)</f>
        <v>theater</v>
      </c>
      <c r="V3465" t="str">
        <f>RIGHT(R3465,(LEN(R3465)-LEN(U3465)-1))</f>
        <v>plays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>(I3466/86400)+25569+(-5/24)</f>
        <v>42604.921724537031</v>
      </c>
      <c r="K3466">
        <v>1469329637</v>
      </c>
      <c r="L3466" s="13">
        <f>(K3466/86400)+25569+(-5/24)</f>
        <v>42574.921724537031</v>
      </c>
      <c r="M3466" s="15" t="str">
        <f>TEXT(L3466, "mmm")</f>
        <v>Jul</v>
      </c>
      <c r="N3466" s="15" t="str">
        <f>TEXT(L3466, "yyyy")</f>
        <v>2016</v>
      </c>
      <c r="O3466" t="b">
        <v>0</v>
      </c>
      <c r="P3466">
        <v>93</v>
      </c>
      <c r="Q3466" t="b">
        <v>1</v>
      </c>
      <c r="R3466" t="s">
        <v>8271</v>
      </c>
      <c r="S3466" s="10">
        <f>(E3466/D3466)*100</f>
        <v>102.3236</v>
      </c>
      <c r="T3466" s="12">
        <f>IF(P3466&gt;0,E3466/P3466,0)</f>
        <v>55.012688172043013</v>
      </c>
      <c r="U3466" t="str">
        <f>LEFT(R3466,FIND("/",R3466,1)-1)</f>
        <v>theater</v>
      </c>
      <c r="V3466" t="str">
        <f>RIGHT(R3466,(LEN(R3466)-LEN(U3466)-1))</f>
        <v>plays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>(I3467/86400)+25569+(-5/24)</f>
        <v>42225.458333333336</v>
      </c>
      <c r="K3467">
        <v>1436972472</v>
      </c>
      <c r="L3467" s="13">
        <f>(K3467/86400)+25569+(-5/24)</f>
        <v>42200.417499999996</v>
      </c>
      <c r="M3467" s="15" t="str">
        <f>TEXT(L3467, "mmm")</f>
        <v>Jul</v>
      </c>
      <c r="N3467" s="15" t="str">
        <f>TEXT(L3467, "yyyy")</f>
        <v>2015</v>
      </c>
      <c r="O3467" t="b">
        <v>0</v>
      </c>
      <c r="P3467">
        <v>36</v>
      </c>
      <c r="Q3467" t="b">
        <v>1</v>
      </c>
      <c r="R3467" t="s">
        <v>8271</v>
      </c>
      <c r="S3467" s="10">
        <f>(E3467/D3467)*100</f>
        <v>103</v>
      </c>
      <c r="T3467" s="12">
        <f>IF(P3467&gt;0,E3467/P3467,0)</f>
        <v>57.222222222222221</v>
      </c>
      <c r="U3467" t="str">
        <f>LEFT(R3467,FIND("/",R3467,1)-1)</f>
        <v>theater</v>
      </c>
      <c r="V3467" t="str">
        <f>RIGHT(R3467,(LEN(R3467)-LEN(U3467)-1))</f>
        <v>plays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>(I3468/86400)+25569+(-5/24)</f>
        <v>42479.769097222219</v>
      </c>
      <c r="K3468">
        <v>1455928050</v>
      </c>
      <c r="L3468" s="13">
        <f>(K3468/86400)+25569+(-5/24)</f>
        <v>42419.810763888883</v>
      </c>
      <c r="M3468" s="15" t="str">
        <f>TEXT(L3468, "mmm")</f>
        <v>Feb</v>
      </c>
      <c r="N3468" s="15" t="str">
        <f>TEXT(L3468, "yyyy")</f>
        <v>2016</v>
      </c>
      <c r="O3468" t="b">
        <v>0</v>
      </c>
      <c r="P3468">
        <v>61</v>
      </c>
      <c r="Q3468" t="b">
        <v>1</v>
      </c>
      <c r="R3468" t="s">
        <v>8271</v>
      </c>
      <c r="S3468" s="10">
        <f>(E3468/D3468)*100</f>
        <v>127.14285714285714</v>
      </c>
      <c r="T3468" s="12">
        <f>IF(P3468&gt;0,E3468/P3468,0)</f>
        <v>72.950819672131146</v>
      </c>
      <c r="U3468" t="str">
        <f>LEFT(R3468,FIND("/",R3468,1)-1)</f>
        <v>theater</v>
      </c>
      <c r="V3468" t="str">
        <f>RIGHT(R3468,(LEN(R3468)-LEN(U3468)-1))</f>
        <v>plays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>(I3469/86400)+25569+(-5/24)</f>
        <v>42083.421666666669</v>
      </c>
      <c r="K3469">
        <v>1424275632</v>
      </c>
      <c r="L3469" s="13">
        <f>(K3469/86400)+25569+(-5/24)</f>
        <v>42053.463333333326</v>
      </c>
      <c r="M3469" s="15" t="str">
        <f>TEXT(L3469, "mmm")</f>
        <v>Feb</v>
      </c>
      <c r="N3469" s="15" t="str">
        <f>TEXT(L3469, "yyyy")</f>
        <v>2015</v>
      </c>
      <c r="O3469" t="b">
        <v>0</v>
      </c>
      <c r="P3469">
        <v>47</v>
      </c>
      <c r="Q3469" t="b">
        <v>1</v>
      </c>
      <c r="R3469" t="s">
        <v>8271</v>
      </c>
      <c r="S3469" s="10">
        <f>(E3469/D3469)*100</f>
        <v>101</v>
      </c>
      <c r="T3469" s="12">
        <f>IF(P3469&gt;0,E3469/P3469,0)</f>
        <v>64.468085106382972</v>
      </c>
      <c r="U3469" t="str">
        <f>LEFT(R3469,FIND("/",R3469,1)-1)</f>
        <v>theater</v>
      </c>
      <c r="V3469" t="str">
        <f>RIGHT(R3469,(LEN(R3469)-LEN(U3469)-1))</f>
        <v>plays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>(I3470/86400)+25569+(-5/24)</f>
        <v>42633.916666666664</v>
      </c>
      <c r="K3470">
        <v>1471976529</v>
      </c>
      <c r="L3470" s="13">
        <f>(K3470/86400)+25569+(-5/24)</f>
        <v>42605.55704861111</v>
      </c>
      <c r="M3470" s="15" t="str">
        <f>TEXT(L3470, "mmm")</f>
        <v>Aug</v>
      </c>
      <c r="N3470" s="15" t="str">
        <f>TEXT(L3470, "yyyy")</f>
        <v>2016</v>
      </c>
      <c r="O3470" t="b">
        <v>0</v>
      </c>
      <c r="P3470">
        <v>17</v>
      </c>
      <c r="Q3470" t="b">
        <v>1</v>
      </c>
      <c r="R3470" t="s">
        <v>8271</v>
      </c>
      <c r="S3470" s="10">
        <f>(E3470/D3470)*100</f>
        <v>121.78</v>
      </c>
      <c r="T3470" s="12">
        <f>IF(P3470&gt;0,E3470/P3470,0)</f>
        <v>716.35294117647061</v>
      </c>
      <c r="U3470" t="str">
        <f>LEFT(R3470,FIND("/",R3470,1)-1)</f>
        <v>theater</v>
      </c>
      <c r="V3470" t="str">
        <f>RIGHT(R3470,(LEN(R3470)-LEN(U3470)-1))</f>
        <v>plays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>(I3471/86400)+25569+(-5/24)</f>
        <v>42488.433391203704</v>
      </c>
      <c r="K3471">
        <v>1459265045</v>
      </c>
      <c r="L3471" s="13">
        <f>(K3471/86400)+25569+(-5/24)</f>
        <v>42458.433391203704</v>
      </c>
      <c r="M3471" s="15" t="str">
        <f>TEXT(L3471, "mmm")</f>
        <v>Mar</v>
      </c>
      <c r="N3471" s="15" t="str">
        <f>TEXT(L3471, "yyyy")</f>
        <v>2016</v>
      </c>
      <c r="O3471" t="b">
        <v>0</v>
      </c>
      <c r="P3471">
        <v>63</v>
      </c>
      <c r="Q3471" t="b">
        <v>1</v>
      </c>
      <c r="R3471" t="s">
        <v>8271</v>
      </c>
      <c r="S3471" s="10">
        <f>(E3471/D3471)*100</f>
        <v>113.39285714285714</v>
      </c>
      <c r="T3471" s="12">
        <f>IF(P3471&gt;0,E3471/P3471,0)</f>
        <v>50.396825396825399</v>
      </c>
      <c r="U3471" t="str">
        <f>LEFT(R3471,FIND("/",R3471,1)-1)</f>
        <v>theater</v>
      </c>
      <c r="V3471" t="str">
        <f>RIGHT(R3471,(LEN(R3471)-LEN(U3471)-1))</f>
        <v>plays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>(I3472/86400)+25569+(-5/24)</f>
        <v>42566.693055555552</v>
      </c>
      <c r="K3472">
        <v>1465345902</v>
      </c>
      <c r="L3472" s="13">
        <f>(K3472/86400)+25569+(-5/24)</f>
        <v>42528.813680555548</v>
      </c>
      <c r="M3472" s="15" t="str">
        <f>TEXT(L3472, "mmm")</f>
        <v>Jun</v>
      </c>
      <c r="N3472" s="15" t="str">
        <f>TEXT(L3472, "yyyy")</f>
        <v>2016</v>
      </c>
      <c r="O3472" t="b">
        <v>0</v>
      </c>
      <c r="P3472">
        <v>9</v>
      </c>
      <c r="Q3472" t="b">
        <v>1</v>
      </c>
      <c r="R3472" t="s">
        <v>8271</v>
      </c>
      <c r="S3472" s="10">
        <f>(E3472/D3472)*100</f>
        <v>150</v>
      </c>
      <c r="T3472" s="12">
        <f>IF(P3472&gt;0,E3472/P3472,0)</f>
        <v>41.666666666666664</v>
      </c>
      <c r="U3472" t="str">
        <f>LEFT(R3472,FIND("/",R3472,1)-1)</f>
        <v>theater</v>
      </c>
      <c r="V3472" t="str">
        <f>RIGHT(R3472,(LEN(R3472)-LEN(U3472)-1))</f>
        <v>plays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>(I3473/86400)+25569+(-5/24)</f>
        <v>41882.625</v>
      </c>
      <c r="K3473">
        <v>1405971690</v>
      </c>
      <c r="L3473" s="13">
        <f>(K3473/86400)+25569+(-5/24)</f>
        <v>41841.61215277778</v>
      </c>
      <c r="M3473" s="15" t="str">
        <f>TEXT(L3473, "mmm")</f>
        <v>Jul</v>
      </c>
      <c r="N3473" s="15" t="str">
        <f>TEXT(L3473, "yyyy")</f>
        <v>2014</v>
      </c>
      <c r="O3473" t="b">
        <v>0</v>
      </c>
      <c r="P3473">
        <v>30</v>
      </c>
      <c r="Q3473" t="b">
        <v>1</v>
      </c>
      <c r="R3473" t="s">
        <v>8271</v>
      </c>
      <c r="S3473" s="10">
        <f>(E3473/D3473)*100</f>
        <v>214.6</v>
      </c>
      <c r="T3473" s="12">
        <f>IF(P3473&gt;0,E3473/P3473,0)</f>
        <v>35.766666666666666</v>
      </c>
      <c r="U3473" t="str">
        <f>LEFT(R3473,FIND("/",R3473,1)-1)</f>
        <v>theater</v>
      </c>
      <c r="V3473" t="str">
        <f>RIGHT(R3473,(LEN(R3473)-LEN(U3473)-1))</f>
        <v>plays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>(I3474/86400)+25569+(-5/24)</f>
        <v>41949.040972222218</v>
      </c>
      <c r="K3474">
        <v>1413432331</v>
      </c>
      <c r="L3474" s="13">
        <f>(K3474/86400)+25569+(-5/24)</f>
        <v>41927.962164351848</v>
      </c>
      <c r="M3474" s="15" t="str">
        <f>TEXT(L3474, "mmm")</f>
        <v>Oct</v>
      </c>
      <c r="N3474" s="15" t="str">
        <f>TEXT(L3474, "yyyy")</f>
        <v>2014</v>
      </c>
      <c r="O3474" t="b">
        <v>0</v>
      </c>
      <c r="P3474">
        <v>23</v>
      </c>
      <c r="Q3474" t="b">
        <v>1</v>
      </c>
      <c r="R3474" t="s">
        <v>8271</v>
      </c>
      <c r="S3474" s="10">
        <f>(E3474/D3474)*100</f>
        <v>102.05</v>
      </c>
      <c r="T3474" s="12">
        <f>IF(P3474&gt;0,E3474/P3474,0)</f>
        <v>88.739130434782609</v>
      </c>
      <c r="U3474" t="str">
        <f>LEFT(R3474,FIND("/",R3474,1)-1)</f>
        <v>theater</v>
      </c>
      <c r="V3474" t="str">
        <f>RIGHT(R3474,(LEN(R3474)-LEN(U3474)-1))</f>
        <v>plays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>(I3475/86400)+25569+(-5/24)</f>
        <v>42083.643749999996</v>
      </c>
      <c r="K3475">
        <v>1425067296</v>
      </c>
      <c r="L3475" s="13">
        <f>(K3475/86400)+25569+(-5/24)</f>
        <v>42062.626111111109</v>
      </c>
      <c r="M3475" s="15" t="str">
        <f>TEXT(L3475, "mmm")</f>
        <v>Feb</v>
      </c>
      <c r="N3475" s="15" t="str">
        <f>TEXT(L3475, "yyyy")</f>
        <v>2015</v>
      </c>
      <c r="O3475" t="b">
        <v>0</v>
      </c>
      <c r="P3475">
        <v>33</v>
      </c>
      <c r="Q3475" t="b">
        <v>1</v>
      </c>
      <c r="R3475" t="s">
        <v>8271</v>
      </c>
      <c r="S3475" s="10">
        <f>(E3475/D3475)*100</f>
        <v>100</v>
      </c>
      <c r="T3475" s="12">
        <f>IF(P3475&gt;0,E3475/P3475,0)</f>
        <v>148.4848484848485</v>
      </c>
      <c r="U3475" t="str">
        <f>LEFT(R3475,FIND("/",R3475,1)-1)</f>
        <v>theater</v>
      </c>
      <c r="V3475" t="str">
        <f>RIGHT(R3475,(LEN(R3475)-LEN(U3475)-1))</f>
        <v>plays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>(I3476/86400)+25569+(-5/24)</f>
        <v>42571.293182870366</v>
      </c>
      <c r="K3476">
        <v>1466424131</v>
      </c>
      <c r="L3476" s="13">
        <f>(K3476/86400)+25569+(-5/24)</f>
        <v>42541.293182870366</v>
      </c>
      <c r="M3476" s="15" t="str">
        <f>TEXT(L3476, "mmm")</f>
        <v>Jun</v>
      </c>
      <c r="N3476" s="15" t="str">
        <f>TEXT(L3476, "yyyy")</f>
        <v>2016</v>
      </c>
      <c r="O3476" t="b">
        <v>0</v>
      </c>
      <c r="P3476">
        <v>39</v>
      </c>
      <c r="Q3476" t="b">
        <v>1</v>
      </c>
      <c r="R3476" t="s">
        <v>8271</v>
      </c>
      <c r="S3476" s="10">
        <f>(E3476/D3476)*100</f>
        <v>101</v>
      </c>
      <c r="T3476" s="12">
        <f>IF(P3476&gt;0,E3476/P3476,0)</f>
        <v>51.794871794871796</v>
      </c>
      <c r="U3476" t="str">
        <f>LEFT(R3476,FIND("/",R3476,1)-1)</f>
        <v>theater</v>
      </c>
      <c r="V3476" t="str">
        <f>RIGHT(R3476,(LEN(R3476)-LEN(U3476)-1))</f>
        <v>plays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>(I3477/86400)+25569+(-5/24)</f>
        <v>41945.791666666664</v>
      </c>
      <c r="K3477">
        <v>1412629704</v>
      </c>
      <c r="L3477" s="13">
        <f>(K3477/86400)+25569+(-5/24)</f>
        <v>41918.672499999993</v>
      </c>
      <c r="M3477" s="15" t="str">
        <f>TEXT(L3477, "mmm")</f>
        <v>Oct</v>
      </c>
      <c r="N3477" s="15" t="str">
        <f>TEXT(L3477, "yyyy")</f>
        <v>2014</v>
      </c>
      <c r="O3477" t="b">
        <v>0</v>
      </c>
      <c r="P3477">
        <v>17</v>
      </c>
      <c r="Q3477" t="b">
        <v>1</v>
      </c>
      <c r="R3477" t="s">
        <v>8271</v>
      </c>
      <c r="S3477" s="10">
        <f>(E3477/D3477)*100</f>
        <v>113.33333333333333</v>
      </c>
      <c r="T3477" s="12">
        <f>IF(P3477&gt;0,E3477/P3477,0)</f>
        <v>20</v>
      </c>
      <c r="U3477" t="str">
        <f>LEFT(R3477,FIND("/",R3477,1)-1)</f>
        <v>theater</v>
      </c>
      <c r="V3477" t="str">
        <f>RIGHT(R3477,(LEN(R3477)-LEN(U3477)-1))</f>
        <v>plays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>(I3478/86400)+25569+(-5/24)</f>
        <v>41938.916666666664</v>
      </c>
      <c r="K3478">
        <v>1412836990</v>
      </c>
      <c r="L3478" s="13">
        <f>(K3478/86400)+25569+(-5/24)</f>
        <v>41921.071643518517</v>
      </c>
      <c r="M3478" s="15" t="str">
        <f>TEXT(L3478, "mmm")</f>
        <v>Oct</v>
      </c>
      <c r="N3478" s="15" t="str">
        <f>TEXT(L3478, "yyyy")</f>
        <v>2014</v>
      </c>
      <c r="O3478" t="b">
        <v>0</v>
      </c>
      <c r="P3478">
        <v>6</v>
      </c>
      <c r="Q3478" t="b">
        <v>1</v>
      </c>
      <c r="R3478" t="s">
        <v>8271</v>
      </c>
      <c r="S3478" s="10">
        <f>(E3478/D3478)*100</f>
        <v>104</v>
      </c>
      <c r="T3478" s="12">
        <f>IF(P3478&gt;0,E3478/P3478,0)</f>
        <v>52</v>
      </c>
      <c r="U3478" t="str">
        <f>LEFT(R3478,FIND("/",R3478,1)-1)</f>
        <v>theater</v>
      </c>
      <c r="V3478" t="str">
        <f>RIGHT(R3478,(LEN(R3478)-LEN(U3478)-1))</f>
        <v>plays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>(I3479/86400)+25569+(-5/24)</f>
        <v>42140.916666666664</v>
      </c>
      <c r="K3479">
        <v>1430761243</v>
      </c>
      <c r="L3479" s="13">
        <f>(K3479/86400)+25569+(-5/24)</f>
        <v>42128.528275462959</v>
      </c>
      <c r="M3479" s="15" t="str">
        <f>TEXT(L3479, "mmm")</f>
        <v>May</v>
      </c>
      <c r="N3479" s="15" t="str">
        <f>TEXT(L3479, "yyyy")</f>
        <v>2015</v>
      </c>
      <c r="O3479" t="b">
        <v>0</v>
      </c>
      <c r="P3479">
        <v>39</v>
      </c>
      <c r="Q3479" t="b">
        <v>1</v>
      </c>
      <c r="R3479" t="s">
        <v>8271</v>
      </c>
      <c r="S3479" s="10">
        <f>(E3479/D3479)*100</f>
        <v>115.33333333333333</v>
      </c>
      <c r="T3479" s="12">
        <f>IF(P3479&gt;0,E3479/P3479,0)</f>
        <v>53.230769230769234</v>
      </c>
      <c r="U3479" t="str">
        <f>LEFT(R3479,FIND("/",R3479,1)-1)</f>
        <v>theater</v>
      </c>
      <c r="V3479" t="str">
        <f>RIGHT(R3479,(LEN(R3479)-LEN(U3479)-1))</f>
        <v>plays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>(I3480/86400)+25569+(-5/24)</f>
        <v>42079.666666666664</v>
      </c>
      <c r="K3480">
        <v>1424296822</v>
      </c>
      <c r="L3480" s="13">
        <f>(K3480/86400)+25569+(-5/24)</f>
        <v>42053.708587962959</v>
      </c>
      <c r="M3480" s="15" t="str">
        <f>TEXT(L3480, "mmm")</f>
        <v>Feb</v>
      </c>
      <c r="N3480" s="15" t="str">
        <f>TEXT(L3480, "yyyy")</f>
        <v>2015</v>
      </c>
      <c r="O3480" t="b">
        <v>0</v>
      </c>
      <c r="P3480">
        <v>57</v>
      </c>
      <c r="Q3480" t="b">
        <v>1</v>
      </c>
      <c r="R3480" t="s">
        <v>8271</v>
      </c>
      <c r="S3480" s="10">
        <f>(E3480/D3480)*100</f>
        <v>112.85000000000001</v>
      </c>
      <c r="T3480" s="12">
        <f>IF(P3480&gt;0,E3480/P3480,0)</f>
        <v>39.596491228070178</v>
      </c>
      <c r="U3480" t="str">
        <f>LEFT(R3480,FIND("/",R3480,1)-1)</f>
        <v>theater</v>
      </c>
      <c r="V3480" t="str">
        <f>RIGHT(R3480,(LEN(R3480)-LEN(U3480)-1))</f>
        <v>plays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>(I3481/86400)+25569+(-5/24)</f>
        <v>41811.64675925926</v>
      </c>
      <c r="K3481">
        <v>1400790680</v>
      </c>
      <c r="L3481" s="13">
        <f>(K3481/86400)+25569+(-5/24)</f>
        <v>41781.64675925926</v>
      </c>
      <c r="M3481" s="15" t="str">
        <f>TEXT(L3481, "mmm")</f>
        <v>May</v>
      </c>
      <c r="N3481" s="15" t="str">
        <f>TEXT(L3481, "yyyy")</f>
        <v>2014</v>
      </c>
      <c r="O3481" t="b">
        <v>0</v>
      </c>
      <c r="P3481">
        <v>56</v>
      </c>
      <c r="Q3481" t="b">
        <v>1</v>
      </c>
      <c r="R3481" t="s">
        <v>8271</v>
      </c>
      <c r="S3481" s="10">
        <f>(E3481/D3481)*100</f>
        <v>127.86666666666666</v>
      </c>
      <c r="T3481" s="12">
        <f>IF(P3481&gt;0,E3481/P3481,0)</f>
        <v>34.25</v>
      </c>
      <c r="U3481" t="str">
        <f>LEFT(R3481,FIND("/",R3481,1)-1)</f>
        <v>theater</v>
      </c>
      <c r="V3481" t="str">
        <f>RIGHT(R3481,(LEN(R3481)-LEN(U3481)-1))</f>
        <v>plays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>(I3482/86400)+25569+(-5/24)</f>
        <v>42195.666666666664</v>
      </c>
      <c r="K3482">
        <v>1434440227</v>
      </c>
      <c r="L3482" s="13">
        <f>(K3482/86400)+25569+(-5/24)</f>
        <v>42171.109108796292</v>
      </c>
      <c r="M3482" s="15" t="str">
        <f>TEXT(L3482, "mmm")</f>
        <v>Jun</v>
      </c>
      <c r="N3482" s="15" t="str">
        <f>TEXT(L3482, "yyyy")</f>
        <v>2015</v>
      </c>
      <c r="O3482" t="b">
        <v>0</v>
      </c>
      <c r="P3482">
        <v>13</v>
      </c>
      <c r="Q3482" t="b">
        <v>1</v>
      </c>
      <c r="R3482" t="s">
        <v>8271</v>
      </c>
      <c r="S3482" s="10">
        <f>(E3482/D3482)*100</f>
        <v>142.66666666666669</v>
      </c>
      <c r="T3482" s="12">
        <f>IF(P3482&gt;0,E3482/P3482,0)</f>
        <v>164.61538461538461</v>
      </c>
      <c r="U3482" t="str">
        <f>LEFT(R3482,FIND("/",R3482,1)-1)</f>
        <v>theater</v>
      </c>
      <c r="V3482" t="str">
        <f>RIGHT(R3482,(LEN(R3482)-LEN(U3482)-1))</f>
        <v>plays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>(I3483/86400)+25569+(-5/24)</f>
        <v>42006.039212962962</v>
      </c>
      <c r="K3483">
        <v>1418709388</v>
      </c>
      <c r="L3483" s="13">
        <f>(K3483/86400)+25569+(-5/24)</f>
        <v>41989.039212962962</v>
      </c>
      <c r="M3483" s="15" t="str">
        <f>TEXT(L3483, "mmm")</f>
        <v>Dec</v>
      </c>
      <c r="N3483" s="15" t="str">
        <f>TEXT(L3483, "yyyy")</f>
        <v>2014</v>
      </c>
      <c r="O3483" t="b">
        <v>0</v>
      </c>
      <c r="P3483">
        <v>95</v>
      </c>
      <c r="Q3483" t="b">
        <v>1</v>
      </c>
      <c r="R3483" t="s">
        <v>8271</v>
      </c>
      <c r="S3483" s="10">
        <f>(E3483/D3483)*100</f>
        <v>118.8</v>
      </c>
      <c r="T3483" s="12">
        <f>IF(P3483&gt;0,E3483/P3483,0)</f>
        <v>125.05263157894737</v>
      </c>
      <c r="U3483" t="str">
        <f>LEFT(R3483,FIND("/",R3483,1)-1)</f>
        <v>theater</v>
      </c>
      <c r="V3483" t="str">
        <f>RIGHT(R3483,(LEN(R3483)-LEN(U3483)-1))</f>
        <v>plays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>(I3484/86400)+25569+(-5/24)</f>
        <v>41826.563263888886</v>
      </c>
      <c r="K3484">
        <v>1402079466</v>
      </c>
      <c r="L3484" s="13">
        <f>(K3484/86400)+25569+(-5/24)</f>
        <v>41796.563263888886</v>
      </c>
      <c r="M3484" s="15" t="str">
        <f>TEXT(L3484, "mmm")</f>
        <v>Jun</v>
      </c>
      <c r="N3484" s="15" t="str">
        <f>TEXT(L3484, "yyyy")</f>
        <v>2014</v>
      </c>
      <c r="O3484" t="b">
        <v>0</v>
      </c>
      <c r="P3484">
        <v>80</v>
      </c>
      <c r="Q3484" t="b">
        <v>1</v>
      </c>
      <c r="R3484" t="s">
        <v>8271</v>
      </c>
      <c r="S3484" s="10">
        <f>(E3484/D3484)*100</f>
        <v>138.33333333333334</v>
      </c>
      <c r="T3484" s="12">
        <f>IF(P3484&gt;0,E3484/P3484,0)</f>
        <v>51.875</v>
      </c>
      <c r="U3484" t="str">
        <f>LEFT(R3484,FIND("/",R3484,1)-1)</f>
        <v>theater</v>
      </c>
      <c r="V3484" t="str">
        <f>RIGHT(R3484,(LEN(R3484)-LEN(U3484)-1))</f>
        <v>plays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>(I3485/86400)+25569+(-5/24)</f>
        <v>41823.460428240738</v>
      </c>
      <c r="K3485">
        <v>1401811381</v>
      </c>
      <c r="L3485" s="13">
        <f>(K3485/86400)+25569+(-5/24)</f>
        <v>41793.460428240738</v>
      </c>
      <c r="M3485" s="15" t="str">
        <f>TEXT(L3485, "mmm")</f>
        <v>Jun</v>
      </c>
      <c r="N3485" s="15" t="str">
        <f>TEXT(L3485, "yyyy")</f>
        <v>2014</v>
      </c>
      <c r="O3485" t="b">
        <v>0</v>
      </c>
      <c r="P3485">
        <v>133</v>
      </c>
      <c r="Q3485" t="b">
        <v>1</v>
      </c>
      <c r="R3485" t="s">
        <v>8271</v>
      </c>
      <c r="S3485" s="10">
        <f>(E3485/D3485)*100</f>
        <v>159.9402985074627</v>
      </c>
      <c r="T3485" s="12">
        <f>IF(P3485&gt;0,E3485/P3485,0)</f>
        <v>40.285714285714285</v>
      </c>
      <c r="U3485" t="str">
        <f>LEFT(R3485,FIND("/",R3485,1)-1)</f>
        <v>theater</v>
      </c>
      <c r="V3485" t="str">
        <f>RIGHT(R3485,(LEN(R3485)-LEN(U3485)-1))</f>
        <v>plays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>(I3486/86400)+25569+(-5/24)</f>
        <v>42536.552071759252</v>
      </c>
      <c r="K3486">
        <v>1463422499</v>
      </c>
      <c r="L3486" s="13">
        <f>(K3486/86400)+25569+(-5/24)</f>
        <v>42506.552071759252</v>
      </c>
      <c r="M3486" s="15" t="str">
        <f>TEXT(L3486, "mmm")</f>
        <v>May</v>
      </c>
      <c r="N3486" s="15" t="str">
        <f>TEXT(L3486, "yyyy")</f>
        <v>2016</v>
      </c>
      <c r="O3486" t="b">
        <v>0</v>
      </c>
      <c r="P3486">
        <v>44</v>
      </c>
      <c r="Q3486" t="b">
        <v>1</v>
      </c>
      <c r="R3486" t="s">
        <v>8271</v>
      </c>
      <c r="S3486" s="10">
        <f>(E3486/D3486)*100</f>
        <v>114.24000000000001</v>
      </c>
      <c r="T3486" s="12">
        <f>IF(P3486&gt;0,E3486/P3486,0)</f>
        <v>64.909090909090907</v>
      </c>
      <c r="U3486" t="str">
        <f>LEFT(R3486,FIND("/",R3486,1)-1)</f>
        <v>theater</v>
      </c>
      <c r="V3486" t="str">
        <f>RIGHT(R3486,(LEN(R3486)-LEN(U3486)-1))</f>
        <v>plays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>(I3487/86400)+25569+(-5/24)</f>
        <v>42402.484722222223</v>
      </c>
      <c r="K3487">
        <v>1451839080</v>
      </c>
      <c r="L3487" s="13">
        <f>(K3487/86400)+25569+(-5/24)</f>
        <v>42372.484722222223</v>
      </c>
      <c r="M3487" s="15" t="str">
        <f>TEXT(L3487, "mmm")</f>
        <v>Jan</v>
      </c>
      <c r="N3487" s="15" t="str">
        <f>TEXT(L3487, "yyyy")</f>
        <v>2016</v>
      </c>
      <c r="O3487" t="b">
        <v>0</v>
      </c>
      <c r="P3487">
        <v>30</v>
      </c>
      <c r="Q3487" t="b">
        <v>1</v>
      </c>
      <c r="R3487" t="s">
        <v>8271</v>
      </c>
      <c r="S3487" s="10">
        <f>(E3487/D3487)*100</f>
        <v>100.60606060606061</v>
      </c>
      <c r="T3487" s="12">
        <f>IF(P3487&gt;0,E3487/P3487,0)</f>
        <v>55.333333333333336</v>
      </c>
      <c r="U3487" t="str">
        <f>LEFT(R3487,FIND("/",R3487,1)-1)</f>
        <v>theater</v>
      </c>
      <c r="V3487" t="str">
        <f>RIGHT(R3487,(LEN(R3487)-LEN(U3487)-1))</f>
        <v>plays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>(I3488/86400)+25569+(-5/24)</f>
        <v>42158.082638888889</v>
      </c>
      <c r="K3488">
        <v>1430600401</v>
      </c>
      <c r="L3488" s="13">
        <f>(K3488/86400)+25569+(-5/24)</f>
        <v>42126.666678240734</v>
      </c>
      <c r="M3488" s="15" t="str">
        <f>TEXT(L3488, "mmm")</f>
        <v>May</v>
      </c>
      <c r="N3488" s="15" t="str">
        <f>TEXT(L3488, "yyyy")</f>
        <v>2015</v>
      </c>
      <c r="O3488" t="b">
        <v>0</v>
      </c>
      <c r="P3488">
        <v>56</v>
      </c>
      <c r="Q3488" t="b">
        <v>1</v>
      </c>
      <c r="R3488" t="s">
        <v>8271</v>
      </c>
      <c r="S3488" s="10">
        <f>(E3488/D3488)*100</f>
        <v>155.20000000000002</v>
      </c>
      <c r="T3488" s="12">
        <f>IF(P3488&gt;0,E3488/P3488,0)</f>
        <v>83.142857142857139</v>
      </c>
      <c r="U3488" t="str">
        <f>LEFT(R3488,FIND("/",R3488,1)-1)</f>
        <v>theater</v>
      </c>
      <c r="V3488" t="str">
        <f>RIGHT(R3488,(LEN(R3488)-LEN(U3488)-1))</f>
        <v>plays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>(I3489/86400)+25569+(-5/24)</f>
        <v>42179.732083333329</v>
      </c>
      <c r="K3489">
        <v>1432593252</v>
      </c>
      <c r="L3489" s="13">
        <f>(K3489/86400)+25569+(-5/24)</f>
        <v>42149.732083333329</v>
      </c>
      <c r="M3489" s="15" t="str">
        <f>TEXT(L3489, "mmm")</f>
        <v>May</v>
      </c>
      <c r="N3489" s="15" t="str">
        <f>TEXT(L3489, "yyyy")</f>
        <v>2015</v>
      </c>
      <c r="O3489" t="b">
        <v>0</v>
      </c>
      <c r="P3489">
        <v>66</v>
      </c>
      <c r="Q3489" t="b">
        <v>1</v>
      </c>
      <c r="R3489" t="s">
        <v>8271</v>
      </c>
      <c r="S3489" s="10">
        <f>(E3489/D3489)*100</f>
        <v>127.75000000000001</v>
      </c>
      <c r="T3489" s="12">
        <f>IF(P3489&gt;0,E3489/P3489,0)</f>
        <v>38.712121212121211</v>
      </c>
      <c r="U3489" t="str">
        <f>LEFT(R3489,FIND("/",R3489,1)-1)</f>
        <v>theater</v>
      </c>
      <c r="V3489" t="str">
        <f>RIGHT(R3489,(LEN(R3489)-LEN(U3489)-1))</f>
        <v>plays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>(I3490/86400)+25569+(-5/24)</f>
        <v>42111.458333333336</v>
      </c>
      <c r="K3490">
        <v>1427221560</v>
      </c>
      <c r="L3490" s="13">
        <f>(K3490/86400)+25569+(-5/24)</f>
        <v>42087.55972222222</v>
      </c>
      <c r="M3490" s="15" t="str">
        <f>TEXT(L3490, "mmm")</f>
        <v>Mar</v>
      </c>
      <c r="N3490" s="15" t="str">
        <f>TEXT(L3490, "yyyy")</f>
        <v>2015</v>
      </c>
      <c r="O3490" t="b">
        <v>0</v>
      </c>
      <c r="P3490">
        <v>29</v>
      </c>
      <c r="Q3490" t="b">
        <v>1</v>
      </c>
      <c r="R3490" t="s">
        <v>8271</v>
      </c>
      <c r="S3490" s="10">
        <f>(E3490/D3490)*100</f>
        <v>121.2</v>
      </c>
      <c r="T3490" s="12">
        <f>IF(P3490&gt;0,E3490/P3490,0)</f>
        <v>125.37931034482759</v>
      </c>
      <c r="U3490" t="str">
        <f>LEFT(R3490,FIND("/",R3490,1)-1)</f>
        <v>theater</v>
      </c>
      <c r="V3490" t="str">
        <f>RIGHT(R3490,(LEN(R3490)-LEN(U3490)-1))</f>
        <v>plays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>(I3491/86400)+25569+(-5/24)</f>
        <v>41783.666666666664</v>
      </c>
      <c r="K3491">
        <v>1398352531</v>
      </c>
      <c r="L3491" s="13">
        <f>(K3491/86400)+25569+(-5/24)</f>
        <v>41753.427442129629</v>
      </c>
      <c r="M3491" s="15" t="str">
        <f>TEXT(L3491, "mmm")</f>
        <v>Apr</v>
      </c>
      <c r="N3491" s="15" t="str">
        <f>TEXT(L3491, "yyyy")</f>
        <v>2014</v>
      </c>
      <c r="O3491" t="b">
        <v>0</v>
      </c>
      <c r="P3491">
        <v>72</v>
      </c>
      <c r="Q3491" t="b">
        <v>1</v>
      </c>
      <c r="R3491" t="s">
        <v>8271</v>
      </c>
      <c r="S3491" s="10">
        <f>(E3491/D3491)*100</f>
        <v>112.7</v>
      </c>
      <c r="T3491" s="12">
        <f>IF(P3491&gt;0,E3491/P3491,0)</f>
        <v>78.263888888888886</v>
      </c>
      <c r="U3491" t="str">
        <f>LEFT(R3491,FIND("/",R3491,1)-1)</f>
        <v>theater</v>
      </c>
      <c r="V3491" t="str">
        <f>RIGHT(R3491,(LEN(R3491)-LEN(U3491)-1))</f>
        <v>plays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>(I3492/86400)+25569+(-5/24)</f>
        <v>42473.594027777777</v>
      </c>
      <c r="K3492">
        <v>1457982924</v>
      </c>
      <c r="L3492" s="13">
        <f>(K3492/86400)+25569+(-5/24)</f>
        <v>42443.594027777777</v>
      </c>
      <c r="M3492" s="15" t="str">
        <f>TEXT(L3492, "mmm")</f>
        <v>Mar</v>
      </c>
      <c r="N3492" s="15" t="str">
        <f>TEXT(L3492, "yyyy")</f>
        <v>2016</v>
      </c>
      <c r="O3492" t="b">
        <v>0</v>
      </c>
      <c r="P3492">
        <v>27</v>
      </c>
      <c r="Q3492" t="b">
        <v>1</v>
      </c>
      <c r="R3492" t="s">
        <v>8271</v>
      </c>
      <c r="S3492" s="10">
        <f>(E3492/D3492)*100</f>
        <v>127.49999999999999</v>
      </c>
      <c r="T3492" s="12">
        <f>IF(P3492&gt;0,E3492/P3492,0)</f>
        <v>47.222222222222221</v>
      </c>
      <c r="U3492" t="str">
        <f>LEFT(R3492,FIND("/",R3492,1)-1)</f>
        <v>theater</v>
      </c>
      <c r="V3492" t="str">
        <f>RIGHT(R3492,(LEN(R3492)-LEN(U3492)-1))</f>
        <v>plays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>(I3493/86400)+25569+(-5/24)</f>
        <v>42142.041481481479</v>
      </c>
      <c r="K3493">
        <v>1430114384</v>
      </c>
      <c r="L3493" s="13">
        <f>(K3493/86400)+25569+(-5/24)</f>
        <v>42121.041481481479</v>
      </c>
      <c r="M3493" s="15" t="str">
        <f>TEXT(L3493, "mmm")</f>
        <v>Apr</v>
      </c>
      <c r="N3493" s="15" t="str">
        <f>TEXT(L3493, "yyyy")</f>
        <v>2015</v>
      </c>
      <c r="O3493" t="b">
        <v>0</v>
      </c>
      <c r="P3493">
        <v>10</v>
      </c>
      <c r="Q3493" t="b">
        <v>1</v>
      </c>
      <c r="R3493" t="s">
        <v>8271</v>
      </c>
      <c r="S3493" s="10">
        <f>(E3493/D3493)*100</f>
        <v>158.20000000000002</v>
      </c>
      <c r="T3493" s="12">
        <f>IF(P3493&gt;0,E3493/P3493,0)</f>
        <v>79.099999999999994</v>
      </c>
      <c r="U3493" t="str">
        <f>LEFT(R3493,FIND("/",R3493,1)-1)</f>
        <v>theater</v>
      </c>
      <c r="V3493" t="str">
        <f>RIGHT(R3493,(LEN(R3493)-LEN(U3493)-1))</f>
        <v>plays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>(I3494/86400)+25569+(-5/24)</f>
        <v>42302.800891203697</v>
      </c>
      <c r="K3494">
        <v>1442794397</v>
      </c>
      <c r="L3494" s="13">
        <f>(K3494/86400)+25569+(-5/24)</f>
        <v>42267.800891203697</v>
      </c>
      <c r="M3494" s="15" t="str">
        <f>TEXT(L3494, "mmm")</f>
        <v>Sep</v>
      </c>
      <c r="N3494" s="15" t="str">
        <f>TEXT(L3494, "yyyy")</f>
        <v>2015</v>
      </c>
      <c r="O3494" t="b">
        <v>0</v>
      </c>
      <c r="P3494">
        <v>35</v>
      </c>
      <c r="Q3494" t="b">
        <v>1</v>
      </c>
      <c r="R3494" t="s">
        <v>8271</v>
      </c>
      <c r="S3494" s="10">
        <f>(E3494/D3494)*100</f>
        <v>105.26894736842105</v>
      </c>
      <c r="T3494" s="12">
        <f>IF(P3494&gt;0,E3494/P3494,0)</f>
        <v>114.29199999999999</v>
      </c>
      <c r="U3494" t="str">
        <f>LEFT(R3494,FIND("/",R3494,1)-1)</f>
        <v>theater</v>
      </c>
      <c r="V3494" t="str">
        <f>RIGHT(R3494,(LEN(R3494)-LEN(U3494)-1))</f>
        <v>plays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>(I3495/86400)+25569+(-5/24)</f>
        <v>41868.007638888885</v>
      </c>
      <c r="K3495">
        <v>1406580436</v>
      </c>
      <c r="L3495" s="13">
        <f>(K3495/86400)+25569+(-5/24)</f>
        <v>41848.657824074071</v>
      </c>
      <c r="M3495" s="15" t="str">
        <f>TEXT(L3495, "mmm")</f>
        <v>Jul</v>
      </c>
      <c r="N3495" s="15" t="str">
        <f>TEXT(L3495, "yyyy")</f>
        <v>2014</v>
      </c>
      <c r="O3495" t="b">
        <v>0</v>
      </c>
      <c r="P3495">
        <v>29</v>
      </c>
      <c r="Q3495" t="b">
        <v>1</v>
      </c>
      <c r="R3495" t="s">
        <v>8271</v>
      </c>
      <c r="S3495" s="10">
        <f>(E3495/D3495)*100</f>
        <v>100</v>
      </c>
      <c r="T3495" s="12">
        <f>IF(P3495&gt;0,E3495/P3495,0)</f>
        <v>51.724137931034484</v>
      </c>
      <c r="U3495" t="str">
        <f>LEFT(R3495,FIND("/",R3495,1)-1)</f>
        <v>theater</v>
      </c>
      <c r="V3495" t="str">
        <f>RIGHT(R3495,(LEN(R3495)-LEN(U3495)-1))</f>
        <v>plays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>(I3496/86400)+25569+(-5/24)</f>
        <v>42700.041666666664</v>
      </c>
      <c r="K3496">
        <v>1479186575</v>
      </c>
      <c r="L3496" s="13">
        <f>(K3496/86400)+25569+(-5/24)</f>
        <v>42689.006655092591</v>
      </c>
      <c r="M3496" s="15" t="str">
        <f>TEXT(L3496, "mmm")</f>
        <v>Nov</v>
      </c>
      <c r="N3496" s="15" t="str">
        <f>TEXT(L3496, "yyyy")</f>
        <v>2016</v>
      </c>
      <c r="O3496" t="b">
        <v>0</v>
      </c>
      <c r="P3496">
        <v>13</v>
      </c>
      <c r="Q3496" t="b">
        <v>1</v>
      </c>
      <c r="R3496" t="s">
        <v>8271</v>
      </c>
      <c r="S3496" s="10">
        <f>(E3496/D3496)*100</f>
        <v>100</v>
      </c>
      <c r="T3496" s="12">
        <f>IF(P3496&gt;0,E3496/P3496,0)</f>
        <v>30.76923076923077</v>
      </c>
      <c r="U3496" t="str">
        <f>LEFT(R3496,FIND("/",R3496,1)-1)</f>
        <v>theater</v>
      </c>
      <c r="V3496" t="str">
        <f>RIGHT(R3496,(LEN(R3496)-LEN(U3496)-1))</f>
        <v>plays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>(I3497/86400)+25569+(-5/24)</f>
        <v>41944.512499999997</v>
      </c>
      <c r="K3497">
        <v>1412360309</v>
      </c>
      <c r="L3497" s="13">
        <f>(K3497/86400)+25569+(-5/24)</f>
        <v>41915.554502314808</v>
      </c>
      <c r="M3497" s="15" t="str">
        <f>TEXT(L3497, "mmm")</f>
        <v>Oct</v>
      </c>
      <c r="N3497" s="15" t="str">
        <f>TEXT(L3497, "yyyy")</f>
        <v>2014</v>
      </c>
      <c r="O3497" t="b">
        <v>0</v>
      </c>
      <c r="P3497">
        <v>72</v>
      </c>
      <c r="Q3497" t="b">
        <v>1</v>
      </c>
      <c r="R3497" t="s">
        <v>8271</v>
      </c>
      <c r="S3497" s="10">
        <f>(E3497/D3497)*100</f>
        <v>106.86</v>
      </c>
      <c r="T3497" s="12">
        <f>IF(P3497&gt;0,E3497/P3497,0)</f>
        <v>74.208333333333329</v>
      </c>
      <c r="U3497" t="str">
        <f>LEFT(R3497,FIND("/",R3497,1)-1)</f>
        <v>theater</v>
      </c>
      <c r="V3497" t="str">
        <f>RIGHT(R3497,(LEN(R3497)-LEN(U3497)-1))</f>
        <v>plays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>(I3498/86400)+25569+(-5/24)</f>
        <v>42624.638495370367</v>
      </c>
      <c r="K3498">
        <v>1470169166</v>
      </c>
      <c r="L3498" s="13">
        <f>(K3498/86400)+25569+(-5/24)</f>
        <v>42584.638495370367</v>
      </c>
      <c r="M3498" s="15" t="str">
        <f>TEXT(L3498, "mmm")</f>
        <v>Aug</v>
      </c>
      <c r="N3498" s="15" t="str">
        <f>TEXT(L3498, "yyyy")</f>
        <v>2016</v>
      </c>
      <c r="O3498" t="b">
        <v>0</v>
      </c>
      <c r="P3498">
        <v>78</v>
      </c>
      <c r="Q3498" t="b">
        <v>1</v>
      </c>
      <c r="R3498" t="s">
        <v>8271</v>
      </c>
      <c r="S3498" s="10">
        <f>(E3498/D3498)*100</f>
        <v>124.4</v>
      </c>
      <c r="T3498" s="12">
        <f>IF(P3498&gt;0,E3498/P3498,0)</f>
        <v>47.846153846153847</v>
      </c>
      <c r="U3498" t="str">
        <f>LEFT(R3498,FIND("/",R3498,1)-1)</f>
        <v>theater</v>
      </c>
      <c r="V3498" t="str">
        <f>RIGHT(R3498,(LEN(R3498)-LEN(U3498)-1))</f>
        <v>plays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>(I3499/86400)+25569+(-5/24)</f>
        <v>42523.708333333336</v>
      </c>
      <c r="K3499">
        <v>1463852904</v>
      </c>
      <c r="L3499" s="13">
        <f>(K3499/86400)+25569+(-5/24)</f>
        <v>42511.53361111111</v>
      </c>
      <c r="M3499" s="15" t="str">
        <f>TEXT(L3499, "mmm")</f>
        <v>May</v>
      </c>
      <c r="N3499" s="15" t="str">
        <f>TEXT(L3499, "yyyy")</f>
        <v>2016</v>
      </c>
      <c r="O3499" t="b">
        <v>0</v>
      </c>
      <c r="P3499">
        <v>49</v>
      </c>
      <c r="Q3499" t="b">
        <v>1</v>
      </c>
      <c r="R3499" t="s">
        <v>8271</v>
      </c>
      <c r="S3499" s="10">
        <f>(E3499/D3499)*100</f>
        <v>108.70406189555126</v>
      </c>
      <c r="T3499" s="12">
        <f>IF(P3499&gt;0,E3499/P3499,0)</f>
        <v>34.408163265306122</v>
      </c>
      <c r="U3499" t="str">
        <f>LEFT(R3499,FIND("/",R3499,1)-1)</f>
        <v>theater</v>
      </c>
      <c r="V3499" t="str">
        <f>RIGHT(R3499,(LEN(R3499)-LEN(U3499)-1))</f>
        <v>plays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>(I3500/86400)+25569+(-5/24)</f>
        <v>42518.697222222218</v>
      </c>
      <c r="K3500">
        <v>1459309704</v>
      </c>
      <c r="L3500" s="13">
        <f>(K3500/86400)+25569+(-5/24)</f>
        <v>42458.950277777774</v>
      </c>
      <c r="M3500" s="15" t="str">
        <f>TEXT(L3500, "mmm")</f>
        <v>Mar</v>
      </c>
      <c r="N3500" s="15" t="str">
        <f>TEXT(L3500, "yyyy")</f>
        <v>2016</v>
      </c>
      <c r="O3500" t="b">
        <v>0</v>
      </c>
      <c r="P3500">
        <v>42</v>
      </c>
      <c r="Q3500" t="b">
        <v>1</v>
      </c>
      <c r="R3500" t="s">
        <v>8271</v>
      </c>
      <c r="S3500" s="10">
        <f>(E3500/D3500)*100</f>
        <v>102.42424242424242</v>
      </c>
      <c r="T3500" s="12">
        <f>IF(P3500&gt;0,E3500/P3500,0)</f>
        <v>40.238095238095241</v>
      </c>
      <c r="U3500" t="str">
        <f>LEFT(R3500,FIND("/",R3500,1)-1)</f>
        <v>theater</v>
      </c>
      <c r="V3500" t="str">
        <f>RIGHT(R3500,(LEN(R3500)-LEN(U3500)-1))</f>
        <v>plays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>(I3501/86400)+25569+(-5/24)</f>
        <v>42186.082638888889</v>
      </c>
      <c r="K3501">
        <v>1431046325</v>
      </c>
      <c r="L3501" s="13">
        <f>(K3501/86400)+25569+(-5/24)</f>
        <v>42131.827835648146</v>
      </c>
      <c r="M3501" s="15" t="str">
        <f>TEXT(L3501, "mmm")</f>
        <v>May</v>
      </c>
      <c r="N3501" s="15" t="str">
        <f>TEXT(L3501, "yyyy")</f>
        <v>2015</v>
      </c>
      <c r="O3501" t="b">
        <v>0</v>
      </c>
      <c r="P3501">
        <v>35</v>
      </c>
      <c r="Q3501" t="b">
        <v>1</v>
      </c>
      <c r="R3501" t="s">
        <v>8271</v>
      </c>
      <c r="S3501" s="10">
        <f>(E3501/D3501)*100</f>
        <v>105.5</v>
      </c>
      <c r="T3501" s="12">
        <f>IF(P3501&gt;0,E3501/P3501,0)</f>
        <v>60.285714285714285</v>
      </c>
      <c r="U3501" t="str">
        <f>LEFT(R3501,FIND("/",R3501,1)-1)</f>
        <v>theater</v>
      </c>
      <c r="V3501" t="str">
        <f>RIGHT(R3501,(LEN(R3501)-LEN(U3501)-1))</f>
        <v>plays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>(I3502/86400)+25569+(-5/24)</f>
        <v>42435.999305555553</v>
      </c>
      <c r="K3502">
        <v>1455919438</v>
      </c>
      <c r="L3502" s="13">
        <f>(K3502/86400)+25569+(-5/24)</f>
        <v>42419.711087962962</v>
      </c>
      <c r="M3502" s="15" t="str">
        <f>TEXT(L3502, "mmm")</f>
        <v>Feb</v>
      </c>
      <c r="N3502" s="15" t="str">
        <f>TEXT(L3502, "yyyy")</f>
        <v>2016</v>
      </c>
      <c r="O3502" t="b">
        <v>0</v>
      </c>
      <c r="P3502">
        <v>42</v>
      </c>
      <c r="Q3502" t="b">
        <v>1</v>
      </c>
      <c r="R3502" t="s">
        <v>8271</v>
      </c>
      <c r="S3502" s="10">
        <f>(E3502/D3502)*100</f>
        <v>106.3</v>
      </c>
      <c r="T3502" s="12">
        <f>IF(P3502&gt;0,E3502/P3502,0)</f>
        <v>25.30952380952381</v>
      </c>
      <c r="U3502" t="str">
        <f>LEFT(R3502,FIND("/",R3502,1)-1)</f>
        <v>theater</v>
      </c>
      <c r="V3502" t="str">
        <f>RIGHT(R3502,(LEN(R3502)-LEN(U3502)-1))</f>
        <v>plays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>(I3503/86400)+25569+(-5/24)</f>
        <v>42258.555497685178</v>
      </c>
      <c r="K3503">
        <v>1439835595</v>
      </c>
      <c r="L3503" s="13">
        <f>(K3503/86400)+25569+(-5/24)</f>
        <v>42233.555497685178</v>
      </c>
      <c r="M3503" s="15" t="str">
        <f>TEXT(L3503, "mmm")</f>
        <v>Aug</v>
      </c>
      <c r="N3503" s="15" t="str">
        <f>TEXT(L3503, "yyyy")</f>
        <v>2015</v>
      </c>
      <c r="O3503" t="b">
        <v>0</v>
      </c>
      <c r="P3503">
        <v>42</v>
      </c>
      <c r="Q3503" t="b">
        <v>1</v>
      </c>
      <c r="R3503" t="s">
        <v>8271</v>
      </c>
      <c r="S3503" s="10">
        <f>(E3503/D3503)*100</f>
        <v>100.66666666666666</v>
      </c>
      <c r="T3503" s="12">
        <f>IF(P3503&gt;0,E3503/P3503,0)</f>
        <v>35.952380952380949</v>
      </c>
      <c r="U3503" t="str">
        <f>LEFT(R3503,FIND("/",R3503,1)-1)</f>
        <v>theater</v>
      </c>
      <c r="V3503" t="str">
        <f>RIGHT(R3503,(LEN(R3503)-LEN(U3503)-1))</f>
        <v>plays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>(I3504/86400)+25569+(-5/24)</f>
        <v>42444.957638888889</v>
      </c>
      <c r="K3504">
        <v>1456862924</v>
      </c>
      <c r="L3504" s="13">
        <f>(K3504/86400)+25569+(-5/24)</f>
        <v>42430.631064814814</v>
      </c>
      <c r="M3504" s="15" t="str">
        <f>TEXT(L3504, "mmm")</f>
        <v>Mar</v>
      </c>
      <c r="N3504" s="15" t="str">
        <f>TEXT(L3504, "yyyy")</f>
        <v>2016</v>
      </c>
      <c r="O3504" t="b">
        <v>0</v>
      </c>
      <c r="P3504">
        <v>31</v>
      </c>
      <c r="Q3504" t="b">
        <v>1</v>
      </c>
      <c r="R3504" t="s">
        <v>8271</v>
      </c>
      <c r="S3504" s="10">
        <f>(E3504/D3504)*100</f>
        <v>105.4</v>
      </c>
      <c r="T3504" s="12">
        <f>IF(P3504&gt;0,E3504/P3504,0)</f>
        <v>136</v>
      </c>
      <c r="U3504" t="str">
        <f>LEFT(R3504,FIND("/",R3504,1)-1)</f>
        <v>theater</v>
      </c>
      <c r="V3504" t="str">
        <f>RIGHT(R3504,(LEN(R3504)-LEN(U3504)-1))</f>
        <v>plays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>(I3505/86400)+25569+(-5/24)</f>
        <v>42575.27</v>
      </c>
      <c r="K3505">
        <v>1466767728</v>
      </c>
      <c r="L3505" s="13">
        <f>(K3505/86400)+25569+(-5/24)</f>
        <v>42545.27</v>
      </c>
      <c r="M3505" s="15" t="str">
        <f>TEXT(L3505, "mmm")</f>
        <v>Jun</v>
      </c>
      <c r="N3505" s="15" t="str">
        <f>TEXT(L3505, "yyyy")</f>
        <v>2016</v>
      </c>
      <c r="O3505" t="b">
        <v>0</v>
      </c>
      <c r="P3505">
        <v>38</v>
      </c>
      <c r="Q3505" t="b">
        <v>1</v>
      </c>
      <c r="R3505" t="s">
        <v>8271</v>
      </c>
      <c r="S3505" s="10">
        <f>(E3505/D3505)*100</f>
        <v>107.55999999999999</v>
      </c>
      <c r="T3505" s="12">
        <f>IF(P3505&gt;0,E3505/P3505,0)</f>
        <v>70.763157894736835</v>
      </c>
      <c r="U3505" t="str">
        <f>LEFT(R3505,FIND("/",R3505,1)-1)</f>
        <v>theater</v>
      </c>
      <c r="V3505" t="str">
        <f>RIGHT(R3505,(LEN(R3505)-LEN(U3505)-1))</f>
        <v>plays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>(I3506/86400)+25569+(-5/24)</f>
        <v>42327.582071759258</v>
      </c>
      <c r="K3506">
        <v>1445363891</v>
      </c>
      <c r="L3506" s="13">
        <f>(K3506/86400)+25569+(-5/24)</f>
        <v>42297.540405092594</v>
      </c>
      <c r="M3506" s="15" t="str">
        <f>TEXT(L3506, "mmm")</f>
        <v>Oct</v>
      </c>
      <c r="N3506" s="15" t="str">
        <f>TEXT(L3506, "yyyy")</f>
        <v>2015</v>
      </c>
      <c r="O3506" t="b">
        <v>0</v>
      </c>
      <c r="P3506">
        <v>8</v>
      </c>
      <c r="Q3506" t="b">
        <v>1</v>
      </c>
      <c r="R3506" t="s">
        <v>8271</v>
      </c>
      <c r="S3506" s="10">
        <f>(E3506/D3506)*100</f>
        <v>100</v>
      </c>
      <c r="T3506" s="12">
        <f>IF(P3506&gt;0,E3506/P3506,0)</f>
        <v>125</v>
      </c>
      <c r="U3506" t="str">
        <f>LEFT(R3506,FIND("/",R3506,1)-1)</f>
        <v>theater</v>
      </c>
      <c r="V3506" t="str">
        <f>RIGHT(R3506,(LEN(R3506)-LEN(U3506)-1))</f>
        <v>plays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>(I3507/86400)+25569+(-5/24)</f>
        <v>41771.958333333328</v>
      </c>
      <c r="K3507">
        <v>1398983245</v>
      </c>
      <c r="L3507" s="13">
        <f>(K3507/86400)+25569+(-5/24)</f>
        <v>41760.727372685185</v>
      </c>
      <c r="M3507" s="15" t="str">
        <f>TEXT(L3507, "mmm")</f>
        <v>May</v>
      </c>
      <c r="N3507" s="15" t="str">
        <f>TEXT(L3507, "yyyy")</f>
        <v>2014</v>
      </c>
      <c r="O3507" t="b">
        <v>0</v>
      </c>
      <c r="P3507">
        <v>39</v>
      </c>
      <c r="Q3507" t="b">
        <v>1</v>
      </c>
      <c r="R3507" t="s">
        <v>8271</v>
      </c>
      <c r="S3507" s="10">
        <f>(E3507/D3507)*100</f>
        <v>103.76</v>
      </c>
      <c r="T3507" s="12">
        <f>IF(P3507&gt;0,E3507/P3507,0)</f>
        <v>66.512820512820511</v>
      </c>
      <c r="U3507" t="str">
        <f>LEFT(R3507,FIND("/",R3507,1)-1)</f>
        <v>theater</v>
      </c>
      <c r="V3507" t="str">
        <f>RIGHT(R3507,(LEN(R3507)-LEN(U3507)-1))</f>
        <v>plays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>(I3508/86400)+25569+(-5/24)</f>
        <v>41874.525925925926</v>
      </c>
      <c r="K3508">
        <v>1404927440</v>
      </c>
      <c r="L3508" s="13">
        <f>(K3508/86400)+25569+(-5/24)</f>
        <v>41829.525925925926</v>
      </c>
      <c r="M3508" s="15" t="str">
        <f>TEXT(L3508, "mmm")</f>
        <v>Jul</v>
      </c>
      <c r="N3508" s="15" t="str">
        <f>TEXT(L3508, "yyyy")</f>
        <v>2014</v>
      </c>
      <c r="O3508" t="b">
        <v>0</v>
      </c>
      <c r="P3508">
        <v>29</v>
      </c>
      <c r="Q3508" t="b">
        <v>1</v>
      </c>
      <c r="R3508" t="s">
        <v>8271</v>
      </c>
      <c r="S3508" s="10">
        <f>(E3508/D3508)*100</f>
        <v>101.49999999999999</v>
      </c>
      <c r="T3508" s="12">
        <f>IF(P3508&gt;0,E3508/P3508,0)</f>
        <v>105</v>
      </c>
      <c r="U3508" t="str">
        <f>LEFT(R3508,FIND("/",R3508,1)-1)</f>
        <v>theater</v>
      </c>
      <c r="V3508" t="str">
        <f>RIGHT(R3508,(LEN(R3508)-LEN(U3508)-1))</f>
        <v>plays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>(I3509/86400)+25569+(-5/24)</f>
        <v>42521.714548611104</v>
      </c>
      <c r="K3509">
        <v>1462140537</v>
      </c>
      <c r="L3509" s="13">
        <f>(K3509/86400)+25569+(-5/24)</f>
        <v>42491.714548611104</v>
      </c>
      <c r="M3509" s="15" t="str">
        <f>TEXT(L3509, "mmm")</f>
        <v>May</v>
      </c>
      <c r="N3509" s="15" t="str">
        <f>TEXT(L3509, "yyyy")</f>
        <v>2016</v>
      </c>
      <c r="O3509" t="b">
        <v>0</v>
      </c>
      <c r="P3509">
        <v>72</v>
      </c>
      <c r="Q3509" t="b">
        <v>1</v>
      </c>
      <c r="R3509" t="s">
        <v>8271</v>
      </c>
      <c r="S3509" s="10">
        <f>(E3509/D3509)*100</f>
        <v>104.4</v>
      </c>
      <c r="T3509" s="12">
        <f>IF(P3509&gt;0,E3509/P3509,0)</f>
        <v>145</v>
      </c>
      <c r="U3509" t="str">
        <f>LEFT(R3509,FIND("/",R3509,1)-1)</f>
        <v>theater</v>
      </c>
      <c r="V3509" t="str">
        <f>RIGHT(R3509,(LEN(R3509)-LEN(U3509)-1))</f>
        <v>plays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>(I3510/86400)+25569+(-5/24)</f>
        <v>42500.666666666664</v>
      </c>
      <c r="K3510">
        <v>1460914253</v>
      </c>
      <c r="L3510" s="13">
        <f>(K3510/86400)+25569+(-5/24)</f>
        <v>42477.521446759252</v>
      </c>
      <c r="M3510" s="15" t="str">
        <f>TEXT(L3510, "mmm")</f>
        <v>Apr</v>
      </c>
      <c r="N3510" s="15" t="str">
        <f>TEXT(L3510, "yyyy")</f>
        <v>2016</v>
      </c>
      <c r="O3510" t="b">
        <v>0</v>
      </c>
      <c r="P3510">
        <v>15</v>
      </c>
      <c r="Q3510" t="b">
        <v>1</v>
      </c>
      <c r="R3510" t="s">
        <v>8271</v>
      </c>
      <c r="S3510" s="10">
        <f>(E3510/D3510)*100</f>
        <v>180</v>
      </c>
      <c r="T3510" s="12">
        <f>IF(P3510&gt;0,E3510/P3510,0)</f>
        <v>12</v>
      </c>
      <c r="U3510" t="str">
        <f>LEFT(R3510,FIND("/",R3510,1)-1)</f>
        <v>theater</v>
      </c>
      <c r="V3510" t="str">
        <f>RIGHT(R3510,(LEN(R3510)-LEN(U3510)-1))</f>
        <v>plays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>(I3511/86400)+25569+(-5/24)</f>
        <v>41963.996527777774</v>
      </c>
      <c r="K3511">
        <v>1415392666</v>
      </c>
      <c r="L3511" s="13">
        <f>(K3511/86400)+25569+(-5/24)</f>
        <v>41950.651226851849</v>
      </c>
      <c r="M3511" s="15" t="str">
        <f>TEXT(L3511, "mmm")</f>
        <v>Nov</v>
      </c>
      <c r="N3511" s="15" t="str">
        <f>TEXT(L3511, "yyyy")</f>
        <v>2014</v>
      </c>
      <c r="O3511" t="b">
        <v>0</v>
      </c>
      <c r="P3511">
        <v>33</v>
      </c>
      <c r="Q3511" t="b">
        <v>1</v>
      </c>
      <c r="R3511" t="s">
        <v>8271</v>
      </c>
      <c r="S3511" s="10">
        <f>(E3511/D3511)*100</f>
        <v>106.33333333333333</v>
      </c>
      <c r="T3511" s="12">
        <f>IF(P3511&gt;0,E3511/P3511,0)</f>
        <v>96.666666666666671</v>
      </c>
      <c r="U3511" t="str">
        <f>LEFT(R3511,FIND("/",R3511,1)-1)</f>
        <v>theater</v>
      </c>
      <c r="V3511" t="str">
        <f>RIGHT(R3511,(LEN(R3511)-LEN(U3511)-1))</f>
        <v>plays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>(I3512/86400)+25569+(-5/24)</f>
        <v>41822.412569444445</v>
      </c>
      <c r="K3512">
        <v>1402584846</v>
      </c>
      <c r="L3512" s="13">
        <f>(K3512/86400)+25569+(-5/24)</f>
        <v>41802.412569444445</v>
      </c>
      <c r="M3512" s="15" t="str">
        <f>TEXT(L3512, "mmm")</f>
        <v>Jun</v>
      </c>
      <c r="N3512" s="15" t="str">
        <f>TEXT(L3512, "yyyy")</f>
        <v>2014</v>
      </c>
      <c r="O3512" t="b">
        <v>0</v>
      </c>
      <c r="P3512">
        <v>15</v>
      </c>
      <c r="Q3512" t="b">
        <v>1</v>
      </c>
      <c r="R3512" t="s">
        <v>8271</v>
      </c>
      <c r="S3512" s="10">
        <f>(E3512/D3512)*100</f>
        <v>100.55555555555556</v>
      </c>
      <c r="T3512" s="12">
        <f>IF(P3512&gt;0,E3512/P3512,0)</f>
        <v>60.333333333333336</v>
      </c>
      <c r="U3512" t="str">
        <f>LEFT(R3512,FIND("/",R3512,1)-1)</f>
        <v>theater</v>
      </c>
      <c r="V3512" t="str">
        <f>RIGHT(R3512,(LEN(R3512)-LEN(U3512)-1))</f>
        <v>plays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>(I3513/86400)+25569+(-5/24)</f>
        <v>41950.5625</v>
      </c>
      <c r="K3513">
        <v>1413406695</v>
      </c>
      <c r="L3513" s="13">
        <f>(K3513/86400)+25569+(-5/24)</f>
        <v>41927.665451388886</v>
      </c>
      <c r="M3513" s="15" t="str">
        <f>TEXT(L3513, "mmm")</f>
        <v>Oct</v>
      </c>
      <c r="N3513" s="15" t="str">
        <f>TEXT(L3513, "yyyy")</f>
        <v>2014</v>
      </c>
      <c r="O3513" t="b">
        <v>0</v>
      </c>
      <c r="P3513">
        <v>19</v>
      </c>
      <c r="Q3513" t="b">
        <v>1</v>
      </c>
      <c r="R3513" t="s">
        <v>8271</v>
      </c>
      <c r="S3513" s="10">
        <f>(E3513/D3513)*100</f>
        <v>101.2</v>
      </c>
      <c r="T3513" s="12">
        <f>IF(P3513&gt;0,E3513/P3513,0)</f>
        <v>79.89473684210526</v>
      </c>
      <c r="U3513" t="str">
        <f>LEFT(R3513,FIND("/",R3513,1)-1)</f>
        <v>theater</v>
      </c>
      <c r="V3513" t="str">
        <f>RIGHT(R3513,(LEN(R3513)-LEN(U3513)-1))</f>
        <v>plays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>(I3514/86400)+25569+(-5/24)</f>
        <v>42117.286944444444</v>
      </c>
      <c r="K3514">
        <v>1424609592</v>
      </c>
      <c r="L3514" s="13">
        <f>(K3514/86400)+25569+(-5/24)</f>
        <v>42057.328611111108</v>
      </c>
      <c r="M3514" s="15" t="str">
        <f>TEXT(L3514, "mmm")</f>
        <v>Feb</v>
      </c>
      <c r="N3514" s="15" t="str">
        <f>TEXT(L3514, "yyyy")</f>
        <v>2015</v>
      </c>
      <c r="O3514" t="b">
        <v>0</v>
      </c>
      <c r="P3514">
        <v>17</v>
      </c>
      <c r="Q3514" t="b">
        <v>1</v>
      </c>
      <c r="R3514" t="s">
        <v>8271</v>
      </c>
      <c r="S3514" s="10">
        <f>(E3514/D3514)*100</f>
        <v>100</v>
      </c>
      <c r="T3514" s="12">
        <f>IF(P3514&gt;0,E3514/P3514,0)</f>
        <v>58.823529411764703</v>
      </c>
      <c r="U3514" t="str">
        <f>LEFT(R3514,FIND("/",R3514,1)-1)</f>
        <v>theater</v>
      </c>
      <c r="V3514" t="str">
        <f>RIGHT(R3514,(LEN(R3514)-LEN(U3514)-1))</f>
        <v>plays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>(I3515/86400)+25569+(-5/24)</f>
        <v>41793.999305555553</v>
      </c>
      <c r="K3515">
        <v>1400725112</v>
      </c>
      <c r="L3515" s="13">
        <f>(K3515/86400)+25569+(-5/24)</f>
        <v>41780.887870370367</v>
      </c>
      <c r="M3515" s="15" t="str">
        <f>TEXT(L3515, "mmm")</f>
        <v>May</v>
      </c>
      <c r="N3515" s="15" t="str">
        <f>TEXT(L3515, "yyyy")</f>
        <v>2014</v>
      </c>
      <c r="O3515" t="b">
        <v>0</v>
      </c>
      <c r="P3515">
        <v>44</v>
      </c>
      <c r="Q3515" t="b">
        <v>1</v>
      </c>
      <c r="R3515" t="s">
        <v>8271</v>
      </c>
      <c r="S3515" s="10">
        <f>(E3515/D3515)*100</f>
        <v>118.39285714285714</v>
      </c>
      <c r="T3515" s="12">
        <f>IF(P3515&gt;0,E3515/P3515,0)</f>
        <v>75.340909090909093</v>
      </c>
      <c r="U3515" t="str">
        <f>LEFT(R3515,FIND("/",R3515,1)-1)</f>
        <v>theater</v>
      </c>
      <c r="V3515" t="str">
        <f>RIGHT(R3515,(LEN(R3515)-LEN(U3515)-1))</f>
        <v>plays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>(I3516/86400)+25569+(-5/24)</f>
        <v>42036.999305555553</v>
      </c>
      <c r="K3516">
        <v>1421439552</v>
      </c>
      <c r="L3516" s="13">
        <f>(K3516/86400)+25569+(-5/24)</f>
        <v>42020.638333333329</v>
      </c>
      <c r="M3516" s="15" t="str">
        <f>TEXT(L3516, "mmm")</f>
        <v>Jan</v>
      </c>
      <c r="N3516" s="15" t="str">
        <f>TEXT(L3516, "yyyy")</f>
        <v>2015</v>
      </c>
      <c r="O3516" t="b">
        <v>0</v>
      </c>
      <c r="P3516">
        <v>10</v>
      </c>
      <c r="Q3516" t="b">
        <v>1</v>
      </c>
      <c r="R3516" t="s">
        <v>8271</v>
      </c>
      <c r="S3516" s="10">
        <f>(E3516/D3516)*100</f>
        <v>110.00000000000001</v>
      </c>
      <c r="T3516" s="12">
        <f>IF(P3516&gt;0,E3516/P3516,0)</f>
        <v>55</v>
      </c>
      <c r="U3516" t="str">
        <f>LEFT(R3516,FIND("/",R3516,1)-1)</f>
        <v>theater</v>
      </c>
      <c r="V3516" t="str">
        <f>RIGHT(R3516,(LEN(R3516)-LEN(U3516)-1))</f>
        <v>plays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>(I3517/86400)+25569+(-5/24)</f>
        <v>42155.564479166664</v>
      </c>
      <c r="K3517">
        <v>1430505171</v>
      </c>
      <c r="L3517" s="13">
        <f>(K3517/86400)+25569+(-5/24)</f>
        <v>42125.564479166664</v>
      </c>
      <c r="M3517" s="15" t="str">
        <f>TEXT(L3517, "mmm")</f>
        <v>May</v>
      </c>
      <c r="N3517" s="15" t="str">
        <f>TEXT(L3517, "yyyy")</f>
        <v>2015</v>
      </c>
      <c r="O3517" t="b">
        <v>0</v>
      </c>
      <c r="P3517">
        <v>46</v>
      </c>
      <c r="Q3517" t="b">
        <v>1</v>
      </c>
      <c r="R3517" t="s">
        <v>8271</v>
      </c>
      <c r="S3517" s="10">
        <f>(E3517/D3517)*100</f>
        <v>102.66666666666666</v>
      </c>
      <c r="T3517" s="12">
        <f>IF(P3517&gt;0,E3517/P3517,0)</f>
        <v>66.956521739130437</v>
      </c>
      <c r="U3517" t="str">
        <f>LEFT(R3517,FIND("/",R3517,1)-1)</f>
        <v>theater</v>
      </c>
      <c r="V3517" t="str">
        <f>RIGHT(R3517,(LEN(R3517)-LEN(U3517)-1))</f>
        <v>plays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>(I3518/86400)+25569+(-5/24)</f>
        <v>41889.916666666664</v>
      </c>
      <c r="K3518">
        <v>1407197670</v>
      </c>
      <c r="L3518" s="13">
        <f>(K3518/86400)+25569+(-5/24)</f>
        <v>41855.801736111105</v>
      </c>
      <c r="M3518" s="15" t="str">
        <f>TEXT(L3518, "mmm")</f>
        <v>Aug</v>
      </c>
      <c r="N3518" s="15" t="str">
        <f>TEXT(L3518, "yyyy")</f>
        <v>2014</v>
      </c>
      <c r="O3518" t="b">
        <v>0</v>
      </c>
      <c r="P3518">
        <v>11</v>
      </c>
      <c r="Q3518" t="b">
        <v>1</v>
      </c>
      <c r="R3518" t="s">
        <v>8271</v>
      </c>
      <c r="S3518" s="10">
        <f>(E3518/D3518)*100</f>
        <v>100</v>
      </c>
      <c r="T3518" s="12">
        <f>IF(P3518&gt;0,E3518/P3518,0)</f>
        <v>227.27272727272728</v>
      </c>
      <c r="U3518" t="str">
        <f>LEFT(R3518,FIND("/",R3518,1)-1)</f>
        <v>theater</v>
      </c>
      <c r="V3518" t="str">
        <f>RIGHT(R3518,(LEN(R3518)-LEN(U3518)-1))</f>
        <v>plays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>(I3519/86400)+25569+(-5/24)</f>
        <v>41824.25</v>
      </c>
      <c r="K3519">
        <v>1401910634</v>
      </c>
      <c r="L3519" s="13">
        <f>(K3519/86400)+25569+(-5/24)</f>
        <v>41794.609189814808</v>
      </c>
      <c r="M3519" s="15" t="str">
        <f>TEXT(L3519, "mmm")</f>
        <v>Jun</v>
      </c>
      <c r="N3519" s="15" t="str">
        <f>TEXT(L3519, "yyyy")</f>
        <v>2014</v>
      </c>
      <c r="O3519" t="b">
        <v>0</v>
      </c>
      <c r="P3519">
        <v>13</v>
      </c>
      <c r="Q3519" t="b">
        <v>1</v>
      </c>
      <c r="R3519" t="s">
        <v>8271</v>
      </c>
      <c r="S3519" s="10">
        <f>(E3519/D3519)*100</f>
        <v>100</v>
      </c>
      <c r="T3519" s="12">
        <f>IF(P3519&gt;0,E3519/P3519,0)</f>
        <v>307.69230769230768</v>
      </c>
      <c r="U3519" t="str">
        <f>LEFT(R3519,FIND("/",R3519,1)-1)</f>
        <v>theater</v>
      </c>
      <c r="V3519" t="str">
        <f>RIGHT(R3519,(LEN(R3519)-LEN(U3519)-1))</f>
        <v>plays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>(I3520/86400)+25569+(-5/24)</f>
        <v>41914.38958333333</v>
      </c>
      <c r="K3520">
        <v>1410461299</v>
      </c>
      <c r="L3520" s="13">
        <f>(K3520/86400)+25569+(-5/24)</f>
        <v>41893.575219907405</v>
      </c>
      <c r="M3520" s="15" t="str">
        <f>TEXT(L3520, "mmm")</f>
        <v>Sep</v>
      </c>
      <c r="N3520" s="15" t="str">
        <f>TEXT(L3520, "yyyy")</f>
        <v>2014</v>
      </c>
      <c r="O3520" t="b">
        <v>0</v>
      </c>
      <c r="P3520">
        <v>33</v>
      </c>
      <c r="Q3520" t="b">
        <v>1</v>
      </c>
      <c r="R3520" t="s">
        <v>8271</v>
      </c>
      <c r="S3520" s="10">
        <f>(E3520/D3520)*100</f>
        <v>110.04599999999999</v>
      </c>
      <c r="T3520" s="12">
        <f>IF(P3520&gt;0,E3520/P3520,0)</f>
        <v>50.020909090909093</v>
      </c>
      <c r="U3520" t="str">
        <f>LEFT(R3520,FIND("/",R3520,1)-1)</f>
        <v>theater</v>
      </c>
      <c r="V3520" t="str">
        <f>RIGHT(R3520,(LEN(R3520)-LEN(U3520)-1))</f>
        <v>plays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>(I3521/86400)+25569+(-5/24)</f>
        <v>42067.390624999993</v>
      </c>
      <c r="K3521">
        <v>1422886950</v>
      </c>
      <c r="L3521" s="13">
        <f>(K3521/86400)+25569+(-5/24)</f>
        <v>42037.390624999993</v>
      </c>
      <c r="M3521" s="15" t="str">
        <f>TEXT(L3521, "mmm")</f>
        <v>Feb</v>
      </c>
      <c r="N3521" s="15" t="str">
        <f>TEXT(L3521, "yyyy")</f>
        <v>2015</v>
      </c>
      <c r="O3521" t="b">
        <v>0</v>
      </c>
      <c r="P3521">
        <v>28</v>
      </c>
      <c r="Q3521" t="b">
        <v>1</v>
      </c>
      <c r="R3521" t="s">
        <v>8271</v>
      </c>
      <c r="S3521" s="10">
        <f>(E3521/D3521)*100</f>
        <v>101.35000000000001</v>
      </c>
      <c r="T3521" s="12">
        <f>IF(P3521&gt;0,E3521/P3521,0)</f>
        <v>72.392857142857139</v>
      </c>
      <c r="U3521" t="str">
        <f>LEFT(R3521,FIND("/",R3521,1)-1)</f>
        <v>theater</v>
      </c>
      <c r="V3521" t="str">
        <f>RIGHT(R3521,(LEN(R3521)-LEN(U3521)-1))</f>
        <v>plays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>(I3522/86400)+25569+(-5/24)</f>
        <v>42253.365972222215</v>
      </c>
      <c r="K3522">
        <v>1439322412</v>
      </c>
      <c r="L3522" s="13">
        <f>(K3522/86400)+25569+(-5/24)</f>
        <v>42227.615879629629</v>
      </c>
      <c r="M3522" s="15" t="str">
        <f>TEXT(L3522, "mmm")</f>
        <v>Aug</v>
      </c>
      <c r="N3522" s="15" t="str">
        <f>TEXT(L3522, "yyyy")</f>
        <v>2015</v>
      </c>
      <c r="O3522" t="b">
        <v>0</v>
      </c>
      <c r="P3522">
        <v>21</v>
      </c>
      <c r="Q3522" t="b">
        <v>1</v>
      </c>
      <c r="R3522" t="s">
        <v>8271</v>
      </c>
      <c r="S3522" s="10">
        <f>(E3522/D3522)*100</f>
        <v>100.75</v>
      </c>
      <c r="T3522" s="12">
        <f>IF(P3522&gt;0,E3522/P3522,0)</f>
        <v>95.952380952380949</v>
      </c>
      <c r="U3522" t="str">
        <f>LEFT(R3522,FIND("/",R3522,1)-1)</f>
        <v>theater</v>
      </c>
      <c r="V3522" t="str">
        <f>RIGHT(R3522,(LEN(R3522)-LEN(U3522)-1))</f>
        <v>plays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>(I3523/86400)+25569+(-5/24)</f>
        <v>41911.153009259258</v>
      </c>
      <c r="K3523">
        <v>1409388020</v>
      </c>
      <c r="L3523" s="13">
        <f>(K3523/86400)+25569+(-5/24)</f>
        <v>41881.153009259258</v>
      </c>
      <c r="M3523" s="15" t="str">
        <f>TEXT(L3523, "mmm")</f>
        <v>Aug</v>
      </c>
      <c r="N3523" s="15" t="str">
        <f>TEXT(L3523, "yyyy")</f>
        <v>2014</v>
      </c>
      <c r="O3523" t="b">
        <v>0</v>
      </c>
      <c r="P3523">
        <v>13</v>
      </c>
      <c r="Q3523" t="b">
        <v>1</v>
      </c>
      <c r="R3523" t="s">
        <v>8271</v>
      </c>
      <c r="S3523" s="10">
        <f>(E3523/D3523)*100</f>
        <v>169.42857142857144</v>
      </c>
      <c r="T3523" s="12">
        <f>IF(P3523&gt;0,E3523/P3523,0)</f>
        <v>45.615384615384613</v>
      </c>
      <c r="U3523" t="str">
        <f>LEFT(R3523,FIND("/",R3523,1)-1)</f>
        <v>theater</v>
      </c>
      <c r="V3523" t="str">
        <f>RIGHT(R3523,(LEN(R3523)-LEN(U3523)-1))</f>
        <v>plays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>(I3524/86400)+25569+(-5/24)</f>
        <v>42262.212500000001</v>
      </c>
      <c r="K3524">
        <v>1439924246</v>
      </c>
      <c r="L3524" s="13">
        <f>(K3524/86400)+25569+(-5/24)</f>
        <v>42234.581550925919</v>
      </c>
      <c r="M3524" s="15" t="str">
        <f>TEXT(L3524, "mmm")</f>
        <v>Aug</v>
      </c>
      <c r="N3524" s="15" t="str">
        <f>TEXT(L3524, "yyyy")</f>
        <v>2015</v>
      </c>
      <c r="O3524" t="b">
        <v>0</v>
      </c>
      <c r="P3524">
        <v>34</v>
      </c>
      <c r="Q3524" t="b">
        <v>1</v>
      </c>
      <c r="R3524" t="s">
        <v>8271</v>
      </c>
      <c r="S3524" s="10">
        <f>(E3524/D3524)*100</f>
        <v>100</v>
      </c>
      <c r="T3524" s="12">
        <f>IF(P3524&gt;0,E3524/P3524,0)</f>
        <v>41.029411764705884</v>
      </c>
      <c r="U3524" t="str">
        <f>LEFT(R3524,FIND("/",R3524,1)-1)</f>
        <v>theater</v>
      </c>
      <c r="V3524" t="str">
        <f>RIGHT(R3524,(LEN(R3524)-LEN(U3524)-1))</f>
        <v>plays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>(I3525/86400)+25569+(-5/24)</f>
        <v>42638.749999999993</v>
      </c>
      <c r="K3525">
        <v>1469871148</v>
      </c>
      <c r="L3525" s="13">
        <f>(K3525/86400)+25569+(-5/24)</f>
        <v>42581.189212962963</v>
      </c>
      <c r="M3525" s="15" t="str">
        <f>TEXT(L3525, "mmm")</f>
        <v>Jul</v>
      </c>
      <c r="N3525" s="15" t="str">
        <f>TEXT(L3525, "yyyy")</f>
        <v>2016</v>
      </c>
      <c r="O3525" t="b">
        <v>0</v>
      </c>
      <c r="P3525">
        <v>80</v>
      </c>
      <c r="Q3525" t="b">
        <v>1</v>
      </c>
      <c r="R3525" t="s">
        <v>8271</v>
      </c>
      <c r="S3525" s="10">
        <f>(E3525/D3525)*100</f>
        <v>113.65</v>
      </c>
      <c r="T3525" s="12">
        <f>IF(P3525&gt;0,E3525/P3525,0)</f>
        <v>56.825000000000003</v>
      </c>
      <c r="U3525" t="str">
        <f>LEFT(R3525,FIND("/",R3525,1)-1)</f>
        <v>theater</v>
      </c>
      <c r="V3525" t="str">
        <f>RIGHT(R3525,(LEN(R3525)-LEN(U3525)-1))</f>
        <v>plays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>(I3526/86400)+25569+(-5/24)</f>
        <v>41894.958333333328</v>
      </c>
      <c r="K3526">
        <v>1409336373</v>
      </c>
      <c r="L3526" s="13">
        <f>(K3526/86400)+25569+(-5/24)</f>
        <v>41880.555243055554</v>
      </c>
      <c r="M3526" s="15" t="str">
        <f>TEXT(L3526, "mmm")</f>
        <v>Aug</v>
      </c>
      <c r="N3526" s="15" t="str">
        <f>TEXT(L3526, "yyyy")</f>
        <v>2014</v>
      </c>
      <c r="O3526" t="b">
        <v>0</v>
      </c>
      <c r="P3526">
        <v>74</v>
      </c>
      <c r="Q3526" t="b">
        <v>1</v>
      </c>
      <c r="R3526" t="s">
        <v>8271</v>
      </c>
      <c r="S3526" s="10">
        <f>(E3526/D3526)*100</f>
        <v>101.56</v>
      </c>
      <c r="T3526" s="12">
        <f>IF(P3526&gt;0,E3526/P3526,0)</f>
        <v>137.24324324324326</v>
      </c>
      <c r="U3526" t="str">
        <f>LEFT(R3526,FIND("/",R3526,1)-1)</f>
        <v>theater</v>
      </c>
      <c r="V3526" t="str">
        <f>RIGHT(R3526,(LEN(R3526)-LEN(U3526)-1))</f>
        <v>plays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>(I3527/86400)+25569+(-5/24)</f>
        <v>42225.458333333336</v>
      </c>
      <c r="K3527">
        <v>1438188106</v>
      </c>
      <c r="L3527" s="13">
        <f>(K3527/86400)+25569+(-5/24)</f>
        <v>42214.487337962964</v>
      </c>
      <c r="M3527" s="15" t="str">
        <f>TEXT(L3527, "mmm")</f>
        <v>Jul</v>
      </c>
      <c r="N3527" s="15" t="str">
        <f>TEXT(L3527, "yyyy")</f>
        <v>2015</v>
      </c>
      <c r="O3527" t="b">
        <v>0</v>
      </c>
      <c r="P3527">
        <v>7</v>
      </c>
      <c r="Q3527" t="b">
        <v>1</v>
      </c>
      <c r="R3527" t="s">
        <v>8271</v>
      </c>
      <c r="S3527" s="10">
        <f>(E3527/D3527)*100</f>
        <v>106</v>
      </c>
      <c r="T3527" s="12">
        <f>IF(P3527&gt;0,E3527/P3527,0)</f>
        <v>75.714285714285708</v>
      </c>
      <c r="U3527" t="str">
        <f>LEFT(R3527,FIND("/",R3527,1)-1)</f>
        <v>theater</v>
      </c>
      <c r="V3527" t="str">
        <f>RIGHT(R3527,(LEN(R3527)-LEN(U3527)-1))</f>
        <v>plays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>(I3528/86400)+25569+(-5/24)</f>
        <v>42488.040972222218</v>
      </c>
      <c r="K3528">
        <v>1459411371</v>
      </c>
      <c r="L3528" s="13">
        <f>(K3528/86400)+25569+(-5/24)</f>
        <v>42460.126979166664</v>
      </c>
      <c r="M3528" s="15" t="str">
        <f>TEXT(L3528, "mmm")</f>
        <v>Mar</v>
      </c>
      <c r="N3528" s="15" t="str">
        <f>TEXT(L3528, "yyyy")</f>
        <v>2016</v>
      </c>
      <c r="O3528" t="b">
        <v>0</v>
      </c>
      <c r="P3528">
        <v>34</v>
      </c>
      <c r="Q3528" t="b">
        <v>1</v>
      </c>
      <c r="R3528" t="s">
        <v>8271</v>
      </c>
      <c r="S3528" s="10">
        <f>(E3528/D3528)*100</f>
        <v>102</v>
      </c>
      <c r="T3528" s="12">
        <f>IF(P3528&gt;0,E3528/P3528,0)</f>
        <v>99</v>
      </c>
      <c r="U3528" t="str">
        <f>LEFT(R3528,FIND("/",R3528,1)-1)</f>
        <v>theater</v>
      </c>
      <c r="V3528" t="str">
        <f>RIGHT(R3528,(LEN(R3528)-LEN(U3528)-1))</f>
        <v>plays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>(I3529/86400)+25569+(-5/24)</f>
        <v>42195.957638888889</v>
      </c>
      <c r="K3529">
        <v>1434069205</v>
      </c>
      <c r="L3529" s="13">
        <f>(K3529/86400)+25569+(-5/24)</f>
        <v>42166.814872685187</v>
      </c>
      <c r="M3529" s="15" t="str">
        <f>TEXT(L3529, "mmm")</f>
        <v>Jun</v>
      </c>
      <c r="N3529" s="15" t="str">
        <f>TEXT(L3529, "yyyy")</f>
        <v>2015</v>
      </c>
      <c r="O3529" t="b">
        <v>0</v>
      </c>
      <c r="P3529">
        <v>86</v>
      </c>
      <c r="Q3529" t="b">
        <v>1</v>
      </c>
      <c r="R3529" t="s">
        <v>8271</v>
      </c>
      <c r="S3529" s="10">
        <f>(E3529/D3529)*100</f>
        <v>116.91666666666667</v>
      </c>
      <c r="T3529" s="12">
        <f>IF(P3529&gt;0,E3529/P3529,0)</f>
        <v>81.569767441860463</v>
      </c>
      <c r="U3529" t="str">
        <f>LEFT(R3529,FIND("/",R3529,1)-1)</f>
        <v>theater</v>
      </c>
      <c r="V3529" t="str">
        <f>RIGHT(R3529,(LEN(R3529)-LEN(U3529)-1))</f>
        <v>plays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>(I3530/86400)+25569+(-5/24)</f>
        <v>42753.293032407404</v>
      </c>
      <c r="K3530">
        <v>1483012918</v>
      </c>
      <c r="L3530" s="13">
        <f>(K3530/86400)+25569+(-5/24)</f>
        <v>42733.293032407404</v>
      </c>
      <c r="M3530" s="15" t="str">
        <f>TEXT(L3530, "mmm")</f>
        <v>Dec</v>
      </c>
      <c r="N3530" s="15" t="str">
        <f>TEXT(L3530, "yyyy")</f>
        <v>2016</v>
      </c>
      <c r="O3530" t="b">
        <v>0</v>
      </c>
      <c r="P3530">
        <v>37</v>
      </c>
      <c r="Q3530" t="b">
        <v>1</v>
      </c>
      <c r="R3530" t="s">
        <v>8271</v>
      </c>
      <c r="S3530" s="10">
        <f>(E3530/D3530)*100</f>
        <v>101.15151515151514</v>
      </c>
      <c r="T3530" s="12">
        <f>IF(P3530&gt;0,E3530/P3530,0)</f>
        <v>45.108108108108105</v>
      </c>
      <c r="U3530" t="str">
        <f>LEFT(R3530,FIND("/",R3530,1)-1)</f>
        <v>theater</v>
      </c>
      <c r="V3530" t="str">
        <f>RIGHT(R3530,(LEN(R3530)-LEN(U3530)-1))</f>
        <v>plays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>(I3531/86400)+25569+(-5/24)</f>
        <v>42197.833333333336</v>
      </c>
      <c r="K3531">
        <v>1434997018</v>
      </c>
      <c r="L3531" s="13">
        <f>(K3531/86400)+25569+(-5/24)</f>
        <v>42177.553449074076</v>
      </c>
      <c r="M3531" s="15" t="str">
        <f>TEXT(L3531, "mmm")</f>
        <v>Jun</v>
      </c>
      <c r="N3531" s="15" t="str">
        <f>TEXT(L3531, "yyyy")</f>
        <v>2015</v>
      </c>
      <c r="O3531" t="b">
        <v>0</v>
      </c>
      <c r="P3531">
        <v>18</v>
      </c>
      <c r="Q3531" t="b">
        <v>1</v>
      </c>
      <c r="R3531" t="s">
        <v>8271</v>
      </c>
      <c r="S3531" s="10">
        <f>(E3531/D3531)*100</f>
        <v>132</v>
      </c>
      <c r="T3531" s="12">
        <f>IF(P3531&gt;0,E3531/P3531,0)</f>
        <v>36.666666666666664</v>
      </c>
      <c r="U3531" t="str">
        <f>LEFT(R3531,FIND("/",R3531,1)-1)</f>
        <v>theater</v>
      </c>
      <c r="V3531" t="str">
        <f>RIGHT(R3531,(LEN(R3531)-LEN(U3531)-1))</f>
        <v>plays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>(I3532/86400)+25569+(-5/24)</f>
        <v>42470.624999999993</v>
      </c>
      <c r="K3532">
        <v>1457881057</v>
      </c>
      <c r="L3532" s="13">
        <f>(K3532/86400)+25569+(-5/24)</f>
        <v>42442.41501157407</v>
      </c>
      <c r="M3532" s="15" t="str">
        <f>TEXT(L3532, "mmm")</f>
        <v>Mar</v>
      </c>
      <c r="N3532" s="15" t="str">
        <f>TEXT(L3532, "yyyy")</f>
        <v>2016</v>
      </c>
      <c r="O3532" t="b">
        <v>0</v>
      </c>
      <c r="P3532">
        <v>22</v>
      </c>
      <c r="Q3532" t="b">
        <v>1</v>
      </c>
      <c r="R3532" t="s">
        <v>8271</v>
      </c>
      <c r="S3532" s="10">
        <f>(E3532/D3532)*100</f>
        <v>100</v>
      </c>
      <c r="T3532" s="12">
        <f>IF(P3532&gt;0,E3532/P3532,0)</f>
        <v>125</v>
      </c>
      <c r="U3532" t="str">
        <f>LEFT(R3532,FIND("/",R3532,1)-1)</f>
        <v>theater</v>
      </c>
      <c r="V3532" t="str">
        <f>RIGHT(R3532,(LEN(R3532)-LEN(U3532)-1))</f>
        <v>plays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>(I3533/86400)+25569+(-5/24)</f>
        <v>42551.44599537037</v>
      </c>
      <c r="K3533">
        <v>1464709334</v>
      </c>
      <c r="L3533" s="13">
        <f>(K3533/86400)+25569+(-5/24)</f>
        <v>42521.44599537037</v>
      </c>
      <c r="M3533" s="15" t="str">
        <f>TEXT(L3533, "mmm")</f>
        <v>May</v>
      </c>
      <c r="N3533" s="15" t="str">
        <f>TEXT(L3533, "yyyy")</f>
        <v>2016</v>
      </c>
      <c r="O3533" t="b">
        <v>0</v>
      </c>
      <c r="P3533">
        <v>26</v>
      </c>
      <c r="Q3533" t="b">
        <v>1</v>
      </c>
      <c r="R3533" t="s">
        <v>8271</v>
      </c>
      <c r="S3533" s="10">
        <f>(E3533/D3533)*100</f>
        <v>128</v>
      </c>
      <c r="T3533" s="12">
        <f>IF(P3533&gt;0,E3533/P3533,0)</f>
        <v>49.230769230769234</v>
      </c>
      <c r="U3533" t="str">
        <f>LEFT(R3533,FIND("/",R3533,1)-1)</f>
        <v>theater</v>
      </c>
      <c r="V3533" t="str">
        <f>RIGHT(R3533,(LEN(R3533)-LEN(U3533)-1))</f>
        <v>plays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>(I3534/86400)+25569+(-5/24)</f>
        <v>41899.957638888889</v>
      </c>
      <c r="K3534">
        <v>1409667827</v>
      </c>
      <c r="L3534" s="13">
        <f>(K3534/86400)+25569+(-5/24)</f>
        <v>41884.391516203701</v>
      </c>
      <c r="M3534" s="15" t="str">
        <f>TEXT(L3534, "mmm")</f>
        <v>Sep</v>
      </c>
      <c r="N3534" s="15" t="str">
        <f>TEXT(L3534, "yyyy")</f>
        <v>2014</v>
      </c>
      <c r="O3534" t="b">
        <v>0</v>
      </c>
      <c r="P3534">
        <v>27</v>
      </c>
      <c r="Q3534" t="b">
        <v>1</v>
      </c>
      <c r="R3534" t="s">
        <v>8271</v>
      </c>
      <c r="S3534" s="10">
        <f>(E3534/D3534)*100</f>
        <v>118.95833333333334</v>
      </c>
      <c r="T3534" s="12">
        <f>IF(P3534&gt;0,E3534/P3534,0)</f>
        <v>42.296296296296298</v>
      </c>
      <c r="U3534" t="str">
        <f>LEFT(R3534,FIND("/",R3534,1)-1)</f>
        <v>theater</v>
      </c>
      <c r="V3534" t="str">
        <f>RIGHT(R3534,(LEN(R3534)-LEN(U3534)-1))</f>
        <v>plays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>(I3535/86400)+25569+(-5/24)</f>
        <v>42319.594525462962</v>
      </c>
      <c r="K3535">
        <v>1444673767</v>
      </c>
      <c r="L3535" s="13">
        <f>(K3535/86400)+25569+(-5/24)</f>
        <v>42289.552858796298</v>
      </c>
      <c r="M3535" s="15" t="str">
        <f>TEXT(L3535, "mmm")</f>
        <v>Oct</v>
      </c>
      <c r="N3535" s="15" t="str">
        <f>TEXT(L3535, "yyyy")</f>
        <v>2015</v>
      </c>
      <c r="O3535" t="b">
        <v>0</v>
      </c>
      <c r="P3535">
        <v>8</v>
      </c>
      <c r="Q3535" t="b">
        <v>1</v>
      </c>
      <c r="R3535" t="s">
        <v>8271</v>
      </c>
      <c r="S3535" s="10">
        <f>(E3535/D3535)*100</f>
        <v>126.2</v>
      </c>
      <c r="T3535" s="12">
        <f>IF(P3535&gt;0,E3535/P3535,0)</f>
        <v>78.875</v>
      </c>
      <c r="U3535" t="str">
        <f>LEFT(R3535,FIND("/",R3535,1)-1)</f>
        <v>theater</v>
      </c>
      <c r="V3535" t="str">
        <f>RIGHT(R3535,(LEN(R3535)-LEN(U3535)-1))</f>
        <v>plays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>(I3536/86400)+25569+(-5/24)</f>
        <v>42278.416932870365</v>
      </c>
      <c r="K3536">
        <v>1440687623</v>
      </c>
      <c r="L3536" s="13">
        <f>(K3536/86400)+25569+(-5/24)</f>
        <v>42243.416932870365</v>
      </c>
      <c r="M3536" s="15" t="str">
        <f>TEXT(L3536, "mmm")</f>
        <v>Aug</v>
      </c>
      <c r="N3536" s="15" t="str">
        <f>TEXT(L3536, "yyyy")</f>
        <v>2015</v>
      </c>
      <c r="O3536" t="b">
        <v>0</v>
      </c>
      <c r="P3536">
        <v>204</v>
      </c>
      <c r="Q3536" t="b">
        <v>1</v>
      </c>
      <c r="R3536" t="s">
        <v>8271</v>
      </c>
      <c r="S3536" s="10">
        <f>(E3536/D3536)*100</f>
        <v>156.20000000000002</v>
      </c>
      <c r="T3536" s="12">
        <f>IF(P3536&gt;0,E3536/P3536,0)</f>
        <v>38.284313725490193</v>
      </c>
      <c r="U3536" t="str">
        <f>LEFT(R3536,FIND("/",R3536,1)-1)</f>
        <v>theater</v>
      </c>
      <c r="V3536" t="str">
        <f>RIGHT(R3536,(LEN(R3536)-LEN(U3536)-1))</f>
        <v>plays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>(I3537/86400)+25569+(-5/24)</f>
        <v>42279.541666666664</v>
      </c>
      <c r="K3537">
        <v>1441120910</v>
      </c>
      <c r="L3537" s="13">
        <f>(K3537/86400)+25569+(-5/24)</f>
        <v>42248.431828703702</v>
      </c>
      <c r="M3537" s="15" t="str">
        <f>TEXT(L3537, "mmm")</f>
        <v>Sep</v>
      </c>
      <c r="N3537" s="15" t="str">
        <f>TEXT(L3537, "yyyy")</f>
        <v>2015</v>
      </c>
      <c r="O3537" t="b">
        <v>0</v>
      </c>
      <c r="P3537">
        <v>46</v>
      </c>
      <c r="Q3537" t="b">
        <v>1</v>
      </c>
      <c r="R3537" t="s">
        <v>8271</v>
      </c>
      <c r="S3537" s="10">
        <f>(E3537/D3537)*100</f>
        <v>103.15</v>
      </c>
      <c r="T3537" s="12">
        <f>IF(P3537&gt;0,E3537/P3537,0)</f>
        <v>44.847826086956523</v>
      </c>
      <c r="U3537" t="str">
        <f>LEFT(R3537,FIND("/",R3537,1)-1)</f>
        <v>theater</v>
      </c>
      <c r="V3537" t="str">
        <f>RIGHT(R3537,(LEN(R3537)-LEN(U3537)-1))</f>
        <v>plays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>(I3538/86400)+25569+(-5/24)</f>
        <v>42358.290972222218</v>
      </c>
      <c r="K3538">
        <v>1448040425</v>
      </c>
      <c r="L3538" s="13">
        <f>(K3538/86400)+25569+(-5/24)</f>
        <v>42328.518807870372</v>
      </c>
      <c r="M3538" s="15" t="str">
        <f>TEXT(L3538, "mmm")</f>
        <v>Nov</v>
      </c>
      <c r="N3538" s="15" t="str">
        <f>TEXT(L3538, "yyyy")</f>
        <v>2015</v>
      </c>
      <c r="O3538" t="b">
        <v>0</v>
      </c>
      <c r="P3538">
        <v>17</v>
      </c>
      <c r="Q3538" t="b">
        <v>1</v>
      </c>
      <c r="R3538" t="s">
        <v>8271</v>
      </c>
      <c r="S3538" s="10">
        <f>(E3538/D3538)*100</f>
        <v>153.33333333333334</v>
      </c>
      <c r="T3538" s="12">
        <f>IF(P3538&gt;0,E3538/P3538,0)</f>
        <v>13.529411764705882</v>
      </c>
      <c r="U3538" t="str">
        <f>LEFT(R3538,FIND("/",R3538,1)-1)</f>
        <v>theater</v>
      </c>
      <c r="V3538" t="str">
        <f>RIGHT(R3538,(LEN(R3538)-LEN(U3538)-1))</f>
        <v>plays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>(I3539/86400)+25569+(-5/24)</f>
        <v>41960.124305555553</v>
      </c>
      <c r="K3539">
        <v>1413016216</v>
      </c>
      <c r="L3539" s="13">
        <f>(K3539/86400)+25569+(-5/24)</f>
        <v>41923.146018518521</v>
      </c>
      <c r="M3539" s="15" t="str">
        <f>TEXT(L3539, "mmm")</f>
        <v>Oct</v>
      </c>
      <c r="N3539" s="15" t="str">
        <f>TEXT(L3539, "yyyy")</f>
        <v>2014</v>
      </c>
      <c r="O3539" t="b">
        <v>0</v>
      </c>
      <c r="P3539">
        <v>28</v>
      </c>
      <c r="Q3539" t="b">
        <v>1</v>
      </c>
      <c r="R3539" t="s">
        <v>8271</v>
      </c>
      <c r="S3539" s="10">
        <f>(E3539/D3539)*100</f>
        <v>180.44444444444446</v>
      </c>
      <c r="T3539" s="12">
        <f>IF(P3539&gt;0,E3539/P3539,0)</f>
        <v>43.5</v>
      </c>
      <c r="U3539" t="str">
        <f>LEFT(R3539,FIND("/",R3539,1)-1)</f>
        <v>theater</v>
      </c>
      <c r="V3539" t="str">
        <f>RIGHT(R3539,(LEN(R3539)-LEN(U3539)-1))</f>
        <v>plays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>(I3540/86400)+25569+(-5/24)</f>
        <v>42599.212268518517</v>
      </c>
      <c r="K3540">
        <v>1469009140</v>
      </c>
      <c r="L3540" s="13">
        <f>(K3540/86400)+25569+(-5/24)</f>
        <v>42571.212268518517</v>
      </c>
      <c r="M3540" s="15" t="str">
        <f>TEXT(L3540, "mmm")</f>
        <v>Jul</v>
      </c>
      <c r="N3540" s="15" t="str">
        <f>TEXT(L3540, "yyyy")</f>
        <v>2016</v>
      </c>
      <c r="O3540" t="b">
        <v>0</v>
      </c>
      <c r="P3540">
        <v>83</v>
      </c>
      <c r="Q3540" t="b">
        <v>1</v>
      </c>
      <c r="R3540" t="s">
        <v>8271</v>
      </c>
      <c r="S3540" s="10">
        <f>(E3540/D3540)*100</f>
        <v>128.44999999999999</v>
      </c>
      <c r="T3540" s="12">
        <f>IF(P3540&gt;0,E3540/P3540,0)</f>
        <v>30.951807228915662</v>
      </c>
      <c r="U3540" t="str">
        <f>LEFT(R3540,FIND("/",R3540,1)-1)</f>
        <v>theater</v>
      </c>
      <c r="V3540" t="str">
        <f>RIGHT(R3540,(LEN(R3540)-LEN(U3540)-1))</f>
        <v>plays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>(I3541/86400)+25569+(-5/24)</f>
        <v>42621.547708333332</v>
      </c>
      <c r="K3541">
        <v>1471543722</v>
      </c>
      <c r="L3541" s="13">
        <f>(K3541/86400)+25569+(-5/24)</f>
        <v>42600.547708333332</v>
      </c>
      <c r="M3541" s="15" t="str">
        <f>TEXT(L3541, "mmm")</f>
        <v>Aug</v>
      </c>
      <c r="N3541" s="15" t="str">
        <f>TEXT(L3541, "yyyy")</f>
        <v>2016</v>
      </c>
      <c r="O3541" t="b">
        <v>0</v>
      </c>
      <c r="P3541">
        <v>13</v>
      </c>
      <c r="Q3541" t="b">
        <v>1</v>
      </c>
      <c r="R3541" t="s">
        <v>8271</v>
      </c>
      <c r="S3541" s="10">
        <f>(E3541/D3541)*100</f>
        <v>119.66666666666667</v>
      </c>
      <c r="T3541" s="12">
        <f>IF(P3541&gt;0,E3541/P3541,0)</f>
        <v>55.230769230769234</v>
      </c>
      <c r="U3541" t="str">
        <f>LEFT(R3541,FIND("/",R3541,1)-1)</f>
        <v>theater</v>
      </c>
      <c r="V3541" t="str">
        <f>RIGHT(R3541,(LEN(R3541)-LEN(U3541)-1))</f>
        <v>plays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>(I3542/86400)+25569+(-5/24)</f>
        <v>42546.795034722221</v>
      </c>
      <c r="K3542">
        <v>1464307491</v>
      </c>
      <c r="L3542" s="13">
        <f>(K3542/86400)+25569+(-5/24)</f>
        <v>42516.795034722221</v>
      </c>
      <c r="M3542" s="15" t="str">
        <f>TEXT(L3542, "mmm")</f>
        <v>May</v>
      </c>
      <c r="N3542" s="15" t="str">
        <f>TEXT(L3542, "yyyy")</f>
        <v>2016</v>
      </c>
      <c r="O3542" t="b">
        <v>0</v>
      </c>
      <c r="P3542">
        <v>8</v>
      </c>
      <c r="Q3542" t="b">
        <v>1</v>
      </c>
      <c r="R3542" t="s">
        <v>8271</v>
      </c>
      <c r="S3542" s="10">
        <f>(E3542/D3542)*100</f>
        <v>123</v>
      </c>
      <c r="T3542" s="12">
        <f>IF(P3542&gt;0,E3542/P3542,0)</f>
        <v>46.125</v>
      </c>
      <c r="U3542" t="str">
        <f>LEFT(R3542,FIND("/",R3542,1)-1)</f>
        <v>theater</v>
      </c>
      <c r="V3542" t="str">
        <f>RIGHT(R3542,(LEN(R3542)-LEN(U3542)-1))</f>
        <v>plays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>(I3543/86400)+25569+(-5/24)</f>
        <v>42247.521701388883</v>
      </c>
      <c r="K3543">
        <v>1438882275</v>
      </c>
      <c r="L3543" s="13">
        <f>(K3543/86400)+25569+(-5/24)</f>
        <v>42222.521701388883</v>
      </c>
      <c r="M3543" s="15" t="str">
        <f>TEXT(L3543, "mmm")</f>
        <v>Aug</v>
      </c>
      <c r="N3543" s="15" t="str">
        <f>TEXT(L3543, "yyyy")</f>
        <v>2015</v>
      </c>
      <c r="O3543" t="b">
        <v>0</v>
      </c>
      <c r="P3543">
        <v>32</v>
      </c>
      <c r="Q3543" t="b">
        <v>1</v>
      </c>
      <c r="R3543" t="s">
        <v>8271</v>
      </c>
      <c r="S3543" s="10">
        <f>(E3543/D3543)*100</f>
        <v>105</v>
      </c>
      <c r="T3543" s="12">
        <f>IF(P3543&gt;0,E3543/P3543,0)</f>
        <v>39.375</v>
      </c>
      <c r="U3543" t="str">
        <f>LEFT(R3543,FIND("/",R3543,1)-1)</f>
        <v>theater</v>
      </c>
      <c r="V3543" t="str">
        <f>RIGHT(R3543,(LEN(R3543)-LEN(U3543)-1))</f>
        <v>plays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>(I3544/86400)+25569+(-5/24)</f>
        <v>41889.391458333332</v>
      </c>
      <c r="K3544">
        <v>1404915822</v>
      </c>
      <c r="L3544" s="13">
        <f>(K3544/86400)+25569+(-5/24)</f>
        <v>41829.391458333332</v>
      </c>
      <c r="M3544" s="15" t="str">
        <f>TEXT(L3544, "mmm")</f>
        <v>Jul</v>
      </c>
      <c r="N3544" s="15" t="str">
        <f>TEXT(L3544, "yyyy")</f>
        <v>2014</v>
      </c>
      <c r="O3544" t="b">
        <v>0</v>
      </c>
      <c r="P3544">
        <v>85</v>
      </c>
      <c r="Q3544" t="b">
        <v>1</v>
      </c>
      <c r="R3544" t="s">
        <v>8271</v>
      </c>
      <c r="S3544" s="10">
        <f>(E3544/D3544)*100</f>
        <v>102.23636363636363</v>
      </c>
      <c r="T3544" s="12">
        <f>IF(P3544&gt;0,E3544/P3544,0)</f>
        <v>66.152941176470591</v>
      </c>
      <c r="U3544" t="str">
        <f>LEFT(R3544,FIND("/",R3544,1)-1)</f>
        <v>theater</v>
      </c>
      <c r="V3544" t="str">
        <f>RIGHT(R3544,(LEN(R3544)-LEN(U3544)-1))</f>
        <v>plays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>(I3545/86400)+25569+(-5/24)</f>
        <v>42180.546979166662</v>
      </c>
      <c r="K3545">
        <v>1432663659</v>
      </c>
      <c r="L3545" s="13">
        <f>(K3545/86400)+25569+(-5/24)</f>
        <v>42150.546979166662</v>
      </c>
      <c r="M3545" s="15" t="str">
        <f>TEXT(L3545, "mmm")</f>
        <v>May</v>
      </c>
      <c r="N3545" s="15" t="str">
        <f>TEXT(L3545, "yyyy")</f>
        <v>2015</v>
      </c>
      <c r="O3545" t="b">
        <v>0</v>
      </c>
      <c r="P3545">
        <v>29</v>
      </c>
      <c r="Q3545" t="b">
        <v>1</v>
      </c>
      <c r="R3545" t="s">
        <v>8271</v>
      </c>
      <c r="S3545" s="10">
        <f>(E3545/D3545)*100</f>
        <v>104.66666666666666</v>
      </c>
      <c r="T3545" s="12">
        <f>IF(P3545&gt;0,E3545/P3545,0)</f>
        <v>54.137931034482762</v>
      </c>
      <c r="U3545" t="str">
        <f>LEFT(R3545,FIND("/",R3545,1)-1)</f>
        <v>theater</v>
      </c>
      <c r="V3545" t="str">
        <f>RIGHT(R3545,(LEN(R3545)-LEN(U3545)-1))</f>
        <v>plays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>(I3546/86400)+25569+(-5/24)</f>
        <v>42070.623344907406</v>
      </c>
      <c r="K3546">
        <v>1423166257</v>
      </c>
      <c r="L3546" s="13">
        <f>(K3546/86400)+25569+(-5/24)</f>
        <v>42040.623344907406</v>
      </c>
      <c r="M3546" s="15" t="str">
        <f>TEXT(L3546, "mmm")</f>
        <v>Feb</v>
      </c>
      <c r="N3546" s="15" t="str">
        <f>TEXT(L3546, "yyyy")</f>
        <v>2015</v>
      </c>
      <c r="O3546" t="b">
        <v>0</v>
      </c>
      <c r="P3546">
        <v>24</v>
      </c>
      <c r="Q3546" t="b">
        <v>1</v>
      </c>
      <c r="R3546" t="s">
        <v>8271</v>
      </c>
      <c r="S3546" s="10">
        <f>(E3546/D3546)*100</f>
        <v>100</v>
      </c>
      <c r="T3546" s="12">
        <f>IF(P3546&gt;0,E3546/P3546,0)</f>
        <v>104.16666666666667</v>
      </c>
      <c r="U3546" t="str">
        <f>LEFT(R3546,FIND("/",R3546,1)-1)</f>
        <v>theater</v>
      </c>
      <c r="V3546" t="str">
        <f>RIGHT(R3546,(LEN(R3546)-LEN(U3546)-1))</f>
        <v>plays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>(I3547/86400)+25569+(-5/24)</f>
        <v>42105.599062499998</v>
      </c>
      <c r="K3547">
        <v>1426188159</v>
      </c>
      <c r="L3547" s="13">
        <f>(K3547/86400)+25569+(-5/24)</f>
        <v>42075.599062499998</v>
      </c>
      <c r="M3547" s="15" t="str">
        <f>TEXT(L3547, "mmm")</f>
        <v>Mar</v>
      </c>
      <c r="N3547" s="15" t="str">
        <f>TEXT(L3547, "yyyy")</f>
        <v>2015</v>
      </c>
      <c r="O3547" t="b">
        <v>0</v>
      </c>
      <c r="P3547">
        <v>8</v>
      </c>
      <c r="Q3547" t="b">
        <v>1</v>
      </c>
      <c r="R3547" t="s">
        <v>8271</v>
      </c>
      <c r="S3547" s="10">
        <f>(E3547/D3547)*100</f>
        <v>100.4</v>
      </c>
      <c r="T3547" s="12">
        <f>IF(P3547&gt;0,E3547/P3547,0)</f>
        <v>31.375</v>
      </c>
      <c r="U3547" t="str">
        <f>LEFT(R3547,FIND("/",R3547,1)-1)</f>
        <v>theater</v>
      </c>
      <c r="V3547" t="str">
        <f>RIGHT(R3547,(LEN(R3547)-LEN(U3547)-1))</f>
        <v>plays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>(I3548/86400)+25569+(-5/24)</f>
        <v>42094.957638888889</v>
      </c>
      <c r="K3548">
        <v>1426002684</v>
      </c>
      <c r="L3548" s="13">
        <f>(K3548/86400)+25569+(-5/24)</f>
        <v>42073.452361111107</v>
      </c>
      <c r="M3548" s="15" t="str">
        <f>TEXT(L3548, "mmm")</f>
        <v>Mar</v>
      </c>
      <c r="N3548" s="15" t="str">
        <f>TEXT(L3548, "yyyy")</f>
        <v>2015</v>
      </c>
      <c r="O3548" t="b">
        <v>0</v>
      </c>
      <c r="P3548">
        <v>19</v>
      </c>
      <c r="Q3548" t="b">
        <v>1</v>
      </c>
      <c r="R3548" t="s">
        <v>8271</v>
      </c>
      <c r="S3548" s="10">
        <f>(E3548/D3548)*100</f>
        <v>102.27272727272727</v>
      </c>
      <c r="T3548" s="12">
        <f>IF(P3548&gt;0,E3548/P3548,0)</f>
        <v>59.210526315789473</v>
      </c>
      <c r="U3548" t="str">
        <f>LEFT(R3548,FIND("/",R3548,1)-1)</f>
        <v>theater</v>
      </c>
      <c r="V3548" t="str">
        <f>RIGHT(R3548,(LEN(R3548)-LEN(U3548)-1))</f>
        <v>plays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>(I3549/86400)+25569+(-5/24)</f>
        <v>42503.957638888889</v>
      </c>
      <c r="K3549">
        <v>1461117201</v>
      </c>
      <c r="L3549" s="13">
        <f>(K3549/86400)+25569+(-5/24)</f>
        <v>42479.870381944442</v>
      </c>
      <c r="M3549" s="15" t="str">
        <f>TEXT(L3549, "mmm")</f>
        <v>Apr</v>
      </c>
      <c r="N3549" s="15" t="str">
        <f>TEXT(L3549, "yyyy")</f>
        <v>2016</v>
      </c>
      <c r="O3549" t="b">
        <v>0</v>
      </c>
      <c r="P3549">
        <v>336</v>
      </c>
      <c r="Q3549" t="b">
        <v>1</v>
      </c>
      <c r="R3549" t="s">
        <v>8271</v>
      </c>
      <c r="S3549" s="10">
        <f>(E3549/D3549)*100</f>
        <v>114.40928571428573</v>
      </c>
      <c r="T3549" s="12">
        <f>IF(P3549&gt;0,E3549/P3549,0)</f>
        <v>119.17633928571429</v>
      </c>
      <c r="U3549" t="str">
        <f>LEFT(R3549,FIND("/",R3549,1)-1)</f>
        <v>theater</v>
      </c>
      <c r="V3549" t="str">
        <f>RIGHT(R3549,(LEN(R3549)-LEN(U3549)-1))</f>
        <v>plays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>(I3550/86400)+25569+(-5/24)</f>
        <v>42433.833333333336</v>
      </c>
      <c r="K3550">
        <v>1455230214</v>
      </c>
      <c r="L3550" s="13">
        <f>(K3550/86400)+25569+(-5/24)</f>
        <v>42411.733958333331</v>
      </c>
      <c r="M3550" s="15" t="str">
        <f>TEXT(L3550, "mmm")</f>
        <v>Feb</v>
      </c>
      <c r="N3550" s="15" t="str">
        <f>TEXT(L3550, "yyyy")</f>
        <v>2016</v>
      </c>
      <c r="O3550" t="b">
        <v>0</v>
      </c>
      <c r="P3550">
        <v>13</v>
      </c>
      <c r="Q3550" t="b">
        <v>1</v>
      </c>
      <c r="R3550" t="s">
        <v>8271</v>
      </c>
      <c r="S3550" s="10">
        <f>(E3550/D3550)*100</f>
        <v>101.9047619047619</v>
      </c>
      <c r="T3550" s="12">
        <f>IF(P3550&gt;0,E3550/P3550,0)</f>
        <v>164.61538461538461</v>
      </c>
      <c r="U3550" t="str">
        <f>LEFT(R3550,FIND("/",R3550,1)-1)</f>
        <v>theater</v>
      </c>
      <c r="V3550" t="str">
        <f>RIGHT(R3550,(LEN(R3550)-LEN(U3550)-1))</f>
        <v>plays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>(I3551/86400)+25569+(-5/24)</f>
        <v>42251.186030092591</v>
      </c>
      <c r="K3551">
        <v>1438939673</v>
      </c>
      <c r="L3551" s="13">
        <f>(K3551/86400)+25569+(-5/24)</f>
        <v>42223.186030092591</v>
      </c>
      <c r="M3551" s="15" t="str">
        <f>TEXT(L3551, "mmm")</f>
        <v>Aug</v>
      </c>
      <c r="N3551" s="15" t="str">
        <f>TEXT(L3551, "yyyy")</f>
        <v>2015</v>
      </c>
      <c r="O3551" t="b">
        <v>0</v>
      </c>
      <c r="P3551">
        <v>42</v>
      </c>
      <c r="Q3551" t="b">
        <v>1</v>
      </c>
      <c r="R3551" t="s">
        <v>8271</v>
      </c>
      <c r="S3551" s="10">
        <f>(E3551/D3551)*100</f>
        <v>102</v>
      </c>
      <c r="T3551" s="12">
        <f>IF(P3551&gt;0,E3551/P3551,0)</f>
        <v>24.285714285714285</v>
      </c>
      <c r="U3551" t="str">
        <f>LEFT(R3551,FIND("/",R3551,1)-1)</f>
        <v>theater</v>
      </c>
      <c r="V3551" t="str">
        <f>RIGHT(R3551,(LEN(R3551)-LEN(U3551)-1))</f>
        <v>plays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>(I3552/86400)+25569+(-5/24)</f>
        <v>42492.685162037036</v>
      </c>
      <c r="K3552">
        <v>1459632398</v>
      </c>
      <c r="L3552" s="13">
        <f>(K3552/86400)+25569+(-5/24)</f>
        <v>42462.685162037036</v>
      </c>
      <c r="M3552" s="15" t="str">
        <f>TEXT(L3552, "mmm")</f>
        <v>Apr</v>
      </c>
      <c r="N3552" s="15" t="str">
        <f>TEXT(L3552, "yyyy")</f>
        <v>2016</v>
      </c>
      <c r="O3552" t="b">
        <v>0</v>
      </c>
      <c r="P3552">
        <v>64</v>
      </c>
      <c r="Q3552" t="b">
        <v>1</v>
      </c>
      <c r="R3552" t="s">
        <v>8271</v>
      </c>
      <c r="S3552" s="10">
        <f>(E3552/D3552)*100</f>
        <v>104.80000000000001</v>
      </c>
      <c r="T3552" s="12">
        <f>IF(P3552&gt;0,E3552/P3552,0)</f>
        <v>40.9375</v>
      </c>
      <c r="U3552" t="str">
        <f>LEFT(R3552,FIND("/",R3552,1)-1)</f>
        <v>theater</v>
      </c>
      <c r="V3552" t="str">
        <f>RIGHT(R3552,(LEN(R3552)-LEN(U3552)-1))</f>
        <v>plays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>(I3553/86400)+25569+(-5/24)</f>
        <v>41781.713194444441</v>
      </c>
      <c r="K3553">
        <v>1398342170</v>
      </c>
      <c r="L3553" s="13">
        <f>(K3553/86400)+25569+(-5/24)</f>
        <v>41753.307523148142</v>
      </c>
      <c r="M3553" s="15" t="str">
        <f>TEXT(L3553, "mmm")</f>
        <v>Apr</v>
      </c>
      <c r="N3553" s="15" t="str">
        <f>TEXT(L3553, "yyyy")</f>
        <v>2014</v>
      </c>
      <c r="O3553" t="b">
        <v>0</v>
      </c>
      <c r="P3553">
        <v>25</v>
      </c>
      <c r="Q3553" t="b">
        <v>1</v>
      </c>
      <c r="R3553" t="s">
        <v>8271</v>
      </c>
      <c r="S3553" s="10">
        <f>(E3553/D3553)*100</f>
        <v>101.83333333333333</v>
      </c>
      <c r="T3553" s="12">
        <f>IF(P3553&gt;0,E3553/P3553,0)</f>
        <v>61.1</v>
      </c>
      <c r="U3553" t="str">
        <f>LEFT(R3553,FIND("/",R3553,1)-1)</f>
        <v>theater</v>
      </c>
      <c r="V3553" t="str">
        <f>RIGHT(R3553,(LEN(R3553)-LEN(U3553)-1))</f>
        <v>plays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>(I3554/86400)+25569+(-5/24)</f>
        <v>41818.378749999996</v>
      </c>
      <c r="K3554">
        <v>1401372324</v>
      </c>
      <c r="L3554" s="13">
        <f>(K3554/86400)+25569+(-5/24)</f>
        <v>41788.378749999996</v>
      </c>
      <c r="M3554" s="15" t="str">
        <f>TEXT(L3554, "mmm")</f>
        <v>May</v>
      </c>
      <c r="N3554" s="15" t="str">
        <f>TEXT(L3554, "yyyy")</f>
        <v>2014</v>
      </c>
      <c r="O3554" t="b">
        <v>0</v>
      </c>
      <c r="P3554">
        <v>20</v>
      </c>
      <c r="Q3554" t="b">
        <v>1</v>
      </c>
      <c r="R3554" t="s">
        <v>8271</v>
      </c>
      <c r="S3554" s="10">
        <f>(E3554/D3554)*100</f>
        <v>100</v>
      </c>
      <c r="T3554" s="12">
        <f>IF(P3554&gt;0,E3554/P3554,0)</f>
        <v>38.65</v>
      </c>
      <c r="U3554" t="str">
        <f>LEFT(R3554,FIND("/",R3554,1)-1)</f>
        <v>theater</v>
      </c>
      <c r="V3554" t="str">
        <f>RIGHT(R3554,(LEN(R3554)-LEN(U3554)-1))</f>
        <v>plays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>(I3555/86400)+25569+(-5/24)</f>
        <v>42227.791666666664</v>
      </c>
      <c r="K3555">
        <v>1436575280</v>
      </c>
      <c r="L3555" s="13">
        <f>(K3555/86400)+25569+(-5/24)</f>
        <v>42195.820370370369</v>
      </c>
      <c r="M3555" s="15" t="str">
        <f>TEXT(L3555, "mmm")</f>
        <v>Jul</v>
      </c>
      <c r="N3555" s="15" t="str">
        <f>TEXT(L3555, "yyyy")</f>
        <v>2015</v>
      </c>
      <c r="O3555" t="b">
        <v>0</v>
      </c>
      <c r="P3555">
        <v>104</v>
      </c>
      <c r="Q3555" t="b">
        <v>1</v>
      </c>
      <c r="R3555" t="s">
        <v>8271</v>
      </c>
      <c r="S3555" s="10">
        <f>(E3555/D3555)*100</f>
        <v>106.27272727272728</v>
      </c>
      <c r="T3555" s="12">
        <f>IF(P3555&gt;0,E3555/P3555,0)</f>
        <v>56.20192307692308</v>
      </c>
      <c r="U3555" t="str">
        <f>LEFT(R3555,FIND("/",R3555,1)-1)</f>
        <v>theater</v>
      </c>
      <c r="V3555" t="str">
        <f>RIGHT(R3555,(LEN(R3555)-LEN(U3555)-1))</f>
        <v>plays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>(I3556/86400)+25569+(-5/24)</f>
        <v>42046.499999999993</v>
      </c>
      <c r="K3556">
        <v>1421025159</v>
      </c>
      <c r="L3556" s="13">
        <f>(K3556/86400)+25569+(-5/24)</f>
        <v>42015.842118055552</v>
      </c>
      <c r="M3556" s="15" t="str">
        <f>TEXT(L3556, "mmm")</f>
        <v>Jan</v>
      </c>
      <c r="N3556" s="15" t="str">
        <f>TEXT(L3556, "yyyy")</f>
        <v>2015</v>
      </c>
      <c r="O3556" t="b">
        <v>0</v>
      </c>
      <c r="P3556">
        <v>53</v>
      </c>
      <c r="Q3556" t="b">
        <v>1</v>
      </c>
      <c r="R3556" t="s">
        <v>8271</v>
      </c>
      <c r="S3556" s="10">
        <f>(E3556/D3556)*100</f>
        <v>113.42219999999999</v>
      </c>
      <c r="T3556" s="12">
        <f>IF(P3556&gt;0,E3556/P3556,0)</f>
        <v>107.00207547169811</v>
      </c>
      <c r="U3556" t="str">
        <f>LEFT(R3556,FIND("/",R3556,1)-1)</f>
        <v>theater</v>
      </c>
      <c r="V3556" t="str">
        <f>RIGHT(R3556,(LEN(R3556)-LEN(U3556)-1))</f>
        <v>plays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>(I3557/86400)+25569+(-5/24)</f>
        <v>42691.275393518517</v>
      </c>
      <c r="K3557">
        <v>1476786994</v>
      </c>
      <c r="L3557" s="13">
        <f>(K3557/86400)+25569+(-5/24)</f>
        <v>42661.233726851853</v>
      </c>
      <c r="M3557" s="15" t="str">
        <f>TEXT(L3557, "mmm")</f>
        <v>Oct</v>
      </c>
      <c r="N3557" s="15" t="str">
        <f>TEXT(L3557, "yyyy")</f>
        <v>2016</v>
      </c>
      <c r="O3557" t="b">
        <v>0</v>
      </c>
      <c r="P3557">
        <v>14</v>
      </c>
      <c r="Q3557" t="b">
        <v>1</v>
      </c>
      <c r="R3557" t="s">
        <v>8271</v>
      </c>
      <c r="S3557" s="10">
        <f>(E3557/D3557)*100</f>
        <v>100</v>
      </c>
      <c r="T3557" s="12">
        <f>IF(P3557&gt;0,E3557/P3557,0)</f>
        <v>171.42857142857142</v>
      </c>
      <c r="U3557" t="str">
        <f>LEFT(R3557,FIND("/",R3557,1)-1)</f>
        <v>theater</v>
      </c>
      <c r="V3557" t="str">
        <f>RIGHT(R3557,(LEN(R3557)-LEN(U3557)-1))</f>
        <v>plays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>(I3558/86400)+25569+(-5/24)</f>
        <v>41868.441249999996</v>
      </c>
      <c r="K3558">
        <v>1403105724</v>
      </c>
      <c r="L3558" s="13">
        <f>(K3558/86400)+25569+(-5/24)</f>
        <v>41808.441249999996</v>
      </c>
      <c r="M3558" s="15" t="str">
        <f>TEXT(L3558, "mmm")</f>
        <v>Jun</v>
      </c>
      <c r="N3558" s="15" t="str">
        <f>TEXT(L3558, "yyyy")</f>
        <v>2014</v>
      </c>
      <c r="O3558" t="b">
        <v>0</v>
      </c>
      <c r="P3558">
        <v>20</v>
      </c>
      <c r="Q3558" t="b">
        <v>1</v>
      </c>
      <c r="R3558" t="s">
        <v>8271</v>
      </c>
      <c r="S3558" s="10">
        <f>(E3558/D3558)*100</f>
        <v>100.45454545454547</v>
      </c>
      <c r="T3558" s="12">
        <f>IF(P3558&gt;0,E3558/P3558,0)</f>
        <v>110.5</v>
      </c>
      <c r="U3558" t="str">
        <f>LEFT(R3558,FIND("/",R3558,1)-1)</f>
        <v>theater</v>
      </c>
      <c r="V3558" t="str">
        <f>RIGHT(R3558,(LEN(R3558)-LEN(U3558)-1))</f>
        <v>plays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>(I3559/86400)+25569+(-5/24)</f>
        <v>41764.068414351852</v>
      </c>
      <c r="K3559">
        <v>1396334311</v>
      </c>
      <c r="L3559" s="13">
        <f>(K3559/86400)+25569+(-5/24)</f>
        <v>41730.068414351852</v>
      </c>
      <c r="M3559" s="15" t="str">
        <f>TEXT(L3559, "mmm")</f>
        <v>Apr</v>
      </c>
      <c r="N3559" s="15" t="str">
        <f>TEXT(L3559, "yyyy")</f>
        <v>2014</v>
      </c>
      <c r="O3559" t="b">
        <v>0</v>
      </c>
      <c r="P3559">
        <v>558</v>
      </c>
      <c r="Q3559" t="b">
        <v>1</v>
      </c>
      <c r="R3559" t="s">
        <v>8271</v>
      </c>
      <c r="S3559" s="10">
        <f>(E3559/D3559)*100</f>
        <v>100.03599999999999</v>
      </c>
      <c r="T3559" s="12">
        <f>IF(P3559&gt;0,E3559/P3559,0)</f>
        <v>179.27598566308242</v>
      </c>
      <c r="U3559" t="str">
        <f>LEFT(R3559,FIND("/",R3559,1)-1)</f>
        <v>theater</v>
      </c>
      <c r="V3559" t="str">
        <f>RIGHT(R3559,(LEN(R3559)-LEN(U3559)-1))</f>
        <v>plays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>(I3560/86400)+25569+(-5/24)</f>
        <v>42181.666666666664</v>
      </c>
      <c r="K3560">
        <v>1431718575</v>
      </c>
      <c r="L3560" s="13">
        <f>(K3560/86400)+25569+(-5/24)</f>
        <v>42139.608506944445</v>
      </c>
      <c r="M3560" s="15" t="str">
        <f>TEXT(L3560, "mmm")</f>
        <v>May</v>
      </c>
      <c r="N3560" s="15" t="str">
        <f>TEXT(L3560, "yyyy")</f>
        <v>2015</v>
      </c>
      <c r="O3560" t="b">
        <v>0</v>
      </c>
      <c r="P3560">
        <v>22</v>
      </c>
      <c r="Q3560" t="b">
        <v>1</v>
      </c>
      <c r="R3560" t="s">
        <v>8271</v>
      </c>
      <c r="S3560" s="10">
        <f>(E3560/D3560)*100</f>
        <v>144</v>
      </c>
      <c r="T3560" s="12">
        <f>IF(P3560&gt;0,E3560/P3560,0)</f>
        <v>22.90909090909091</v>
      </c>
      <c r="U3560" t="str">
        <f>LEFT(R3560,FIND("/",R3560,1)-1)</f>
        <v>theater</v>
      </c>
      <c r="V3560" t="str">
        <f>RIGHT(R3560,(LEN(R3560)-LEN(U3560)-1))</f>
        <v>plays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>(I3561/86400)+25569+(-5/24)</f>
        <v>42216.165277777771</v>
      </c>
      <c r="K3561">
        <v>1436408308</v>
      </c>
      <c r="L3561" s="13">
        <f>(K3561/86400)+25569+(-5/24)</f>
        <v>42193.887824074067</v>
      </c>
      <c r="M3561" s="15" t="str">
        <f>TEXT(L3561, "mmm")</f>
        <v>Jul</v>
      </c>
      <c r="N3561" s="15" t="str">
        <f>TEXT(L3561, "yyyy")</f>
        <v>2015</v>
      </c>
      <c r="O3561" t="b">
        <v>0</v>
      </c>
      <c r="P3561">
        <v>24</v>
      </c>
      <c r="Q3561" t="b">
        <v>1</v>
      </c>
      <c r="R3561" t="s">
        <v>8271</v>
      </c>
      <c r="S3561" s="10">
        <f>(E3561/D3561)*100</f>
        <v>103.49999999999999</v>
      </c>
      <c r="T3561" s="12">
        <f>IF(P3561&gt;0,E3561/P3561,0)</f>
        <v>43.125</v>
      </c>
      <c r="U3561" t="str">
        <f>LEFT(R3561,FIND("/",R3561,1)-1)</f>
        <v>theater</v>
      </c>
      <c r="V3561" t="str">
        <f>RIGHT(R3561,(LEN(R3561)-LEN(U3561)-1))</f>
        <v>plays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>(I3562/86400)+25569+(-5/24)</f>
        <v>42150.906249999993</v>
      </c>
      <c r="K3562">
        <v>1429651266</v>
      </c>
      <c r="L3562" s="13">
        <f>(K3562/86400)+25569+(-5/24)</f>
        <v>42115.68131944444</v>
      </c>
      <c r="M3562" s="15" t="str">
        <f>TEXT(L3562, "mmm")</f>
        <v>Apr</v>
      </c>
      <c r="N3562" s="15" t="str">
        <f>TEXT(L3562, "yyyy")</f>
        <v>2015</v>
      </c>
      <c r="O3562" t="b">
        <v>0</v>
      </c>
      <c r="P3562">
        <v>74</v>
      </c>
      <c r="Q3562" t="b">
        <v>1</v>
      </c>
      <c r="R3562" t="s">
        <v>8271</v>
      </c>
      <c r="S3562" s="10">
        <f>(E3562/D3562)*100</f>
        <v>108.43750000000001</v>
      </c>
      <c r="T3562" s="12">
        <f>IF(P3562&gt;0,E3562/P3562,0)</f>
        <v>46.891891891891895</v>
      </c>
      <c r="U3562" t="str">
        <f>LEFT(R3562,FIND("/",R3562,1)-1)</f>
        <v>theater</v>
      </c>
      <c r="V3562" t="str">
        <f>RIGHT(R3562,(LEN(R3562)-LEN(U3562)-1))</f>
        <v>plays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>(I3563/86400)+25569+(-5/24)</f>
        <v>42221.566666666666</v>
      </c>
      <c r="K3563">
        <v>1437236378</v>
      </c>
      <c r="L3563" s="13">
        <f>(K3563/86400)+25569+(-5/24)</f>
        <v>42203.471967592595</v>
      </c>
      <c r="M3563" s="15" t="str">
        <f>TEXT(L3563, "mmm")</f>
        <v>Jul</v>
      </c>
      <c r="N3563" s="15" t="str">
        <f>TEXT(L3563, "yyyy")</f>
        <v>2015</v>
      </c>
      <c r="O3563" t="b">
        <v>0</v>
      </c>
      <c r="P3563">
        <v>54</v>
      </c>
      <c r="Q3563" t="b">
        <v>1</v>
      </c>
      <c r="R3563" t="s">
        <v>8271</v>
      </c>
      <c r="S3563" s="10">
        <f>(E3563/D3563)*100</f>
        <v>102.4</v>
      </c>
      <c r="T3563" s="12">
        <f>IF(P3563&gt;0,E3563/P3563,0)</f>
        <v>47.407407407407405</v>
      </c>
      <c r="U3563" t="str">
        <f>LEFT(R3563,FIND("/",R3563,1)-1)</f>
        <v>theater</v>
      </c>
      <c r="V3563" t="str">
        <f>RIGHT(R3563,(LEN(R3563)-LEN(U3563)-1))</f>
        <v>plays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>(I3564/86400)+25569+(-5/24)</f>
        <v>42442.708333333336</v>
      </c>
      <c r="K3564">
        <v>1457115427</v>
      </c>
      <c r="L3564" s="13">
        <f>(K3564/86400)+25569+(-5/24)</f>
        <v>42433.553553240738</v>
      </c>
      <c r="M3564" s="15" t="str">
        <f>TEXT(L3564, "mmm")</f>
        <v>Mar</v>
      </c>
      <c r="N3564" s="15" t="str">
        <f>TEXT(L3564, "yyyy")</f>
        <v>2016</v>
      </c>
      <c r="O3564" t="b">
        <v>0</v>
      </c>
      <c r="P3564">
        <v>31</v>
      </c>
      <c r="Q3564" t="b">
        <v>1</v>
      </c>
      <c r="R3564" t="s">
        <v>8271</v>
      </c>
      <c r="S3564" s="10">
        <f>(E3564/D3564)*100</f>
        <v>148.88888888888889</v>
      </c>
      <c r="T3564" s="12">
        <f>IF(P3564&gt;0,E3564/P3564,0)</f>
        <v>15.129032258064516</v>
      </c>
      <c r="U3564" t="str">
        <f>LEFT(R3564,FIND("/",R3564,1)-1)</f>
        <v>theater</v>
      </c>
      <c r="V3564" t="str">
        <f>RIGHT(R3564,(LEN(R3564)-LEN(U3564)-1))</f>
        <v>plays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>(I3565/86400)+25569+(-5/24)</f>
        <v>42583.583333333336</v>
      </c>
      <c r="K3565">
        <v>1467648456</v>
      </c>
      <c r="L3565" s="13">
        <f>(K3565/86400)+25569+(-5/24)</f>
        <v>42555.46361111111</v>
      </c>
      <c r="M3565" s="15" t="str">
        <f>TEXT(L3565, "mmm")</f>
        <v>Jul</v>
      </c>
      <c r="N3565" s="15" t="str">
        <f>TEXT(L3565, "yyyy")</f>
        <v>2016</v>
      </c>
      <c r="O3565" t="b">
        <v>0</v>
      </c>
      <c r="P3565">
        <v>25</v>
      </c>
      <c r="Q3565" t="b">
        <v>1</v>
      </c>
      <c r="R3565" t="s">
        <v>8271</v>
      </c>
      <c r="S3565" s="10">
        <f>(E3565/D3565)*100</f>
        <v>105.49000000000002</v>
      </c>
      <c r="T3565" s="12">
        <f>IF(P3565&gt;0,E3565/P3565,0)</f>
        <v>21.098000000000003</v>
      </c>
      <c r="U3565" t="str">
        <f>LEFT(R3565,FIND("/",R3565,1)-1)</f>
        <v>theater</v>
      </c>
      <c r="V3565" t="str">
        <f>RIGHT(R3565,(LEN(R3565)-LEN(U3565)-1))</f>
        <v>plays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>(I3566/86400)+25569+(-5/24)</f>
        <v>42282.458333333336</v>
      </c>
      <c r="K3566">
        <v>1440082649</v>
      </c>
      <c r="L3566" s="13">
        <f>(K3566/86400)+25569+(-5/24)</f>
        <v>42236.414918981478</v>
      </c>
      <c r="M3566" s="15" t="str">
        <f>TEXT(L3566, "mmm")</f>
        <v>Aug</v>
      </c>
      <c r="N3566" s="15" t="str">
        <f>TEXT(L3566, "yyyy")</f>
        <v>2015</v>
      </c>
      <c r="O3566" t="b">
        <v>0</v>
      </c>
      <c r="P3566">
        <v>17</v>
      </c>
      <c r="Q3566" t="b">
        <v>1</v>
      </c>
      <c r="R3566" t="s">
        <v>8271</v>
      </c>
      <c r="S3566" s="10">
        <f>(E3566/D3566)*100</f>
        <v>100.49999999999999</v>
      </c>
      <c r="T3566" s="12">
        <f>IF(P3566&gt;0,E3566/P3566,0)</f>
        <v>59.117647058823529</v>
      </c>
      <c r="U3566" t="str">
        <f>LEFT(R3566,FIND("/",R3566,1)-1)</f>
        <v>theater</v>
      </c>
      <c r="V3566" t="str">
        <f>RIGHT(R3566,(LEN(R3566)-LEN(U3566)-1))</f>
        <v>plays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>(I3567/86400)+25569+(-5/24)</f>
        <v>42004.534814814811</v>
      </c>
      <c r="K3567">
        <v>1417456208</v>
      </c>
      <c r="L3567" s="13">
        <f>(K3567/86400)+25569+(-5/24)</f>
        <v>41974.534814814811</v>
      </c>
      <c r="M3567" s="15" t="str">
        <f>TEXT(L3567, "mmm")</f>
        <v>Dec</v>
      </c>
      <c r="N3567" s="15" t="str">
        <f>TEXT(L3567, "yyyy")</f>
        <v>2014</v>
      </c>
      <c r="O3567" t="b">
        <v>0</v>
      </c>
      <c r="P3567">
        <v>12</v>
      </c>
      <c r="Q3567" t="b">
        <v>1</v>
      </c>
      <c r="R3567" t="s">
        <v>8271</v>
      </c>
      <c r="S3567" s="10">
        <f>(E3567/D3567)*100</f>
        <v>130.55555555555557</v>
      </c>
      <c r="T3567" s="12">
        <f>IF(P3567&gt;0,E3567/P3567,0)</f>
        <v>97.916666666666671</v>
      </c>
      <c r="U3567" t="str">
        <f>LEFT(R3567,FIND("/",R3567,1)-1)</f>
        <v>theater</v>
      </c>
      <c r="V3567" t="str">
        <f>RIGHT(R3567,(LEN(R3567)-LEN(U3567)-1))</f>
        <v>plays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>(I3568/86400)+25569+(-5/24)</f>
        <v>42027.299571759257</v>
      </c>
      <c r="K3568">
        <v>1419423083</v>
      </c>
      <c r="L3568" s="13">
        <f>(K3568/86400)+25569+(-5/24)</f>
        <v>41997.299571759257</v>
      </c>
      <c r="M3568" s="15" t="str">
        <f>TEXT(L3568, "mmm")</f>
        <v>Dec</v>
      </c>
      <c r="N3568" s="15" t="str">
        <f>TEXT(L3568, "yyyy")</f>
        <v>2014</v>
      </c>
      <c r="O3568" t="b">
        <v>0</v>
      </c>
      <c r="P3568">
        <v>38</v>
      </c>
      <c r="Q3568" t="b">
        <v>1</v>
      </c>
      <c r="R3568" t="s">
        <v>8271</v>
      </c>
      <c r="S3568" s="10">
        <f>(E3568/D3568)*100</f>
        <v>104.75000000000001</v>
      </c>
      <c r="T3568" s="12">
        <f>IF(P3568&gt;0,E3568/P3568,0)</f>
        <v>55.131578947368418</v>
      </c>
      <c r="U3568" t="str">
        <f>LEFT(R3568,FIND("/",R3568,1)-1)</f>
        <v>theater</v>
      </c>
      <c r="V3568" t="str">
        <f>RIGHT(R3568,(LEN(R3568)-LEN(U3568)-1))</f>
        <v>plays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>(I3569/86400)+25569+(-5/24)</f>
        <v>42165.602361111109</v>
      </c>
      <c r="K3569">
        <v>1431372444</v>
      </c>
      <c r="L3569" s="13">
        <f>(K3569/86400)+25569+(-5/24)</f>
        <v>42135.602361111109</v>
      </c>
      <c r="M3569" s="15" t="str">
        <f>TEXT(L3569, "mmm")</f>
        <v>May</v>
      </c>
      <c r="N3569" s="15" t="str">
        <f>TEXT(L3569, "yyyy")</f>
        <v>2015</v>
      </c>
      <c r="O3569" t="b">
        <v>0</v>
      </c>
      <c r="P3569">
        <v>41</v>
      </c>
      <c r="Q3569" t="b">
        <v>1</v>
      </c>
      <c r="R3569" t="s">
        <v>8271</v>
      </c>
      <c r="S3569" s="10">
        <f>(E3569/D3569)*100</f>
        <v>108.80000000000001</v>
      </c>
      <c r="T3569" s="12">
        <f>IF(P3569&gt;0,E3569/P3569,0)</f>
        <v>26.536585365853657</v>
      </c>
      <c r="U3569" t="str">
        <f>LEFT(R3569,FIND("/",R3569,1)-1)</f>
        <v>theater</v>
      </c>
      <c r="V3569" t="str">
        <f>RIGHT(R3569,(LEN(R3569)-LEN(U3569)-1))</f>
        <v>plays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>(I3570/86400)+25569+(-5/24)</f>
        <v>41899.532337962963</v>
      </c>
      <c r="K3570">
        <v>1408383994</v>
      </c>
      <c r="L3570" s="13">
        <f>(K3570/86400)+25569+(-5/24)</f>
        <v>41869.532337962963</v>
      </c>
      <c r="M3570" s="15" t="str">
        <f>TEXT(L3570, "mmm")</f>
        <v>Aug</v>
      </c>
      <c r="N3570" s="15" t="str">
        <f>TEXT(L3570, "yyyy")</f>
        <v>2014</v>
      </c>
      <c r="O3570" t="b">
        <v>0</v>
      </c>
      <c r="P3570">
        <v>19</v>
      </c>
      <c r="Q3570" t="b">
        <v>1</v>
      </c>
      <c r="R3570" t="s">
        <v>8271</v>
      </c>
      <c r="S3570" s="10">
        <f>(E3570/D3570)*100</f>
        <v>111.00000000000001</v>
      </c>
      <c r="T3570" s="12">
        <f>IF(P3570&gt;0,E3570/P3570,0)</f>
        <v>58.421052631578945</v>
      </c>
      <c r="U3570" t="str">
        <f>LEFT(R3570,FIND("/",R3570,1)-1)</f>
        <v>theater</v>
      </c>
      <c r="V3570" t="str">
        <f>RIGHT(R3570,(LEN(R3570)-LEN(U3570)-1))</f>
        <v>plays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>(I3571/86400)+25569+(-5/24)</f>
        <v>42012.480277777773</v>
      </c>
      <c r="K3571">
        <v>1418142696</v>
      </c>
      <c r="L3571" s="13">
        <f>(K3571/86400)+25569+(-5/24)</f>
        <v>41982.480277777773</v>
      </c>
      <c r="M3571" s="15" t="str">
        <f>TEXT(L3571, "mmm")</f>
        <v>Dec</v>
      </c>
      <c r="N3571" s="15" t="str">
        <f>TEXT(L3571, "yyyy")</f>
        <v>2014</v>
      </c>
      <c r="O3571" t="b">
        <v>0</v>
      </c>
      <c r="P3571">
        <v>41</v>
      </c>
      <c r="Q3571" t="b">
        <v>1</v>
      </c>
      <c r="R3571" t="s">
        <v>8271</v>
      </c>
      <c r="S3571" s="10">
        <f>(E3571/D3571)*100</f>
        <v>100.47999999999999</v>
      </c>
      <c r="T3571" s="12">
        <f>IF(P3571&gt;0,E3571/P3571,0)</f>
        <v>122.53658536585365</v>
      </c>
      <c r="U3571" t="str">
        <f>LEFT(R3571,FIND("/",R3571,1)-1)</f>
        <v>theater</v>
      </c>
      <c r="V3571" t="str">
        <f>RIGHT(R3571,(LEN(R3571)-LEN(U3571)-1))</f>
        <v>plays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>(I3572/86400)+25569+(-5/24)</f>
        <v>42004.083333333336</v>
      </c>
      <c r="K3572">
        <v>1417593483</v>
      </c>
      <c r="L3572" s="13">
        <f>(K3572/86400)+25569+(-5/24)</f>
        <v>41976.12364583333</v>
      </c>
      <c r="M3572" s="15" t="str">
        <f>TEXT(L3572, "mmm")</f>
        <v>Dec</v>
      </c>
      <c r="N3572" s="15" t="str">
        <f>TEXT(L3572, "yyyy")</f>
        <v>2014</v>
      </c>
      <c r="O3572" t="b">
        <v>0</v>
      </c>
      <c r="P3572">
        <v>26</v>
      </c>
      <c r="Q3572" t="b">
        <v>1</v>
      </c>
      <c r="R3572" t="s">
        <v>8271</v>
      </c>
      <c r="S3572" s="10">
        <f>(E3572/D3572)*100</f>
        <v>114.35</v>
      </c>
      <c r="T3572" s="12">
        <f>IF(P3572&gt;0,E3572/P3572,0)</f>
        <v>87.961538461538467</v>
      </c>
      <c r="U3572" t="str">
        <f>LEFT(R3572,FIND("/",R3572,1)-1)</f>
        <v>theater</v>
      </c>
      <c r="V3572" t="str">
        <f>RIGHT(R3572,(LEN(R3572)-LEN(U3572)-1))</f>
        <v>plays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>(I3573/86400)+25569+(-5/24)</f>
        <v>41942.650613425925</v>
      </c>
      <c r="K3573">
        <v>1412109413</v>
      </c>
      <c r="L3573" s="13">
        <f>(K3573/86400)+25569+(-5/24)</f>
        <v>41912.650613425925</v>
      </c>
      <c r="M3573" s="15" t="str">
        <f>TEXT(L3573, "mmm")</f>
        <v>Sep</v>
      </c>
      <c r="N3573" s="15" t="str">
        <f>TEXT(L3573, "yyyy")</f>
        <v>2014</v>
      </c>
      <c r="O3573" t="b">
        <v>0</v>
      </c>
      <c r="P3573">
        <v>25</v>
      </c>
      <c r="Q3573" t="b">
        <v>1</v>
      </c>
      <c r="R3573" t="s">
        <v>8271</v>
      </c>
      <c r="S3573" s="10">
        <f>(E3573/D3573)*100</f>
        <v>122.06666666666666</v>
      </c>
      <c r="T3573" s="12">
        <f>IF(P3573&gt;0,E3573/P3573,0)</f>
        <v>73.239999999999995</v>
      </c>
      <c r="U3573" t="str">
        <f>LEFT(R3573,FIND("/",R3573,1)-1)</f>
        <v>theater</v>
      </c>
      <c r="V3573" t="str">
        <f>RIGHT(R3573,(LEN(R3573)-LEN(U3573)-1))</f>
        <v>plays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>(I3574/86400)+25569+(-5/24)</f>
        <v>42176.36206018518</v>
      </c>
      <c r="K3574">
        <v>1432302082</v>
      </c>
      <c r="L3574" s="13">
        <f>(K3574/86400)+25569+(-5/24)</f>
        <v>42146.36206018518</v>
      </c>
      <c r="M3574" s="15" t="str">
        <f>TEXT(L3574, "mmm")</f>
        <v>May</v>
      </c>
      <c r="N3574" s="15" t="str">
        <f>TEXT(L3574, "yyyy")</f>
        <v>2015</v>
      </c>
      <c r="O3574" t="b">
        <v>0</v>
      </c>
      <c r="P3574">
        <v>9</v>
      </c>
      <c r="Q3574" t="b">
        <v>1</v>
      </c>
      <c r="R3574" t="s">
        <v>8271</v>
      </c>
      <c r="S3574" s="10">
        <f>(E3574/D3574)*100</f>
        <v>100</v>
      </c>
      <c r="T3574" s="12">
        <f>IF(P3574&gt;0,E3574/P3574,0)</f>
        <v>55.555555555555557</v>
      </c>
      <c r="U3574" t="str">
        <f>LEFT(R3574,FIND("/",R3574,1)-1)</f>
        <v>theater</v>
      </c>
      <c r="V3574" t="str">
        <f>RIGHT(R3574,(LEN(R3574)-LEN(U3574)-1))</f>
        <v>plays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>(I3575/86400)+25569+(-5/24)</f>
        <v>41951.208865740737</v>
      </c>
      <c r="K3575">
        <v>1412845246</v>
      </c>
      <c r="L3575" s="13">
        <f>(K3575/86400)+25569+(-5/24)</f>
        <v>41921.167199074072</v>
      </c>
      <c r="M3575" s="15" t="str">
        <f>TEXT(L3575, "mmm")</f>
        <v>Oct</v>
      </c>
      <c r="N3575" s="15" t="str">
        <f>TEXT(L3575, "yyyy")</f>
        <v>2014</v>
      </c>
      <c r="O3575" t="b">
        <v>0</v>
      </c>
      <c r="P3575">
        <v>78</v>
      </c>
      <c r="Q3575" t="b">
        <v>1</v>
      </c>
      <c r="R3575" t="s">
        <v>8271</v>
      </c>
      <c r="S3575" s="10">
        <f>(E3575/D3575)*100</f>
        <v>102.8</v>
      </c>
      <c r="T3575" s="12">
        <f>IF(P3575&gt;0,E3575/P3575,0)</f>
        <v>39.53846153846154</v>
      </c>
      <c r="U3575" t="str">
        <f>LEFT(R3575,FIND("/",R3575,1)-1)</f>
        <v>theater</v>
      </c>
      <c r="V3575" t="str">
        <f>RIGHT(R3575,(LEN(R3575)-LEN(U3575)-1))</f>
        <v>plays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>(I3576/86400)+25569+(-5/24)</f>
        <v>41956.776018518511</v>
      </c>
      <c r="K3576">
        <v>1413326248</v>
      </c>
      <c r="L3576" s="13">
        <f>(K3576/86400)+25569+(-5/24)</f>
        <v>41926.734351851854</v>
      </c>
      <c r="M3576" s="15" t="str">
        <f>TEXT(L3576, "mmm")</f>
        <v>Oct</v>
      </c>
      <c r="N3576" s="15" t="str">
        <f>TEXT(L3576, "yyyy")</f>
        <v>2014</v>
      </c>
      <c r="O3576" t="b">
        <v>0</v>
      </c>
      <c r="P3576">
        <v>45</v>
      </c>
      <c r="Q3576" t="b">
        <v>1</v>
      </c>
      <c r="R3576" t="s">
        <v>8271</v>
      </c>
      <c r="S3576" s="10">
        <f>(E3576/D3576)*100</f>
        <v>106.12068965517241</v>
      </c>
      <c r="T3576" s="12">
        <f>IF(P3576&gt;0,E3576/P3576,0)</f>
        <v>136.77777777777777</v>
      </c>
      <c r="U3576" t="str">
        <f>LEFT(R3576,FIND("/",R3576,1)-1)</f>
        <v>theater</v>
      </c>
      <c r="V3576" t="str">
        <f>RIGHT(R3576,(LEN(R3576)-LEN(U3576)-1))</f>
        <v>plays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>(I3577/86400)+25569+(-5/24)</f>
        <v>42592.957638888889</v>
      </c>
      <c r="K3577">
        <v>1468176527</v>
      </c>
      <c r="L3577" s="13">
        <f>(K3577/86400)+25569+(-5/24)</f>
        <v>42561.575543981475</v>
      </c>
      <c r="M3577" s="15" t="str">
        <f>TEXT(L3577, "mmm")</f>
        <v>Jul</v>
      </c>
      <c r="N3577" s="15" t="str">
        <f>TEXT(L3577, "yyyy")</f>
        <v>2016</v>
      </c>
      <c r="O3577" t="b">
        <v>0</v>
      </c>
      <c r="P3577">
        <v>102</v>
      </c>
      <c r="Q3577" t="b">
        <v>1</v>
      </c>
      <c r="R3577" t="s">
        <v>8271</v>
      </c>
      <c r="S3577" s="10">
        <f>(E3577/D3577)*100</f>
        <v>101.33000000000001</v>
      </c>
      <c r="T3577" s="12">
        <f>IF(P3577&gt;0,E3577/P3577,0)</f>
        <v>99.343137254901961</v>
      </c>
      <c r="U3577" t="str">
        <f>LEFT(R3577,FIND("/",R3577,1)-1)</f>
        <v>theater</v>
      </c>
      <c r="V3577" t="str">
        <f>RIGHT(R3577,(LEN(R3577)-LEN(U3577)-1))</f>
        <v>plays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>(I3578/86400)+25569+(-5/24)</f>
        <v>42709.382569444446</v>
      </c>
      <c r="K3578">
        <v>1475759454</v>
      </c>
      <c r="L3578" s="13">
        <f>(K3578/86400)+25569+(-5/24)</f>
        <v>42649.340902777774</v>
      </c>
      <c r="M3578" s="15" t="str">
        <f>TEXT(L3578, "mmm")</f>
        <v>Oct</v>
      </c>
      <c r="N3578" s="15" t="str">
        <f>TEXT(L3578, "yyyy")</f>
        <v>2016</v>
      </c>
      <c r="O3578" t="b">
        <v>0</v>
      </c>
      <c r="P3578">
        <v>5</v>
      </c>
      <c r="Q3578" t="b">
        <v>1</v>
      </c>
      <c r="R3578" t="s">
        <v>8271</v>
      </c>
      <c r="S3578" s="10">
        <f>(E3578/D3578)*100</f>
        <v>100</v>
      </c>
      <c r="T3578" s="12">
        <f>IF(P3578&gt;0,E3578/P3578,0)</f>
        <v>20</v>
      </c>
      <c r="U3578" t="str">
        <f>LEFT(R3578,FIND("/",R3578,1)-1)</f>
        <v>theater</v>
      </c>
      <c r="V3578" t="str">
        <f>RIGHT(R3578,(LEN(R3578)-LEN(U3578)-1))</f>
        <v>plays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>(I3579/86400)+25569+(-5/24)</f>
        <v>42120.061111111114</v>
      </c>
      <c r="K3579">
        <v>1427741583</v>
      </c>
      <c r="L3579" s="13">
        <f>(K3579/86400)+25569+(-5/24)</f>
        <v>42093.578506944446</v>
      </c>
      <c r="M3579" s="15" t="str">
        <f>TEXT(L3579, "mmm")</f>
        <v>Mar</v>
      </c>
      <c r="N3579" s="15" t="str">
        <f>TEXT(L3579, "yyyy")</f>
        <v>2015</v>
      </c>
      <c r="O3579" t="b">
        <v>0</v>
      </c>
      <c r="P3579">
        <v>27</v>
      </c>
      <c r="Q3579" t="b">
        <v>1</v>
      </c>
      <c r="R3579" t="s">
        <v>8271</v>
      </c>
      <c r="S3579" s="10">
        <f>(E3579/D3579)*100</f>
        <v>130</v>
      </c>
      <c r="T3579" s="12">
        <f>IF(P3579&gt;0,E3579/P3579,0)</f>
        <v>28.888888888888889</v>
      </c>
      <c r="U3579" t="str">
        <f>LEFT(R3579,FIND("/",R3579,1)-1)</f>
        <v>theater</v>
      </c>
      <c r="V3579" t="str">
        <f>RIGHT(R3579,(LEN(R3579)-LEN(U3579)-1))</f>
        <v>plays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>(I3580/86400)+25569+(-5/24)</f>
        <v>42490.525196759256</v>
      </c>
      <c r="K3580">
        <v>1459445777</v>
      </c>
      <c r="L3580" s="13">
        <f>(K3580/86400)+25569+(-5/24)</f>
        <v>42460.525196759256</v>
      </c>
      <c r="M3580" s="15" t="str">
        <f>TEXT(L3580, "mmm")</f>
        <v>Mar</v>
      </c>
      <c r="N3580" s="15" t="str">
        <f>TEXT(L3580, "yyyy")</f>
        <v>2016</v>
      </c>
      <c r="O3580" t="b">
        <v>0</v>
      </c>
      <c r="P3580">
        <v>37</v>
      </c>
      <c r="Q3580" t="b">
        <v>1</v>
      </c>
      <c r="R3580" t="s">
        <v>8271</v>
      </c>
      <c r="S3580" s="10">
        <f>(E3580/D3580)*100</f>
        <v>100.01333333333334</v>
      </c>
      <c r="T3580" s="12">
        <f>IF(P3580&gt;0,E3580/P3580,0)</f>
        <v>40.545945945945945</v>
      </c>
      <c r="U3580" t="str">
        <f>LEFT(R3580,FIND("/",R3580,1)-1)</f>
        <v>theater</v>
      </c>
      <c r="V3580" t="str">
        <f>RIGHT(R3580,(LEN(R3580)-LEN(U3580)-1))</f>
        <v>plays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>(I3581/86400)+25569+(-5/24)</f>
        <v>42460.51222222222</v>
      </c>
      <c r="K3581">
        <v>1456856256</v>
      </c>
      <c r="L3581" s="13">
        <f>(K3581/86400)+25569+(-5/24)</f>
        <v>42430.553888888891</v>
      </c>
      <c r="M3581" s="15" t="str">
        <f>TEXT(L3581, "mmm")</f>
        <v>Mar</v>
      </c>
      <c r="N3581" s="15" t="str">
        <f>TEXT(L3581, "yyyy")</f>
        <v>2016</v>
      </c>
      <c r="O3581" t="b">
        <v>0</v>
      </c>
      <c r="P3581">
        <v>14</v>
      </c>
      <c r="Q3581" t="b">
        <v>1</v>
      </c>
      <c r="R3581" t="s">
        <v>8271</v>
      </c>
      <c r="S3581" s="10">
        <f>(E3581/D3581)*100</f>
        <v>100</v>
      </c>
      <c r="T3581" s="12">
        <f>IF(P3581&gt;0,E3581/P3581,0)</f>
        <v>35.714285714285715</v>
      </c>
      <c r="U3581" t="str">
        <f>LEFT(R3581,FIND("/",R3581,1)-1)</f>
        <v>theater</v>
      </c>
      <c r="V3581" t="str">
        <f>RIGHT(R3581,(LEN(R3581)-LEN(U3581)-1))</f>
        <v>plays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>(I3582/86400)+25569+(-5/24)</f>
        <v>42063.999305555553</v>
      </c>
      <c r="K3582">
        <v>1421900022</v>
      </c>
      <c r="L3582" s="13">
        <f>(K3582/86400)+25569+(-5/24)</f>
        <v>42025.967847222222</v>
      </c>
      <c r="M3582" s="15" t="str">
        <f>TEXT(L3582, "mmm")</f>
        <v>Jan</v>
      </c>
      <c r="N3582" s="15" t="str">
        <f>TEXT(L3582, "yyyy")</f>
        <v>2015</v>
      </c>
      <c r="O3582" t="b">
        <v>0</v>
      </c>
      <c r="P3582">
        <v>27</v>
      </c>
      <c r="Q3582" t="b">
        <v>1</v>
      </c>
      <c r="R3582" t="s">
        <v>8271</v>
      </c>
      <c r="S3582" s="10">
        <f>(E3582/D3582)*100</f>
        <v>113.88888888888889</v>
      </c>
      <c r="T3582" s="12">
        <f>IF(P3582&gt;0,E3582/P3582,0)</f>
        <v>37.962962962962962</v>
      </c>
      <c r="U3582" t="str">
        <f>LEFT(R3582,FIND("/",R3582,1)-1)</f>
        <v>theater</v>
      </c>
      <c r="V3582" t="str">
        <f>RIGHT(R3582,(LEN(R3582)-LEN(U3582)-1))</f>
        <v>plays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>(I3583/86400)+25569+(-5/24)</f>
        <v>41850.26284722222</v>
      </c>
      <c r="K3583">
        <v>1405509510</v>
      </c>
      <c r="L3583" s="13">
        <f>(K3583/86400)+25569+(-5/24)</f>
        <v>41836.26284722222</v>
      </c>
      <c r="M3583" s="15" t="str">
        <f>TEXT(L3583, "mmm")</f>
        <v>Jul</v>
      </c>
      <c r="N3583" s="15" t="str">
        <f>TEXT(L3583, "yyyy")</f>
        <v>2014</v>
      </c>
      <c r="O3583" t="b">
        <v>0</v>
      </c>
      <c r="P3583">
        <v>45</v>
      </c>
      <c r="Q3583" t="b">
        <v>1</v>
      </c>
      <c r="R3583" t="s">
        <v>8271</v>
      </c>
      <c r="S3583" s="10">
        <f>(E3583/D3583)*100</f>
        <v>100</v>
      </c>
      <c r="T3583" s="12">
        <f>IF(P3583&gt;0,E3583/P3583,0)</f>
        <v>33.333333333333336</v>
      </c>
      <c r="U3583" t="str">
        <f>LEFT(R3583,FIND("/",R3583,1)-1)</f>
        <v>theater</v>
      </c>
      <c r="V3583" t="str">
        <f>RIGHT(R3583,(LEN(R3583)-LEN(U3583)-1))</f>
        <v>plays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>(I3584/86400)+25569+(-5/24)</f>
        <v>42464.887523148143</v>
      </c>
      <c r="K3584">
        <v>1458613082</v>
      </c>
      <c r="L3584" s="13">
        <f>(K3584/86400)+25569+(-5/24)</f>
        <v>42450.887523148143</v>
      </c>
      <c r="M3584" s="15" t="str">
        <f>TEXT(L3584, "mmm")</f>
        <v>Mar</v>
      </c>
      <c r="N3584" s="15" t="str">
        <f>TEXT(L3584, "yyyy")</f>
        <v>2016</v>
      </c>
      <c r="O3584" t="b">
        <v>0</v>
      </c>
      <c r="P3584">
        <v>49</v>
      </c>
      <c r="Q3584" t="b">
        <v>1</v>
      </c>
      <c r="R3584" t="s">
        <v>8271</v>
      </c>
      <c r="S3584" s="10">
        <f>(E3584/D3584)*100</f>
        <v>287</v>
      </c>
      <c r="T3584" s="12">
        <f>IF(P3584&gt;0,E3584/P3584,0)</f>
        <v>58.571428571428569</v>
      </c>
      <c r="U3584" t="str">
        <f>LEFT(R3584,FIND("/",R3584,1)-1)</f>
        <v>theater</v>
      </c>
      <c r="V3584" t="str">
        <f>RIGHT(R3584,(LEN(R3584)-LEN(U3584)-1))</f>
        <v>plays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>(I3585/86400)+25569+(-5/24)</f>
        <v>42478.175983796296</v>
      </c>
      <c r="K3585">
        <v>1455790405</v>
      </c>
      <c r="L3585" s="13">
        <f>(K3585/86400)+25569+(-5/24)</f>
        <v>42418.217650462961</v>
      </c>
      <c r="M3585" s="15" t="str">
        <f>TEXT(L3585, "mmm")</f>
        <v>Feb</v>
      </c>
      <c r="N3585" s="15" t="str">
        <f>TEXT(L3585, "yyyy")</f>
        <v>2016</v>
      </c>
      <c r="O3585" t="b">
        <v>0</v>
      </c>
      <c r="P3585">
        <v>24</v>
      </c>
      <c r="Q3585" t="b">
        <v>1</v>
      </c>
      <c r="R3585" t="s">
        <v>8271</v>
      </c>
      <c r="S3585" s="10">
        <f>(E3585/D3585)*100</f>
        <v>108.5</v>
      </c>
      <c r="T3585" s="12">
        <f>IF(P3585&gt;0,E3585/P3585,0)</f>
        <v>135.625</v>
      </c>
      <c r="U3585" t="str">
        <f>LEFT(R3585,FIND("/",R3585,1)-1)</f>
        <v>theater</v>
      </c>
      <c r="V3585" t="str">
        <f>RIGHT(R3585,(LEN(R3585)-LEN(U3585)-1))</f>
        <v>plays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>(I3586/86400)+25569+(-5/24)</f>
        <v>42198.108148148145</v>
      </c>
      <c r="K3586">
        <v>1434180944</v>
      </c>
      <c r="L3586" s="13">
        <f>(K3586/86400)+25569+(-5/24)</f>
        <v>42168.108148148145</v>
      </c>
      <c r="M3586" s="15" t="str">
        <f>TEXT(L3586, "mmm")</f>
        <v>Jun</v>
      </c>
      <c r="N3586" s="15" t="str">
        <f>TEXT(L3586, "yyyy")</f>
        <v>2015</v>
      </c>
      <c r="O3586" t="b">
        <v>0</v>
      </c>
      <c r="P3586">
        <v>112</v>
      </c>
      <c r="Q3586" t="b">
        <v>1</v>
      </c>
      <c r="R3586" t="s">
        <v>8271</v>
      </c>
      <c r="S3586" s="10">
        <f>(E3586/D3586)*100</f>
        <v>115.5</v>
      </c>
      <c r="T3586" s="12">
        <f>IF(P3586&gt;0,E3586/P3586,0)</f>
        <v>30.9375</v>
      </c>
      <c r="U3586" t="str">
        <f>LEFT(R3586,FIND("/",R3586,1)-1)</f>
        <v>theater</v>
      </c>
      <c r="V3586" t="str">
        <f>RIGHT(R3586,(LEN(R3586)-LEN(U3586)-1))</f>
        <v>plays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>(I3587/86400)+25569+(-5/24)</f>
        <v>41994.507986111108</v>
      </c>
      <c r="K3587">
        <v>1416589890</v>
      </c>
      <c r="L3587" s="13">
        <f>(K3587/86400)+25569+(-5/24)</f>
        <v>41964.507986111108</v>
      </c>
      <c r="M3587" s="15" t="str">
        <f>TEXT(L3587, "mmm")</f>
        <v>Nov</v>
      </c>
      <c r="N3587" s="15" t="str">
        <f>TEXT(L3587, "yyyy")</f>
        <v>2014</v>
      </c>
      <c r="O3587" t="b">
        <v>0</v>
      </c>
      <c r="P3587">
        <v>23</v>
      </c>
      <c r="Q3587" t="b">
        <v>1</v>
      </c>
      <c r="R3587" t="s">
        <v>8271</v>
      </c>
      <c r="S3587" s="10">
        <f>(E3587/D3587)*100</f>
        <v>119.11764705882352</v>
      </c>
      <c r="T3587" s="12">
        <f>IF(P3587&gt;0,E3587/P3587,0)</f>
        <v>176.08695652173913</v>
      </c>
      <c r="U3587" t="str">
        <f>LEFT(R3587,FIND("/",R3587,1)-1)</f>
        <v>theater</v>
      </c>
      <c r="V3587" t="str">
        <f>RIGHT(R3587,(LEN(R3587)-LEN(U3587)-1))</f>
        <v>plays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>(I3588/86400)+25569+(-5/24)</f>
        <v>42636.489236111105</v>
      </c>
      <c r="K3588">
        <v>1469465070</v>
      </c>
      <c r="L3588" s="13">
        <f>(K3588/86400)+25569+(-5/24)</f>
        <v>42576.489236111105</v>
      </c>
      <c r="M3588" s="15" t="str">
        <f>TEXT(L3588, "mmm")</f>
        <v>Jul</v>
      </c>
      <c r="N3588" s="15" t="str">
        <f>TEXT(L3588, "yyyy")</f>
        <v>2016</v>
      </c>
      <c r="O3588" t="b">
        <v>0</v>
      </c>
      <c r="P3588">
        <v>54</v>
      </c>
      <c r="Q3588" t="b">
        <v>1</v>
      </c>
      <c r="R3588" t="s">
        <v>8271</v>
      </c>
      <c r="S3588" s="10">
        <f>(E3588/D3588)*100</f>
        <v>109.42666666666668</v>
      </c>
      <c r="T3588" s="12">
        <f>IF(P3588&gt;0,E3588/P3588,0)</f>
        <v>151.9814814814815</v>
      </c>
      <c r="U3588" t="str">
        <f>LEFT(R3588,FIND("/",R3588,1)-1)</f>
        <v>theater</v>
      </c>
      <c r="V3588" t="str">
        <f>RIGHT(R3588,(LEN(R3588)-LEN(U3588)-1))</f>
        <v>plays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>(I3589/86400)+25569+(-5/24)</f>
        <v>42548.583333333336</v>
      </c>
      <c r="K3589">
        <v>1463144254</v>
      </c>
      <c r="L3589" s="13">
        <f>(K3589/86400)+25569+(-5/24)</f>
        <v>42503.331643518519</v>
      </c>
      <c r="M3589" s="15" t="str">
        <f>TEXT(L3589, "mmm")</f>
        <v>May</v>
      </c>
      <c r="N3589" s="15" t="str">
        <f>TEXT(L3589, "yyyy")</f>
        <v>2016</v>
      </c>
      <c r="O3589" t="b">
        <v>0</v>
      </c>
      <c r="P3589">
        <v>28</v>
      </c>
      <c r="Q3589" t="b">
        <v>1</v>
      </c>
      <c r="R3589" t="s">
        <v>8271</v>
      </c>
      <c r="S3589" s="10">
        <f>(E3589/D3589)*100</f>
        <v>126.6</v>
      </c>
      <c r="T3589" s="12">
        <f>IF(P3589&gt;0,E3589/P3589,0)</f>
        <v>22.607142857142858</v>
      </c>
      <c r="U3589" t="str">
        <f>LEFT(R3589,FIND("/",R3589,1)-1)</f>
        <v>theater</v>
      </c>
      <c r="V3589" t="str">
        <f>RIGHT(R3589,(LEN(R3589)-LEN(U3589)-1))</f>
        <v>plays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>(I3590/86400)+25569+(-5/24)</f>
        <v>42123.749999999993</v>
      </c>
      <c r="K3590">
        <v>1428436410</v>
      </c>
      <c r="L3590" s="13">
        <f>(K3590/86400)+25569+(-5/24)</f>
        <v>42101.620486111111</v>
      </c>
      <c r="M3590" s="15" t="str">
        <f>TEXT(L3590, "mmm")</f>
        <v>Apr</v>
      </c>
      <c r="N3590" s="15" t="str">
        <f>TEXT(L3590, "yyyy")</f>
        <v>2015</v>
      </c>
      <c r="O3590" t="b">
        <v>0</v>
      </c>
      <c r="P3590">
        <v>11</v>
      </c>
      <c r="Q3590" t="b">
        <v>1</v>
      </c>
      <c r="R3590" t="s">
        <v>8271</v>
      </c>
      <c r="S3590" s="10">
        <f>(E3590/D3590)*100</f>
        <v>100.49999999999999</v>
      </c>
      <c r="T3590" s="12">
        <f>IF(P3590&gt;0,E3590/P3590,0)</f>
        <v>18.272727272727273</v>
      </c>
      <c r="U3590" t="str">
        <f>LEFT(R3590,FIND("/",R3590,1)-1)</f>
        <v>theater</v>
      </c>
      <c r="V3590" t="str">
        <f>RIGHT(R3590,(LEN(R3590)-LEN(U3590)-1))</f>
        <v>plays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>(I3591/86400)+25569+(-5/24)</f>
        <v>42150.439201388886</v>
      </c>
      <c r="K3591">
        <v>1430494347</v>
      </c>
      <c r="L3591" s="13">
        <f>(K3591/86400)+25569+(-5/24)</f>
        <v>42125.439201388886</v>
      </c>
      <c r="M3591" s="15" t="str">
        <f>TEXT(L3591, "mmm")</f>
        <v>May</v>
      </c>
      <c r="N3591" s="15" t="str">
        <f>TEXT(L3591, "yyyy")</f>
        <v>2015</v>
      </c>
      <c r="O3591" t="b">
        <v>0</v>
      </c>
      <c r="P3591">
        <v>62</v>
      </c>
      <c r="Q3591" t="b">
        <v>1</v>
      </c>
      <c r="R3591" t="s">
        <v>8271</v>
      </c>
      <c r="S3591" s="10">
        <f>(E3591/D3591)*100</f>
        <v>127.49999999999999</v>
      </c>
      <c r="T3591" s="12">
        <f>IF(P3591&gt;0,E3591/P3591,0)</f>
        <v>82.258064516129039</v>
      </c>
      <c r="U3591" t="str">
        <f>LEFT(R3591,FIND("/",R3591,1)-1)</f>
        <v>theater</v>
      </c>
      <c r="V3591" t="str">
        <f>RIGHT(R3591,(LEN(R3591)-LEN(U3591)-1))</f>
        <v>plays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>(I3592/86400)+25569+(-5/24)</f>
        <v>41932.125393518516</v>
      </c>
      <c r="K3592">
        <v>1411200034</v>
      </c>
      <c r="L3592" s="13">
        <f>(K3592/86400)+25569+(-5/24)</f>
        <v>41902.125393518516</v>
      </c>
      <c r="M3592" s="15" t="str">
        <f>TEXT(L3592, "mmm")</f>
        <v>Sep</v>
      </c>
      <c r="N3592" s="15" t="str">
        <f>TEXT(L3592, "yyyy")</f>
        <v>2014</v>
      </c>
      <c r="O3592" t="b">
        <v>0</v>
      </c>
      <c r="P3592">
        <v>73</v>
      </c>
      <c r="Q3592" t="b">
        <v>1</v>
      </c>
      <c r="R3592" t="s">
        <v>8271</v>
      </c>
      <c r="S3592" s="10">
        <f>(E3592/D3592)*100</f>
        <v>100.05999999999999</v>
      </c>
      <c r="T3592" s="12">
        <f>IF(P3592&gt;0,E3592/P3592,0)</f>
        <v>68.534246575342465</v>
      </c>
      <c r="U3592" t="str">
        <f>LEFT(R3592,FIND("/",R3592,1)-1)</f>
        <v>theater</v>
      </c>
      <c r="V3592" t="str">
        <f>RIGHT(R3592,(LEN(R3592)-LEN(U3592)-1))</f>
        <v>plays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>(I3593/86400)+25569+(-5/24)</f>
        <v>42027.999305555553</v>
      </c>
      <c r="K3593">
        <v>1419979544</v>
      </c>
      <c r="L3593" s="13">
        <f>(K3593/86400)+25569+(-5/24)</f>
        <v>42003.74009259259</v>
      </c>
      <c r="M3593" s="15" t="str">
        <f>TEXT(L3593, "mmm")</f>
        <v>Dec</v>
      </c>
      <c r="N3593" s="15" t="str">
        <f>TEXT(L3593, "yyyy")</f>
        <v>2014</v>
      </c>
      <c r="O3593" t="b">
        <v>0</v>
      </c>
      <c r="P3593">
        <v>18</v>
      </c>
      <c r="Q3593" t="b">
        <v>1</v>
      </c>
      <c r="R3593" t="s">
        <v>8271</v>
      </c>
      <c r="S3593" s="10">
        <f>(E3593/D3593)*100</f>
        <v>175</v>
      </c>
      <c r="T3593" s="12">
        <f>IF(P3593&gt;0,E3593/P3593,0)</f>
        <v>68.055555555555557</v>
      </c>
      <c r="U3593" t="str">
        <f>LEFT(R3593,FIND("/",R3593,1)-1)</f>
        <v>theater</v>
      </c>
      <c r="V3593" t="str">
        <f>RIGHT(R3593,(LEN(R3593)-LEN(U3593)-1))</f>
        <v>plays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>(I3594/86400)+25569+(-5/24)</f>
        <v>42045.999305555553</v>
      </c>
      <c r="K3594">
        <v>1418673307</v>
      </c>
      <c r="L3594" s="13">
        <f>(K3594/86400)+25569+(-5/24)</f>
        <v>41988.621608796289</v>
      </c>
      <c r="M3594" s="15" t="str">
        <f>TEXT(L3594, "mmm")</f>
        <v>Dec</v>
      </c>
      <c r="N3594" s="15" t="str">
        <f>TEXT(L3594, "yyyy")</f>
        <v>2014</v>
      </c>
      <c r="O3594" t="b">
        <v>0</v>
      </c>
      <c r="P3594">
        <v>35</v>
      </c>
      <c r="Q3594" t="b">
        <v>1</v>
      </c>
      <c r="R3594" t="s">
        <v>8271</v>
      </c>
      <c r="S3594" s="10">
        <f>(E3594/D3594)*100</f>
        <v>127.25</v>
      </c>
      <c r="T3594" s="12">
        <f>IF(P3594&gt;0,E3594/P3594,0)</f>
        <v>72.714285714285708</v>
      </c>
      <c r="U3594" t="str">
        <f>LEFT(R3594,FIND("/",R3594,1)-1)</f>
        <v>theater</v>
      </c>
      <c r="V3594" t="str">
        <f>RIGHT(R3594,(LEN(R3594)-LEN(U3594)-1))</f>
        <v>plays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>(I3595/86400)+25569+(-5/24)</f>
        <v>42009.643055555549</v>
      </c>
      <c r="K3595">
        <v>1417469639</v>
      </c>
      <c r="L3595" s="13">
        <f>(K3595/86400)+25569+(-5/24)</f>
        <v>41974.690266203703</v>
      </c>
      <c r="M3595" s="15" t="str">
        <f>TEXT(L3595, "mmm")</f>
        <v>Dec</v>
      </c>
      <c r="N3595" s="15" t="str">
        <f>TEXT(L3595, "yyyy")</f>
        <v>2014</v>
      </c>
      <c r="O3595" t="b">
        <v>0</v>
      </c>
      <c r="P3595">
        <v>43</v>
      </c>
      <c r="Q3595" t="b">
        <v>1</v>
      </c>
      <c r="R3595" t="s">
        <v>8271</v>
      </c>
      <c r="S3595" s="10">
        <f>(E3595/D3595)*100</f>
        <v>110.63333333333334</v>
      </c>
      <c r="T3595" s="12">
        <f>IF(P3595&gt;0,E3595/P3595,0)</f>
        <v>77.186046511627907</v>
      </c>
      <c r="U3595" t="str">
        <f>LEFT(R3595,FIND("/",R3595,1)-1)</f>
        <v>theater</v>
      </c>
      <c r="V3595" t="str">
        <f>RIGHT(R3595,(LEN(R3595)-LEN(U3595)-1))</f>
        <v>plays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>(I3596/86400)+25569+(-5/24)</f>
        <v>42616.858587962961</v>
      </c>
      <c r="K3596">
        <v>1470792982</v>
      </c>
      <c r="L3596" s="13">
        <f>(K3596/86400)+25569+(-5/24)</f>
        <v>42591.858587962961</v>
      </c>
      <c r="M3596" s="15" t="str">
        <f>TEXT(L3596, "mmm")</f>
        <v>Aug</v>
      </c>
      <c r="N3596" s="15" t="str">
        <f>TEXT(L3596, "yyyy")</f>
        <v>2016</v>
      </c>
      <c r="O3596" t="b">
        <v>0</v>
      </c>
      <c r="P3596">
        <v>36</v>
      </c>
      <c r="Q3596" t="b">
        <v>1</v>
      </c>
      <c r="R3596" t="s">
        <v>8271</v>
      </c>
      <c r="S3596" s="10">
        <f>(E3596/D3596)*100</f>
        <v>125.93749999999999</v>
      </c>
      <c r="T3596" s="12">
        <f>IF(P3596&gt;0,E3596/P3596,0)</f>
        <v>55.972222222222221</v>
      </c>
      <c r="U3596" t="str">
        <f>LEFT(R3596,FIND("/",R3596,1)-1)</f>
        <v>theater</v>
      </c>
      <c r="V3596" t="str">
        <f>RIGHT(R3596,(LEN(R3596)-LEN(U3596)-1))</f>
        <v>plays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>(I3597/86400)+25569+(-5/24)</f>
        <v>42076.082638888889</v>
      </c>
      <c r="K3597">
        <v>1423959123</v>
      </c>
      <c r="L3597" s="13">
        <f>(K3597/86400)+25569+(-5/24)</f>
        <v>42049.800034722219</v>
      </c>
      <c r="M3597" s="15" t="str">
        <f>TEXT(L3597, "mmm")</f>
        <v>Feb</v>
      </c>
      <c r="N3597" s="15" t="str">
        <f>TEXT(L3597, "yyyy")</f>
        <v>2015</v>
      </c>
      <c r="O3597" t="b">
        <v>0</v>
      </c>
      <c r="P3597">
        <v>62</v>
      </c>
      <c r="Q3597" t="b">
        <v>1</v>
      </c>
      <c r="R3597" t="s">
        <v>8271</v>
      </c>
      <c r="S3597" s="10">
        <f>(E3597/D3597)*100</f>
        <v>118.5</v>
      </c>
      <c r="T3597" s="12">
        <f>IF(P3597&gt;0,E3597/P3597,0)</f>
        <v>49.693548387096776</v>
      </c>
      <c r="U3597" t="str">
        <f>LEFT(R3597,FIND("/",R3597,1)-1)</f>
        <v>theater</v>
      </c>
      <c r="V3597" t="str">
        <f>RIGHT(R3597,(LEN(R3597)-LEN(U3597)-1))</f>
        <v>plays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>(I3598/86400)+25569+(-5/24)</f>
        <v>41877.506736111107</v>
      </c>
      <c r="K3598">
        <v>1407258582</v>
      </c>
      <c r="L3598" s="13">
        <f>(K3598/86400)+25569+(-5/24)</f>
        <v>41856.506736111107</v>
      </c>
      <c r="M3598" s="15" t="str">
        <f>TEXT(L3598, "mmm")</f>
        <v>Aug</v>
      </c>
      <c r="N3598" s="15" t="str">
        <f>TEXT(L3598, "yyyy")</f>
        <v>2014</v>
      </c>
      <c r="O3598" t="b">
        <v>0</v>
      </c>
      <c r="P3598">
        <v>15</v>
      </c>
      <c r="Q3598" t="b">
        <v>1</v>
      </c>
      <c r="R3598" t="s">
        <v>8271</v>
      </c>
      <c r="S3598" s="10">
        <f>(E3598/D3598)*100</f>
        <v>107.72727272727273</v>
      </c>
      <c r="T3598" s="12">
        <f>IF(P3598&gt;0,E3598/P3598,0)</f>
        <v>79</v>
      </c>
      <c r="U3598" t="str">
        <f>LEFT(R3598,FIND("/",R3598,1)-1)</f>
        <v>theater</v>
      </c>
      <c r="V3598" t="str">
        <f>RIGHT(R3598,(LEN(R3598)-LEN(U3598)-1))</f>
        <v>plays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>(I3599/86400)+25569+(-5/24)</f>
        <v>42432.040972222218</v>
      </c>
      <c r="K3599">
        <v>1455717790</v>
      </c>
      <c r="L3599" s="13">
        <f>(K3599/86400)+25569+(-5/24)</f>
        <v>42417.377199074072</v>
      </c>
      <c r="M3599" s="15" t="str">
        <f>TEXT(L3599, "mmm")</f>
        <v>Feb</v>
      </c>
      <c r="N3599" s="15" t="str">
        <f>TEXT(L3599, "yyyy")</f>
        <v>2016</v>
      </c>
      <c r="O3599" t="b">
        <v>0</v>
      </c>
      <c r="P3599">
        <v>33</v>
      </c>
      <c r="Q3599" t="b">
        <v>1</v>
      </c>
      <c r="R3599" t="s">
        <v>8271</v>
      </c>
      <c r="S3599" s="10">
        <f>(E3599/D3599)*100</f>
        <v>102.60000000000001</v>
      </c>
      <c r="T3599" s="12">
        <f>IF(P3599&gt;0,E3599/P3599,0)</f>
        <v>77.727272727272734</v>
      </c>
      <c r="U3599" t="str">
        <f>LEFT(R3599,FIND("/",R3599,1)-1)</f>
        <v>theater</v>
      </c>
      <c r="V3599" t="str">
        <f>RIGHT(R3599,(LEN(R3599)-LEN(U3599)-1))</f>
        <v>plays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>(I3600/86400)+25569+(-5/24)</f>
        <v>41884.999305555553</v>
      </c>
      <c r="K3600">
        <v>1408129822</v>
      </c>
      <c r="L3600" s="13">
        <f>(K3600/86400)+25569+(-5/24)</f>
        <v>41866.590532407405</v>
      </c>
      <c r="M3600" s="15" t="str">
        <f>TEXT(L3600, "mmm")</f>
        <v>Aug</v>
      </c>
      <c r="N3600" s="15" t="str">
        <f>TEXT(L3600, "yyyy")</f>
        <v>2014</v>
      </c>
      <c r="O3600" t="b">
        <v>0</v>
      </c>
      <c r="P3600">
        <v>27</v>
      </c>
      <c r="Q3600" t="b">
        <v>1</v>
      </c>
      <c r="R3600" t="s">
        <v>8271</v>
      </c>
      <c r="S3600" s="10">
        <f>(E3600/D3600)*100</f>
        <v>110.1</v>
      </c>
      <c r="T3600" s="12">
        <f>IF(P3600&gt;0,E3600/P3600,0)</f>
        <v>40.777777777777779</v>
      </c>
      <c r="U3600" t="str">
        <f>LEFT(R3600,FIND("/",R3600,1)-1)</f>
        <v>theater</v>
      </c>
      <c r="V3600" t="str">
        <f>RIGHT(R3600,(LEN(R3600)-LEN(U3600)-1))</f>
        <v>plays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>(I3601/86400)+25569+(-5/24)</f>
        <v>42245.791666666664</v>
      </c>
      <c r="K3601">
        <v>1438715077</v>
      </c>
      <c r="L3601" s="13">
        <f>(K3601/86400)+25569+(-5/24)</f>
        <v>42220.586539351854</v>
      </c>
      <c r="M3601" s="15" t="str">
        <f>TEXT(L3601, "mmm")</f>
        <v>Aug</v>
      </c>
      <c r="N3601" s="15" t="str">
        <f>TEXT(L3601, "yyyy")</f>
        <v>2015</v>
      </c>
      <c r="O3601" t="b">
        <v>0</v>
      </c>
      <c r="P3601">
        <v>17</v>
      </c>
      <c r="Q3601" t="b">
        <v>1</v>
      </c>
      <c r="R3601" t="s">
        <v>8271</v>
      </c>
      <c r="S3601" s="10">
        <f>(E3601/D3601)*100</f>
        <v>202</v>
      </c>
      <c r="T3601" s="12">
        <f>IF(P3601&gt;0,E3601/P3601,0)</f>
        <v>59.411764705882355</v>
      </c>
      <c r="U3601" t="str">
        <f>LEFT(R3601,FIND("/",R3601,1)-1)</f>
        <v>theater</v>
      </c>
      <c r="V3601" t="str">
        <f>RIGHT(R3601,(LEN(R3601)-LEN(U3601)-1))</f>
        <v>plays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>(I3602/86400)+25569+(-5/24)</f>
        <v>42656.640787037039</v>
      </c>
      <c r="K3602">
        <v>1473970964</v>
      </c>
      <c r="L3602" s="13">
        <f>(K3602/86400)+25569+(-5/24)</f>
        <v>42628.640787037039</v>
      </c>
      <c r="M3602" s="15" t="str">
        <f>TEXT(L3602, "mmm")</f>
        <v>Sep</v>
      </c>
      <c r="N3602" s="15" t="str">
        <f>TEXT(L3602, "yyyy")</f>
        <v>2016</v>
      </c>
      <c r="O3602" t="b">
        <v>0</v>
      </c>
      <c r="P3602">
        <v>4</v>
      </c>
      <c r="Q3602" t="b">
        <v>1</v>
      </c>
      <c r="R3602" t="s">
        <v>8271</v>
      </c>
      <c r="S3602" s="10">
        <f>(E3602/D3602)*100</f>
        <v>130</v>
      </c>
      <c r="T3602" s="12">
        <f>IF(P3602&gt;0,E3602/P3602,0)</f>
        <v>3.25</v>
      </c>
      <c r="U3602" t="str">
        <f>LEFT(R3602,FIND("/",R3602,1)-1)</f>
        <v>theater</v>
      </c>
      <c r="V3602" t="str">
        <f>RIGHT(R3602,(LEN(R3602)-LEN(U3602)-1))</f>
        <v>plays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>(I3603/86400)+25569+(-5/24)</f>
        <v>42020.790300925924</v>
      </c>
      <c r="K3603">
        <v>1418860682</v>
      </c>
      <c r="L3603" s="13">
        <f>(K3603/86400)+25569+(-5/24)</f>
        <v>41990.790300925924</v>
      </c>
      <c r="M3603" s="15" t="str">
        <f>TEXT(L3603, "mmm")</f>
        <v>Dec</v>
      </c>
      <c r="N3603" s="15" t="str">
        <f>TEXT(L3603, "yyyy")</f>
        <v>2014</v>
      </c>
      <c r="O3603" t="b">
        <v>0</v>
      </c>
      <c r="P3603">
        <v>53</v>
      </c>
      <c r="Q3603" t="b">
        <v>1</v>
      </c>
      <c r="R3603" t="s">
        <v>8271</v>
      </c>
      <c r="S3603" s="10">
        <f>(E3603/D3603)*100</f>
        <v>104.35000000000001</v>
      </c>
      <c r="T3603" s="12">
        <f>IF(P3603&gt;0,E3603/P3603,0)</f>
        <v>39.377358490566039</v>
      </c>
      <c r="U3603" t="str">
        <f>LEFT(R3603,FIND("/",R3603,1)-1)</f>
        <v>theater</v>
      </c>
      <c r="V3603" t="str">
        <f>RIGHT(R3603,(LEN(R3603)-LEN(U3603)-1))</f>
        <v>plays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>(I3604/86400)+25569+(-5/24)</f>
        <v>42507.68609953703</v>
      </c>
      <c r="K3604">
        <v>1458336479</v>
      </c>
      <c r="L3604" s="13">
        <f>(K3604/86400)+25569+(-5/24)</f>
        <v>42447.68609953703</v>
      </c>
      <c r="M3604" s="15" t="str">
        <f>TEXT(L3604, "mmm")</f>
        <v>Mar</v>
      </c>
      <c r="N3604" s="15" t="str">
        <f>TEXT(L3604, "yyyy")</f>
        <v>2016</v>
      </c>
      <c r="O3604" t="b">
        <v>0</v>
      </c>
      <c r="P3604">
        <v>49</v>
      </c>
      <c r="Q3604" t="b">
        <v>1</v>
      </c>
      <c r="R3604" t="s">
        <v>8271</v>
      </c>
      <c r="S3604" s="10">
        <f>(E3604/D3604)*100</f>
        <v>100.05</v>
      </c>
      <c r="T3604" s="12">
        <f>IF(P3604&gt;0,E3604/P3604,0)</f>
        <v>81.673469387755105</v>
      </c>
      <c r="U3604" t="str">
        <f>LEFT(R3604,FIND("/",R3604,1)-1)</f>
        <v>theater</v>
      </c>
      <c r="V3604" t="str">
        <f>RIGHT(R3604,(LEN(R3604)-LEN(U3604)-1))</f>
        <v>plays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>(I3605/86400)+25569+(-5/24)</f>
        <v>42313.697685185187</v>
      </c>
      <c r="K3605">
        <v>1444164280</v>
      </c>
      <c r="L3605" s="13">
        <f>(K3605/86400)+25569+(-5/24)</f>
        <v>42283.656018518515</v>
      </c>
      <c r="M3605" s="15" t="str">
        <f>TEXT(L3605, "mmm")</f>
        <v>Oct</v>
      </c>
      <c r="N3605" s="15" t="str">
        <f>TEXT(L3605, "yyyy")</f>
        <v>2015</v>
      </c>
      <c r="O3605" t="b">
        <v>0</v>
      </c>
      <c r="P3605">
        <v>57</v>
      </c>
      <c r="Q3605" t="b">
        <v>1</v>
      </c>
      <c r="R3605" t="s">
        <v>8271</v>
      </c>
      <c r="S3605" s="10">
        <f>(E3605/D3605)*100</f>
        <v>170.66666666666669</v>
      </c>
      <c r="T3605" s="12">
        <f>IF(P3605&gt;0,E3605/P3605,0)</f>
        <v>44.912280701754383</v>
      </c>
      <c r="U3605" t="str">
        <f>LEFT(R3605,FIND("/",R3605,1)-1)</f>
        <v>theater</v>
      </c>
      <c r="V3605" t="str">
        <f>RIGHT(R3605,(LEN(R3605)-LEN(U3605)-1))</f>
        <v>plays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>(I3606/86400)+25569+(-5/24)</f>
        <v>42489.082638888889</v>
      </c>
      <c r="K3606">
        <v>1461370956</v>
      </c>
      <c r="L3606" s="13">
        <f>(K3606/86400)+25569+(-5/24)</f>
        <v>42482.80736111111</v>
      </c>
      <c r="M3606" s="15" t="str">
        <f>TEXT(L3606, "mmm")</f>
        <v>Apr</v>
      </c>
      <c r="N3606" s="15" t="str">
        <f>TEXT(L3606, "yyyy")</f>
        <v>2016</v>
      </c>
      <c r="O3606" t="b">
        <v>0</v>
      </c>
      <c r="P3606">
        <v>69</v>
      </c>
      <c r="Q3606" t="b">
        <v>1</v>
      </c>
      <c r="R3606" t="s">
        <v>8271</v>
      </c>
      <c r="S3606" s="10">
        <f>(E3606/D3606)*100</f>
        <v>112.83333333333334</v>
      </c>
      <c r="T3606" s="12">
        <f>IF(P3606&gt;0,E3606/P3606,0)</f>
        <v>49.05797101449275</v>
      </c>
      <c r="U3606" t="str">
        <f>LEFT(R3606,FIND("/",R3606,1)-1)</f>
        <v>theater</v>
      </c>
      <c r="V3606" t="str">
        <f>RIGHT(R3606,(LEN(R3606)-LEN(U3606)-1))</f>
        <v>plays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>(I3607/86400)+25569+(-5/24)</f>
        <v>42413.584791666661</v>
      </c>
      <c r="K3607">
        <v>1452798126</v>
      </c>
      <c r="L3607" s="13">
        <f>(K3607/86400)+25569+(-5/24)</f>
        <v>42383.584791666661</v>
      </c>
      <c r="M3607" s="15" t="str">
        <f>TEXT(L3607, "mmm")</f>
        <v>Jan</v>
      </c>
      <c r="N3607" s="15" t="str">
        <f>TEXT(L3607, "yyyy")</f>
        <v>2016</v>
      </c>
      <c r="O3607" t="b">
        <v>0</v>
      </c>
      <c r="P3607">
        <v>15</v>
      </c>
      <c r="Q3607" t="b">
        <v>1</v>
      </c>
      <c r="R3607" t="s">
        <v>8271</v>
      </c>
      <c r="S3607" s="10">
        <f>(E3607/D3607)*100</f>
        <v>184</v>
      </c>
      <c r="T3607" s="12">
        <f>IF(P3607&gt;0,E3607/P3607,0)</f>
        <v>30.666666666666668</v>
      </c>
      <c r="U3607" t="str">
        <f>LEFT(R3607,FIND("/",R3607,1)-1)</f>
        <v>theater</v>
      </c>
      <c r="V3607" t="str">
        <f>RIGHT(R3607,(LEN(R3607)-LEN(U3607)-1))</f>
        <v>plays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>(I3608/86400)+25569+(-5/24)</f>
        <v>42596.396493055552</v>
      </c>
      <c r="K3608">
        <v>1468593057</v>
      </c>
      <c r="L3608" s="13">
        <f>(K3608/86400)+25569+(-5/24)</f>
        <v>42566.396493055552</v>
      </c>
      <c r="M3608" s="15" t="str">
        <f>TEXT(L3608, "mmm")</f>
        <v>Jul</v>
      </c>
      <c r="N3608" s="15" t="str">
        <f>TEXT(L3608, "yyyy")</f>
        <v>2016</v>
      </c>
      <c r="O3608" t="b">
        <v>0</v>
      </c>
      <c r="P3608">
        <v>64</v>
      </c>
      <c r="Q3608" t="b">
        <v>1</v>
      </c>
      <c r="R3608" t="s">
        <v>8271</v>
      </c>
      <c r="S3608" s="10">
        <f>(E3608/D3608)*100</f>
        <v>130.26666666666665</v>
      </c>
      <c r="T3608" s="12">
        <f>IF(P3608&gt;0,E3608/P3608,0)</f>
        <v>61.0625</v>
      </c>
      <c r="U3608" t="str">
        <f>LEFT(R3608,FIND("/",R3608,1)-1)</f>
        <v>theater</v>
      </c>
      <c r="V3608" t="str">
        <f>RIGHT(R3608,(LEN(R3608)-LEN(U3608)-1))</f>
        <v>plays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>(I3609/86400)+25569+(-5/24)</f>
        <v>42352.791666666664</v>
      </c>
      <c r="K3609">
        <v>1448924882</v>
      </c>
      <c r="L3609" s="13">
        <f>(K3609/86400)+25569+(-5/24)</f>
        <v>42338.755578703705</v>
      </c>
      <c r="M3609" s="15" t="str">
        <f>TEXT(L3609, "mmm")</f>
        <v>Nov</v>
      </c>
      <c r="N3609" s="15" t="str">
        <f>TEXT(L3609, "yyyy")</f>
        <v>2015</v>
      </c>
      <c r="O3609" t="b">
        <v>0</v>
      </c>
      <c r="P3609">
        <v>20</v>
      </c>
      <c r="Q3609" t="b">
        <v>1</v>
      </c>
      <c r="R3609" t="s">
        <v>8271</v>
      </c>
      <c r="S3609" s="10">
        <f>(E3609/D3609)*100</f>
        <v>105.45454545454544</v>
      </c>
      <c r="T3609" s="12">
        <f>IF(P3609&gt;0,E3609/P3609,0)</f>
        <v>29</v>
      </c>
      <c r="U3609" t="str">
        <f>LEFT(R3609,FIND("/",R3609,1)-1)</f>
        <v>theater</v>
      </c>
      <c r="V3609" t="str">
        <f>RIGHT(R3609,(LEN(R3609)-LEN(U3609)-1))</f>
        <v>plays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>(I3610/86400)+25569+(-5/24)</f>
        <v>42538.374999999993</v>
      </c>
      <c r="K3610">
        <v>1463418090</v>
      </c>
      <c r="L3610" s="13">
        <f>(K3610/86400)+25569+(-5/24)</f>
        <v>42506.501041666663</v>
      </c>
      <c r="M3610" s="15" t="str">
        <f>TEXT(L3610, "mmm")</f>
        <v>May</v>
      </c>
      <c r="N3610" s="15" t="str">
        <f>TEXT(L3610, "yyyy")</f>
        <v>2016</v>
      </c>
      <c r="O3610" t="b">
        <v>0</v>
      </c>
      <c r="P3610">
        <v>27</v>
      </c>
      <c r="Q3610" t="b">
        <v>1</v>
      </c>
      <c r="R3610" t="s">
        <v>8271</v>
      </c>
      <c r="S3610" s="10">
        <f>(E3610/D3610)*100</f>
        <v>100</v>
      </c>
      <c r="T3610" s="12">
        <f>IF(P3610&gt;0,E3610/P3610,0)</f>
        <v>29.62962962962963</v>
      </c>
      <c r="U3610" t="str">
        <f>LEFT(R3610,FIND("/",R3610,1)-1)</f>
        <v>theater</v>
      </c>
      <c r="V3610" t="str">
        <f>RIGHT(R3610,(LEN(R3610)-LEN(U3610)-1))</f>
        <v>plays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>(I3611/86400)+25569+(-5/24)</f>
        <v>42459.741724537038</v>
      </c>
      <c r="K3611">
        <v>1456789685</v>
      </c>
      <c r="L3611" s="13">
        <f>(K3611/86400)+25569+(-5/24)</f>
        <v>42429.783391203702</v>
      </c>
      <c r="M3611" s="15" t="str">
        <f>TEXT(L3611, "mmm")</f>
        <v>Feb</v>
      </c>
      <c r="N3611" s="15" t="str">
        <f>TEXT(L3611, "yyyy")</f>
        <v>2016</v>
      </c>
      <c r="O3611" t="b">
        <v>0</v>
      </c>
      <c r="P3611">
        <v>21</v>
      </c>
      <c r="Q3611" t="b">
        <v>1</v>
      </c>
      <c r="R3611" t="s">
        <v>8271</v>
      </c>
      <c r="S3611" s="10">
        <f>(E3611/D3611)*100</f>
        <v>153.31632653061226</v>
      </c>
      <c r="T3611" s="12">
        <f>IF(P3611&gt;0,E3611/P3611,0)</f>
        <v>143.0952380952381</v>
      </c>
      <c r="U3611" t="str">
        <f>LEFT(R3611,FIND("/",R3611,1)-1)</f>
        <v>theater</v>
      </c>
      <c r="V3611" t="str">
        <f>RIGHT(R3611,(LEN(R3611)-LEN(U3611)-1))</f>
        <v>plays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>(I3612/86400)+25569+(-5/24)</f>
        <v>42233.22379629629</v>
      </c>
      <c r="K3612">
        <v>1437214936</v>
      </c>
      <c r="L3612" s="13">
        <f>(K3612/86400)+25569+(-5/24)</f>
        <v>42203.22379629629</v>
      </c>
      <c r="M3612" s="15" t="str">
        <f>TEXT(L3612, "mmm")</f>
        <v>Jul</v>
      </c>
      <c r="N3612" s="15" t="str">
        <f>TEXT(L3612, "yyyy")</f>
        <v>2015</v>
      </c>
      <c r="O3612" t="b">
        <v>0</v>
      </c>
      <c r="P3612">
        <v>31</v>
      </c>
      <c r="Q3612" t="b">
        <v>1</v>
      </c>
      <c r="R3612" t="s">
        <v>8271</v>
      </c>
      <c r="S3612" s="10">
        <f>(E3612/D3612)*100</f>
        <v>162.30000000000001</v>
      </c>
      <c r="T3612" s="12">
        <f>IF(P3612&gt;0,E3612/P3612,0)</f>
        <v>52.354838709677416</v>
      </c>
      <c r="U3612" t="str">
        <f>LEFT(R3612,FIND("/",R3612,1)-1)</f>
        <v>theater</v>
      </c>
      <c r="V3612" t="str">
        <f>RIGHT(R3612,(LEN(R3612)-LEN(U3612)-1))</f>
        <v>plays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>(I3613/86400)+25569+(-5/24)</f>
        <v>42102.162048611113</v>
      </c>
      <c r="K3613">
        <v>1425891201</v>
      </c>
      <c r="L3613" s="13">
        <f>(K3613/86400)+25569+(-5/24)</f>
        <v>42072.162048611113</v>
      </c>
      <c r="M3613" s="15" t="str">
        <f>TEXT(L3613, "mmm")</f>
        <v>Mar</v>
      </c>
      <c r="N3613" s="15" t="str">
        <f>TEXT(L3613, "yyyy")</f>
        <v>2015</v>
      </c>
      <c r="O3613" t="b">
        <v>0</v>
      </c>
      <c r="P3613">
        <v>51</v>
      </c>
      <c r="Q3613" t="b">
        <v>1</v>
      </c>
      <c r="R3613" t="s">
        <v>8271</v>
      </c>
      <c r="S3613" s="10">
        <f>(E3613/D3613)*100</f>
        <v>136</v>
      </c>
      <c r="T3613" s="12">
        <f>IF(P3613&gt;0,E3613/P3613,0)</f>
        <v>66.666666666666671</v>
      </c>
      <c r="U3613" t="str">
        <f>LEFT(R3613,FIND("/",R3613,1)-1)</f>
        <v>theater</v>
      </c>
      <c r="V3613" t="str">
        <f>RIGHT(R3613,(LEN(R3613)-LEN(U3613)-1))</f>
        <v>plays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>(I3614/86400)+25569+(-5/24)</f>
        <v>41799.518645833326</v>
      </c>
      <c r="K3614">
        <v>1401470811</v>
      </c>
      <c r="L3614" s="13">
        <f>(K3614/86400)+25569+(-5/24)</f>
        <v>41789.518645833326</v>
      </c>
      <c r="M3614" s="15" t="str">
        <f>TEXT(L3614, "mmm")</f>
        <v>May</v>
      </c>
      <c r="N3614" s="15" t="str">
        <f>TEXT(L3614, "yyyy")</f>
        <v>2014</v>
      </c>
      <c r="O3614" t="b">
        <v>0</v>
      </c>
      <c r="P3614">
        <v>57</v>
      </c>
      <c r="Q3614" t="b">
        <v>1</v>
      </c>
      <c r="R3614" t="s">
        <v>8271</v>
      </c>
      <c r="S3614" s="10">
        <f>(E3614/D3614)*100</f>
        <v>144.4</v>
      </c>
      <c r="T3614" s="12">
        <f>IF(P3614&gt;0,E3614/P3614,0)</f>
        <v>126.66666666666667</v>
      </c>
      <c r="U3614" t="str">
        <f>LEFT(R3614,FIND("/",R3614,1)-1)</f>
        <v>theater</v>
      </c>
      <c r="V3614" t="str">
        <f>RIGHT(R3614,(LEN(R3614)-LEN(U3614)-1))</f>
        <v>plays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>(I3615/86400)+25569+(-5/24)</f>
        <v>41818.381643518514</v>
      </c>
      <c r="K3615">
        <v>1401372574</v>
      </c>
      <c r="L3615" s="13">
        <f>(K3615/86400)+25569+(-5/24)</f>
        <v>41788.381643518514</v>
      </c>
      <c r="M3615" s="15" t="str">
        <f>TEXT(L3615, "mmm")</f>
        <v>May</v>
      </c>
      <c r="N3615" s="15" t="str">
        <f>TEXT(L3615, "yyyy")</f>
        <v>2014</v>
      </c>
      <c r="O3615" t="b">
        <v>0</v>
      </c>
      <c r="P3615">
        <v>20</v>
      </c>
      <c r="Q3615" t="b">
        <v>1</v>
      </c>
      <c r="R3615" t="s">
        <v>8271</v>
      </c>
      <c r="S3615" s="10">
        <f>(E3615/D3615)*100</f>
        <v>100</v>
      </c>
      <c r="T3615" s="12">
        <f>IF(P3615&gt;0,E3615/P3615,0)</f>
        <v>62.5</v>
      </c>
      <c r="U3615" t="str">
        <f>LEFT(R3615,FIND("/",R3615,1)-1)</f>
        <v>theater</v>
      </c>
      <c r="V3615" t="str">
        <f>RIGHT(R3615,(LEN(R3615)-LEN(U3615)-1))</f>
        <v>plays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>(I3616/86400)+25569+(-5/24)</f>
        <v>42173.833518518521</v>
      </c>
      <c r="K3616">
        <v>1432083616</v>
      </c>
      <c r="L3616" s="13">
        <f>(K3616/86400)+25569+(-5/24)</f>
        <v>42143.833518518521</v>
      </c>
      <c r="M3616" s="15" t="str">
        <f>TEXT(L3616, "mmm")</f>
        <v>May</v>
      </c>
      <c r="N3616" s="15" t="str">
        <f>TEXT(L3616, "yyyy")</f>
        <v>2015</v>
      </c>
      <c r="O3616" t="b">
        <v>0</v>
      </c>
      <c r="P3616">
        <v>71</v>
      </c>
      <c r="Q3616" t="b">
        <v>1</v>
      </c>
      <c r="R3616" t="s">
        <v>8271</v>
      </c>
      <c r="S3616" s="10">
        <f>(E3616/D3616)*100</f>
        <v>100.8</v>
      </c>
      <c r="T3616" s="12">
        <f>IF(P3616&gt;0,E3616/P3616,0)</f>
        <v>35.492957746478872</v>
      </c>
      <c r="U3616" t="str">
        <f>LEFT(R3616,FIND("/",R3616,1)-1)</f>
        <v>theater</v>
      </c>
      <c r="V3616" t="str">
        <f>RIGHT(R3616,(LEN(R3616)-LEN(U3616)-1))</f>
        <v>plays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>(I3617/86400)+25569+(-5/24)</f>
        <v>42348.385370370372</v>
      </c>
      <c r="K3617">
        <v>1447164896</v>
      </c>
      <c r="L3617" s="13">
        <f>(K3617/86400)+25569+(-5/24)</f>
        <v>42318.385370370372</v>
      </c>
      <c r="M3617" s="15" t="str">
        <f>TEXT(L3617, "mmm")</f>
        <v>Nov</v>
      </c>
      <c r="N3617" s="15" t="str">
        <f>TEXT(L3617, "yyyy")</f>
        <v>2015</v>
      </c>
      <c r="O3617" t="b">
        <v>0</v>
      </c>
      <c r="P3617">
        <v>72</v>
      </c>
      <c r="Q3617" t="b">
        <v>1</v>
      </c>
      <c r="R3617" t="s">
        <v>8271</v>
      </c>
      <c r="S3617" s="10">
        <f>(E3617/D3617)*100</f>
        <v>106.80000000000001</v>
      </c>
      <c r="T3617" s="12">
        <f>IF(P3617&gt;0,E3617/P3617,0)</f>
        <v>37.083333333333336</v>
      </c>
      <c r="U3617" t="str">
        <f>LEFT(R3617,FIND("/",R3617,1)-1)</f>
        <v>theater</v>
      </c>
      <c r="V3617" t="str">
        <f>RIGHT(R3617,(LEN(R3617)-LEN(U3617)-1))</f>
        <v>plays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>(I3618/86400)+25569+(-5/24)</f>
        <v>42082.699814814812</v>
      </c>
      <c r="K3618">
        <v>1424213264</v>
      </c>
      <c r="L3618" s="13">
        <f>(K3618/86400)+25569+(-5/24)</f>
        <v>42052.741481481477</v>
      </c>
      <c r="M3618" s="15" t="str">
        <f>TEXT(L3618, "mmm")</f>
        <v>Feb</v>
      </c>
      <c r="N3618" s="15" t="str">
        <f>TEXT(L3618, "yyyy")</f>
        <v>2015</v>
      </c>
      <c r="O3618" t="b">
        <v>0</v>
      </c>
      <c r="P3618">
        <v>45</v>
      </c>
      <c r="Q3618" t="b">
        <v>1</v>
      </c>
      <c r="R3618" t="s">
        <v>8271</v>
      </c>
      <c r="S3618" s="10">
        <f>(E3618/D3618)*100</f>
        <v>124.8</v>
      </c>
      <c r="T3618" s="12">
        <f>IF(P3618&gt;0,E3618/P3618,0)</f>
        <v>69.333333333333329</v>
      </c>
      <c r="U3618" t="str">
        <f>LEFT(R3618,FIND("/",R3618,1)-1)</f>
        <v>theater</v>
      </c>
      <c r="V3618" t="str">
        <f>RIGHT(R3618,(LEN(R3618)-LEN(U3618)-1))</f>
        <v>plays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>(I3619/86400)+25569+(-5/24)</f>
        <v>42793.791666666664</v>
      </c>
      <c r="K3619">
        <v>1486996729</v>
      </c>
      <c r="L3619" s="13">
        <f>(K3619/86400)+25569+(-5/24)</f>
        <v>42779.401956018519</v>
      </c>
      <c r="M3619" s="15" t="str">
        <f>TEXT(L3619, "mmm")</f>
        <v>Feb</v>
      </c>
      <c r="N3619" s="15" t="str">
        <f>TEXT(L3619, "yyyy")</f>
        <v>2017</v>
      </c>
      <c r="O3619" t="b">
        <v>0</v>
      </c>
      <c r="P3619">
        <v>51</v>
      </c>
      <c r="Q3619" t="b">
        <v>1</v>
      </c>
      <c r="R3619" t="s">
        <v>8271</v>
      </c>
      <c r="S3619" s="10">
        <f>(E3619/D3619)*100</f>
        <v>118.91891891891892</v>
      </c>
      <c r="T3619" s="12">
        <f>IF(P3619&gt;0,E3619/P3619,0)</f>
        <v>17.254901960784313</v>
      </c>
      <c r="U3619" t="str">
        <f>LEFT(R3619,FIND("/",R3619,1)-1)</f>
        <v>theater</v>
      </c>
      <c r="V3619" t="str">
        <f>RIGHT(R3619,(LEN(R3619)-LEN(U3619)-1))</f>
        <v>plays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>(I3620/86400)+25569+(-5/24)</f>
        <v>42158.419560185182</v>
      </c>
      <c r="K3620">
        <v>1430751850</v>
      </c>
      <c r="L3620" s="13">
        <f>(K3620/86400)+25569+(-5/24)</f>
        <v>42128.419560185182</v>
      </c>
      <c r="M3620" s="15" t="str">
        <f>TEXT(L3620, "mmm")</f>
        <v>May</v>
      </c>
      <c r="N3620" s="15" t="str">
        <f>TEXT(L3620, "yyyy")</f>
        <v>2015</v>
      </c>
      <c r="O3620" t="b">
        <v>0</v>
      </c>
      <c r="P3620">
        <v>56</v>
      </c>
      <c r="Q3620" t="b">
        <v>1</v>
      </c>
      <c r="R3620" t="s">
        <v>8271</v>
      </c>
      <c r="S3620" s="10">
        <f>(E3620/D3620)*100</f>
        <v>101</v>
      </c>
      <c r="T3620" s="12">
        <f>IF(P3620&gt;0,E3620/P3620,0)</f>
        <v>36.071428571428569</v>
      </c>
      <c r="U3620" t="str">
        <f>LEFT(R3620,FIND("/",R3620,1)-1)</f>
        <v>theater</v>
      </c>
      <c r="V3620" t="str">
        <f>RIGHT(R3620,(LEN(R3620)-LEN(U3620)-1))</f>
        <v>plays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>(I3621/86400)+25569+(-5/24)</f>
        <v>42693.708333333336</v>
      </c>
      <c r="K3621">
        <v>1476760226</v>
      </c>
      <c r="L3621" s="13">
        <f>(K3621/86400)+25569+(-5/24)</f>
        <v>42660.923912037033</v>
      </c>
      <c r="M3621" s="15" t="str">
        <f>TEXT(L3621, "mmm")</f>
        <v>Oct</v>
      </c>
      <c r="N3621" s="15" t="str">
        <f>TEXT(L3621, "yyyy")</f>
        <v>2016</v>
      </c>
      <c r="O3621" t="b">
        <v>0</v>
      </c>
      <c r="P3621">
        <v>17</v>
      </c>
      <c r="Q3621" t="b">
        <v>1</v>
      </c>
      <c r="R3621" t="s">
        <v>8271</v>
      </c>
      <c r="S3621" s="10">
        <f>(E3621/D3621)*100</f>
        <v>112.99999999999999</v>
      </c>
      <c r="T3621" s="12">
        <f>IF(P3621&gt;0,E3621/P3621,0)</f>
        <v>66.470588235294116</v>
      </c>
      <c r="U3621" t="str">
        <f>LEFT(R3621,FIND("/",R3621,1)-1)</f>
        <v>theater</v>
      </c>
      <c r="V3621" t="str">
        <f>RIGHT(R3621,(LEN(R3621)-LEN(U3621)-1))</f>
        <v>plays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>(I3622/86400)+25569+(-5/24)</f>
        <v>42067.958333333336</v>
      </c>
      <c r="K3622">
        <v>1422916261</v>
      </c>
      <c r="L3622" s="13">
        <f>(K3622/86400)+25569+(-5/24)</f>
        <v>42037.72987268518</v>
      </c>
      <c r="M3622" s="15" t="str">
        <f>TEXT(L3622, "mmm")</f>
        <v>Feb</v>
      </c>
      <c r="N3622" s="15" t="str">
        <f>TEXT(L3622, "yyyy")</f>
        <v>2015</v>
      </c>
      <c r="O3622" t="b">
        <v>0</v>
      </c>
      <c r="P3622">
        <v>197</v>
      </c>
      <c r="Q3622" t="b">
        <v>1</v>
      </c>
      <c r="R3622" t="s">
        <v>8271</v>
      </c>
      <c r="S3622" s="10">
        <f>(E3622/D3622)*100</f>
        <v>105.19047619047619</v>
      </c>
      <c r="T3622" s="12">
        <f>IF(P3622&gt;0,E3622/P3622,0)</f>
        <v>56.065989847715734</v>
      </c>
      <c r="U3622" t="str">
        <f>LEFT(R3622,FIND("/",R3622,1)-1)</f>
        <v>theater</v>
      </c>
      <c r="V3622" t="str">
        <f>RIGHT(R3622,(LEN(R3622)-LEN(U3622)-1))</f>
        <v>plays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>(I3623/86400)+25569+(-5/24)</f>
        <v>42643.666666666664</v>
      </c>
      <c r="K3623">
        <v>1473200844</v>
      </c>
      <c r="L3623" s="13">
        <f>(K3623/86400)+25569+(-5/24)</f>
        <v>42619.727361111109</v>
      </c>
      <c r="M3623" s="15" t="str">
        <f>TEXT(L3623, "mmm")</f>
        <v>Sep</v>
      </c>
      <c r="N3623" s="15" t="str">
        <f>TEXT(L3623, "yyyy")</f>
        <v>2016</v>
      </c>
      <c r="O3623" t="b">
        <v>0</v>
      </c>
      <c r="P3623">
        <v>70</v>
      </c>
      <c r="Q3623" t="b">
        <v>1</v>
      </c>
      <c r="R3623" t="s">
        <v>8271</v>
      </c>
      <c r="S3623" s="10">
        <f>(E3623/D3623)*100</f>
        <v>109.73333333333332</v>
      </c>
      <c r="T3623" s="12">
        <f>IF(P3623&gt;0,E3623/P3623,0)</f>
        <v>47.028571428571432</v>
      </c>
      <c r="U3623" t="str">
        <f>LEFT(R3623,FIND("/",R3623,1)-1)</f>
        <v>theater</v>
      </c>
      <c r="V3623" t="str">
        <f>RIGHT(R3623,(LEN(R3623)-LEN(U3623)-1))</f>
        <v>plays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>(I3624/86400)+25569+(-5/24)</f>
        <v>41909.932638888888</v>
      </c>
      <c r="K3624">
        <v>1409030371</v>
      </c>
      <c r="L3624" s="13">
        <f>(K3624/86400)+25569+(-5/24)</f>
        <v>41877.013553240737</v>
      </c>
      <c r="M3624" s="15" t="str">
        <f>TEXT(L3624, "mmm")</f>
        <v>Aug</v>
      </c>
      <c r="N3624" s="15" t="str">
        <f>TEXT(L3624, "yyyy")</f>
        <v>2014</v>
      </c>
      <c r="O3624" t="b">
        <v>0</v>
      </c>
      <c r="P3624">
        <v>21</v>
      </c>
      <c r="Q3624" t="b">
        <v>1</v>
      </c>
      <c r="R3624" t="s">
        <v>8271</v>
      </c>
      <c r="S3624" s="10">
        <f>(E3624/D3624)*100</f>
        <v>100.099</v>
      </c>
      <c r="T3624" s="12">
        <f>IF(P3624&gt;0,E3624/P3624,0)</f>
        <v>47.666190476190479</v>
      </c>
      <c r="U3624" t="str">
        <f>LEFT(R3624,FIND("/",R3624,1)-1)</f>
        <v>theater</v>
      </c>
      <c r="V3624" t="str">
        <f>RIGHT(R3624,(LEN(R3624)-LEN(U3624)-1))</f>
        <v>plays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>(I3625/86400)+25569+(-5/24)</f>
        <v>41846.083333333328</v>
      </c>
      <c r="K3625">
        <v>1404841270</v>
      </c>
      <c r="L3625" s="13">
        <f>(K3625/86400)+25569+(-5/24)</f>
        <v>41828.528587962959</v>
      </c>
      <c r="M3625" s="15" t="str">
        <f>TEXT(L3625, "mmm")</f>
        <v>Jul</v>
      </c>
      <c r="N3625" s="15" t="str">
        <f>TEXT(L3625, "yyyy")</f>
        <v>2014</v>
      </c>
      <c r="O3625" t="b">
        <v>0</v>
      </c>
      <c r="P3625">
        <v>34</v>
      </c>
      <c r="Q3625" t="b">
        <v>1</v>
      </c>
      <c r="R3625" t="s">
        <v>8271</v>
      </c>
      <c r="S3625" s="10">
        <f>(E3625/D3625)*100</f>
        <v>120</v>
      </c>
      <c r="T3625" s="12">
        <f>IF(P3625&gt;0,E3625/P3625,0)</f>
        <v>88.235294117647058</v>
      </c>
      <c r="U3625" t="str">
        <f>LEFT(R3625,FIND("/",R3625,1)-1)</f>
        <v>theater</v>
      </c>
      <c r="V3625" t="str">
        <f>RIGHT(R3625,(LEN(R3625)-LEN(U3625)-1))</f>
        <v>plays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>(I3626/86400)+25569+(-5/24)</f>
        <v>42605.56585648148</v>
      </c>
      <c r="K3626">
        <v>1466793290</v>
      </c>
      <c r="L3626" s="13">
        <f>(K3626/86400)+25569+(-5/24)</f>
        <v>42545.56585648148</v>
      </c>
      <c r="M3626" s="15" t="str">
        <f>TEXT(L3626, "mmm")</f>
        <v>Jun</v>
      </c>
      <c r="N3626" s="15" t="str">
        <f>TEXT(L3626, "yyyy")</f>
        <v>2016</v>
      </c>
      <c r="O3626" t="b">
        <v>0</v>
      </c>
      <c r="P3626">
        <v>39</v>
      </c>
      <c r="Q3626" t="b">
        <v>1</v>
      </c>
      <c r="R3626" t="s">
        <v>8271</v>
      </c>
      <c r="S3626" s="10">
        <f>(E3626/D3626)*100</f>
        <v>104.93333333333332</v>
      </c>
      <c r="T3626" s="12">
        <f>IF(P3626&gt;0,E3626/P3626,0)</f>
        <v>80.717948717948715</v>
      </c>
      <c r="U3626" t="str">
        <f>LEFT(R3626,FIND("/",R3626,1)-1)</f>
        <v>theater</v>
      </c>
      <c r="V3626" t="str">
        <f>RIGHT(R3626,(LEN(R3626)-LEN(U3626)-1))</f>
        <v>plays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>(I3627/86400)+25569+(-5/24)</f>
        <v>42187.444178240738</v>
      </c>
      <c r="K3627">
        <v>1433259577</v>
      </c>
      <c r="L3627" s="13">
        <f>(K3627/86400)+25569+(-5/24)</f>
        <v>42157.444178240738</v>
      </c>
      <c r="M3627" s="15" t="str">
        <f>TEXT(L3627, "mmm")</f>
        <v>Jun</v>
      </c>
      <c r="N3627" s="15" t="str">
        <f>TEXT(L3627, "yyyy")</f>
        <v>2015</v>
      </c>
      <c r="O3627" t="b">
        <v>0</v>
      </c>
      <c r="P3627">
        <v>78</v>
      </c>
      <c r="Q3627" t="b">
        <v>1</v>
      </c>
      <c r="R3627" t="s">
        <v>8271</v>
      </c>
      <c r="S3627" s="10">
        <f>(E3627/D3627)*100</f>
        <v>102.66666666666666</v>
      </c>
      <c r="T3627" s="12">
        <f>IF(P3627&gt;0,E3627/P3627,0)</f>
        <v>39.487179487179489</v>
      </c>
      <c r="U3627" t="str">
        <f>LEFT(R3627,FIND("/",R3627,1)-1)</f>
        <v>theater</v>
      </c>
      <c r="V3627" t="str">
        <f>RIGHT(R3627,(LEN(R3627)-LEN(U3627)-1))</f>
        <v>plays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>(I3628/86400)+25569+(-5/24)</f>
        <v>41867.458993055552</v>
      </c>
      <c r="K3628">
        <v>1406390457</v>
      </c>
      <c r="L3628" s="13">
        <f>(K3628/86400)+25569+(-5/24)</f>
        <v>41846.458993055552</v>
      </c>
      <c r="M3628" s="15" t="str">
        <f>TEXT(L3628, "mmm")</f>
        <v>Jul</v>
      </c>
      <c r="N3628" s="15" t="str">
        <f>TEXT(L3628, "yyyy")</f>
        <v>2014</v>
      </c>
      <c r="O3628" t="b">
        <v>0</v>
      </c>
      <c r="P3628">
        <v>48</v>
      </c>
      <c r="Q3628" t="b">
        <v>1</v>
      </c>
      <c r="R3628" t="s">
        <v>8271</v>
      </c>
      <c r="S3628" s="10">
        <f>(E3628/D3628)*100</f>
        <v>101.82500000000002</v>
      </c>
      <c r="T3628" s="12">
        <f>IF(P3628&gt;0,E3628/P3628,0)</f>
        <v>84.854166666666671</v>
      </c>
      <c r="U3628" t="str">
        <f>LEFT(R3628,FIND("/",R3628,1)-1)</f>
        <v>theater</v>
      </c>
      <c r="V3628" t="str">
        <f>RIGHT(R3628,(LEN(R3628)-LEN(U3628)-1))</f>
        <v>plays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>(I3629/86400)+25569+(-5/24)</f>
        <v>42510.957638888889</v>
      </c>
      <c r="K3629">
        <v>1459446487</v>
      </c>
      <c r="L3629" s="13">
        <f>(K3629/86400)+25569+(-5/24)</f>
        <v>42460.533414351848</v>
      </c>
      <c r="M3629" s="15" t="str">
        <f>TEXT(L3629, "mmm")</f>
        <v>Mar</v>
      </c>
      <c r="N3629" s="15" t="str">
        <f>TEXT(L3629, "yyyy")</f>
        <v>2016</v>
      </c>
      <c r="O3629" t="b">
        <v>0</v>
      </c>
      <c r="P3629">
        <v>29</v>
      </c>
      <c r="Q3629" t="b">
        <v>1</v>
      </c>
      <c r="R3629" t="s">
        <v>8271</v>
      </c>
      <c r="S3629" s="10">
        <f>(E3629/D3629)*100</f>
        <v>100</v>
      </c>
      <c r="T3629" s="12">
        <f>IF(P3629&gt;0,E3629/P3629,0)</f>
        <v>68.965517241379317</v>
      </c>
      <c r="U3629" t="str">
        <f>LEFT(R3629,FIND("/",R3629,1)-1)</f>
        <v>theater</v>
      </c>
      <c r="V3629" t="str">
        <f>RIGHT(R3629,(LEN(R3629)-LEN(U3629)-1))</f>
        <v>plays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>(I3630/86400)+25569+(-5/24)</f>
        <v>42351.666620370372</v>
      </c>
      <c r="K3630">
        <v>1444852796</v>
      </c>
      <c r="L3630" s="13">
        <f>(K3630/86400)+25569+(-5/24)</f>
        <v>42291.6249537037</v>
      </c>
      <c r="M3630" s="15" t="str">
        <f>TEXT(L3630, "mmm")</f>
        <v>Oct</v>
      </c>
      <c r="N3630" s="15" t="str">
        <f>TEXT(L3630, "yyyy")</f>
        <v>2015</v>
      </c>
      <c r="O3630" t="b">
        <v>0</v>
      </c>
      <c r="P3630">
        <v>0</v>
      </c>
      <c r="Q3630" t="b">
        <v>0</v>
      </c>
      <c r="R3630" t="s">
        <v>8305</v>
      </c>
      <c r="S3630" s="10">
        <f>(E3630/D3630)*100</f>
        <v>0</v>
      </c>
      <c r="T3630" s="12">
        <f>IF(P3630&gt;0,E3630/P3630,0)</f>
        <v>0</v>
      </c>
      <c r="U3630" t="str">
        <f>LEFT(R3630,FIND("/",R3630,1)-1)</f>
        <v>theater</v>
      </c>
      <c r="V3630" t="str">
        <f>RIGHT(R3630,(LEN(R3630)-LEN(U3630)-1))</f>
        <v>musical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>(I3631/86400)+25569+(-5/24)</f>
        <v>42495.499999999993</v>
      </c>
      <c r="K3631">
        <v>1457403364</v>
      </c>
      <c r="L3631" s="13">
        <f>(K3631/86400)+25569+(-5/24)</f>
        <v>42436.886157407404</v>
      </c>
      <c r="M3631" s="15" t="str">
        <f>TEXT(L3631, "mmm")</f>
        <v>Mar</v>
      </c>
      <c r="N3631" s="15" t="str">
        <f>TEXT(L3631, "yyyy")</f>
        <v>2016</v>
      </c>
      <c r="O3631" t="b">
        <v>0</v>
      </c>
      <c r="P3631">
        <v>2</v>
      </c>
      <c r="Q3631" t="b">
        <v>0</v>
      </c>
      <c r="R3631" t="s">
        <v>8305</v>
      </c>
      <c r="S3631" s="10">
        <f>(E3631/D3631)*100</f>
        <v>1.9999999999999998E-4</v>
      </c>
      <c r="T3631" s="12">
        <f>IF(P3631&gt;0,E3631/P3631,0)</f>
        <v>1</v>
      </c>
      <c r="U3631" t="str">
        <f>LEFT(R3631,FIND("/",R3631,1)-1)</f>
        <v>theater</v>
      </c>
      <c r="V3631" t="str">
        <f>RIGHT(R3631,(LEN(R3631)-LEN(U3631)-1))</f>
        <v>musical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>(I3632/86400)+25569+(-5/24)</f>
        <v>41972.680439814816</v>
      </c>
      <c r="K3632">
        <v>1414700390</v>
      </c>
      <c r="L3632" s="13">
        <f>(K3632/86400)+25569+(-5/24)</f>
        <v>41942.638773148145</v>
      </c>
      <c r="M3632" s="15" t="str">
        <f>TEXT(L3632, "mmm")</f>
        <v>Oct</v>
      </c>
      <c r="N3632" s="15" t="str">
        <f>TEXT(L3632, "yyyy")</f>
        <v>2014</v>
      </c>
      <c r="O3632" t="b">
        <v>0</v>
      </c>
      <c r="P3632">
        <v>1</v>
      </c>
      <c r="Q3632" t="b">
        <v>0</v>
      </c>
      <c r="R3632" t="s">
        <v>8305</v>
      </c>
      <c r="S3632" s="10">
        <f>(E3632/D3632)*100</f>
        <v>3.3333333333333333E-2</v>
      </c>
      <c r="T3632" s="12">
        <f>IF(P3632&gt;0,E3632/P3632,0)</f>
        <v>1</v>
      </c>
      <c r="U3632" t="str">
        <f>LEFT(R3632,FIND("/",R3632,1)-1)</f>
        <v>theater</v>
      </c>
      <c r="V3632" t="str">
        <f>RIGHT(R3632,(LEN(R3632)-LEN(U3632)-1))</f>
        <v>musical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>(I3633/86400)+25569+(-5/24)</f>
        <v>41904.957638888889</v>
      </c>
      <c r="K3633">
        <v>1409335497</v>
      </c>
      <c r="L3633" s="13">
        <f>(K3633/86400)+25569+(-5/24)</f>
        <v>41880.54510416666</v>
      </c>
      <c r="M3633" s="15" t="str">
        <f>TEXT(L3633, "mmm")</f>
        <v>Aug</v>
      </c>
      <c r="N3633" s="15" t="str">
        <f>TEXT(L3633, "yyyy")</f>
        <v>2014</v>
      </c>
      <c r="O3633" t="b">
        <v>0</v>
      </c>
      <c r="P3633">
        <v>59</v>
      </c>
      <c r="Q3633" t="b">
        <v>0</v>
      </c>
      <c r="R3633" t="s">
        <v>8305</v>
      </c>
      <c r="S3633" s="10">
        <f>(E3633/D3633)*100</f>
        <v>51.023391812865491</v>
      </c>
      <c r="T3633" s="12">
        <f>IF(P3633&gt;0,E3633/P3633,0)</f>
        <v>147.88135593220338</v>
      </c>
      <c r="U3633" t="str">
        <f>LEFT(R3633,FIND("/",R3633,1)-1)</f>
        <v>theater</v>
      </c>
      <c r="V3633" t="str">
        <f>RIGHT(R3633,(LEN(R3633)-LEN(U3633)-1))</f>
        <v>musical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>(I3634/86400)+25569+(-5/24)</f>
        <v>41966.728576388887</v>
      </c>
      <c r="K3634">
        <v>1415053749</v>
      </c>
      <c r="L3634" s="13">
        <f>(K3634/86400)+25569+(-5/24)</f>
        <v>41946.728576388887</v>
      </c>
      <c r="M3634" s="15" t="str">
        <f>TEXT(L3634, "mmm")</f>
        <v>Nov</v>
      </c>
      <c r="N3634" s="15" t="str">
        <f>TEXT(L3634, "yyyy")</f>
        <v>2014</v>
      </c>
      <c r="O3634" t="b">
        <v>0</v>
      </c>
      <c r="P3634">
        <v>1</v>
      </c>
      <c r="Q3634" t="b">
        <v>0</v>
      </c>
      <c r="R3634" t="s">
        <v>8305</v>
      </c>
      <c r="S3634" s="10">
        <f>(E3634/D3634)*100</f>
        <v>20</v>
      </c>
      <c r="T3634" s="12">
        <f>IF(P3634&gt;0,E3634/P3634,0)</f>
        <v>100</v>
      </c>
      <c r="U3634" t="str">
        <f>LEFT(R3634,FIND("/",R3634,1)-1)</f>
        <v>theater</v>
      </c>
      <c r="V3634" t="str">
        <f>RIGHT(R3634,(LEN(R3634)-LEN(U3634)-1))</f>
        <v>musical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>(I3635/86400)+25569+(-5/24)</f>
        <v>42692.833333333336</v>
      </c>
      <c r="K3635">
        <v>1475765867</v>
      </c>
      <c r="L3635" s="13">
        <f>(K3635/86400)+25569+(-5/24)</f>
        <v>42649.415127314809</v>
      </c>
      <c r="M3635" s="15" t="str">
        <f>TEXT(L3635, "mmm")</f>
        <v>Oct</v>
      </c>
      <c r="N3635" s="15" t="str">
        <f>TEXT(L3635, "yyyy")</f>
        <v>2016</v>
      </c>
      <c r="O3635" t="b">
        <v>0</v>
      </c>
      <c r="P3635">
        <v>31</v>
      </c>
      <c r="Q3635" t="b">
        <v>0</v>
      </c>
      <c r="R3635" t="s">
        <v>8305</v>
      </c>
      <c r="S3635" s="10">
        <f>(E3635/D3635)*100</f>
        <v>35.24</v>
      </c>
      <c r="T3635" s="12">
        <f>IF(P3635&gt;0,E3635/P3635,0)</f>
        <v>56.838709677419352</v>
      </c>
      <c r="U3635" t="str">
        <f>LEFT(R3635,FIND("/",R3635,1)-1)</f>
        <v>theater</v>
      </c>
      <c r="V3635" t="str">
        <f>RIGHT(R3635,(LEN(R3635)-LEN(U3635)-1))</f>
        <v>musical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>(I3636/86400)+25569+(-5/24)</f>
        <v>42748.957638888889</v>
      </c>
      <c r="K3636">
        <v>1480219174</v>
      </c>
      <c r="L3636" s="13">
        <f>(K3636/86400)+25569+(-5/24)</f>
        <v>42700.958032407405</v>
      </c>
      <c r="M3636" s="15" t="str">
        <f>TEXT(L3636, "mmm")</f>
        <v>Nov</v>
      </c>
      <c r="N3636" s="15" t="str">
        <f>TEXT(L3636, "yyyy")</f>
        <v>2016</v>
      </c>
      <c r="O3636" t="b">
        <v>0</v>
      </c>
      <c r="P3636">
        <v>18</v>
      </c>
      <c r="Q3636" t="b">
        <v>0</v>
      </c>
      <c r="R3636" t="s">
        <v>8305</v>
      </c>
      <c r="S3636" s="10">
        <f>(E3636/D3636)*100</f>
        <v>4.246666666666667</v>
      </c>
      <c r="T3636" s="12">
        <f>IF(P3636&gt;0,E3636/P3636,0)</f>
        <v>176.94444444444446</v>
      </c>
      <c r="U3636" t="str">
        <f>LEFT(R3636,FIND("/",R3636,1)-1)</f>
        <v>theater</v>
      </c>
      <c r="V3636" t="str">
        <f>RIGHT(R3636,(LEN(R3636)-LEN(U3636)-1))</f>
        <v>musical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>(I3637/86400)+25569+(-5/24)</f>
        <v>42480.674490740734</v>
      </c>
      <c r="K3637">
        <v>1458594676</v>
      </c>
      <c r="L3637" s="13">
        <f>(K3637/86400)+25569+(-5/24)</f>
        <v>42450.674490740734</v>
      </c>
      <c r="M3637" s="15" t="str">
        <f>TEXT(L3637, "mmm")</f>
        <v>Mar</v>
      </c>
      <c r="N3637" s="15" t="str">
        <f>TEXT(L3637, "yyyy")</f>
        <v>2016</v>
      </c>
      <c r="O3637" t="b">
        <v>0</v>
      </c>
      <c r="P3637">
        <v>10</v>
      </c>
      <c r="Q3637" t="b">
        <v>0</v>
      </c>
      <c r="R3637" t="s">
        <v>8305</v>
      </c>
      <c r="S3637" s="10">
        <f>(E3637/D3637)*100</f>
        <v>36.457142857142856</v>
      </c>
      <c r="T3637" s="12">
        <f>IF(P3637&gt;0,E3637/P3637,0)</f>
        <v>127.6</v>
      </c>
      <c r="U3637" t="str">
        <f>LEFT(R3637,FIND("/",R3637,1)-1)</f>
        <v>theater</v>
      </c>
      <c r="V3637" t="str">
        <f>RIGHT(R3637,(LEN(R3637)-LEN(U3637)-1))</f>
        <v>musical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>(I3638/86400)+25569+(-5/24)</f>
        <v>42261.486446759256</v>
      </c>
      <c r="K3638">
        <v>1439224829</v>
      </c>
      <c r="L3638" s="13">
        <f>(K3638/86400)+25569+(-5/24)</f>
        <v>42226.486446759256</v>
      </c>
      <c r="M3638" s="15" t="str">
        <f>TEXT(L3638, "mmm")</f>
        <v>Aug</v>
      </c>
      <c r="N3638" s="15" t="str">
        <f>TEXT(L3638, "yyyy")</f>
        <v>2015</v>
      </c>
      <c r="O3638" t="b">
        <v>0</v>
      </c>
      <c r="P3638">
        <v>0</v>
      </c>
      <c r="Q3638" t="b">
        <v>0</v>
      </c>
      <c r="R3638" t="s">
        <v>8305</v>
      </c>
      <c r="S3638" s="10">
        <f>(E3638/D3638)*100</f>
        <v>0</v>
      </c>
      <c r="T3638" s="12">
        <f>IF(P3638&gt;0,E3638/P3638,0)</f>
        <v>0</v>
      </c>
      <c r="U3638" t="str">
        <f>LEFT(R3638,FIND("/",R3638,1)-1)</f>
        <v>theater</v>
      </c>
      <c r="V3638" t="str">
        <f>RIGHT(R3638,(LEN(R3638)-LEN(U3638)-1))</f>
        <v>musical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>(I3639/86400)+25569+(-5/24)</f>
        <v>42005.492303240739</v>
      </c>
      <c r="K3639">
        <v>1417538935</v>
      </c>
      <c r="L3639" s="13">
        <f>(K3639/86400)+25569+(-5/24)</f>
        <v>41975.492303240739</v>
      </c>
      <c r="M3639" s="15" t="str">
        <f>TEXT(L3639, "mmm")</f>
        <v>Dec</v>
      </c>
      <c r="N3639" s="15" t="str">
        <f>TEXT(L3639, "yyyy")</f>
        <v>2014</v>
      </c>
      <c r="O3639" t="b">
        <v>0</v>
      </c>
      <c r="P3639">
        <v>14</v>
      </c>
      <c r="Q3639" t="b">
        <v>0</v>
      </c>
      <c r="R3639" t="s">
        <v>8305</v>
      </c>
      <c r="S3639" s="10">
        <f>(E3639/D3639)*100</f>
        <v>30.866666666666664</v>
      </c>
      <c r="T3639" s="12">
        <f>IF(P3639&gt;0,E3639/P3639,0)</f>
        <v>66.142857142857139</v>
      </c>
      <c r="U3639" t="str">
        <f>LEFT(R3639,FIND("/",R3639,1)-1)</f>
        <v>theater</v>
      </c>
      <c r="V3639" t="str">
        <f>RIGHT(R3639,(LEN(R3639)-LEN(U3639)-1))</f>
        <v>musical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>(I3640/86400)+25569+(-5/24)</f>
        <v>42113.42282407407</v>
      </c>
      <c r="K3640">
        <v>1424275732</v>
      </c>
      <c r="L3640" s="13">
        <f>(K3640/86400)+25569+(-5/24)</f>
        <v>42053.464490740742</v>
      </c>
      <c r="M3640" s="15" t="str">
        <f>TEXT(L3640, "mmm")</f>
        <v>Feb</v>
      </c>
      <c r="N3640" s="15" t="str">
        <f>TEXT(L3640, "yyyy")</f>
        <v>2015</v>
      </c>
      <c r="O3640" t="b">
        <v>0</v>
      </c>
      <c r="P3640">
        <v>2</v>
      </c>
      <c r="Q3640" t="b">
        <v>0</v>
      </c>
      <c r="R3640" t="s">
        <v>8305</v>
      </c>
      <c r="S3640" s="10">
        <f>(E3640/D3640)*100</f>
        <v>6.5454545454545459</v>
      </c>
      <c r="T3640" s="12">
        <f>IF(P3640&gt;0,E3640/P3640,0)</f>
        <v>108</v>
      </c>
      <c r="U3640" t="str">
        <f>LEFT(R3640,FIND("/",R3640,1)-1)</f>
        <v>theater</v>
      </c>
      <c r="V3640" t="str">
        <f>RIGHT(R3640,(LEN(R3640)-LEN(U3640)-1))</f>
        <v>musical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>(I3641/86400)+25569+(-5/24)</f>
        <v>42650.424305555549</v>
      </c>
      <c r="K3641">
        <v>1470672906</v>
      </c>
      <c r="L3641" s="13">
        <f>(K3641/86400)+25569+(-5/24)</f>
        <v>42590.468819444439</v>
      </c>
      <c r="M3641" s="15" t="str">
        <f>TEXT(L3641, "mmm")</f>
        <v>Aug</v>
      </c>
      <c r="N3641" s="15" t="str">
        <f>TEXT(L3641, "yyyy")</f>
        <v>2016</v>
      </c>
      <c r="O3641" t="b">
        <v>0</v>
      </c>
      <c r="P3641">
        <v>1</v>
      </c>
      <c r="Q3641" t="b">
        <v>0</v>
      </c>
      <c r="R3641" t="s">
        <v>8305</v>
      </c>
      <c r="S3641" s="10">
        <f>(E3641/D3641)*100</f>
        <v>4.0000000000000001E-3</v>
      </c>
      <c r="T3641" s="12">
        <f>IF(P3641&gt;0,E3641/P3641,0)</f>
        <v>1</v>
      </c>
      <c r="U3641" t="str">
        <f>LEFT(R3641,FIND("/",R3641,1)-1)</f>
        <v>theater</v>
      </c>
      <c r="V3641" t="str">
        <f>RIGHT(R3641,(LEN(R3641)-LEN(U3641)-1))</f>
        <v>musical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>(I3642/86400)+25569+(-5/24)</f>
        <v>42134.573263888888</v>
      </c>
      <c r="K3642">
        <v>1428691530</v>
      </c>
      <c r="L3642" s="13">
        <f>(K3642/86400)+25569+(-5/24)</f>
        <v>42104.573263888888</v>
      </c>
      <c r="M3642" s="15" t="str">
        <f>TEXT(L3642, "mmm")</f>
        <v>Apr</v>
      </c>
      <c r="N3642" s="15" t="str">
        <f>TEXT(L3642, "yyyy")</f>
        <v>2015</v>
      </c>
      <c r="O3642" t="b">
        <v>0</v>
      </c>
      <c r="P3642">
        <v>3</v>
      </c>
      <c r="Q3642" t="b">
        <v>0</v>
      </c>
      <c r="R3642" t="s">
        <v>8305</v>
      </c>
      <c r="S3642" s="10">
        <f>(E3642/D3642)*100</f>
        <v>5.5</v>
      </c>
      <c r="T3642" s="12">
        <f>IF(P3642&gt;0,E3642/P3642,0)</f>
        <v>18.333333333333332</v>
      </c>
      <c r="U3642" t="str">
        <f>LEFT(R3642,FIND("/",R3642,1)-1)</f>
        <v>theater</v>
      </c>
      <c r="V3642" t="str">
        <f>RIGHT(R3642,(LEN(R3642)-LEN(U3642)-1))</f>
        <v>musical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>(I3643/86400)+25569+(-5/24)</f>
        <v>41917</v>
      </c>
      <c r="K3643">
        <v>1410966179</v>
      </c>
      <c r="L3643" s="13">
        <f>(K3643/86400)+25569+(-5/24)</f>
        <v>41899.41873842592</v>
      </c>
      <c r="M3643" s="15" t="str">
        <f>TEXT(L3643, "mmm")</f>
        <v>Sep</v>
      </c>
      <c r="N3643" s="15" t="str">
        <f>TEXT(L3643, "yyyy")</f>
        <v>2014</v>
      </c>
      <c r="O3643" t="b">
        <v>0</v>
      </c>
      <c r="P3643">
        <v>0</v>
      </c>
      <c r="Q3643" t="b">
        <v>0</v>
      </c>
      <c r="R3643" t="s">
        <v>8305</v>
      </c>
      <c r="S3643" s="10">
        <f>(E3643/D3643)*100</f>
        <v>0</v>
      </c>
      <c r="T3643" s="12">
        <f>IF(P3643&gt;0,E3643/P3643,0)</f>
        <v>0</v>
      </c>
      <c r="U3643" t="str">
        <f>LEFT(R3643,FIND("/",R3643,1)-1)</f>
        <v>theater</v>
      </c>
      <c r="V3643" t="str">
        <f>RIGHT(R3643,(LEN(R3643)-LEN(U3643)-1))</f>
        <v>musical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>(I3644/86400)+25569+(-5/24)</f>
        <v>42338.499999999993</v>
      </c>
      <c r="K3644">
        <v>1445369727</v>
      </c>
      <c r="L3644" s="13">
        <f>(K3644/86400)+25569+(-5/24)</f>
        <v>42297.607951388891</v>
      </c>
      <c r="M3644" s="15" t="str">
        <f>TEXT(L3644, "mmm")</f>
        <v>Oct</v>
      </c>
      <c r="N3644" s="15" t="str">
        <f>TEXT(L3644, "yyyy")</f>
        <v>2015</v>
      </c>
      <c r="O3644" t="b">
        <v>0</v>
      </c>
      <c r="P3644">
        <v>2</v>
      </c>
      <c r="Q3644" t="b">
        <v>0</v>
      </c>
      <c r="R3644" t="s">
        <v>8305</v>
      </c>
      <c r="S3644" s="10">
        <f>(E3644/D3644)*100</f>
        <v>2.1428571428571428</v>
      </c>
      <c r="T3644" s="12">
        <f>IF(P3644&gt;0,E3644/P3644,0)</f>
        <v>7.5</v>
      </c>
      <c r="U3644" t="str">
        <f>LEFT(R3644,FIND("/",R3644,1)-1)</f>
        <v>theater</v>
      </c>
      <c r="V3644" t="str">
        <f>RIGHT(R3644,(LEN(R3644)-LEN(U3644)-1))</f>
        <v>musical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>(I3645/86400)+25569+(-5/24)</f>
        <v>42324.977303240739</v>
      </c>
      <c r="K3645">
        <v>1444274839</v>
      </c>
      <c r="L3645" s="13">
        <f>(K3645/86400)+25569+(-5/24)</f>
        <v>42284.935636574075</v>
      </c>
      <c r="M3645" s="15" t="str">
        <f>TEXT(L3645, "mmm")</f>
        <v>Oct</v>
      </c>
      <c r="N3645" s="15" t="str">
        <f>TEXT(L3645, "yyyy")</f>
        <v>2015</v>
      </c>
      <c r="O3645" t="b">
        <v>0</v>
      </c>
      <c r="P3645">
        <v>0</v>
      </c>
      <c r="Q3645" t="b">
        <v>0</v>
      </c>
      <c r="R3645" t="s">
        <v>8305</v>
      </c>
      <c r="S3645" s="10">
        <f>(E3645/D3645)*100</f>
        <v>0</v>
      </c>
      <c r="T3645" s="12">
        <f>IF(P3645&gt;0,E3645/P3645,0)</f>
        <v>0</v>
      </c>
      <c r="U3645" t="str">
        <f>LEFT(R3645,FIND("/",R3645,1)-1)</f>
        <v>theater</v>
      </c>
      <c r="V3645" t="str">
        <f>RIGHT(R3645,(LEN(R3645)-LEN(U3645)-1))</f>
        <v>musical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>(I3646/86400)+25569+(-5/24)</f>
        <v>42436.999305555553</v>
      </c>
      <c r="K3646">
        <v>1454996887</v>
      </c>
      <c r="L3646" s="13">
        <f>(K3646/86400)+25569+(-5/24)</f>
        <v>42409.033414351848</v>
      </c>
      <c r="M3646" s="15" t="str">
        <f>TEXT(L3646, "mmm")</f>
        <v>Feb</v>
      </c>
      <c r="N3646" s="15" t="str">
        <f>TEXT(L3646, "yyyy")</f>
        <v>2016</v>
      </c>
      <c r="O3646" t="b">
        <v>0</v>
      </c>
      <c r="P3646">
        <v>12</v>
      </c>
      <c r="Q3646" t="b">
        <v>0</v>
      </c>
      <c r="R3646" t="s">
        <v>8305</v>
      </c>
      <c r="S3646" s="10">
        <f>(E3646/D3646)*100</f>
        <v>16.420000000000002</v>
      </c>
      <c r="T3646" s="12">
        <f>IF(P3646&gt;0,E3646/P3646,0)</f>
        <v>68.416666666666671</v>
      </c>
      <c r="U3646" t="str">
        <f>LEFT(R3646,FIND("/",R3646,1)-1)</f>
        <v>theater</v>
      </c>
      <c r="V3646" t="str">
        <f>RIGHT(R3646,(LEN(R3646)-LEN(U3646)-1))</f>
        <v>musical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>(I3647/86400)+25569+(-5/24)</f>
        <v>42695.803680555553</v>
      </c>
      <c r="K3647">
        <v>1477178238</v>
      </c>
      <c r="L3647" s="13">
        <f>(K3647/86400)+25569+(-5/24)</f>
        <v>42665.762013888881</v>
      </c>
      <c r="M3647" s="15" t="str">
        <f>TEXT(L3647, "mmm")</f>
        <v>Oct</v>
      </c>
      <c r="N3647" s="15" t="str">
        <f>TEXT(L3647, "yyyy")</f>
        <v>2016</v>
      </c>
      <c r="O3647" t="b">
        <v>0</v>
      </c>
      <c r="P3647">
        <v>1</v>
      </c>
      <c r="Q3647" t="b">
        <v>0</v>
      </c>
      <c r="R3647" t="s">
        <v>8305</v>
      </c>
      <c r="S3647" s="10">
        <f>(E3647/D3647)*100</f>
        <v>0.1</v>
      </c>
      <c r="T3647" s="12">
        <f>IF(P3647&gt;0,E3647/P3647,0)</f>
        <v>1</v>
      </c>
      <c r="U3647" t="str">
        <f>LEFT(R3647,FIND("/",R3647,1)-1)</f>
        <v>theater</v>
      </c>
      <c r="V3647" t="str">
        <f>RIGHT(R3647,(LEN(R3647)-LEN(U3647)-1))</f>
        <v>musical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>(I3648/86400)+25569+(-5/24)</f>
        <v>42171.770833333336</v>
      </c>
      <c r="K3648">
        <v>1431770802</v>
      </c>
      <c r="L3648" s="13">
        <f>(K3648/86400)+25569+(-5/24)</f>
        <v>42140.21298611111</v>
      </c>
      <c r="M3648" s="15" t="str">
        <f>TEXT(L3648, "mmm")</f>
        <v>May</v>
      </c>
      <c r="N3648" s="15" t="str">
        <f>TEXT(L3648, "yyyy")</f>
        <v>2015</v>
      </c>
      <c r="O3648" t="b">
        <v>0</v>
      </c>
      <c r="P3648">
        <v>8</v>
      </c>
      <c r="Q3648" t="b">
        <v>0</v>
      </c>
      <c r="R3648" t="s">
        <v>8305</v>
      </c>
      <c r="S3648" s="10">
        <f>(E3648/D3648)*100</f>
        <v>4.8099999999999996</v>
      </c>
      <c r="T3648" s="12">
        <f>IF(P3648&gt;0,E3648/P3648,0)</f>
        <v>60.125</v>
      </c>
      <c r="U3648" t="str">
        <f>LEFT(R3648,FIND("/",R3648,1)-1)</f>
        <v>theater</v>
      </c>
      <c r="V3648" t="str">
        <f>RIGHT(R3648,(LEN(R3648)-LEN(U3648)-1))</f>
        <v>musical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>(I3649/86400)+25569+(-5/24)</f>
        <v>42643.540821759256</v>
      </c>
      <c r="K3649">
        <v>1471370327</v>
      </c>
      <c r="L3649" s="13">
        <f>(K3649/86400)+25569+(-5/24)</f>
        <v>42598.540821759256</v>
      </c>
      <c r="M3649" s="15" t="str">
        <f>TEXT(L3649, "mmm")</f>
        <v>Aug</v>
      </c>
      <c r="N3649" s="15" t="str">
        <f>TEXT(L3649, "yyyy")</f>
        <v>2016</v>
      </c>
      <c r="O3649" t="b">
        <v>0</v>
      </c>
      <c r="P3649">
        <v>2</v>
      </c>
      <c r="Q3649" t="b">
        <v>0</v>
      </c>
      <c r="R3649" t="s">
        <v>8305</v>
      </c>
      <c r="S3649" s="10">
        <f>(E3649/D3649)*100</f>
        <v>6</v>
      </c>
      <c r="T3649" s="12">
        <f>IF(P3649&gt;0,E3649/P3649,0)</f>
        <v>15</v>
      </c>
      <c r="U3649" t="str">
        <f>LEFT(R3649,FIND("/",R3649,1)-1)</f>
        <v>theater</v>
      </c>
      <c r="V3649" t="str">
        <f>RIGHT(R3649,(LEN(R3649)-LEN(U3649)-1))</f>
        <v>musical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>(I3650/86400)+25569+(-5/24)</f>
        <v>41917.083854166667</v>
      </c>
      <c r="K3650">
        <v>1409900445</v>
      </c>
      <c r="L3650" s="13">
        <f>(K3650/86400)+25569+(-5/24)</f>
        <v>41887.083854166667</v>
      </c>
      <c r="M3650" s="15" t="str">
        <f>TEXT(L3650, "mmm")</f>
        <v>Sep</v>
      </c>
      <c r="N3650" s="15" t="str">
        <f>TEXT(L3650, "yyyy")</f>
        <v>2014</v>
      </c>
      <c r="O3650" t="b">
        <v>0</v>
      </c>
      <c r="P3650">
        <v>73</v>
      </c>
      <c r="Q3650" t="b">
        <v>1</v>
      </c>
      <c r="R3650" t="s">
        <v>8271</v>
      </c>
      <c r="S3650" s="10">
        <f>(E3650/D3650)*100</f>
        <v>100.38249999999999</v>
      </c>
      <c r="T3650" s="12">
        <f>IF(P3650&gt;0,E3650/P3650,0)</f>
        <v>550.04109589041093</v>
      </c>
      <c r="U3650" t="str">
        <f>LEFT(R3650,FIND("/",R3650,1)-1)</f>
        <v>theater</v>
      </c>
      <c r="V3650" t="str">
        <f>RIGHT(R3650,(LEN(R3650)-LEN(U3650)-1))</f>
        <v>plays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>(I3651/86400)+25569+(-5/24)</f>
        <v>41806.504560185182</v>
      </c>
      <c r="K3651">
        <v>1400691994</v>
      </c>
      <c r="L3651" s="13">
        <f>(K3651/86400)+25569+(-5/24)</f>
        <v>41780.504560185182</v>
      </c>
      <c r="M3651" s="15" t="str">
        <f>TEXT(L3651, "mmm")</f>
        <v>May</v>
      </c>
      <c r="N3651" s="15" t="str">
        <f>TEXT(L3651, "yyyy")</f>
        <v>2014</v>
      </c>
      <c r="O3651" t="b">
        <v>0</v>
      </c>
      <c r="P3651">
        <v>8</v>
      </c>
      <c r="Q3651" t="b">
        <v>1</v>
      </c>
      <c r="R3651" t="s">
        <v>8271</v>
      </c>
      <c r="S3651" s="10">
        <f>(E3651/D3651)*100</f>
        <v>104</v>
      </c>
      <c r="T3651" s="12">
        <f>IF(P3651&gt;0,E3651/P3651,0)</f>
        <v>97.5</v>
      </c>
      <c r="U3651" t="str">
        <f>LEFT(R3651,FIND("/",R3651,1)-1)</f>
        <v>theater</v>
      </c>
      <c r="V3651" t="str">
        <f>RIGHT(R3651,(LEN(R3651)-LEN(U3651)-1))</f>
        <v>plays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>(I3652/86400)+25569+(-5/24)</f>
        <v>42402.270648148151</v>
      </c>
      <c r="K3652">
        <v>1452598184</v>
      </c>
      <c r="L3652" s="13">
        <f>(K3652/86400)+25569+(-5/24)</f>
        <v>42381.270648148151</v>
      </c>
      <c r="M3652" s="15" t="str">
        <f>TEXT(L3652, "mmm")</f>
        <v>Jan</v>
      </c>
      <c r="N3652" s="15" t="str">
        <f>TEXT(L3652, "yyyy")</f>
        <v>2016</v>
      </c>
      <c r="O3652" t="b">
        <v>0</v>
      </c>
      <c r="P3652">
        <v>17</v>
      </c>
      <c r="Q3652" t="b">
        <v>1</v>
      </c>
      <c r="R3652" t="s">
        <v>8271</v>
      </c>
      <c r="S3652" s="10">
        <f>(E3652/D3652)*100</f>
        <v>100</v>
      </c>
      <c r="T3652" s="12">
        <f>IF(P3652&gt;0,E3652/P3652,0)</f>
        <v>29.411764705882351</v>
      </c>
      <c r="U3652" t="str">
        <f>LEFT(R3652,FIND("/",R3652,1)-1)</f>
        <v>theater</v>
      </c>
      <c r="V3652" t="str">
        <f>RIGHT(R3652,(LEN(R3652)-LEN(U3652)-1))</f>
        <v>plays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>(I3653/86400)+25569+(-5/24)</f>
        <v>41861.457638888889</v>
      </c>
      <c r="K3653">
        <v>1404833442</v>
      </c>
      <c r="L3653" s="13">
        <f>(K3653/86400)+25569+(-5/24)</f>
        <v>41828.437986111108</v>
      </c>
      <c r="M3653" s="15" t="str">
        <f>TEXT(L3653, "mmm")</f>
        <v>Jul</v>
      </c>
      <c r="N3653" s="15" t="str">
        <f>TEXT(L3653, "yyyy")</f>
        <v>2014</v>
      </c>
      <c r="O3653" t="b">
        <v>0</v>
      </c>
      <c r="P3653">
        <v>9</v>
      </c>
      <c r="Q3653" t="b">
        <v>1</v>
      </c>
      <c r="R3653" t="s">
        <v>8271</v>
      </c>
      <c r="S3653" s="10">
        <f>(E3653/D3653)*100</f>
        <v>104</v>
      </c>
      <c r="T3653" s="12">
        <f>IF(P3653&gt;0,E3653/P3653,0)</f>
        <v>57.777777777777779</v>
      </c>
      <c r="U3653" t="str">
        <f>LEFT(R3653,FIND("/",R3653,1)-1)</f>
        <v>theater</v>
      </c>
      <c r="V3653" t="str">
        <f>RIGHT(R3653,(LEN(R3653)-LEN(U3653)-1))</f>
        <v>plays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>(I3654/86400)+25569+(-5/24)</f>
        <v>42606.957638888889</v>
      </c>
      <c r="K3654">
        <v>1471188502</v>
      </c>
      <c r="L3654" s="13">
        <f>(K3654/86400)+25569+(-5/24)</f>
        <v>42596.436365740738</v>
      </c>
      <c r="M3654" s="15" t="str">
        <f>TEXT(L3654, "mmm")</f>
        <v>Aug</v>
      </c>
      <c r="N3654" s="15" t="str">
        <f>TEXT(L3654, "yyyy")</f>
        <v>2016</v>
      </c>
      <c r="O3654" t="b">
        <v>0</v>
      </c>
      <c r="P3654">
        <v>17</v>
      </c>
      <c r="Q3654" t="b">
        <v>1</v>
      </c>
      <c r="R3654" t="s">
        <v>8271</v>
      </c>
      <c r="S3654" s="10">
        <f>(E3654/D3654)*100</f>
        <v>250.66666666666669</v>
      </c>
      <c r="T3654" s="12">
        <f>IF(P3654&gt;0,E3654/P3654,0)</f>
        <v>44.235294117647058</v>
      </c>
      <c r="U3654" t="str">
        <f>LEFT(R3654,FIND("/",R3654,1)-1)</f>
        <v>theater</v>
      </c>
      <c r="V3654" t="str">
        <f>RIGHT(R3654,(LEN(R3654)-LEN(U3654)-1))</f>
        <v>plays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>(I3655/86400)+25569+(-5/24)</f>
        <v>42221.155173611107</v>
      </c>
      <c r="K3655">
        <v>1436172207</v>
      </c>
      <c r="L3655" s="13">
        <f>(K3655/86400)+25569+(-5/24)</f>
        <v>42191.155173611107</v>
      </c>
      <c r="M3655" s="15" t="str">
        <f>TEXT(L3655, "mmm")</f>
        <v>Jul</v>
      </c>
      <c r="N3655" s="15" t="str">
        <f>TEXT(L3655, "yyyy")</f>
        <v>2015</v>
      </c>
      <c r="O3655" t="b">
        <v>0</v>
      </c>
      <c r="P3655">
        <v>33</v>
      </c>
      <c r="Q3655" t="b">
        <v>1</v>
      </c>
      <c r="R3655" t="s">
        <v>8271</v>
      </c>
      <c r="S3655" s="10">
        <f>(E3655/D3655)*100</f>
        <v>100.49999999999999</v>
      </c>
      <c r="T3655" s="12">
        <f>IF(P3655&gt;0,E3655/P3655,0)</f>
        <v>60.909090909090907</v>
      </c>
      <c r="U3655" t="str">
        <f>LEFT(R3655,FIND("/",R3655,1)-1)</f>
        <v>theater</v>
      </c>
      <c r="V3655" t="str">
        <f>RIGHT(R3655,(LEN(R3655)-LEN(U3655)-1))</f>
        <v>plays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>(I3656/86400)+25569+(-5/24)</f>
        <v>42463.499999999993</v>
      </c>
      <c r="K3656">
        <v>1457690386</v>
      </c>
      <c r="L3656" s="13">
        <f>(K3656/86400)+25569+(-5/24)</f>
        <v>42440.20817129629</v>
      </c>
      <c r="M3656" s="15" t="str">
        <f>TEXT(L3656, "mmm")</f>
        <v>Mar</v>
      </c>
      <c r="N3656" s="15" t="str">
        <f>TEXT(L3656, "yyyy")</f>
        <v>2016</v>
      </c>
      <c r="O3656" t="b">
        <v>0</v>
      </c>
      <c r="P3656">
        <v>38</v>
      </c>
      <c r="Q3656" t="b">
        <v>1</v>
      </c>
      <c r="R3656" t="s">
        <v>8271</v>
      </c>
      <c r="S3656" s="10">
        <f>(E3656/D3656)*100</f>
        <v>174.4</v>
      </c>
      <c r="T3656" s="12">
        <f>IF(P3656&gt;0,E3656/P3656,0)</f>
        <v>68.84210526315789</v>
      </c>
      <c r="U3656" t="str">
        <f>LEFT(R3656,FIND("/",R3656,1)-1)</f>
        <v>theater</v>
      </c>
      <c r="V3656" t="str">
        <f>RIGHT(R3656,(LEN(R3656)-LEN(U3656)-1))</f>
        <v>plays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>(I3657/86400)+25569+(-5/24)</f>
        <v>42203.082638888889</v>
      </c>
      <c r="K3657">
        <v>1434654998</v>
      </c>
      <c r="L3657" s="13">
        <f>(K3657/86400)+25569+(-5/24)</f>
        <v>42173.594884259255</v>
      </c>
      <c r="M3657" s="15" t="str">
        <f>TEXT(L3657, "mmm")</f>
        <v>Jun</v>
      </c>
      <c r="N3657" s="15" t="str">
        <f>TEXT(L3657, "yyyy")</f>
        <v>2015</v>
      </c>
      <c r="O3657" t="b">
        <v>0</v>
      </c>
      <c r="P3657">
        <v>79</v>
      </c>
      <c r="Q3657" t="b">
        <v>1</v>
      </c>
      <c r="R3657" t="s">
        <v>8271</v>
      </c>
      <c r="S3657" s="10">
        <f>(E3657/D3657)*100</f>
        <v>116.26</v>
      </c>
      <c r="T3657" s="12">
        <f>IF(P3657&gt;0,E3657/P3657,0)</f>
        <v>73.582278481012665</v>
      </c>
      <c r="U3657" t="str">
        <f>LEFT(R3657,FIND("/",R3657,1)-1)</f>
        <v>theater</v>
      </c>
      <c r="V3657" t="str">
        <f>RIGHT(R3657,(LEN(R3657)-LEN(U3657)-1))</f>
        <v>plays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>(I3658/86400)+25569+(-5/24)</f>
        <v>42767.749305555553</v>
      </c>
      <c r="K3658">
        <v>1483393836</v>
      </c>
      <c r="L3658" s="13">
        <f>(K3658/86400)+25569+(-5/24)</f>
        <v>42737.701805555553</v>
      </c>
      <c r="M3658" s="15" t="str">
        <f>TEXT(L3658, "mmm")</f>
        <v>Jan</v>
      </c>
      <c r="N3658" s="15" t="str">
        <f>TEXT(L3658, "yyyy")</f>
        <v>2017</v>
      </c>
      <c r="O3658" t="b">
        <v>0</v>
      </c>
      <c r="P3658">
        <v>46</v>
      </c>
      <c r="Q3658" t="b">
        <v>1</v>
      </c>
      <c r="R3658" t="s">
        <v>8271</v>
      </c>
      <c r="S3658" s="10">
        <f>(E3658/D3658)*100</f>
        <v>105.82000000000001</v>
      </c>
      <c r="T3658" s="12">
        <f>IF(P3658&gt;0,E3658/P3658,0)</f>
        <v>115.02173913043478</v>
      </c>
      <c r="U3658" t="str">
        <f>LEFT(R3658,FIND("/",R3658,1)-1)</f>
        <v>theater</v>
      </c>
      <c r="V3658" t="str">
        <f>RIGHT(R3658,(LEN(R3658)-LEN(U3658)-1))</f>
        <v>plays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>(I3659/86400)+25569+(-5/24)</f>
        <v>42522.695833333331</v>
      </c>
      <c r="K3659">
        <v>1462806419</v>
      </c>
      <c r="L3659" s="13">
        <f>(K3659/86400)+25569+(-5/24)</f>
        <v>42499.4215162037</v>
      </c>
      <c r="M3659" s="15" t="str">
        <f>TEXT(L3659, "mmm")</f>
        <v>May</v>
      </c>
      <c r="N3659" s="15" t="str">
        <f>TEXT(L3659, "yyyy")</f>
        <v>2016</v>
      </c>
      <c r="O3659" t="b">
        <v>0</v>
      </c>
      <c r="P3659">
        <v>20</v>
      </c>
      <c r="Q3659" t="b">
        <v>1</v>
      </c>
      <c r="R3659" t="s">
        <v>8271</v>
      </c>
      <c r="S3659" s="10">
        <f>(E3659/D3659)*100</f>
        <v>110.75</v>
      </c>
      <c r="T3659" s="12">
        <f>IF(P3659&gt;0,E3659/P3659,0)</f>
        <v>110.75</v>
      </c>
      <c r="U3659" t="str">
        <f>LEFT(R3659,FIND("/",R3659,1)-1)</f>
        <v>theater</v>
      </c>
      <c r="V3659" t="str">
        <f>RIGHT(R3659,(LEN(R3659)-LEN(U3659)-1))</f>
        <v>plays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>(I3660/86400)+25569+(-5/24)</f>
        <v>41821.957638888889</v>
      </c>
      <c r="K3660">
        <v>1400272580</v>
      </c>
      <c r="L3660" s="13">
        <f>(K3660/86400)+25569+(-5/24)</f>
        <v>41775.650231481479</v>
      </c>
      <c r="M3660" s="15" t="str">
        <f>TEXT(L3660, "mmm")</f>
        <v>May</v>
      </c>
      <c r="N3660" s="15" t="str">
        <f>TEXT(L3660, "yyyy")</f>
        <v>2014</v>
      </c>
      <c r="O3660" t="b">
        <v>0</v>
      </c>
      <c r="P3660">
        <v>20</v>
      </c>
      <c r="Q3660" t="b">
        <v>1</v>
      </c>
      <c r="R3660" t="s">
        <v>8271</v>
      </c>
      <c r="S3660" s="10">
        <f>(E3660/D3660)*100</f>
        <v>100.66666666666666</v>
      </c>
      <c r="T3660" s="12">
        <f>IF(P3660&gt;0,E3660/P3660,0)</f>
        <v>75.5</v>
      </c>
      <c r="U3660" t="str">
        <f>LEFT(R3660,FIND("/",R3660,1)-1)</f>
        <v>theater</v>
      </c>
      <c r="V3660" t="str">
        <f>RIGHT(R3660,(LEN(R3660)-LEN(U3660)-1))</f>
        <v>plays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>(I3661/86400)+25569+(-5/24)</f>
        <v>42082.402083333327</v>
      </c>
      <c r="K3661">
        <v>1424414350</v>
      </c>
      <c r="L3661" s="13">
        <f>(K3661/86400)+25569+(-5/24)</f>
        <v>42055.068865740737</v>
      </c>
      <c r="M3661" s="15" t="str">
        <f>TEXT(L3661, "mmm")</f>
        <v>Feb</v>
      </c>
      <c r="N3661" s="15" t="str">
        <f>TEXT(L3661, "yyyy")</f>
        <v>2015</v>
      </c>
      <c r="O3661" t="b">
        <v>0</v>
      </c>
      <c r="P3661">
        <v>13</v>
      </c>
      <c r="Q3661" t="b">
        <v>1</v>
      </c>
      <c r="R3661" t="s">
        <v>8271</v>
      </c>
      <c r="S3661" s="10">
        <f>(E3661/D3661)*100</f>
        <v>102.03333333333333</v>
      </c>
      <c r="T3661" s="12">
        <f>IF(P3661&gt;0,E3661/P3661,0)</f>
        <v>235.46153846153845</v>
      </c>
      <c r="U3661" t="str">
        <f>LEFT(R3661,FIND("/",R3661,1)-1)</f>
        <v>theater</v>
      </c>
      <c r="V3661" t="str">
        <f>RIGHT(R3661,(LEN(R3661)-LEN(U3661)-1))</f>
        <v>plays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>(I3662/86400)+25569+(-5/24)</f>
        <v>41996.672743055555</v>
      </c>
      <c r="K3662">
        <v>1417208925</v>
      </c>
      <c r="L3662" s="13">
        <f>(K3662/86400)+25569+(-5/24)</f>
        <v>41971.672743055555</v>
      </c>
      <c r="M3662" s="15" t="str">
        <f>TEXT(L3662, "mmm")</f>
        <v>Nov</v>
      </c>
      <c r="N3662" s="15" t="str">
        <f>TEXT(L3662, "yyyy")</f>
        <v>2014</v>
      </c>
      <c r="O3662" t="b">
        <v>0</v>
      </c>
      <c r="P3662">
        <v>22</v>
      </c>
      <c r="Q3662" t="b">
        <v>1</v>
      </c>
      <c r="R3662" t="s">
        <v>8271</v>
      </c>
      <c r="S3662" s="10">
        <f>(E3662/D3662)*100</f>
        <v>100</v>
      </c>
      <c r="T3662" s="12">
        <f>IF(P3662&gt;0,E3662/P3662,0)</f>
        <v>11.363636363636363</v>
      </c>
      <c r="U3662" t="str">
        <f>LEFT(R3662,FIND("/",R3662,1)-1)</f>
        <v>theater</v>
      </c>
      <c r="V3662" t="str">
        <f>RIGHT(R3662,(LEN(R3662)-LEN(U3662)-1))</f>
        <v>plays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>(I3663/86400)+25569+(-5/24)</f>
        <v>42469.958333333336</v>
      </c>
      <c r="K3663">
        <v>1458336672</v>
      </c>
      <c r="L3663" s="13">
        <f>(K3663/86400)+25569+(-5/24)</f>
        <v>42447.688333333332</v>
      </c>
      <c r="M3663" s="15" t="str">
        <f>TEXT(L3663, "mmm")</f>
        <v>Mar</v>
      </c>
      <c r="N3663" s="15" t="str">
        <f>TEXT(L3663, "yyyy")</f>
        <v>2016</v>
      </c>
      <c r="O3663" t="b">
        <v>0</v>
      </c>
      <c r="P3663">
        <v>36</v>
      </c>
      <c r="Q3663" t="b">
        <v>1</v>
      </c>
      <c r="R3663" t="s">
        <v>8271</v>
      </c>
      <c r="S3663" s="10">
        <f>(E3663/D3663)*100</f>
        <v>111.00000000000001</v>
      </c>
      <c r="T3663" s="12">
        <f>IF(P3663&gt;0,E3663/P3663,0)</f>
        <v>92.5</v>
      </c>
      <c r="U3663" t="str">
        <f>LEFT(R3663,FIND("/",R3663,1)-1)</f>
        <v>theater</v>
      </c>
      <c r="V3663" t="str">
        <f>RIGHT(R3663,(LEN(R3663)-LEN(U3663)-1))</f>
        <v>plays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>(I3664/86400)+25569+(-5/24)</f>
        <v>42093.97006944444</v>
      </c>
      <c r="K3664">
        <v>1425187014</v>
      </c>
      <c r="L3664" s="13">
        <f>(K3664/86400)+25569+(-5/24)</f>
        <v>42064.011736111112</v>
      </c>
      <c r="M3664" s="15" t="str">
        <f>TEXT(L3664, "mmm")</f>
        <v>Mar</v>
      </c>
      <c r="N3664" s="15" t="str">
        <f>TEXT(L3664, "yyyy")</f>
        <v>2015</v>
      </c>
      <c r="O3664" t="b">
        <v>0</v>
      </c>
      <c r="P3664">
        <v>40</v>
      </c>
      <c r="Q3664" t="b">
        <v>1</v>
      </c>
      <c r="R3664" t="s">
        <v>8271</v>
      </c>
      <c r="S3664" s="10">
        <f>(E3664/D3664)*100</f>
        <v>101.42500000000001</v>
      </c>
      <c r="T3664" s="12">
        <f>IF(P3664&gt;0,E3664/P3664,0)</f>
        <v>202.85</v>
      </c>
      <c r="U3664" t="str">
        <f>LEFT(R3664,FIND("/",R3664,1)-1)</f>
        <v>theater</v>
      </c>
      <c r="V3664" t="str">
        <f>RIGHT(R3664,(LEN(R3664)-LEN(U3664)-1))</f>
        <v>plays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>(I3665/86400)+25569+(-5/24)</f>
        <v>42725.285069444442</v>
      </c>
      <c r="K3665">
        <v>1477133430</v>
      </c>
      <c r="L3665" s="13">
        <f>(K3665/86400)+25569+(-5/24)</f>
        <v>42665.243402777771</v>
      </c>
      <c r="M3665" s="15" t="str">
        <f>TEXT(L3665, "mmm")</f>
        <v>Oct</v>
      </c>
      <c r="N3665" s="15" t="str">
        <f>TEXT(L3665, "yyyy")</f>
        <v>2016</v>
      </c>
      <c r="O3665" t="b">
        <v>0</v>
      </c>
      <c r="P3665">
        <v>9</v>
      </c>
      <c r="Q3665" t="b">
        <v>1</v>
      </c>
      <c r="R3665" t="s">
        <v>8271</v>
      </c>
      <c r="S3665" s="10">
        <f>(E3665/D3665)*100</f>
        <v>104</v>
      </c>
      <c r="T3665" s="12">
        <f>IF(P3665&gt;0,E3665/P3665,0)</f>
        <v>26</v>
      </c>
      <c r="U3665" t="str">
        <f>LEFT(R3665,FIND("/",R3665,1)-1)</f>
        <v>theater</v>
      </c>
      <c r="V3665" t="str">
        <f>RIGHT(R3665,(LEN(R3665)-LEN(U3665)-1))</f>
        <v>plays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>(I3666/86400)+25569+(-5/24)</f>
        <v>42537.04038194444</v>
      </c>
      <c r="K3666">
        <v>1464847089</v>
      </c>
      <c r="L3666" s="13">
        <f>(K3666/86400)+25569+(-5/24)</f>
        <v>42523.04038194444</v>
      </c>
      <c r="M3666" s="15" t="str">
        <f>TEXT(L3666, "mmm")</f>
        <v>Jun</v>
      </c>
      <c r="N3666" s="15" t="str">
        <f>TEXT(L3666, "yyyy")</f>
        <v>2016</v>
      </c>
      <c r="O3666" t="b">
        <v>0</v>
      </c>
      <c r="P3666">
        <v>19</v>
      </c>
      <c r="Q3666" t="b">
        <v>1</v>
      </c>
      <c r="R3666" t="s">
        <v>8271</v>
      </c>
      <c r="S3666" s="10">
        <f>(E3666/D3666)*100</f>
        <v>109.375</v>
      </c>
      <c r="T3666" s="12">
        <f>IF(P3666&gt;0,E3666/P3666,0)</f>
        <v>46.05263157894737</v>
      </c>
      <c r="U3666" t="str">
        <f>LEFT(R3666,FIND("/",R3666,1)-1)</f>
        <v>theater</v>
      </c>
      <c r="V3666" t="str">
        <f>RIGHT(R3666,(LEN(R3666)-LEN(U3666)-1))</f>
        <v>plays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>(I3667/86400)+25569+(-5/24)</f>
        <v>42305.620833333327</v>
      </c>
      <c r="K3667">
        <v>1445109822</v>
      </c>
      <c r="L3667" s="13">
        <f>(K3667/86400)+25569+(-5/24)</f>
        <v>42294.59979166666</v>
      </c>
      <c r="M3667" s="15" t="str">
        <f>TEXT(L3667, "mmm")</f>
        <v>Oct</v>
      </c>
      <c r="N3667" s="15" t="str">
        <f>TEXT(L3667, "yyyy")</f>
        <v>2015</v>
      </c>
      <c r="O3667" t="b">
        <v>0</v>
      </c>
      <c r="P3667">
        <v>14</v>
      </c>
      <c r="Q3667" t="b">
        <v>1</v>
      </c>
      <c r="R3667" t="s">
        <v>8271</v>
      </c>
      <c r="S3667" s="10">
        <f>(E3667/D3667)*100</f>
        <v>115.16129032258064</v>
      </c>
      <c r="T3667" s="12">
        <f>IF(P3667&gt;0,E3667/P3667,0)</f>
        <v>51</v>
      </c>
      <c r="U3667" t="str">
        <f>LEFT(R3667,FIND("/",R3667,1)-1)</f>
        <v>theater</v>
      </c>
      <c r="V3667" t="str">
        <f>RIGHT(R3667,(LEN(R3667)-LEN(U3667)-1))</f>
        <v>plays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>(I3668/86400)+25569+(-5/24)</f>
        <v>41844.083333333328</v>
      </c>
      <c r="K3668">
        <v>1404337382</v>
      </c>
      <c r="L3668" s="13">
        <f>(K3668/86400)+25569+(-5/24)</f>
        <v>41822.696550925924</v>
      </c>
      <c r="M3668" s="15" t="str">
        <f>TEXT(L3668, "mmm")</f>
        <v>Jul</v>
      </c>
      <c r="N3668" s="15" t="str">
        <f>TEXT(L3668, "yyyy")</f>
        <v>2014</v>
      </c>
      <c r="O3668" t="b">
        <v>0</v>
      </c>
      <c r="P3668">
        <v>38</v>
      </c>
      <c r="Q3668" t="b">
        <v>1</v>
      </c>
      <c r="R3668" t="s">
        <v>8271</v>
      </c>
      <c r="S3668" s="10">
        <f>(E3668/D3668)*100</f>
        <v>100</v>
      </c>
      <c r="T3668" s="12">
        <f>IF(P3668&gt;0,E3668/P3668,0)</f>
        <v>31.578947368421051</v>
      </c>
      <c r="U3668" t="str">
        <f>LEFT(R3668,FIND("/",R3668,1)-1)</f>
        <v>theater</v>
      </c>
      <c r="V3668" t="str">
        <f>RIGHT(R3668,(LEN(R3668)-LEN(U3668)-1))</f>
        <v>plays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>(I3669/86400)+25569+(-5/24)</f>
        <v>42203.761793981474</v>
      </c>
      <c r="K3669">
        <v>1434669419</v>
      </c>
      <c r="L3669" s="13">
        <f>(K3669/86400)+25569+(-5/24)</f>
        <v>42173.761793981474</v>
      </c>
      <c r="M3669" s="15" t="str">
        <f>TEXT(L3669, "mmm")</f>
        <v>Jun</v>
      </c>
      <c r="N3669" s="15" t="str">
        <f>TEXT(L3669, "yyyy")</f>
        <v>2015</v>
      </c>
      <c r="O3669" t="b">
        <v>0</v>
      </c>
      <c r="P3669">
        <v>58</v>
      </c>
      <c r="Q3669" t="b">
        <v>1</v>
      </c>
      <c r="R3669" t="s">
        <v>8271</v>
      </c>
      <c r="S3669" s="10">
        <f>(E3669/D3669)*100</f>
        <v>103.17033333333335</v>
      </c>
      <c r="T3669" s="12">
        <f>IF(P3669&gt;0,E3669/P3669,0)</f>
        <v>53.363965517241382</v>
      </c>
      <c r="U3669" t="str">
        <f>LEFT(R3669,FIND("/",R3669,1)-1)</f>
        <v>theater</v>
      </c>
      <c r="V3669" t="str">
        <f>RIGHT(R3669,(LEN(R3669)-LEN(U3669)-1))</f>
        <v>plays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>(I3670/86400)+25569+(-5/24)</f>
        <v>42208.564583333333</v>
      </c>
      <c r="K3670">
        <v>1435670452</v>
      </c>
      <c r="L3670" s="13">
        <f>(K3670/86400)+25569+(-5/24)</f>
        <v>42185.347824074073</v>
      </c>
      <c r="M3670" s="15" t="str">
        <f>TEXT(L3670, "mmm")</f>
        <v>Jun</v>
      </c>
      <c r="N3670" s="15" t="str">
        <f>TEXT(L3670, "yyyy")</f>
        <v>2015</v>
      </c>
      <c r="O3670" t="b">
        <v>0</v>
      </c>
      <c r="P3670">
        <v>28</v>
      </c>
      <c r="Q3670" t="b">
        <v>1</v>
      </c>
      <c r="R3670" t="s">
        <v>8271</v>
      </c>
      <c r="S3670" s="10">
        <f>(E3670/D3670)*100</f>
        <v>103.49999999999999</v>
      </c>
      <c r="T3670" s="12">
        <f>IF(P3670&gt;0,E3670/P3670,0)</f>
        <v>36.964285714285715</v>
      </c>
      <c r="U3670" t="str">
        <f>LEFT(R3670,FIND("/",R3670,1)-1)</f>
        <v>theater</v>
      </c>
      <c r="V3670" t="str">
        <f>RIGHT(R3670,(LEN(R3670)-LEN(U3670)-1))</f>
        <v>plays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>(I3671/86400)+25569+(-5/24)</f>
        <v>42166.466863425921</v>
      </c>
      <c r="K3671">
        <v>1431447137</v>
      </c>
      <c r="L3671" s="13">
        <f>(K3671/86400)+25569+(-5/24)</f>
        <v>42136.466863425921</v>
      </c>
      <c r="M3671" s="15" t="str">
        <f>TEXT(L3671, "mmm")</f>
        <v>May</v>
      </c>
      <c r="N3671" s="15" t="str">
        <f>TEXT(L3671, "yyyy")</f>
        <v>2015</v>
      </c>
      <c r="O3671" t="b">
        <v>0</v>
      </c>
      <c r="P3671">
        <v>17</v>
      </c>
      <c r="Q3671" t="b">
        <v>1</v>
      </c>
      <c r="R3671" t="s">
        <v>8271</v>
      </c>
      <c r="S3671" s="10">
        <f>(E3671/D3671)*100</f>
        <v>138.19999999999999</v>
      </c>
      <c r="T3671" s="12">
        <f>IF(P3671&gt;0,E3671/P3671,0)</f>
        <v>81.294117647058826</v>
      </c>
      <c r="U3671" t="str">
        <f>LEFT(R3671,FIND("/",R3671,1)-1)</f>
        <v>theater</v>
      </c>
      <c r="V3671" t="str">
        <f>RIGHT(R3671,(LEN(R3671)-LEN(U3671)-1))</f>
        <v>plays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>(I3672/86400)+25569+(-5/24)</f>
        <v>42155.749999999993</v>
      </c>
      <c r="K3672">
        <v>1431951611</v>
      </c>
      <c r="L3672" s="13">
        <f>(K3672/86400)+25569+(-5/24)</f>
        <v>42142.305682870363</v>
      </c>
      <c r="M3672" s="15" t="str">
        <f>TEXT(L3672, "mmm")</f>
        <v>May</v>
      </c>
      <c r="N3672" s="15" t="str">
        <f>TEXT(L3672, "yyyy")</f>
        <v>2015</v>
      </c>
      <c r="O3672" t="b">
        <v>0</v>
      </c>
      <c r="P3672">
        <v>12</v>
      </c>
      <c r="Q3672" t="b">
        <v>1</v>
      </c>
      <c r="R3672" t="s">
        <v>8271</v>
      </c>
      <c r="S3672" s="10">
        <f>(E3672/D3672)*100</f>
        <v>109.54545454545455</v>
      </c>
      <c r="T3672" s="12">
        <f>IF(P3672&gt;0,E3672/P3672,0)</f>
        <v>20.083333333333332</v>
      </c>
      <c r="U3672" t="str">
        <f>LEFT(R3672,FIND("/",R3672,1)-1)</f>
        <v>theater</v>
      </c>
      <c r="V3672" t="str">
        <f>RIGHT(R3672,(LEN(R3672)-LEN(U3672)-1))</f>
        <v>plays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>(I3673/86400)+25569+(-5/24)</f>
        <v>41840.957638888889</v>
      </c>
      <c r="K3673">
        <v>1404140667</v>
      </c>
      <c r="L3673" s="13">
        <f>(K3673/86400)+25569+(-5/24)</f>
        <v>41820.419756944444</v>
      </c>
      <c r="M3673" s="15" t="str">
        <f>TEXT(L3673, "mmm")</f>
        <v>Jun</v>
      </c>
      <c r="N3673" s="15" t="str">
        <f>TEXT(L3673, "yyyy")</f>
        <v>2014</v>
      </c>
      <c r="O3673" t="b">
        <v>0</v>
      </c>
      <c r="P3673">
        <v>40</v>
      </c>
      <c r="Q3673" t="b">
        <v>1</v>
      </c>
      <c r="R3673" t="s">
        <v>8271</v>
      </c>
      <c r="S3673" s="10">
        <f>(E3673/D3673)*100</f>
        <v>100.85714285714286</v>
      </c>
      <c r="T3673" s="12">
        <f>IF(P3673&gt;0,E3673/P3673,0)</f>
        <v>88.25</v>
      </c>
      <c r="U3673" t="str">
        <f>LEFT(R3673,FIND("/",R3673,1)-1)</f>
        <v>theater</v>
      </c>
      <c r="V3673" t="str">
        <f>RIGHT(R3673,(LEN(R3673)-LEN(U3673)-1))</f>
        <v>plays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>(I3674/86400)+25569+(-5/24)</f>
        <v>41908.738240740735</v>
      </c>
      <c r="K3674">
        <v>1409179384</v>
      </c>
      <c r="L3674" s="13">
        <f>(K3674/86400)+25569+(-5/24)</f>
        <v>41878.738240740735</v>
      </c>
      <c r="M3674" s="15" t="str">
        <f>TEXT(L3674, "mmm")</f>
        <v>Aug</v>
      </c>
      <c r="N3674" s="15" t="str">
        <f>TEXT(L3674, "yyyy")</f>
        <v>2014</v>
      </c>
      <c r="O3674" t="b">
        <v>0</v>
      </c>
      <c r="P3674">
        <v>57</v>
      </c>
      <c r="Q3674" t="b">
        <v>1</v>
      </c>
      <c r="R3674" t="s">
        <v>8271</v>
      </c>
      <c r="S3674" s="10">
        <f>(E3674/D3674)*100</f>
        <v>101.53333333333335</v>
      </c>
      <c r="T3674" s="12">
        <f>IF(P3674&gt;0,E3674/P3674,0)</f>
        <v>53.438596491228068</v>
      </c>
      <c r="U3674" t="str">
        <f>LEFT(R3674,FIND("/",R3674,1)-1)</f>
        <v>theater</v>
      </c>
      <c r="V3674" t="str">
        <f>RIGHT(R3674,(LEN(R3674)-LEN(U3674)-1))</f>
        <v>plays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>(I3675/86400)+25569+(-5/24)</f>
        <v>41948.327777777777</v>
      </c>
      <c r="K3675">
        <v>1412233497</v>
      </c>
      <c r="L3675" s="13">
        <f>(K3675/86400)+25569+(-5/24)</f>
        <v>41914.086770833332</v>
      </c>
      <c r="M3675" s="15" t="str">
        <f>TEXT(L3675, "mmm")</f>
        <v>Oct</v>
      </c>
      <c r="N3675" s="15" t="str">
        <f>TEXT(L3675, "yyyy")</f>
        <v>2014</v>
      </c>
      <c r="O3675" t="b">
        <v>0</v>
      </c>
      <c r="P3675">
        <v>114</v>
      </c>
      <c r="Q3675" t="b">
        <v>1</v>
      </c>
      <c r="R3675" t="s">
        <v>8271</v>
      </c>
      <c r="S3675" s="10">
        <f>(E3675/D3675)*100</f>
        <v>113.625</v>
      </c>
      <c r="T3675" s="12">
        <f>IF(P3675&gt;0,E3675/P3675,0)</f>
        <v>39.868421052631582</v>
      </c>
      <c r="U3675" t="str">
        <f>LEFT(R3675,FIND("/",R3675,1)-1)</f>
        <v>theater</v>
      </c>
      <c r="V3675" t="str">
        <f>RIGHT(R3675,(LEN(R3675)-LEN(U3675)-1))</f>
        <v>plays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>(I3676/86400)+25569+(-5/24)</f>
        <v>42616.664687499993</v>
      </c>
      <c r="K3676">
        <v>1467752229</v>
      </c>
      <c r="L3676" s="13">
        <f>(K3676/86400)+25569+(-5/24)</f>
        <v>42556.664687499993</v>
      </c>
      <c r="M3676" s="15" t="str">
        <f>TEXT(L3676, "mmm")</f>
        <v>Jul</v>
      </c>
      <c r="N3676" s="15" t="str">
        <f>TEXT(L3676, "yyyy")</f>
        <v>2016</v>
      </c>
      <c r="O3676" t="b">
        <v>0</v>
      </c>
      <c r="P3676">
        <v>31</v>
      </c>
      <c r="Q3676" t="b">
        <v>1</v>
      </c>
      <c r="R3676" t="s">
        <v>8271</v>
      </c>
      <c r="S3676" s="10">
        <f>(E3676/D3676)*100</f>
        <v>100</v>
      </c>
      <c r="T3676" s="12">
        <f>IF(P3676&gt;0,E3676/P3676,0)</f>
        <v>145.16129032258064</v>
      </c>
      <c r="U3676" t="str">
        <f>LEFT(R3676,FIND("/",R3676,1)-1)</f>
        <v>theater</v>
      </c>
      <c r="V3676" t="str">
        <f>RIGHT(R3676,(LEN(R3676)-LEN(U3676)-1))</f>
        <v>plays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>(I3677/86400)+25569+(-5/24)</f>
        <v>42505.749999999993</v>
      </c>
      <c r="K3677">
        <v>1462285182</v>
      </c>
      <c r="L3677" s="13">
        <f>(K3677/86400)+25569+(-5/24)</f>
        <v>42493.388680555552</v>
      </c>
      <c r="M3677" s="15" t="str">
        <f>TEXT(L3677, "mmm")</f>
        <v>May</v>
      </c>
      <c r="N3677" s="15" t="str">
        <f>TEXT(L3677, "yyyy")</f>
        <v>2016</v>
      </c>
      <c r="O3677" t="b">
        <v>0</v>
      </c>
      <c r="P3677">
        <v>3</v>
      </c>
      <c r="Q3677" t="b">
        <v>1</v>
      </c>
      <c r="R3677" t="s">
        <v>8271</v>
      </c>
      <c r="S3677" s="10">
        <f>(E3677/D3677)*100</f>
        <v>140</v>
      </c>
      <c r="T3677" s="12">
        <f>IF(P3677&gt;0,E3677/P3677,0)</f>
        <v>23.333333333333332</v>
      </c>
      <c r="U3677" t="str">
        <f>LEFT(R3677,FIND("/",R3677,1)-1)</f>
        <v>theater</v>
      </c>
      <c r="V3677" t="str">
        <f>RIGHT(R3677,(LEN(R3677)-LEN(U3677)-1))</f>
        <v>plays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>(I3678/86400)+25569+(-5/24)</f>
        <v>41894.607453703698</v>
      </c>
      <c r="K3678">
        <v>1408995284</v>
      </c>
      <c r="L3678" s="13">
        <f>(K3678/86400)+25569+(-5/24)</f>
        <v>41876.607453703698</v>
      </c>
      <c r="M3678" s="15" t="str">
        <f>TEXT(L3678, "mmm")</f>
        <v>Aug</v>
      </c>
      <c r="N3678" s="15" t="str">
        <f>TEXT(L3678, "yyyy")</f>
        <v>2014</v>
      </c>
      <c r="O3678" t="b">
        <v>0</v>
      </c>
      <c r="P3678">
        <v>16</v>
      </c>
      <c r="Q3678" t="b">
        <v>1</v>
      </c>
      <c r="R3678" t="s">
        <v>8271</v>
      </c>
      <c r="S3678" s="10">
        <f>(E3678/D3678)*100</f>
        <v>128.75</v>
      </c>
      <c r="T3678" s="12">
        <f>IF(P3678&gt;0,E3678/P3678,0)</f>
        <v>64.375</v>
      </c>
      <c r="U3678" t="str">
        <f>LEFT(R3678,FIND("/",R3678,1)-1)</f>
        <v>theater</v>
      </c>
      <c r="V3678" t="str">
        <f>RIGHT(R3678,(LEN(R3678)-LEN(U3678)-1))</f>
        <v>plays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>(I3679/86400)+25569+(-5/24)</f>
        <v>41822.957638888889</v>
      </c>
      <c r="K3679">
        <v>1402580818</v>
      </c>
      <c r="L3679" s="13">
        <f>(K3679/86400)+25569+(-5/24)</f>
        <v>41802.365949074076</v>
      </c>
      <c r="M3679" s="15" t="str">
        <f>TEXT(L3679, "mmm")</f>
        <v>Jun</v>
      </c>
      <c r="N3679" s="15" t="str">
        <f>TEXT(L3679, "yyyy")</f>
        <v>2014</v>
      </c>
      <c r="O3679" t="b">
        <v>0</v>
      </c>
      <c r="P3679">
        <v>199</v>
      </c>
      <c r="Q3679" t="b">
        <v>1</v>
      </c>
      <c r="R3679" t="s">
        <v>8271</v>
      </c>
      <c r="S3679" s="10">
        <f>(E3679/D3679)*100</f>
        <v>102.90416666666667</v>
      </c>
      <c r="T3679" s="12">
        <f>IF(P3679&gt;0,E3679/P3679,0)</f>
        <v>62.052763819095475</v>
      </c>
      <c r="U3679" t="str">
        <f>LEFT(R3679,FIND("/",R3679,1)-1)</f>
        <v>theater</v>
      </c>
      <c r="V3679" t="str">
        <f>RIGHT(R3679,(LEN(R3679)-LEN(U3679)-1))</f>
        <v>plays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>(I3680/86400)+25569+(-5/24)</f>
        <v>42155.322893518511</v>
      </c>
      <c r="K3680">
        <v>1430052298</v>
      </c>
      <c r="L3680" s="13">
        <f>(K3680/86400)+25569+(-5/24)</f>
        <v>42120.322893518511</v>
      </c>
      <c r="M3680" s="15" t="str">
        <f>TEXT(L3680, "mmm")</f>
        <v>Apr</v>
      </c>
      <c r="N3680" s="15" t="str">
        <f>TEXT(L3680, "yyyy")</f>
        <v>2015</v>
      </c>
      <c r="O3680" t="b">
        <v>0</v>
      </c>
      <c r="P3680">
        <v>31</v>
      </c>
      <c r="Q3680" t="b">
        <v>1</v>
      </c>
      <c r="R3680" t="s">
        <v>8271</v>
      </c>
      <c r="S3680" s="10">
        <f>(E3680/D3680)*100</f>
        <v>102.49999999999999</v>
      </c>
      <c r="T3680" s="12">
        <f>IF(P3680&gt;0,E3680/P3680,0)</f>
        <v>66.129032258064512</v>
      </c>
      <c r="U3680" t="str">
        <f>LEFT(R3680,FIND("/",R3680,1)-1)</f>
        <v>theater</v>
      </c>
      <c r="V3680" t="str">
        <f>RIGHT(R3680,(LEN(R3680)-LEN(U3680)-1))</f>
        <v>plays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>(I3681/86400)+25569+(-5/24)</f>
        <v>41820.999305555553</v>
      </c>
      <c r="K3681">
        <v>1401214581</v>
      </c>
      <c r="L3681" s="13">
        <f>(K3681/86400)+25569+(-5/24)</f>
        <v>41786.553020833329</v>
      </c>
      <c r="M3681" s="15" t="str">
        <f>TEXT(L3681, "mmm")</f>
        <v>May</v>
      </c>
      <c r="N3681" s="15" t="str">
        <f>TEXT(L3681, "yyyy")</f>
        <v>2014</v>
      </c>
      <c r="O3681" t="b">
        <v>0</v>
      </c>
      <c r="P3681">
        <v>30</v>
      </c>
      <c r="Q3681" t="b">
        <v>1</v>
      </c>
      <c r="R3681" t="s">
        <v>8271</v>
      </c>
      <c r="S3681" s="10">
        <f>(E3681/D3681)*100</f>
        <v>110.1</v>
      </c>
      <c r="T3681" s="12">
        <f>IF(P3681&gt;0,E3681/P3681,0)</f>
        <v>73.400000000000006</v>
      </c>
      <c r="U3681" t="str">
        <f>LEFT(R3681,FIND("/",R3681,1)-1)</f>
        <v>theater</v>
      </c>
      <c r="V3681" t="str">
        <f>RIGHT(R3681,(LEN(R3681)-LEN(U3681)-1))</f>
        <v>plays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>(I3682/86400)+25569+(-5/24)</f>
        <v>42648.245763888888</v>
      </c>
      <c r="K3682">
        <v>1473850434</v>
      </c>
      <c r="L3682" s="13">
        <f>(K3682/86400)+25569+(-5/24)</f>
        <v>42627.245763888888</v>
      </c>
      <c r="M3682" s="15" t="str">
        <f>TEXT(L3682, "mmm")</f>
        <v>Sep</v>
      </c>
      <c r="N3682" s="15" t="str">
        <f>TEXT(L3682, "yyyy")</f>
        <v>2016</v>
      </c>
      <c r="O3682" t="b">
        <v>0</v>
      </c>
      <c r="P3682">
        <v>34</v>
      </c>
      <c r="Q3682" t="b">
        <v>1</v>
      </c>
      <c r="R3682" t="s">
        <v>8271</v>
      </c>
      <c r="S3682" s="10">
        <f>(E3682/D3682)*100</f>
        <v>112.76666666666667</v>
      </c>
      <c r="T3682" s="12">
        <f>IF(P3682&gt;0,E3682/P3682,0)</f>
        <v>99.5</v>
      </c>
      <c r="U3682" t="str">
        <f>LEFT(R3682,FIND("/",R3682,1)-1)</f>
        <v>theater</v>
      </c>
      <c r="V3682" t="str">
        <f>RIGHT(R3682,(LEN(R3682)-LEN(U3682)-1))</f>
        <v>plays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>(I3683/86400)+25569+(-5/24)</f>
        <v>42384.443171296291</v>
      </c>
      <c r="K3683">
        <v>1452008290</v>
      </c>
      <c r="L3683" s="13">
        <f>(K3683/86400)+25569+(-5/24)</f>
        <v>42374.443171296291</v>
      </c>
      <c r="M3683" s="15" t="str">
        <f>TEXT(L3683, "mmm")</f>
        <v>Jan</v>
      </c>
      <c r="N3683" s="15" t="str">
        <f>TEXT(L3683, "yyyy")</f>
        <v>2016</v>
      </c>
      <c r="O3683" t="b">
        <v>0</v>
      </c>
      <c r="P3683">
        <v>18</v>
      </c>
      <c r="Q3683" t="b">
        <v>1</v>
      </c>
      <c r="R3683" t="s">
        <v>8271</v>
      </c>
      <c r="S3683" s="10">
        <f>(E3683/D3683)*100</f>
        <v>111.9</v>
      </c>
      <c r="T3683" s="12">
        <f>IF(P3683&gt;0,E3683/P3683,0)</f>
        <v>62.166666666666664</v>
      </c>
      <c r="U3683" t="str">
        <f>LEFT(R3683,FIND("/",R3683,1)-1)</f>
        <v>theater</v>
      </c>
      <c r="V3683" t="str">
        <f>RIGHT(R3683,(LEN(R3683)-LEN(U3683)-1))</f>
        <v>plays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>(I3684/86400)+25569+(-5/24)</f>
        <v>41806.082638888889</v>
      </c>
      <c r="K3684">
        <v>1399998418</v>
      </c>
      <c r="L3684" s="13">
        <f>(K3684/86400)+25569+(-5/24)</f>
        <v>41772.477060185185</v>
      </c>
      <c r="M3684" s="15" t="str">
        <f>TEXT(L3684, "mmm")</f>
        <v>May</v>
      </c>
      <c r="N3684" s="15" t="str">
        <f>TEXT(L3684, "yyyy")</f>
        <v>2014</v>
      </c>
      <c r="O3684" t="b">
        <v>0</v>
      </c>
      <c r="P3684">
        <v>67</v>
      </c>
      <c r="Q3684" t="b">
        <v>1</v>
      </c>
      <c r="R3684" t="s">
        <v>8271</v>
      </c>
      <c r="S3684" s="10">
        <f>(E3684/D3684)*100</f>
        <v>139.19999999999999</v>
      </c>
      <c r="T3684" s="12">
        <f>IF(P3684&gt;0,E3684/P3684,0)</f>
        <v>62.328358208955223</v>
      </c>
      <c r="U3684" t="str">
        <f>LEFT(R3684,FIND("/",R3684,1)-1)</f>
        <v>theater</v>
      </c>
      <c r="V3684" t="str">
        <f>RIGHT(R3684,(LEN(R3684)-LEN(U3684)-1))</f>
        <v>plays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>(I3685/86400)+25569+(-5/24)</f>
        <v>42662.908518518518</v>
      </c>
      <c r="K3685">
        <v>1474339696</v>
      </c>
      <c r="L3685" s="13">
        <f>(K3685/86400)+25569+(-5/24)</f>
        <v>42632.908518518518</v>
      </c>
      <c r="M3685" s="15" t="str">
        <f>TEXT(L3685, "mmm")</f>
        <v>Sep</v>
      </c>
      <c r="N3685" s="15" t="str">
        <f>TEXT(L3685, "yyyy")</f>
        <v>2016</v>
      </c>
      <c r="O3685" t="b">
        <v>0</v>
      </c>
      <c r="P3685">
        <v>66</v>
      </c>
      <c r="Q3685" t="b">
        <v>1</v>
      </c>
      <c r="R3685" t="s">
        <v>8271</v>
      </c>
      <c r="S3685" s="10">
        <f>(E3685/D3685)*100</f>
        <v>110.85714285714286</v>
      </c>
      <c r="T3685" s="12">
        <f>IF(P3685&gt;0,E3685/P3685,0)</f>
        <v>58.787878787878789</v>
      </c>
      <c r="U3685" t="str">
        <f>LEFT(R3685,FIND("/",R3685,1)-1)</f>
        <v>theater</v>
      </c>
      <c r="V3685" t="str">
        <f>RIGHT(R3685,(LEN(R3685)-LEN(U3685)-1))</f>
        <v>plays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>(I3686/86400)+25569+(-5/24)</f>
        <v>42248.97206018518</v>
      </c>
      <c r="K3686">
        <v>1438575586</v>
      </c>
      <c r="L3686" s="13">
        <f>(K3686/86400)+25569+(-5/24)</f>
        <v>42218.97206018518</v>
      </c>
      <c r="M3686" s="15" t="str">
        <f>TEXT(L3686, "mmm")</f>
        <v>Aug</v>
      </c>
      <c r="N3686" s="15" t="str">
        <f>TEXT(L3686, "yyyy")</f>
        <v>2015</v>
      </c>
      <c r="O3686" t="b">
        <v>0</v>
      </c>
      <c r="P3686">
        <v>23</v>
      </c>
      <c r="Q3686" t="b">
        <v>1</v>
      </c>
      <c r="R3686" t="s">
        <v>8271</v>
      </c>
      <c r="S3686" s="10">
        <f>(E3686/D3686)*100</f>
        <v>139.06666666666666</v>
      </c>
      <c r="T3686" s="12">
        <f>IF(P3686&gt;0,E3686/P3686,0)</f>
        <v>45.347826086956523</v>
      </c>
      <c r="U3686" t="str">
        <f>LEFT(R3686,FIND("/",R3686,1)-1)</f>
        <v>theater</v>
      </c>
      <c r="V3686" t="str">
        <f>RIGHT(R3686,(LEN(R3686)-LEN(U3686)-1))</f>
        <v>plays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>(I3687/86400)+25569+(-5/24)</f>
        <v>41778.666666666664</v>
      </c>
      <c r="K3687">
        <v>1398348859</v>
      </c>
      <c r="L3687" s="13">
        <f>(K3687/86400)+25569+(-5/24)</f>
        <v>41753.384942129625</v>
      </c>
      <c r="M3687" s="15" t="str">
        <f>TEXT(L3687, "mmm")</f>
        <v>Apr</v>
      </c>
      <c r="N3687" s="15" t="str">
        <f>TEXT(L3687, "yyyy")</f>
        <v>2014</v>
      </c>
      <c r="O3687" t="b">
        <v>0</v>
      </c>
      <c r="P3687">
        <v>126</v>
      </c>
      <c r="Q3687" t="b">
        <v>1</v>
      </c>
      <c r="R3687" t="s">
        <v>8271</v>
      </c>
      <c r="S3687" s="10">
        <f>(E3687/D3687)*100</f>
        <v>105.69999999999999</v>
      </c>
      <c r="T3687" s="12">
        <f>IF(P3687&gt;0,E3687/P3687,0)</f>
        <v>41.944444444444443</v>
      </c>
      <c r="U3687" t="str">
        <f>LEFT(R3687,FIND("/",R3687,1)-1)</f>
        <v>theater</v>
      </c>
      <c r="V3687" t="str">
        <f>RIGHT(R3687,(LEN(R3687)-LEN(U3687)-1))</f>
        <v>plays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>(I3688/86400)+25569+(-5/24)</f>
        <v>42244.957638888889</v>
      </c>
      <c r="K3688">
        <v>1439567660</v>
      </c>
      <c r="L3688" s="13">
        <f>(K3688/86400)+25569+(-5/24)</f>
        <v>42230.454398148147</v>
      </c>
      <c r="M3688" s="15" t="str">
        <f>TEXT(L3688, "mmm")</f>
        <v>Aug</v>
      </c>
      <c r="N3688" s="15" t="str">
        <f>TEXT(L3688, "yyyy")</f>
        <v>2015</v>
      </c>
      <c r="O3688" t="b">
        <v>0</v>
      </c>
      <c r="P3688">
        <v>6</v>
      </c>
      <c r="Q3688" t="b">
        <v>1</v>
      </c>
      <c r="R3688" t="s">
        <v>8271</v>
      </c>
      <c r="S3688" s="10">
        <f>(E3688/D3688)*100</f>
        <v>101.42857142857142</v>
      </c>
      <c r="T3688" s="12">
        <f>IF(P3688&gt;0,E3688/P3688,0)</f>
        <v>59.166666666666664</v>
      </c>
      <c r="U3688" t="str">
        <f>LEFT(R3688,FIND("/",R3688,1)-1)</f>
        <v>theater</v>
      </c>
      <c r="V3688" t="str">
        <f>RIGHT(R3688,(LEN(R3688)-LEN(U3688)-1))</f>
        <v>plays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>(I3689/86400)+25569+(-5/24)</f>
        <v>41817.009895833333</v>
      </c>
      <c r="K3689">
        <v>1401254055</v>
      </c>
      <c r="L3689" s="13">
        <f>(K3689/86400)+25569+(-5/24)</f>
        <v>41787.009895833333</v>
      </c>
      <c r="M3689" s="15" t="str">
        <f>TEXT(L3689, "mmm")</f>
        <v>May</v>
      </c>
      <c r="N3689" s="15" t="str">
        <f>TEXT(L3689, "yyyy")</f>
        <v>2014</v>
      </c>
      <c r="O3689" t="b">
        <v>0</v>
      </c>
      <c r="P3689">
        <v>25</v>
      </c>
      <c r="Q3689" t="b">
        <v>1</v>
      </c>
      <c r="R3689" t="s">
        <v>8271</v>
      </c>
      <c r="S3689" s="10">
        <f>(E3689/D3689)*100</f>
        <v>100.245</v>
      </c>
      <c r="T3689" s="12">
        <f>IF(P3689&gt;0,E3689/P3689,0)</f>
        <v>200.49</v>
      </c>
      <c r="U3689" t="str">
        <f>LEFT(R3689,FIND("/",R3689,1)-1)</f>
        <v>theater</v>
      </c>
      <c r="V3689" t="str">
        <f>RIGHT(R3689,(LEN(R3689)-LEN(U3689)-1))</f>
        <v>plays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>(I3690/86400)+25569+(-5/24)</f>
        <v>41859.578749999993</v>
      </c>
      <c r="K3690">
        <v>1404932004</v>
      </c>
      <c r="L3690" s="13">
        <f>(K3690/86400)+25569+(-5/24)</f>
        <v>41829.578749999993</v>
      </c>
      <c r="M3690" s="15" t="str">
        <f>TEXT(L3690, "mmm")</f>
        <v>Jul</v>
      </c>
      <c r="N3690" s="15" t="str">
        <f>TEXT(L3690, "yyyy")</f>
        <v>2014</v>
      </c>
      <c r="O3690" t="b">
        <v>0</v>
      </c>
      <c r="P3690">
        <v>39</v>
      </c>
      <c r="Q3690" t="b">
        <v>1</v>
      </c>
      <c r="R3690" t="s">
        <v>8271</v>
      </c>
      <c r="S3690" s="10">
        <f>(E3690/D3690)*100</f>
        <v>109.16666666666666</v>
      </c>
      <c r="T3690" s="12">
        <f>IF(P3690&gt;0,E3690/P3690,0)</f>
        <v>83.974358974358978</v>
      </c>
      <c r="U3690" t="str">
        <f>LEFT(R3690,FIND("/",R3690,1)-1)</f>
        <v>theater</v>
      </c>
      <c r="V3690" t="str">
        <f>RIGHT(R3690,(LEN(R3690)-LEN(U3690)-1))</f>
        <v>plays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>(I3691/86400)+25569+(-5/24)</f>
        <v>42176.725694444445</v>
      </c>
      <c r="K3691">
        <v>1432410639</v>
      </c>
      <c r="L3691" s="13">
        <f>(K3691/86400)+25569+(-5/24)</f>
        <v>42147.61850694444</v>
      </c>
      <c r="M3691" s="15" t="str">
        <f>TEXT(L3691, "mmm")</f>
        <v>May</v>
      </c>
      <c r="N3691" s="15" t="str">
        <f>TEXT(L3691, "yyyy")</f>
        <v>2015</v>
      </c>
      <c r="O3691" t="b">
        <v>0</v>
      </c>
      <c r="P3691">
        <v>62</v>
      </c>
      <c r="Q3691" t="b">
        <v>1</v>
      </c>
      <c r="R3691" t="s">
        <v>8271</v>
      </c>
      <c r="S3691" s="10">
        <f>(E3691/D3691)*100</f>
        <v>118.33333333333333</v>
      </c>
      <c r="T3691" s="12">
        <f>IF(P3691&gt;0,E3691/P3691,0)</f>
        <v>57.258064516129032</v>
      </c>
      <c r="U3691" t="str">
        <f>LEFT(R3691,FIND("/",R3691,1)-1)</f>
        <v>theater</v>
      </c>
      <c r="V3691" t="str">
        <f>RIGHT(R3691,(LEN(R3691)-LEN(U3691)-1))</f>
        <v>plays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>(I3692/86400)+25569+(-5/24)</f>
        <v>41970.431516203702</v>
      </c>
      <c r="K3692">
        <v>1414506083</v>
      </c>
      <c r="L3692" s="13">
        <f>(K3692/86400)+25569+(-5/24)</f>
        <v>41940.38984953703</v>
      </c>
      <c r="M3692" s="15" t="str">
        <f>TEXT(L3692, "mmm")</f>
        <v>Oct</v>
      </c>
      <c r="N3692" s="15" t="str">
        <f>TEXT(L3692, "yyyy")</f>
        <v>2014</v>
      </c>
      <c r="O3692" t="b">
        <v>0</v>
      </c>
      <c r="P3692">
        <v>31</v>
      </c>
      <c r="Q3692" t="b">
        <v>1</v>
      </c>
      <c r="R3692" t="s">
        <v>8271</v>
      </c>
      <c r="S3692" s="10">
        <f>(E3692/D3692)*100</f>
        <v>120</v>
      </c>
      <c r="T3692" s="12">
        <f>IF(P3692&gt;0,E3692/P3692,0)</f>
        <v>58.064516129032256</v>
      </c>
      <c r="U3692" t="str">
        <f>LEFT(R3692,FIND("/",R3692,1)-1)</f>
        <v>theater</v>
      </c>
      <c r="V3692" t="str">
        <f>RIGHT(R3692,(LEN(R3692)-LEN(U3692)-1))</f>
        <v>plays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>(I3693/86400)+25569+(-5/24)</f>
        <v>42064.999305555553</v>
      </c>
      <c r="K3693">
        <v>1421426929</v>
      </c>
      <c r="L3693" s="13">
        <f>(K3693/86400)+25569+(-5/24)</f>
        <v>42020.492233796293</v>
      </c>
      <c r="M3693" s="15" t="str">
        <f>TEXT(L3693, "mmm")</f>
        <v>Jan</v>
      </c>
      <c r="N3693" s="15" t="str">
        <f>TEXT(L3693, "yyyy")</f>
        <v>2015</v>
      </c>
      <c r="O3693" t="b">
        <v>0</v>
      </c>
      <c r="P3693">
        <v>274</v>
      </c>
      <c r="Q3693" t="b">
        <v>1</v>
      </c>
      <c r="R3693" t="s">
        <v>8271</v>
      </c>
      <c r="S3693" s="10">
        <f>(E3693/D3693)*100</f>
        <v>127.96000000000001</v>
      </c>
      <c r="T3693" s="12">
        <f>IF(P3693&gt;0,E3693/P3693,0)</f>
        <v>186.80291970802921</v>
      </c>
      <c r="U3693" t="str">
        <f>LEFT(R3693,FIND("/",R3693,1)-1)</f>
        <v>theater</v>
      </c>
      <c r="V3693" t="str">
        <f>RIGHT(R3693,(LEN(R3693)-LEN(U3693)-1))</f>
        <v>plays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>(I3694/86400)+25569+(-5/24)</f>
        <v>41900.791666666664</v>
      </c>
      <c r="K3694">
        <v>1410304179</v>
      </c>
      <c r="L3694" s="13">
        <f>(K3694/86400)+25569+(-5/24)</f>
        <v>41891.756701388884</v>
      </c>
      <c r="M3694" s="15" t="str">
        <f>TEXT(L3694, "mmm")</f>
        <v>Sep</v>
      </c>
      <c r="N3694" s="15" t="str">
        <f>TEXT(L3694, "yyyy")</f>
        <v>2014</v>
      </c>
      <c r="O3694" t="b">
        <v>0</v>
      </c>
      <c r="P3694">
        <v>17</v>
      </c>
      <c r="Q3694" t="b">
        <v>1</v>
      </c>
      <c r="R3694" t="s">
        <v>8271</v>
      </c>
      <c r="S3694" s="10">
        <f>(E3694/D3694)*100</f>
        <v>126</v>
      </c>
      <c r="T3694" s="12">
        <f>IF(P3694&gt;0,E3694/P3694,0)</f>
        <v>74.117647058823536</v>
      </c>
      <c r="U3694" t="str">
        <f>LEFT(R3694,FIND("/",R3694,1)-1)</f>
        <v>theater</v>
      </c>
      <c r="V3694" t="str">
        <f>RIGHT(R3694,(LEN(R3694)-LEN(U3694)-1))</f>
        <v>plays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>(I3695/86400)+25569+(-5/24)</f>
        <v>42338.729166666664</v>
      </c>
      <c r="K3695">
        <v>1446352529</v>
      </c>
      <c r="L3695" s="13">
        <f>(K3695/86400)+25569+(-5/24)</f>
        <v>42308.98297453703</v>
      </c>
      <c r="M3695" s="15" t="str">
        <f>TEXT(L3695, "mmm")</f>
        <v>Oct</v>
      </c>
      <c r="N3695" s="15" t="str">
        <f>TEXT(L3695, "yyyy")</f>
        <v>2015</v>
      </c>
      <c r="O3695" t="b">
        <v>0</v>
      </c>
      <c r="P3695">
        <v>14</v>
      </c>
      <c r="Q3695" t="b">
        <v>1</v>
      </c>
      <c r="R3695" t="s">
        <v>8271</v>
      </c>
      <c r="S3695" s="10">
        <f>(E3695/D3695)*100</f>
        <v>129.12912912912913</v>
      </c>
      <c r="T3695" s="12">
        <f>IF(P3695&gt;0,E3695/P3695,0)</f>
        <v>30.714285714285715</v>
      </c>
      <c r="U3695" t="str">
        <f>LEFT(R3695,FIND("/",R3695,1)-1)</f>
        <v>theater</v>
      </c>
      <c r="V3695" t="str">
        <f>RIGHT(R3695,(LEN(R3695)-LEN(U3695)-1))</f>
        <v>plays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>(I3696/86400)+25569+(-5/24)</f>
        <v>42526.874999999993</v>
      </c>
      <c r="K3696">
        <v>1461985967</v>
      </c>
      <c r="L3696" s="13">
        <f>(K3696/86400)+25569+(-5/24)</f>
        <v>42489.925543981481</v>
      </c>
      <c r="M3696" s="15" t="str">
        <f>TEXT(L3696, "mmm")</f>
        <v>Apr</v>
      </c>
      <c r="N3696" s="15" t="str">
        <f>TEXT(L3696, "yyyy")</f>
        <v>2016</v>
      </c>
      <c r="O3696" t="b">
        <v>0</v>
      </c>
      <c r="P3696">
        <v>60</v>
      </c>
      <c r="Q3696" t="b">
        <v>1</v>
      </c>
      <c r="R3696" t="s">
        <v>8271</v>
      </c>
      <c r="S3696" s="10">
        <f>(E3696/D3696)*100</f>
        <v>107.42857142857143</v>
      </c>
      <c r="T3696" s="12">
        <f>IF(P3696&gt;0,E3696/P3696,0)</f>
        <v>62.666666666666664</v>
      </c>
      <c r="U3696" t="str">
        <f>LEFT(R3696,FIND("/",R3696,1)-1)</f>
        <v>theater</v>
      </c>
      <c r="V3696" t="str">
        <f>RIGHT(R3696,(LEN(R3696)-LEN(U3696)-1))</f>
        <v>plays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>(I3697/86400)+25569+(-5/24)</f>
        <v>42015.662152777775</v>
      </c>
      <c r="K3697">
        <v>1419281610</v>
      </c>
      <c r="L3697" s="13">
        <f>(K3697/86400)+25569+(-5/24)</f>
        <v>41995.662152777775</v>
      </c>
      <c r="M3697" s="15" t="str">
        <f>TEXT(L3697, "mmm")</f>
        <v>Dec</v>
      </c>
      <c r="N3697" s="15" t="str">
        <f>TEXT(L3697, "yyyy")</f>
        <v>2014</v>
      </c>
      <c r="O3697" t="b">
        <v>0</v>
      </c>
      <c r="P3697">
        <v>33</v>
      </c>
      <c r="Q3697" t="b">
        <v>1</v>
      </c>
      <c r="R3697" t="s">
        <v>8271</v>
      </c>
      <c r="S3697" s="10">
        <f>(E3697/D3697)*100</f>
        <v>100.125</v>
      </c>
      <c r="T3697" s="12">
        <f>IF(P3697&gt;0,E3697/P3697,0)</f>
        <v>121.36363636363636</v>
      </c>
      <c r="U3697" t="str">
        <f>LEFT(R3697,FIND("/",R3697,1)-1)</f>
        <v>theater</v>
      </c>
      <c r="V3697" t="str">
        <f>RIGHT(R3697,(LEN(R3697)-LEN(U3697)-1))</f>
        <v>plays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>(I3698/86400)+25569+(-5/24)</f>
        <v>42048.408749999995</v>
      </c>
      <c r="K3698">
        <v>1418654916</v>
      </c>
      <c r="L3698" s="13">
        <f>(K3698/86400)+25569+(-5/24)</f>
        <v>41988.408749999995</v>
      </c>
      <c r="M3698" s="15" t="str">
        <f>TEXT(L3698, "mmm")</f>
        <v>Dec</v>
      </c>
      <c r="N3698" s="15" t="str">
        <f>TEXT(L3698, "yyyy")</f>
        <v>2014</v>
      </c>
      <c r="O3698" t="b">
        <v>0</v>
      </c>
      <c r="P3698">
        <v>78</v>
      </c>
      <c r="Q3698" t="b">
        <v>1</v>
      </c>
      <c r="R3698" t="s">
        <v>8271</v>
      </c>
      <c r="S3698" s="10">
        <f>(E3698/D3698)*100</f>
        <v>155</v>
      </c>
      <c r="T3698" s="12">
        <f>IF(P3698&gt;0,E3698/P3698,0)</f>
        <v>39.743589743589745</v>
      </c>
      <c r="U3698" t="str">
        <f>LEFT(R3698,FIND("/",R3698,1)-1)</f>
        <v>theater</v>
      </c>
      <c r="V3698" t="str">
        <f>RIGHT(R3698,(LEN(R3698)-LEN(U3698)-1))</f>
        <v>plays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>(I3699/86400)+25569+(-5/24)</f>
        <v>42500.2575</v>
      </c>
      <c r="K3699">
        <v>1461064248</v>
      </c>
      <c r="L3699" s="13">
        <f>(K3699/86400)+25569+(-5/24)</f>
        <v>42479.2575</v>
      </c>
      <c r="M3699" s="15" t="str">
        <f>TEXT(L3699, "mmm")</f>
        <v>Apr</v>
      </c>
      <c r="N3699" s="15" t="str">
        <f>TEXT(L3699, "yyyy")</f>
        <v>2016</v>
      </c>
      <c r="O3699" t="b">
        <v>0</v>
      </c>
      <c r="P3699">
        <v>30</v>
      </c>
      <c r="Q3699" t="b">
        <v>1</v>
      </c>
      <c r="R3699" t="s">
        <v>8271</v>
      </c>
      <c r="S3699" s="10">
        <f>(E3699/D3699)*100</f>
        <v>108</v>
      </c>
      <c r="T3699" s="12">
        <f>IF(P3699&gt;0,E3699/P3699,0)</f>
        <v>72</v>
      </c>
      <c r="U3699" t="str">
        <f>LEFT(R3699,FIND("/",R3699,1)-1)</f>
        <v>theater</v>
      </c>
      <c r="V3699" t="str">
        <f>RIGHT(R3699,(LEN(R3699)-LEN(U3699)-1))</f>
        <v>plays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>(I3700/86400)+25569+(-5/24)</f>
        <v>42431.598229166666</v>
      </c>
      <c r="K3700">
        <v>1454354487</v>
      </c>
      <c r="L3700" s="13">
        <f>(K3700/86400)+25569+(-5/24)</f>
        <v>42401.598229166666</v>
      </c>
      <c r="M3700" s="15" t="str">
        <f>TEXT(L3700, "mmm")</f>
        <v>Feb</v>
      </c>
      <c r="N3700" s="15" t="str">
        <f>TEXT(L3700, "yyyy")</f>
        <v>2016</v>
      </c>
      <c r="O3700" t="b">
        <v>0</v>
      </c>
      <c r="P3700">
        <v>136</v>
      </c>
      <c r="Q3700" t="b">
        <v>1</v>
      </c>
      <c r="R3700" t="s">
        <v>8271</v>
      </c>
      <c r="S3700" s="10">
        <f>(E3700/D3700)*100</f>
        <v>110.52</v>
      </c>
      <c r="T3700" s="12">
        <f>IF(P3700&gt;0,E3700/P3700,0)</f>
        <v>40.632352941176471</v>
      </c>
      <c r="U3700" t="str">
        <f>LEFT(R3700,FIND("/",R3700,1)-1)</f>
        <v>theater</v>
      </c>
      <c r="V3700" t="str">
        <f>RIGHT(R3700,(LEN(R3700)-LEN(U3700)-1))</f>
        <v>plays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>(I3701/86400)+25569+(-5/24)</f>
        <v>41927.393703703703</v>
      </c>
      <c r="K3701">
        <v>1410791216</v>
      </c>
      <c r="L3701" s="13">
        <f>(K3701/86400)+25569+(-5/24)</f>
        <v>41897.393703703703</v>
      </c>
      <c r="M3701" s="15" t="str">
        <f>TEXT(L3701, "mmm")</f>
        <v>Sep</v>
      </c>
      <c r="N3701" s="15" t="str">
        <f>TEXT(L3701, "yyyy")</f>
        <v>2014</v>
      </c>
      <c r="O3701" t="b">
        <v>0</v>
      </c>
      <c r="P3701">
        <v>40</v>
      </c>
      <c r="Q3701" t="b">
        <v>1</v>
      </c>
      <c r="R3701" t="s">
        <v>8271</v>
      </c>
      <c r="S3701" s="10">
        <f>(E3701/D3701)*100</f>
        <v>100.8</v>
      </c>
      <c r="T3701" s="12">
        <f>IF(P3701&gt;0,E3701/P3701,0)</f>
        <v>63</v>
      </c>
      <c r="U3701" t="str">
        <f>LEFT(R3701,FIND("/",R3701,1)-1)</f>
        <v>theater</v>
      </c>
      <c r="V3701" t="str">
        <f>RIGHT(R3701,(LEN(R3701)-LEN(U3701)-1))</f>
        <v>plays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>(I3702/86400)+25569+(-5/24)</f>
        <v>41912.458333333328</v>
      </c>
      <c r="K3702">
        <v>1409493800</v>
      </c>
      <c r="L3702" s="13">
        <f>(K3702/86400)+25569+(-5/24)</f>
        <v>41882.37731481481</v>
      </c>
      <c r="M3702" s="15" t="str">
        <f>TEXT(L3702, "mmm")</f>
        <v>Aug</v>
      </c>
      <c r="N3702" s="15" t="str">
        <f>TEXT(L3702, "yyyy")</f>
        <v>2014</v>
      </c>
      <c r="O3702" t="b">
        <v>0</v>
      </c>
      <c r="P3702">
        <v>18</v>
      </c>
      <c r="Q3702" t="b">
        <v>1</v>
      </c>
      <c r="R3702" t="s">
        <v>8271</v>
      </c>
      <c r="S3702" s="10">
        <f>(E3702/D3702)*100</f>
        <v>121.2</v>
      </c>
      <c r="T3702" s="12">
        <f>IF(P3702&gt;0,E3702/P3702,0)</f>
        <v>33.666666666666664</v>
      </c>
      <c r="U3702" t="str">
        <f>LEFT(R3702,FIND("/",R3702,1)-1)</f>
        <v>theater</v>
      </c>
      <c r="V3702" t="str">
        <f>RIGHT(R3702,(LEN(R3702)-LEN(U3702)-1))</f>
        <v>plays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>(I3703/86400)+25569+(-5/24)</f>
        <v>42159.333252314813</v>
      </c>
      <c r="K3703">
        <v>1430830793</v>
      </c>
      <c r="L3703" s="13">
        <f>(K3703/86400)+25569+(-5/24)</f>
        <v>42129.333252314813</v>
      </c>
      <c r="M3703" s="15" t="str">
        <f>TEXT(L3703, "mmm")</f>
        <v>May</v>
      </c>
      <c r="N3703" s="15" t="str">
        <f>TEXT(L3703, "yyyy")</f>
        <v>2015</v>
      </c>
      <c r="O3703" t="b">
        <v>0</v>
      </c>
      <c r="P3703">
        <v>39</v>
      </c>
      <c r="Q3703" t="b">
        <v>1</v>
      </c>
      <c r="R3703" t="s">
        <v>8271</v>
      </c>
      <c r="S3703" s="10">
        <f>(E3703/D3703)*100</f>
        <v>100.33333333333334</v>
      </c>
      <c r="T3703" s="12">
        <f>IF(P3703&gt;0,E3703/P3703,0)</f>
        <v>38.589743589743591</v>
      </c>
      <c r="U3703" t="str">
        <f>LEFT(R3703,FIND("/",R3703,1)-1)</f>
        <v>theater</v>
      </c>
      <c r="V3703" t="str">
        <f>RIGHT(R3703,(LEN(R3703)-LEN(U3703)-1))</f>
        <v>plays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>(I3704/86400)+25569+(-5/24)</f>
        <v>42561.749305555553</v>
      </c>
      <c r="K3704">
        <v>1464958484</v>
      </c>
      <c r="L3704" s="13">
        <f>(K3704/86400)+25569+(-5/24)</f>
        <v>42524.329675925925</v>
      </c>
      <c r="M3704" s="15" t="str">
        <f>TEXT(L3704, "mmm")</f>
        <v>Jun</v>
      </c>
      <c r="N3704" s="15" t="str">
        <f>TEXT(L3704, "yyyy")</f>
        <v>2016</v>
      </c>
      <c r="O3704" t="b">
        <v>0</v>
      </c>
      <c r="P3704">
        <v>21</v>
      </c>
      <c r="Q3704" t="b">
        <v>1</v>
      </c>
      <c r="R3704" t="s">
        <v>8271</v>
      </c>
      <c r="S3704" s="10">
        <f>(E3704/D3704)*100</f>
        <v>109.16666666666666</v>
      </c>
      <c r="T3704" s="12">
        <f>IF(P3704&gt;0,E3704/P3704,0)</f>
        <v>155.95238095238096</v>
      </c>
      <c r="U3704" t="str">
        <f>LEFT(R3704,FIND("/",R3704,1)-1)</f>
        <v>theater</v>
      </c>
      <c r="V3704" t="str">
        <f>RIGHT(R3704,(LEN(R3704)-LEN(U3704)-1))</f>
        <v>plays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>(I3705/86400)+25569+(-5/24)</f>
        <v>42595.082638888889</v>
      </c>
      <c r="K3705">
        <v>1467720388</v>
      </c>
      <c r="L3705" s="13">
        <f>(K3705/86400)+25569+(-5/24)</f>
        <v>42556.296157407407</v>
      </c>
      <c r="M3705" s="15" t="str">
        <f>TEXT(L3705, "mmm")</f>
        <v>Jul</v>
      </c>
      <c r="N3705" s="15" t="str">
        <f>TEXT(L3705, "yyyy")</f>
        <v>2016</v>
      </c>
      <c r="O3705" t="b">
        <v>0</v>
      </c>
      <c r="P3705">
        <v>30</v>
      </c>
      <c r="Q3705" t="b">
        <v>1</v>
      </c>
      <c r="R3705" t="s">
        <v>8271</v>
      </c>
      <c r="S3705" s="10">
        <f>(E3705/D3705)*100</f>
        <v>123.42857142857142</v>
      </c>
      <c r="T3705" s="12">
        <f>IF(P3705&gt;0,E3705/P3705,0)</f>
        <v>43.2</v>
      </c>
      <c r="U3705" t="str">
        <f>LEFT(R3705,FIND("/",R3705,1)-1)</f>
        <v>theater</v>
      </c>
      <c r="V3705" t="str">
        <f>RIGHT(R3705,(LEN(R3705)-LEN(U3705)-1))</f>
        <v>plays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>(I3706/86400)+25569+(-5/24)</f>
        <v>42521.481412037036</v>
      </c>
      <c r="K3706">
        <v>1459528394</v>
      </c>
      <c r="L3706" s="13">
        <f>(K3706/86400)+25569+(-5/24)</f>
        <v>42461.481412037036</v>
      </c>
      <c r="M3706" s="15" t="str">
        <f>TEXT(L3706, "mmm")</f>
        <v>Apr</v>
      </c>
      <c r="N3706" s="15" t="str">
        <f>TEXT(L3706, "yyyy")</f>
        <v>2016</v>
      </c>
      <c r="O3706" t="b">
        <v>0</v>
      </c>
      <c r="P3706">
        <v>27</v>
      </c>
      <c r="Q3706" t="b">
        <v>1</v>
      </c>
      <c r="R3706" t="s">
        <v>8271</v>
      </c>
      <c r="S3706" s="10">
        <f>(E3706/D3706)*100</f>
        <v>136.33666666666667</v>
      </c>
      <c r="T3706" s="12">
        <f>IF(P3706&gt;0,E3706/P3706,0)</f>
        <v>15.148518518518518</v>
      </c>
      <c r="U3706" t="str">
        <f>LEFT(R3706,FIND("/",R3706,1)-1)</f>
        <v>theater</v>
      </c>
      <c r="V3706" t="str">
        <f>RIGHT(R3706,(LEN(R3706)-LEN(U3706)-1))</f>
        <v>plays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>(I3707/86400)+25569+(-5/24)</f>
        <v>41813.541666666664</v>
      </c>
      <c r="K3707">
        <v>1401714114</v>
      </c>
      <c r="L3707" s="13">
        <f>(K3707/86400)+25569+(-5/24)</f>
        <v>41792.334652777776</v>
      </c>
      <c r="M3707" s="15" t="str">
        <f>TEXT(L3707, "mmm")</f>
        <v>Jun</v>
      </c>
      <c r="N3707" s="15" t="str">
        <f>TEXT(L3707, "yyyy")</f>
        <v>2014</v>
      </c>
      <c r="O3707" t="b">
        <v>0</v>
      </c>
      <c r="P3707">
        <v>35</v>
      </c>
      <c r="Q3707" t="b">
        <v>1</v>
      </c>
      <c r="R3707" t="s">
        <v>8271</v>
      </c>
      <c r="S3707" s="10">
        <f>(E3707/D3707)*100</f>
        <v>103.46657233816768</v>
      </c>
      <c r="T3707" s="12">
        <f>IF(P3707&gt;0,E3707/P3707,0)</f>
        <v>83.571428571428569</v>
      </c>
      <c r="U3707" t="str">
        <f>LEFT(R3707,FIND("/",R3707,1)-1)</f>
        <v>theater</v>
      </c>
      <c r="V3707" t="str">
        <f>RIGHT(R3707,(LEN(R3707)-LEN(U3707)-1))</f>
        <v>plays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>(I3708/86400)+25569+(-5/24)</f>
        <v>41894.705428240741</v>
      </c>
      <c r="K3708">
        <v>1409262949</v>
      </c>
      <c r="L3708" s="13">
        <f>(K3708/86400)+25569+(-5/24)</f>
        <v>41879.705428240741</v>
      </c>
      <c r="M3708" s="15" t="str">
        <f>TEXT(L3708, "mmm")</f>
        <v>Aug</v>
      </c>
      <c r="N3708" s="15" t="str">
        <f>TEXT(L3708, "yyyy")</f>
        <v>2014</v>
      </c>
      <c r="O3708" t="b">
        <v>0</v>
      </c>
      <c r="P3708">
        <v>13</v>
      </c>
      <c r="Q3708" t="b">
        <v>1</v>
      </c>
      <c r="R3708" t="s">
        <v>8271</v>
      </c>
      <c r="S3708" s="10">
        <f>(E3708/D3708)*100</f>
        <v>121.33333333333334</v>
      </c>
      <c r="T3708" s="12">
        <f>IF(P3708&gt;0,E3708/P3708,0)</f>
        <v>140</v>
      </c>
      <c r="U3708" t="str">
        <f>LEFT(R3708,FIND("/",R3708,1)-1)</f>
        <v>theater</v>
      </c>
      <c r="V3708" t="str">
        <f>RIGHT(R3708,(LEN(R3708)-LEN(U3708)-1))</f>
        <v>plays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>(I3709/86400)+25569+(-5/24)</f>
        <v>42573.018055555549</v>
      </c>
      <c r="K3709">
        <v>1467335378</v>
      </c>
      <c r="L3709" s="13">
        <f>(K3709/86400)+25569+(-5/24)</f>
        <v>42551.840023148143</v>
      </c>
      <c r="M3709" s="15" t="str">
        <f>TEXT(L3709, "mmm")</f>
        <v>Jun</v>
      </c>
      <c r="N3709" s="15" t="str">
        <f>TEXT(L3709, "yyyy")</f>
        <v>2016</v>
      </c>
      <c r="O3709" t="b">
        <v>0</v>
      </c>
      <c r="P3709">
        <v>23</v>
      </c>
      <c r="Q3709" t="b">
        <v>1</v>
      </c>
      <c r="R3709" t="s">
        <v>8271</v>
      </c>
      <c r="S3709" s="10">
        <f>(E3709/D3709)*100</f>
        <v>186</v>
      </c>
      <c r="T3709" s="12">
        <f>IF(P3709&gt;0,E3709/P3709,0)</f>
        <v>80.869565217391298</v>
      </c>
      <c r="U3709" t="str">
        <f>LEFT(R3709,FIND("/",R3709,1)-1)</f>
        <v>theater</v>
      </c>
      <c r="V3709" t="str">
        <f>RIGHT(R3709,(LEN(R3709)-LEN(U3709)-1))</f>
        <v>plays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>(I3710/86400)+25569+(-5/24)</f>
        <v>41823.933865740742</v>
      </c>
      <c r="K3710">
        <v>1403234686</v>
      </c>
      <c r="L3710" s="13">
        <f>(K3710/86400)+25569+(-5/24)</f>
        <v>41809.933865740742</v>
      </c>
      <c r="M3710" s="15" t="str">
        <f>TEXT(L3710, "mmm")</f>
        <v>Jun</v>
      </c>
      <c r="N3710" s="15" t="str">
        <f>TEXT(L3710, "yyyy")</f>
        <v>2014</v>
      </c>
      <c r="O3710" t="b">
        <v>0</v>
      </c>
      <c r="P3710">
        <v>39</v>
      </c>
      <c r="Q3710" t="b">
        <v>1</v>
      </c>
      <c r="R3710" t="s">
        <v>8271</v>
      </c>
      <c r="S3710" s="10">
        <f>(E3710/D3710)*100</f>
        <v>300</v>
      </c>
      <c r="T3710" s="12">
        <f>IF(P3710&gt;0,E3710/P3710,0)</f>
        <v>53.846153846153847</v>
      </c>
      <c r="U3710" t="str">
        <f>LEFT(R3710,FIND("/",R3710,1)-1)</f>
        <v>theater</v>
      </c>
      <c r="V3710" t="str">
        <f>RIGHT(R3710,(LEN(R3710)-LEN(U3710)-1))</f>
        <v>plays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>(I3711/86400)+25569+(-5/24)</f>
        <v>41815.499374999999</v>
      </c>
      <c r="K3711">
        <v>1401123546</v>
      </c>
      <c r="L3711" s="13">
        <f>(K3711/86400)+25569+(-5/24)</f>
        <v>41785.499374999999</v>
      </c>
      <c r="M3711" s="15" t="str">
        <f>TEXT(L3711, "mmm")</f>
        <v>May</v>
      </c>
      <c r="N3711" s="15" t="str">
        <f>TEXT(L3711, "yyyy")</f>
        <v>2014</v>
      </c>
      <c r="O3711" t="b">
        <v>0</v>
      </c>
      <c r="P3711">
        <v>35</v>
      </c>
      <c r="Q3711" t="b">
        <v>1</v>
      </c>
      <c r="R3711" t="s">
        <v>8271</v>
      </c>
      <c r="S3711" s="10">
        <f>(E3711/D3711)*100</f>
        <v>108.25</v>
      </c>
      <c r="T3711" s="12">
        <f>IF(P3711&gt;0,E3711/P3711,0)</f>
        <v>30.928571428571427</v>
      </c>
      <c r="U3711" t="str">
        <f>LEFT(R3711,FIND("/",R3711,1)-1)</f>
        <v>theater</v>
      </c>
      <c r="V3711" t="str">
        <f>RIGHT(R3711,(LEN(R3711)-LEN(U3711)-1))</f>
        <v>plays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>(I3712/86400)+25569+(-5/24)</f>
        <v>42097.367916666662</v>
      </c>
      <c r="K3712">
        <v>1425908988</v>
      </c>
      <c r="L3712" s="13">
        <f>(K3712/86400)+25569+(-5/24)</f>
        <v>42072.367916666662</v>
      </c>
      <c r="M3712" s="15" t="str">
        <f>TEXT(L3712, "mmm")</f>
        <v>Mar</v>
      </c>
      <c r="N3712" s="15" t="str">
        <f>TEXT(L3712, "yyyy")</f>
        <v>2015</v>
      </c>
      <c r="O3712" t="b">
        <v>0</v>
      </c>
      <c r="P3712">
        <v>27</v>
      </c>
      <c r="Q3712" t="b">
        <v>1</v>
      </c>
      <c r="R3712" t="s">
        <v>8271</v>
      </c>
      <c r="S3712" s="10">
        <f>(E3712/D3712)*100</f>
        <v>141.15384615384616</v>
      </c>
      <c r="T3712" s="12">
        <f>IF(P3712&gt;0,E3712/P3712,0)</f>
        <v>67.962962962962962</v>
      </c>
      <c r="U3712" t="str">
        <f>LEFT(R3712,FIND("/",R3712,1)-1)</f>
        <v>theater</v>
      </c>
      <c r="V3712" t="str">
        <f>RIGHT(R3712,(LEN(R3712)-LEN(U3712)-1))</f>
        <v>plays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>(I3713/86400)+25569+(-5/24)</f>
        <v>41805.458333333328</v>
      </c>
      <c r="K3713">
        <v>1400606573</v>
      </c>
      <c r="L3713" s="13">
        <f>(K3713/86400)+25569+(-5/24)</f>
        <v>41779.5158912037</v>
      </c>
      <c r="M3713" s="15" t="str">
        <f>TEXT(L3713, "mmm")</f>
        <v>May</v>
      </c>
      <c r="N3713" s="15" t="str">
        <f>TEXT(L3713, "yyyy")</f>
        <v>2014</v>
      </c>
      <c r="O3713" t="b">
        <v>0</v>
      </c>
      <c r="P3713">
        <v>21</v>
      </c>
      <c r="Q3713" t="b">
        <v>1</v>
      </c>
      <c r="R3713" t="s">
        <v>8271</v>
      </c>
      <c r="S3713" s="10">
        <f>(E3713/D3713)*100</f>
        <v>113.99999999999999</v>
      </c>
      <c r="T3713" s="12">
        <f>IF(P3713&gt;0,E3713/P3713,0)</f>
        <v>27.142857142857142</v>
      </c>
      <c r="U3713" t="str">
        <f>LEFT(R3713,FIND("/",R3713,1)-1)</f>
        <v>theater</v>
      </c>
      <c r="V3713" t="str">
        <f>RIGHT(R3713,(LEN(R3713)-LEN(U3713)-1))</f>
        <v>plays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>(I3714/86400)+25569+(-5/24)</f>
        <v>42155.082638888889</v>
      </c>
      <c r="K3714">
        <v>1431230867</v>
      </c>
      <c r="L3714" s="13">
        <f>(K3714/86400)+25569+(-5/24)</f>
        <v>42133.963738425919</v>
      </c>
      <c r="M3714" s="15" t="str">
        <f>TEXT(L3714, "mmm")</f>
        <v>May</v>
      </c>
      <c r="N3714" s="15" t="str">
        <f>TEXT(L3714, "yyyy")</f>
        <v>2015</v>
      </c>
      <c r="O3714" t="b">
        <v>0</v>
      </c>
      <c r="P3714">
        <v>104</v>
      </c>
      <c r="Q3714" t="b">
        <v>1</v>
      </c>
      <c r="R3714" t="s">
        <v>8271</v>
      </c>
      <c r="S3714" s="10">
        <f>(E3714/D3714)*100</f>
        <v>153.73333333333335</v>
      </c>
      <c r="T3714" s="12">
        <f>IF(P3714&gt;0,E3714/P3714,0)</f>
        <v>110.86538461538461</v>
      </c>
      <c r="U3714" t="str">
        <f>LEFT(R3714,FIND("/",R3714,1)-1)</f>
        <v>theater</v>
      </c>
      <c r="V3714" t="str">
        <f>RIGHT(R3714,(LEN(R3714)-LEN(U3714)-1))</f>
        <v>plays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>(I3715/86400)+25569+(-5/24)</f>
        <v>42525.529699074068</v>
      </c>
      <c r="K3715">
        <v>1463334166</v>
      </c>
      <c r="L3715" s="13">
        <f>(K3715/86400)+25569+(-5/24)</f>
        <v>42505.529699074068</v>
      </c>
      <c r="M3715" s="15" t="str">
        <f>TEXT(L3715, "mmm")</f>
        <v>May</v>
      </c>
      <c r="N3715" s="15" t="str">
        <f>TEXT(L3715, "yyyy")</f>
        <v>2016</v>
      </c>
      <c r="O3715" t="b">
        <v>0</v>
      </c>
      <c r="P3715">
        <v>19</v>
      </c>
      <c r="Q3715" t="b">
        <v>1</v>
      </c>
      <c r="R3715" t="s">
        <v>8271</v>
      </c>
      <c r="S3715" s="10">
        <f>(E3715/D3715)*100</f>
        <v>101.49999999999999</v>
      </c>
      <c r="T3715" s="12">
        <f>IF(P3715&gt;0,E3715/P3715,0)</f>
        <v>106.84210526315789</v>
      </c>
      <c r="U3715" t="str">
        <f>LEFT(R3715,FIND("/",R3715,1)-1)</f>
        <v>theater</v>
      </c>
      <c r="V3715" t="str">
        <f>RIGHT(R3715,(LEN(R3715)-LEN(U3715)-1))</f>
        <v>plays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>(I3716/86400)+25569+(-5/24)</f>
        <v>42149.957638888889</v>
      </c>
      <c r="K3716">
        <v>1429881667</v>
      </c>
      <c r="L3716" s="13">
        <f>(K3716/86400)+25569+(-5/24)</f>
        <v>42118.347997685181</v>
      </c>
      <c r="M3716" s="15" t="str">
        <f>TEXT(L3716, "mmm")</f>
        <v>Apr</v>
      </c>
      <c r="N3716" s="15" t="str">
        <f>TEXT(L3716, "yyyy")</f>
        <v>2015</v>
      </c>
      <c r="O3716" t="b">
        <v>0</v>
      </c>
      <c r="P3716">
        <v>97</v>
      </c>
      <c r="Q3716" t="b">
        <v>1</v>
      </c>
      <c r="R3716" t="s">
        <v>8271</v>
      </c>
      <c r="S3716" s="10">
        <f>(E3716/D3716)*100</f>
        <v>102.35000000000001</v>
      </c>
      <c r="T3716" s="12">
        <f>IF(P3716&gt;0,E3716/P3716,0)</f>
        <v>105.51546391752578</v>
      </c>
      <c r="U3716" t="str">
        <f>LEFT(R3716,FIND("/",R3716,1)-1)</f>
        <v>theater</v>
      </c>
      <c r="V3716" t="str">
        <f>RIGHT(R3716,(LEN(R3716)-LEN(U3716)-1))</f>
        <v>plays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>(I3717/86400)+25569+(-5/24)</f>
        <v>42094.327777777777</v>
      </c>
      <c r="K3717">
        <v>1422834819</v>
      </c>
      <c r="L3717" s="13">
        <f>(K3717/86400)+25569+(-5/24)</f>
        <v>42036.787256944437</v>
      </c>
      <c r="M3717" s="15" t="str">
        <f>TEXT(L3717, "mmm")</f>
        <v>Feb</v>
      </c>
      <c r="N3717" s="15" t="str">
        <f>TEXT(L3717, "yyyy")</f>
        <v>2015</v>
      </c>
      <c r="O3717" t="b">
        <v>0</v>
      </c>
      <c r="P3717">
        <v>27</v>
      </c>
      <c r="Q3717" t="b">
        <v>1</v>
      </c>
      <c r="R3717" t="s">
        <v>8271</v>
      </c>
      <c r="S3717" s="10">
        <f>(E3717/D3717)*100</f>
        <v>102.57142857142858</v>
      </c>
      <c r="T3717" s="12">
        <f>IF(P3717&gt;0,E3717/P3717,0)</f>
        <v>132.96296296296296</v>
      </c>
      <c r="U3717" t="str">
        <f>LEFT(R3717,FIND("/",R3717,1)-1)</f>
        <v>theater</v>
      </c>
      <c r="V3717" t="str">
        <f>RIGHT(R3717,(LEN(R3717)-LEN(U3717)-1))</f>
        <v>plays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>(I3718/86400)+25569+(-5/24)</f>
        <v>42390.679502314808</v>
      </c>
      <c r="K3718">
        <v>1450819109</v>
      </c>
      <c r="L3718" s="13">
        <f>(K3718/86400)+25569+(-5/24)</f>
        <v>42360.679502314808</v>
      </c>
      <c r="M3718" s="15" t="str">
        <f>TEXT(L3718, "mmm")</f>
        <v>Dec</v>
      </c>
      <c r="N3718" s="15" t="str">
        <f>TEXT(L3718, "yyyy")</f>
        <v>2015</v>
      </c>
      <c r="O3718" t="b">
        <v>0</v>
      </c>
      <c r="P3718">
        <v>24</v>
      </c>
      <c r="Q3718" t="b">
        <v>1</v>
      </c>
      <c r="R3718" t="s">
        <v>8271</v>
      </c>
      <c r="S3718" s="10">
        <f>(E3718/D3718)*100</f>
        <v>155.75</v>
      </c>
      <c r="T3718" s="12">
        <f>IF(P3718&gt;0,E3718/P3718,0)</f>
        <v>51.916666666666664</v>
      </c>
      <c r="U3718" t="str">
        <f>LEFT(R3718,FIND("/",R3718,1)-1)</f>
        <v>theater</v>
      </c>
      <c r="V3718" t="str">
        <f>RIGHT(R3718,(LEN(R3718)-LEN(U3718)-1))</f>
        <v>plays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>(I3719/86400)+25569+(-5/24)</f>
        <v>42133.657974537033</v>
      </c>
      <c r="K3719">
        <v>1428526049</v>
      </c>
      <c r="L3719" s="13">
        <f>(K3719/86400)+25569+(-5/24)</f>
        <v>42102.657974537033</v>
      </c>
      <c r="M3719" s="15" t="str">
        <f>TEXT(L3719, "mmm")</f>
        <v>Apr</v>
      </c>
      <c r="N3719" s="15" t="str">
        <f>TEXT(L3719, "yyyy")</f>
        <v>2015</v>
      </c>
      <c r="O3719" t="b">
        <v>0</v>
      </c>
      <c r="P3719">
        <v>13</v>
      </c>
      <c r="Q3719" t="b">
        <v>1</v>
      </c>
      <c r="R3719" t="s">
        <v>8271</v>
      </c>
      <c r="S3719" s="10">
        <f>(E3719/D3719)*100</f>
        <v>100.75</v>
      </c>
      <c r="T3719" s="12">
        <f>IF(P3719&gt;0,E3719/P3719,0)</f>
        <v>310</v>
      </c>
      <c r="U3719" t="str">
        <f>LEFT(R3719,FIND("/",R3719,1)-1)</f>
        <v>theater</v>
      </c>
      <c r="V3719" t="str">
        <f>RIGHT(R3719,(LEN(R3719)-LEN(U3719)-1))</f>
        <v>plays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>(I3720/86400)+25569+(-5/24)</f>
        <v>42062.507812499993</v>
      </c>
      <c r="K3720">
        <v>1422465075</v>
      </c>
      <c r="L3720" s="13">
        <f>(K3720/86400)+25569+(-5/24)</f>
        <v>42032.507812499993</v>
      </c>
      <c r="M3720" s="15" t="str">
        <f>TEXT(L3720, "mmm")</f>
        <v>Jan</v>
      </c>
      <c r="N3720" s="15" t="str">
        <f>TEXT(L3720, "yyyy")</f>
        <v>2015</v>
      </c>
      <c r="O3720" t="b">
        <v>0</v>
      </c>
      <c r="P3720">
        <v>46</v>
      </c>
      <c r="Q3720" t="b">
        <v>1</v>
      </c>
      <c r="R3720" t="s">
        <v>8271</v>
      </c>
      <c r="S3720" s="10">
        <f>(E3720/D3720)*100</f>
        <v>239.4</v>
      </c>
      <c r="T3720" s="12">
        <f>IF(P3720&gt;0,E3720/P3720,0)</f>
        <v>26.021739130434781</v>
      </c>
      <c r="U3720" t="str">
        <f>LEFT(R3720,FIND("/",R3720,1)-1)</f>
        <v>theater</v>
      </c>
      <c r="V3720" t="str">
        <f>RIGHT(R3720,(LEN(R3720)-LEN(U3720)-1))</f>
        <v>plays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>(I3721/86400)+25569+(-5/24)</f>
        <v>42177.521597222221</v>
      </c>
      <c r="K3721">
        <v>1432402266</v>
      </c>
      <c r="L3721" s="13">
        <f>(K3721/86400)+25569+(-5/24)</f>
        <v>42147.521597222221</v>
      </c>
      <c r="M3721" s="15" t="str">
        <f>TEXT(L3721, "mmm")</f>
        <v>May</v>
      </c>
      <c r="N3721" s="15" t="str">
        <f>TEXT(L3721, "yyyy")</f>
        <v>2015</v>
      </c>
      <c r="O3721" t="b">
        <v>0</v>
      </c>
      <c r="P3721">
        <v>4</v>
      </c>
      <c r="Q3721" t="b">
        <v>1</v>
      </c>
      <c r="R3721" t="s">
        <v>8271</v>
      </c>
      <c r="S3721" s="10">
        <f>(E3721/D3721)*100</f>
        <v>210</v>
      </c>
      <c r="T3721" s="12">
        <f>IF(P3721&gt;0,E3721/P3721,0)</f>
        <v>105</v>
      </c>
      <c r="U3721" t="str">
        <f>LEFT(R3721,FIND("/",R3721,1)-1)</f>
        <v>theater</v>
      </c>
      <c r="V3721" t="str">
        <f>RIGHT(R3721,(LEN(R3721)-LEN(U3721)-1))</f>
        <v>plays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>(I3722/86400)+25569+(-5/24)</f>
        <v>42187.784791666665</v>
      </c>
      <c r="K3722">
        <v>1433980206</v>
      </c>
      <c r="L3722" s="13">
        <f>(K3722/86400)+25569+(-5/24)</f>
        <v>42165.784791666665</v>
      </c>
      <c r="M3722" s="15" t="str">
        <f>TEXT(L3722, "mmm")</f>
        <v>Jun</v>
      </c>
      <c r="N3722" s="15" t="str">
        <f>TEXT(L3722, "yyyy")</f>
        <v>2015</v>
      </c>
      <c r="O3722" t="b">
        <v>0</v>
      </c>
      <c r="P3722">
        <v>40</v>
      </c>
      <c r="Q3722" t="b">
        <v>1</v>
      </c>
      <c r="R3722" t="s">
        <v>8271</v>
      </c>
      <c r="S3722" s="10">
        <f>(E3722/D3722)*100</f>
        <v>104.51515151515152</v>
      </c>
      <c r="T3722" s="12">
        <f>IF(P3722&gt;0,E3722/P3722,0)</f>
        <v>86.224999999999994</v>
      </c>
      <c r="U3722" t="str">
        <f>LEFT(R3722,FIND("/",R3722,1)-1)</f>
        <v>theater</v>
      </c>
      <c r="V3722" t="str">
        <f>RIGHT(R3722,(LEN(R3722)-LEN(U3722)-1))</f>
        <v>plays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>(I3723/86400)+25569+(-5/24)</f>
        <v>41948.769490740735</v>
      </c>
      <c r="K3723">
        <v>1413412084</v>
      </c>
      <c r="L3723" s="13">
        <f>(K3723/86400)+25569+(-5/24)</f>
        <v>41927.727824074071</v>
      </c>
      <c r="M3723" s="15" t="str">
        <f>TEXT(L3723, "mmm")</f>
        <v>Oct</v>
      </c>
      <c r="N3723" s="15" t="str">
        <f>TEXT(L3723, "yyyy")</f>
        <v>2014</v>
      </c>
      <c r="O3723" t="b">
        <v>0</v>
      </c>
      <c r="P3723">
        <v>44</v>
      </c>
      <c r="Q3723" t="b">
        <v>1</v>
      </c>
      <c r="R3723" t="s">
        <v>8271</v>
      </c>
      <c r="S3723" s="10">
        <f>(E3723/D3723)*100</f>
        <v>100.8</v>
      </c>
      <c r="T3723" s="12">
        <f>IF(P3723&gt;0,E3723/P3723,0)</f>
        <v>114.54545454545455</v>
      </c>
      <c r="U3723" t="str">
        <f>LEFT(R3723,FIND("/",R3723,1)-1)</f>
        <v>theater</v>
      </c>
      <c r="V3723" t="str">
        <f>RIGHT(R3723,(LEN(R3723)-LEN(U3723)-1))</f>
        <v>plays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>(I3724/86400)+25569+(-5/24)</f>
        <v>42411.749305555553</v>
      </c>
      <c r="K3724">
        <v>1452614847</v>
      </c>
      <c r="L3724" s="13">
        <f>(K3724/86400)+25569+(-5/24)</f>
        <v>42381.463506944441</v>
      </c>
      <c r="M3724" s="15" t="str">
        <f>TEXT(L3724, "mmm")</f>
        <v>Jan</v>
      </c>
      <c r="N3724" s="15" t="str">
        <f>TEXT(L3724, "yyyy")</f>
        <v>2016</v>
      </c>
      <c r="O3724" t="b">
        <v>0</v>
      </c>
      <c r="P3724">
        <v>35</v>
      </c>
      <c r="Q3724" t="b">
        <v>1</v>
      </c>
      <c r="R3724" t="s">
        <v>8271</v>
      </c>
      <c r="S3724" s="10">
        <f>(E3724/D3724)*100</f>
        <v>111.20000000000002</v>
      </c>
      <c r="T3724" s="12">
        <f>IF(P3724&gt;0,E3724/P3724,0)</f>
        <v>47.657142857142858</v>
      </c>
      <c r="U3724" t="str">
        <f>LEFT(R3724,FIND("/",R3724,1)-1)</f>
        <v>theater</v>
      </c>
      <c r="V3724" t="str">
        <f>RIGHT(R3724,(LEN(R3724)-LEN(U3724)-1))</f>
        <v>plays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>(I3725/86400)+25569+(-5/24)</f>
        <v>41973.586365740739</v>
      </c>
      <c r="K3725">
        <v>1414778662</v>
      </c>
      <c r="L3725" s="13">
        <f>(K3725/86400)+25569+(-5/24)</f>
        <v>41943.544699074067</v>
      </c>
      <c r="M3725" s="15" t="str">
        <f>TEXT(L3725, "mmm")</f>
        <v>Oct</v>
      </c>
      <c r="N3725" s="15" t="str">
        <f>TEXT(L3725, "yyyy")</f>
        <v>2014</v>
      </c>
      <c r="O3725" t="b">
        <v>0</v>
      </c>
      <c r="P3725">
        <v>63</v>
      </c>
      <c r="Q3725" t="b">
        <v>1</v>
      </c>
      <c r="R3725" t="s">
        <v>8271</v>
      </c>
      <c r="S3725" s="10">
        <f>(E3725/D3725)*100</f>
        <v>102.04444444444445</v>
      </c>
      <c r="T3725" s="12">
        <f>IF(P3725&gt;0,E3725/P3725,0)</f>
        <v>72.888888888888886</v>
      </c>
      <c r="U3725" t="str">
        <f>LEFT(R3725,FIND("/",R3725,1)-1)</f>
        <v>theater</v>
      </c>
      <c r="V3725" t="str">
        <f>RIGHT(R3725,(LEN(R3725)-LEN(U3725)-1))</f>
        <v>plays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>(I3726/86400)+25569+(-5/24)</f>
        <v>42494.749999999993</v>
      </c>
      <c r="K3726">
        <v>1459856860</v>
      </c>
      <c r="L3726" s="13">
        <f>(K3726/86400)+25569+(-5/24)</f>
        <v>42465.283101851848</v>
      </c>
      <c r="M3726" s="15" t="str">
        <f>TEXT(L3726, "mmm")</f>
        <v>Apr</v>
      </c>
      <c r="N3726" s="15" t="str">
        <f>TEXT(L3726, "yyyy")</f>
        <v>2016</v>
      </c>
      <c r="O3726" t="b">
        <v>0</v>
      </c>
      <c r="P3726">
        <v>89</v>
      </c>
      <c r="Q3726" t="b">
        <v>1</v>
      </c>
      <c r="R3726" t="s">
        <v>8271</v>
      </c>
      <c r="S3726" s="10">
        <f>(E3726/D3726)*100</f>
        <v>102.54767441860466</v>
      </c>
      <c r="T3726" s="12">
        <f>IF(P3726&gt;0,E3726/P3726,0)</f>
        <v>49.545505617977533</v>
      </c>
      <c r="U3726" t="str">
        <f>LEFT(R3726,FIND("/",R3726,1)-1)</f>
        <v>theater</v>
      </c>
      <c r="V3726" t="str">
        <f>RIGHT(R3726,(LEN(R3726)-LEN(U3726)-1))</f>
        <v>plays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>(I3727/86400)+25569+(-5/24)</f>
        <v>42418.687499999993</v>
      </c>
      <c r="K3727">
        <v>1454366467</v>
      </c>
      <c r="L3727" s="13">
        <f>(K3727/86400)+25569+(-5/24)</f>
        <v>42401.736886574072</v>
      </c>
      <c r="M3727" s="15" t="str">
        <f>TEXT(L3727, "mmm")</f>
        <v>Feb</v>
      </c>
      <c r="N3727" s="15" t="str">
        <f>TEXT(L3727, "yyyy")</f>
        <v>2016</v>
      </c>
      <c r="O3727" t="b">
        <v>0</v>
      </c>
      <c r="P3727">
        <v>15</v>
      </c>
      <c r="Q3727" t="b">
        <v>1</v>
      </c>
      <c r="R3727" t="s">
        <v>8271</v>
      </c>
      <c r="S3727" s="10">
        <f>(E3727/D3727)*100</f>
        <v>127</v>
      </c>
      <c r="T3727" s="12">
        <f>IF(P3727&gt;0,E3727/P3727,0)</f>
        <v>25.4</v>
      </c>
      <c r="U3727" t="str">
        <f>LEFT(R3727,FIND("/",R3727,1)-1)</f>
        <v>theater</v>
      </c>
      <c r="V3727" t="str">
        <f>RIGHT(R3727,(LEN(R3727)-LEN(U3727)-1))</f>
        <v>plays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>(I3728/86400)+25569+(-5/24)</f>
        <v>42489.666666666664</v>
      </c>
      <c r="K3728">
        <v>1459567371</v>
      </c>
      <c r="L3728" s="13">
        <f>(K3728/86400)+25569+(-5/24)</f>
        <v>42461.932534722218</v>
      </c>
      <c r="M3728" s="15" t="str">
        <f>TEXT(L3728, "mmm")</f>
        <v>Apr</v>
      </c>
      <c r="N3728" s="15" t="str">
        <f>TEXT(L3728, "yyyy")</f>
        <v>2016</v>
      </c>
      <c r="O3728" t="b">
        <v>0</v>
      </c>
      <c r="P3728">
        <v>46</v>
      </c>
      <c r="Q3728" t="b">
        <v>1</v>
      </c>
      <c r="R3728" t="s">
        <v>8271</v>
      </c>
      <c r="S3728" s="10">
        <f>(E3728/D3728)*100</f>
        <v>338.70588235294122</v>
      </c>
      <c r="T3728" s="12">
        <f>IF(P3728&gt;0,E3728/P3728,0)</f>
        <v>62.586956521739133</v>
      </c>
      <c r="U3728" t="str">
        <f>LEFT(R3728,FIND("/",R3728,1)-1)</f>
        <v>theater</v>
      </c>
      <c r="V3728" t="str">
        <f>RIGHT(R3728,(LEN(R3728)-LEN(U3728)-1))</f>
        <v>plays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>(I3729/86400)+25569+(-5/24)</f>
        <v>42662.996527777774</v>
      </c>
      <c r="K3729">
        <v>1474273294</v>
      </c>
      <c r="L3729" s="13">
        <f>(K3729/86400)+25569+(-5/24)</f>
        <v>42632.139976851853</v>
      </c>
      <c r="M3729" s="15" t="str">
        <f>TEXT(L3729, "mmm")</f>
        <v>Sep</v>
      </c>
      <c r="N3729" s="15" t="str">
        <f>TEXT(L3729, "yyyy")</f>
        <v>2016</v>
      </c>
      <c r="O3729" t="b">
        <v>0</v>
      </c>
      <c r="P3729">
        <v>33</v>
      </c>
      <c r="Q3729" t="b">
        <v>1</v>
      </c>
      <c r="R3729" t="s">
        <v>8271</v>
      </c>
      <c r="S3729" s="10">
        <f>(E3729/D3729)*100</f>
        <v>100.75</v>
      </c>
      <c r="T3729" s="12">
        <f>IF(P3729&gt;0,E3729/P3729,0)</f>
        <v>61.060606060606062</v>
      </c>
      <c r="U3729" t="str">
        <f>LEFT(R3729,FIND("/",R3729,1)-1)</f>
        <v>theater</v>
      </c>
      <c r="V3729" t="str">
        <f>RIGHT(R3729,(LEN(R3729)-LEN(U3729)-1))</f>
        <v>plays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>(I3730/86400)+25569+(-5/24)</f>
        <v>42234.962685185186</v>
      </c>
      <c r="K3730">
        <v>1437365176</v>
      </c>
      <c r="L3730" s="13">
        <f>(K3730/86400)+25569+(-5/24)</f>
        <v>42204.962685185186</v>
      </c>
      <c r="M3730" s="15" t="str">
        <f>TEXT(L3730, "mmm")</f>
        <v>Jul</v>
      </c>
      <c r="N3730" s="15" t="str">
        <f>TEXT(L3730, "yyyy")</f>
        <v>2015</v>
      </c>
      <c r="O3730" t="b">
        <v>0</v>
      </c>
      <c r="P3730">
        <v>31</v>
      </c>
      <c r="Q3730" t="b">
        <v>0</v>
      </c>
      <c r="R3730" t="s">
        <v>8271</v>
      </c>
      <c r="S3730" s="10">
        <f>(E3730/D3730)*100</f>
        <v>9.31</v>
      </c>
      <c r="T3730" s="12">
        <f>IF(P3730&gt;0,E3730/P3730,0)</f>
        <v>60.064516129032256</v>
      </c>
      <c r="U3730" t="str">
        <f>LEFT(R3730,FIND("/",R3730,1)-1)</f>
        <v>theater</v>
      </c>
      <c r="V3730" t="str">
        <f>RIGHT(R3730,(LEN(R3730)-LEN(U3730)-1))</f>
        <v>plays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>(I3731/86400)+25569+(-5/24)</f>
        <v>42085.954999999994</v>
      </c>
      <c r="K3731">
        <v>1423198512</v>
      </c>
      <c r="L3731" s="13">
        <f>(K3731/86400)+25569+(-5/24)</f>
        <v>42040.996666666666</v>
      </c>
      <c r="M3731" s="15" t="str">
        <f>TEXT(L3731, "mmm")</f>
        <v>Feb</v>
      </c>
      <c r="N3731" s="15" t="str">
        <f>TEXT(L3731, "yyyy")</f>
        <v>2015</v>
      </c>
      <c r="O3731" t="b">
        <v>0</v>
      </c>
      <c r="P3731">
        <v>5</v>
      </c>
      <c r="Q3731" t="b">
        <v>0</v>
      </c>
      <c r="R3731" t="s">
        <v>8271</v>
      </c>
      <c r="S3731" s="10">
        <f>(E3731/D3731)*100</f>
        <v>7.24</v>
      </c>
      <c r="T3731" s="12">
        <f>IF(P3731&gt;0,E3731/P3731,0)</f>
        <v>72.400000000000006</v>
      </c>
      <c r="U3731" t="str">
        <f>LEFT(R3731,FIND("/",R3731,1)-1)</f>
        <v>theater</v>
      </c>
      <c r="V3731" t="str">
        <f>RIGHT(R3731,(LEN(R3731)-LEN(U3731)-1))</f>
        <v>plays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>(I3732/86400)+25569+(-5/24)</f>
        <v>42233.46943287037</v>
      </c>
      <c r="K3732">
        <v>1437236159</v>
      </c>
      <c r="L3732" s="13">
        <f>(K3732/86400)+25569+(-5/24)</f>
        <v>42203.46943287037</v>
      </c>
      <c r="M3732" s="15" t="str">
        <f>TEXT(L3732, "mmm")</f>
        <v>Jul</v>
      </c>
      <c r="N3732" s="15" t="str">
        <f>TEXT(L3732, "yyyy")</f>
        <v>2015</v>
      </c>
      <c r="O3732" t="b">
        <v>0</v>
      </c>
      <c r="P3732">
        <v>1</v>
      </c>
      <c r="Q3732" t="b">
        <v>0</v>
      </c>
      <c r="R3732" t="s">
        <v>8271</v>
      </c>
      <c r="S3732" s="10">
        <f>(E3732/D3732)*100</f>
        <v>10</v>
      </c>
      <c r="T3732" s="12">
        <f>IF(P3732&gt;0,E3732/P3732,0)</f>
        <v>100</v>
      </c>
      <c r="U3732" t="str">
        <f>LEFT(R3732,FIND("/",R3732,1)-1)</f>
        <v>theater</v>
      </c>
      <c r="V3732" t="str">
        <f>RIGHT(R3732,(LEN(R3732)-LEN(U3732)-1))</f>
        <v>plays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>(I3733/86400)+25569+(-5/24)</f>
        <v>42013.932638888888</v>
      </c>
      <c r="K3733">
        <v>1418234646</v>
      </c>
      <c r="L3733" s="13">
        <f>(K3733/86400)+25569+(-5/24)</f>
        <v>41983.544513888883</v>
      </c>
      <c r="M3733" s="15" t="str">
        <f>TEXT(L3733, "mmm")</f>
        <v>Dec</v>
      </c>
      <c r="N3733" s="15" t="str">
        <f>TEXT(L3733, "yyyy")</f>
        <v>2014</v>
      </c>
      <c r="O3733" t="b">
        <v>0</v>
      </c>
      <c r="P3733">
        <v>12</v>
      </c>
      <c r="Q3733" t="b">
        <v>0</v>
      </c>
      <c r="R3733" t="s">
        <v>8271</v>
      </c>
      <c r="S3733" s="10">
        <f>(E3733/D3733)*100</f>
        <v>11.272727272727273</v>
      </c>
      <c r="T3733" s="12">
        <f>IF(P3733&gt;0,E3733/P3733,0)</f>
        <v>51.666666666666664</v>
      </c>
      <c r="U3733" t="str">
        <f>LEFT(R3733,FIND("/",R3733,1)-1)</f>
        <v>theater</v>
      </c>
      <c r="V3733" t="str">
        <f>RIGHT(R3733,(LEN(R3733)-LEN(U3733)-1))</f>
        <v>plays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>(I3734/86400)+25569+(-5/24)</f>
        <v>42028.291666666664</v>
      </c>
      <c r="K3734">
        <v>1416932133</v>
      </c>
      <c r="L3734" s="13">
        <f>(K3734/86400)+25569+(-5/24)</f>
        <v>41968.469131944446</v>
      </c>
      <c r="M3734" s="15" t="str">
        <f>TEXT(L3734, "mmm")</f>
        <v>Nov</v>
      </c>
      <c r="N3734" s="15" t="str">
        <f>TEXT(L3734, "yyyy")</f>
        <v>2014</v>
      </c>
      <c r="O3734" t="b">
        <v>0</v>
      </c>
      <c r="P3734">
        <v>4</v>
      </c>
      <c r="Q3734" t="b">
        <v>0</v>
      </c>
      <c r="R3734" t="s">
        <v>8271</v>
      </c>
      <c r="S3734" s="10">
        <f>(E3734/D3734)*100</f>
        <v>15.411764705882353</v>
      </c>
      <c r="T3734" s="12">
        <f>IF(P3734&gt;0,E3734/P3734,0)</f>
        <v>32.75</v>
      </c>
      <c r="U3734" t="str">
        <f>LEFT(R3734,FIND("/",R3734,1)-1)</f>
        <v>theater</v>
      </c>
      <c r="V3734" t="str">
        <f>RIGHT(R3734,(LEN(R3734)-LEN(U3734)-1))</f>
        <v>plays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>(I3735/86400)+25569+(-5/24)</f>
        <v>42112.729166666664</v>
      </c>
      <c r="K3735">
        <v>1428539708</v>
      </c>
      <c r="L3735" s="13">
        <f>(K3735/86400)+25569+(-5/24)</f>
        <v>42102.816064814811</v>
      </c>
      <c r="M3735" s="15" t="str">
        <f>TEXT(L3735, "mmm")</f>
        <v>Apr</v>
      </c>
      <c r="N3735" s="15" t="str">
        <f>TEXT(L3735, "yyyy")</f>
        <v>2015</v>
      </c>
      <c r="O3735" t="b">
        <v>0</v>
      </c>
      <c r="P3735">
        <v>0</v>
      </c>
      <c r="Q3735" t="b">
        <v>0</v>
      </c>
      <c r="R3735" t="s">
        <v>8271</v>
      </c>
      <c r="S3735" s="10">
        <f>(E3735/D3735)*100</f>
        <v>0</v>
      </c>
      <c r="T3735" s="12">
        <f>IF(P3735&gt;0,E3735/P3735,0)</f>
        <v>0</v>
      </c>
      <c r="U3735" t="str">
        <f>LEFT(R3735,FIND("/",R3735,1)-1)</f>
        <v>theater</v>
      </c>
      <c r="V3735" t="str">
        <f>RIGHT(R3735,(LEN(R3735)-LEN(U3735)-1))</f>
        <v>plays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>(I3736/86400)+25569+(-5/24)</f>
        <v>42149.693240740737</v>
      </c>
      <c r="K3736">
        <v>1427405896</v>
      </c>
      <c r="L3736" s="13">
        <f>(K3736/86400)+25569+(-5/24)</f>
        <v>42089.693240740737</v>
      </c>
      <c r="M3736" s="15" t="str">
        <f>TEXT(L3736, "mmm")</f>
        <v>Mar</v>
      </c>
      <c r="N3736" s="15" t="str">
        <f>TEXT(L3736, "yyyy")</f>
        <v>2015</v>
      </c>
      <c r="O3736" t="b">
        <v>0</v>
      </c>
      <c r="P3736">
        <v>7</v>
      </c>
      <c r="Q3736" t="b">
        <v>0</v>
      </c>
      <c r="R3736" t="s">
        <v>8271</v>
      </c>
      <c r="S3736" s="10">
        <f>(E3736/D3736)*100</f>
        <v>28.466666666666669</v>
      </c>
      <c r="T3736" s="12">
        <f>IF(P3736&gt;0,E3736/P3736,0)</f>
        <v>61</v>
      </c>
      <c r="U3736" t="str">
        <f>LEFT(R3736,FIND("/",R3736,1)-1)</f>
        <v>theater</v>
      </c>
      <c r="V3736" t="str">
        <f>RIGHT(R3736,(LEN(R3736)-LEN(U3736)-1))</f>
        <v>plays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>(I3737/86400)+25569+(-5/24)</f>
        <v>42152.484826388885</v>
      </c>
      <c r="K3737">
        <v>1430239089</v>
      </c>
      <c r="L3737" s="13">
        <f>(K3737/86400)+25569+(-5/24)</f>
        <v>42122.484826388885</v>
      </c>
      <c r="M3737" s="15" t="str">
        <f>TEXT(L3737, "mmm")</f>
        <v>Apr</v>
      </c>
      <c r="N3737" s="15" t="str">
        <f>TEXT(L3737, "yyyy")</f>
        <v>2015</v>
      </c>
      <c r="O3737" t="b">
        <v>0</v>
      </c>
      <c r="P3737">
        <v>2</v>
      </c>
      <c r="Q3737" t="b">
        <v>0</v>
      </c>
      <c r="R3737" t="s">
        <v>8271</v>
      </c>
      <c r="S3737" s="10">
        <f>(E3737/D3737)*100</f>
        <v>13.333333333333334</v>
      </c>
      <c r="T3737" s="12">
        <f>IF(P3737&gt;0,E3737/P3737,0)</f>
        <v>10</v>
      </c>
      <c r="U3737" t="str">
        <f>LEFT(R3737,FIND("/",R3737,1)-1)</f>
        <v>theater</v>
      </c>
      <c r="V3737" t="str">
        <f>RIGHT(R3737,(LEN(R3737)-LEN(U3737)-1))</f>
        <v>plays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>(I3738/86400)+25569+(-5/24)</f>
        <v>42086.541666666664</v>
      </c>
      <c r="K3738">
        <v>1423847093</v>
      </c>
      <c r="L3738" s="13">
        <f>(K3738/86400)+25569+(-5/24)</f>
        <v>42048.503391203696</v>
      </c>
      <c r="M3738" s="15" t="str">
        <f>TEXT(L3738, "mmm")</f>
        <v>Feb</v>
      </c>
      <c r="N3738" s="15" t="str">
        <f>TEXT(L3738, "yyyy")</f>
        <v>2015</v>
      </c>
      <c r="O3738" t="b">
        <v>0</v>
      </c>
      <c r="P3738">
        <v>1</v>
      </c>
      <c r="Q3738" t="b">
        <v>0</v>
      </c>
      <c r="R3738" t="s">
        <v>8271</v>
      </c>
      <c r="S3738" s="10">
        <f>(E3738/D3738)*100</f>
        <v>0.66666666666666674</v>
      </c>
      <c r="T3738" s="12">
        <f>IF(P3738&gt;0,E3738/P3738,0)</f>
        <v>10</v>
      </c>
      <c r="U3738" t="str">
        <f>LEFT(R3738,FIND("/",R3738,1)-1)</f>
        <v>theater</v>
      </c>
      <c r="V3738" t="str">
        <f>RIGHT(R3738,(LEN(R3738)-LEN(U3738)-1))</f>
        <v>plays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>(I3739/86400)+25569+(-5/24)</f>
        <v>42320.082638888889</v>
      </c>
      <c r="K3739">
        <v>1445358903</v>
      </c>
      <c r="L3739" s="13">
        <f>(K3739/86400)+25569+(-5/24)</f>
        <v>42297.482673611106</v>
      </c>
      <c r="M3739" s="15" t="str">
        <f>TEXT(L3739, "mmm")</f>
        <v>Oct</v>
      </c>
      <c r="N3739" s="15" t="str">
        <f>TEXT(L3739, "yyyy")</f>
        <v>2015</v>
      </c>
      <c r="O3739" t="b">
        <v>0</v>
      </c>
      <c r="P3739">
        <v>4</v>
      </c>
      <c r="Q3739" t="b">
        <v>0</v>
      </c>
      <c r="R3739" t="s">
        <v>8271</v>
      </c>
      <c r="S3739" s="10">
        <f>(E3739/D3739)*100</f>
        <v>21.428571428571427</v>
      </c>
      <c r="T3739" s="12">
        <f>IF(P3739&gt;0,E3739/P3739,0)</f>
        <v>37.5</v>
      </c>
      <c r="U3739" t="str">
        <f>LEFT(R3739,FIND("/",R3739,1)-1)</f>
        <v>theater</v>
      </c>
      <c r="V3739" t="str">
        <f>RIGHT(R3739,(LEN(R3739)-LEN(U3739)-1))</f>
        <v>plays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>(I3740/86400)+25569+(-5/24)</f>
        <v>41835.708333333328</v>
      </c>
      <c r="K3740">
        <v>1403562705</v>
      </c>
      <c r="L3740" s="13">
        <f>(K3740/86400)+25569+(-5/24)</f>
        <v>41813.730381944442</v>
      </c>
      <c r="M3740" s="15" t="str">
        <f>TEXT(L3740, "mmm")</f>
        <v>Jun</v>
      </c>
      <c r="N3740" s="15" t="str">
        <f>TEXT(L3740, "yyyy")</f>
        <v>2014</v>
      </c>
      <c r="O3740" t="b">
        <v>0</v>
      </c>
      <c r="P3740">
        <v>6</v>
      </c>
      <c r="Q3740" t="b">
        <v>0</v>
      </c>
      <c r="R3740" t="s">
        <v>8271</v>
      </c>
      <c r="S3740" s="10">
        <f>(E3740/D3740)*100</f>
        <v>18</v>
      </c>
      <c r="T3740" s="12">
        <f>IF(P3740&gt;0,E3740/P3740,0)</f>
        <v>45</v>
      </c>
      <c r="U3740" t="str">
        <f>LEFT(R3740,FIND("/",R3740,1)-1)</f>
        <v>theater</v>
      </c>
      <c r="V3740" t="str">
        <f>RIGHT(R3740,(LEN(R3740)-LEN(U3740)-1))</f>
        <v>plays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>(I3741/86400)+25569+(-5/24)</f>
        <v>42568.241527777776</v>
      </c>
      <c r="K3741">
        <v>1467024468</v>
      </c>
      <c r="L3741" s="13">
        <f>(K3741/86400)+25569+(-5/24)</f>
        <v>42548.241527777776</v>
      </c>
      <c r="M3741" s="15" t="str">
        <f>TEXT(L3741, "mmm")</f>
        <v>Jun</v>
      </c>
      <c r="N3741" s="15" t="str">
        <f>TEXT(L3741, "yyyy")</f>
        <v>2016</v>
      </c>
      <c r="O3741" t="b">
        <v>0</v>
      </c>
      <c r="P3741">
        <v>8</v>
      </c>
      <c r="Q3741" t="b">
        <v>0</v>
      </c>
      <c r="R3741" t="s">
        <v>8271</v>
      </c>
      <c r="S3741" s="10">
        <f>(E3741/D3741)*100</f>
        <v>20.125</v>
      </c>
      <c r="T3741" s="12">
        <f>IF(P3741&gt;0,E3741/P3741,0)</f>
        <v>100.625</v>
      </c>
      <c r="U3741" t="str">
        <f>LEFT(R3741,FIND("/",R3741,1)-1)</f>
        <v>theater</v>
      </c>
      <c r="V3741" t="str">
        <f>RIGHT(R3741,(LEN(R3741)-LEN(U3741)-1))</f>
        <v>plays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>(I3742/86400)+25569+(-5/24)</f>
        <v>41862.870810185181</v>
      </c>
      <c r="K3742">
        <v>1405217355</v>
      </c>
      <c r="L3742" s="13">
        <f>(K3742/86400)+25569+(-5/24)</f>
        <v>41832.881423611107</v>
      </c>
      <c r="M3742" s="15" t="str">
        <f>TEXT(L3742, "mmm")</f>
        <v>Jul</v>
      </c>
      <c r="N3742" s="15" t="str">
        <f>TEXT(L3742, "yyyy")</f>
        <v>2014</v>
      </c>
      <c r="O3742" t="b">
        <v>0</v>
      </c>
      <c r="P3742">
        <v>14</v>
      </c>
      <c r="Q3742" t="b">
        <v>0</v>
      </c>
      <c r="R3742" t="s">
        <v>8271</v>
      </c>
      <c r="S3742" s="10">
        <f>(E3742/D3742)*100</f>
        <v>17.899999999999999</v>
      </c>
      <c r="T3742" s="12">
        <f>IF(P3742&gt;0,E3742/P3742,0)</f>
        <v>25.571428571428573</v>
      </c>
      <c r="U3742" t="str">
        <f>LEFT(R3742,FIND("/",R3742,1)-1)</f>
        <v>theater</v>
      </c>
      <c r="V3742" t="str">
        <f>RIGHT(R3742,(LEN(R3742)-LEN(U3742)-1))</f>
        <v>plays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>(I3743/86400)+25569+(-5/24)</f>
        <v>42355.712384259255</v>
      </c>
      <c r="K3743">
        <v>1447797950</v>
      </c>
      <c r="L3743" s="13">
        <f>(K3743/86400)+25569+(-5/24)</f>
        <v>42325.712384259255</v>
      </c>
      <c r="M3743" s="15" t="str">
        <f>TEXT(L3743, "mmm")</f>
        <v>Nov</v>
      </c>
      <c r="N3743" s="15" t="str">
        <f>TEXT(L3743, "yyyy")</f>
        <v>2015</v>
      </c>
      <c r="O3743" t="b">
        <v>0</v>
      </c>
      <c r="P3743">
        <v>0</v>
      </c>
      <c r="Q3743" t="b">
        <v>0</v>
      </c>
      <c r="R3743" t="s">
        <v>8271</v>
      </c>
      <c r="S3743" s="10">
        <f>(E3743/D3743)*100</f>
        <v>0</v>
      </c>
      <c r="T3743" s="12">
        <f>IF(P3743&gt;0,E3743/P3743,0)</f>
        <v>0</v>
      </c>
      <c r="U3743" t="str">
        <f>LEFT(R3743,FIND("/",R3743,1)-1)</f>
        <v>theater</v>
      </c>
      <c r="V3743" t="str">
        <f>RIGHT(R3743,(LEN(R3743)-LEN(U3743)-1))</f>
        <v>plays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>(I3744/86400)+25569+(-5/24)</f>
        <v>41888.006296296291</v>
      </c>
      <c r="K3744">
        <v>1407388144</v>
      </c>
      <c r="L3744" s="13">
        <f>(K3744/86400)+25569+(-5/24)</f>
        <v>41858.006296296291</v>
      </c>
      <c r="M3744" s="15" t="str">
        <f>TEXT(L3744, "mmm")</f>
        <v>Aug</v>
      </c>
      <c r="N3744" s="15" t="str">
        <f>TEXT(L3744, "yyyy")</f>
        <v>2014</v>
      </c>
      <c r="O3744" t="b">
        <v>0</v>
      </c>
      <c r="P3744">
        <v>4</v>
      </c>
      <c r="Q3744" t="b">
        <v>0</v>
      </c>
      <c r="R3744" t="s">
        <v>8271</v>
      </c>
      <c r="S3744" s="10">
        <f>(E3744/D3744)*100</f>
        <v>2</v>
      </c>
      <c r="T3744" s="12">
        <f>IF(P3744&gt;0,E3744/P3744,0)</f>
        <v>25</v>
      </c>
      <c r="U3744" t="str">
        <f>LEFT(R3744,FIND("/",R3744,1)-1)</f>
        <v>theater</v>
      </c>
      <c r="V3744" t="str">
        <f>RIGHT(R3744,(LEN(R3744)-LEN(U3744)-1))</f>
        <v>plays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>(I3745/86400)+25569+(-5/24)</f>
        <v>41823.501898148148</v>
      </c>
      <c r="K3745">
        <v>1401814964</v>
      </c>
      <c r="L3745" s="13">
        <f>(K3745/86400)+25569+(-5/24)</f>
        <v>41793.501898148148</v>
      </c>
      <c r="M3745" s="15" t="str">
        <f>TEXT(L3745, "mmm")</f>
        <v>Jun</v>
      </c>
      <c r="N3745" s="15" t="str">
        <f>TEXT(L3745, "yyyy")</f>
        <v>2014</v>
      </c>
      <c r="O3745" t="b">
        <v>0</v>
      </c>
      <c r="P3745">
        <v>0</v>
      </c>
      <c r="Q3745" t="b">
        <v>0</v>
      </c>
      <c r="R3745" t="s">
        <v>8271</v>
      </c>
      <c r="S3745" s="10">
        <f>(E3745/D3745)*100</f>
        <v>0</v>
      </c>
      <c r="T3745" s="12">
        <f>IF(P3745&gt;0,E3745/P3745,0)</f>
        <v>0</v>
      </c>
      <c r="U3745" t="str">
        <f>LEFT(R3745,FIND("/",R3745,1)-1)</f>
        <v>theater</v>
      </c>
      <c r="V3745" t="str">
        <f>RIGHT(R3745,(LEN(R3745)-LEN(U3745)-1))</f>
        <v>plays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>(I3746/86400)+25569+(-5/24)</f>
        <v>41824.957638888889</v>
      </c>
      <c r="K3746">
        <v>1401823952</v>
      </c>
      <c r="L3746" s="13">
        <f>(K3746/86400)+25569+(-5/24)</f>
        <v>41793.605925925927</v>
      </c>
      <c r="M3746" s="15" t="str">
        <f>TEXT(L3746, "mmm")</f>
        <v>Jun</v>
      </c>
      <c r="N3746" s="15" t="str">
        <f>TEXT(L3746, "yyyy")</f>
        <v>2014</v>
      </c>
      <c r="O3746" t="b">
        <v>0</v>
      </c>
      <c r="P3746">
        <v>0</v>
      </c>
      <c r="Q3746" t="b">
        <v>0</v>
      </c>
      <c r="R3746" t="s">
        <v>8271</v>
      </c>
      <c r="S3746" s="10">
        <f>(E3746/D3746)*100</f>
        <v>0</v>
      </c>
      <c r="T3746" s="12">
        <f>IF(P3746&gt;0,E3746/P3746,0)</f>
        <v>0</v>
      </c>
      <c r="U3746" t="str">
        <f>LEFT(R3746,FIND("/",R3746,1)-1)</f>
        <v>theater</v>
      </c>
      <c r="V3746" t="str">
        <f>RIGHT(R3746,(LEN(R3746)-LEN(U3746)-1))</f>
        <v>plays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>(I3747/86400)+25569+(-5/24)</f>
        <v>41861.489606481475</v>
      </c>
      <c r="K3747">
        <v>1405097102</v>
      </c>
      <c r="L3747" s="13">
        <f>(K3747/86400)+25569+(-5/24)</f>
        <v>41831.489606481475</v>
      </c>
      <c r="M3747" s="15" t="str">
        <f>TEXT(L3747, "mmm")</f>
        <v>Jul</v>
      </c>
      <c r="N3747" s="15" t="str">
        <f>TEXT(L3747, "yyyy")</f>
        <v>2014</v>
      </c>
      <c r="O3747" t="b">
        <v>0</v>
      </c>
      <c r="P3747">
        <v>1</v>
      </c>
      <c r="Q3747" t="b">
        <v>0</v>
      </c>
      <c r="R3747" t="s">
        <v>8271</v>
      </c>
      <c r="S3747" s="10">
        <f>(E3747/D3747)*100</f>
        <v>10</v>
      </c>
      <c r="T3747" s="12">
        <f>IF(P3747&gt;0,E3747/P3747,0)</f>
        <v>10</v>
      </c>
      <c r="U3747" t="str">
        <f>LEFT(R3747,FIND("/",R3747,1)-1)</f>
        <v>theater</v>
      </c>
      <c r="V3747" t="str">
        <f>RIGHT(R3747,(LEN(R3747)-LEN(U3747)-1))</f>
        <v>plays</v>
      </c>
    </row>
    <row r="3748" spans="1:22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>(I3748/86400)+25569+(-5/24)</f>
        <v>42651.18100694444</v>
      </c>
      <c r="K3748">
        <v>1473326439</v>
      </c>
      <c r="L3748" s="13">
        <f>(K3748/86400)+25569+(-5/24)</f>
        <v>42621.18100694444</v>
      </c>
      <c r="M3748" s="15" t="str">
        <f>TEXT(L3748, "mmm")</f>
        <v>Sep</v>
      </c>
      <c r="N3748" s="15" t="str">
        <f>TEXT(L3748, "yyyy")</f>
        <v>2016</v>
      </c>
      <c r="O3748" t="b">
        <v>0</v>
      </c>
      <c r="P3748">
        <v>1</v>
      </c>
      <c r="Q3748" t="b">
        <v>0</v>
      </c>
      <c r="R3748" t="s">
        <v>8271</v>
      </c>
      <c r="S3748" s="10">
        <f>(E3748/D3748)*100</f>
        <v>2.3764705882352941</v>
      </c>
      <c r="T3748" s="12">
        <f>IF(P3748&gt;0,E3748/P3748,0)</f>
        <v>202</v>
      </c>
      <c r="U3748" t="str">
        <f>LEFT(R3748,FIND("/",R3748,1)-1)</f>
        <v>theater</v>
      </c>
      <c r="V3748" t="str">
        <f>RIGHT(R3748,(LEN(R3748)-LEN(U3748)-1))</f>
        <v>plays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>(I3749/86400)+25569+(-5/24)</f>
        <v>42190.749305555553</v>
      </c>
      <c r="K3749">
        <v>1433833896</v>
      </c>
      <c r="L3749" s="13">
        <f>(K3749/86400)+25569+(-5/24)</f>
        <v>42164.091388888883</v>
      </c>
      <c r="M3749" s="15" t="str">
        <f>TEXT(L3749, "mmm")</f>
        <v>Jun</v>
      </c>
      <c r="N3749" s="15" t="str">
        <f>TEXT(L3749, "yyyy")</f>
        <v>2015</v>
      </c>
      <c r="O3749" t="b">
        <v>0</v>
      </c>
      <c r="P3749">
        <v>1</v>
      </c>
      <c r="Q3749" t="b">
        <v>0</v>
      </c>
      <c r="R3749" t="s">
        <v>8271</v>
      </c>
      <c r="S3749" s="10">
        <f>(E3749/D3749)*100</f>
        <v>1</v>
      </c>
      <c r="T3749" s="12">
        <f>IF(P3749&gt;0,E3749/P3749,0)</f>
        <v>25</v>
      </c>
      <c r="U3749" t="str">
        <f>LEFT(R3749,FIND("/",R3749,1)-1)</f>
        <v>theater</v>
      </c>
      <c r="V3749" t="str">
        <f>RIGHT(R3749,(LEN(R3749)-LEN(U3749)-1))</f>
        <v>plays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>(I3750/86400)+25569+(-5/24)</f>
        <v>42416.040972222218</v>
      </c>
      <c r="K3750">
        <v>1453827436</v>
      </c>
      <c r="L3750" s="13">
        <f>(K3750/86400)+25569+(-5/24)</f>
        <v>42395.498101851852</v>
      </c>
      <c r="M3750" s="15" t="str">
        <f>TEXT(L3750, "mmm")</f>
        <v>Jan</v>
      </c>
      <c r="N3750" s="15" t="str">
        <f>TEXT(L3750, "yyyy")</f>
        <v>2016</v>
      </c>
      <c r="O3750" t="b">
        <v>0</v>
      </c>
      <c r="P3750">
        <v>52</v>
      </c>
      <c r="Q3750" t="b">
        <v>1</v>
      </c>
      <c r="R3750" t="s">
        <v>8305</v>
      </c>
      <c r="S3750" s="10">
        <f>(E3750/D3750)*100</f>
        <v>103.52</v>
      </c>
      <c r="T3750" s="12">
        <f>IF(P3750&gt;0,E3750/P3750,0)</f>
        <v>99.538461538461533</v>
      </c>
      <c r="U3750" t="str">
        <f>LEFT(R3750,FIND("/",R3750,1)-1)</f>
        <v>theater</v>
      </c>
      <c r="V3750" t="str">
        <f>RIGHT(R3750,(LEN(R3750)-LEN(U3750)-1))</f>
        <v>musical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>(I3751/86400)+25569+(-5/24)</f>
        <v>42488.957638888889</v>
      </c>
      <c r="K3751">
        <v>1459220588</v>
      </c>
      <c r="L3751" s="13">
        <f>(K3751/86400)+25569+(-5/24)</f>
        <v>42457.918842592589</v>
      </c>
      <c r="M3751" s="15" t="str">
        <f>TEXT(L3751, "mmm")</f>
        <v>Mar</v>
      </c>
      <c r="N3751" s="15" t="str">
        <f>TEXT(L3751, "yyyy")</f>
        <v>2016</v>
      </c>
      <c r="O3751" t="b">
        <v>0</v>
      </c>
      <c r="P3751">
        <v>7</v>
      </c>
      <c r="Q3751" t="b">
        <v>1</v>
      </c>
      <c r="R3751" t="s">
        <v>8305</v>
      </c>
      <c r="S3751" s="10">
        <f>(E3751/D3751)*100</f>
        <v>105</v>
      </c>
      <c r="T3751" s="12">
        <f>IF(P3751&gt;0,E3751/P3751,0)</f>
        <v>75</v>
      </c>
      <c r="U3751" t="str">
        <f>LEFT(R3751,FIND("/",R3751,1)-1)</f>
        <v>theater</v>
      </c>
      <c r="V3751" t="str">
        <f>RIGHT(R3751,(LEN(R3751)-LEN(U3751)-1))</f>
        <v>musical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>(I3752/86400)+25569+(-5/24)</f>
        <v>42045.124305555553</v>
      </c>
      <c r="K3752">
        <v>1421105608</v>
      </c>
      <c r="L3752" s="13">
        <f>(K3752/86400)+25569+(-5/24)</f>
        <v>42016.773240740738</v>
      </c>
      <c r="M3752" s="15" t="str">
        <f>TEXT(L3752, "mmm")</f>
        <v>Jan</v>
      </c>
      <c r="N3752" s="15" t="str">
        <f>TEXT(L3752, "yyyy")</f>
        <v>2015</v>
      </c>
      <c r="O3752" t="b">
        <v>0</v>
      </c>
      <c r="P3752">
        <v>28</v>
      </c>
      <c r="Q3752" t="b">
        <v>1</v>
      </c>
      <c r="R3752" t="s">
        <v>8305</v>
      </c>
      <c r="S3752" s="10">
        <f>(E3752/D3752)*100</f>
        <v>100.44999999999999</v>
      </c>
      <c r="T3752" s="12">
        <f>IF(P3752&gt;0,E3752/P3752,0)</f>
        <v>215.25</v>
      </c>
      <c r="U3752" t="str">
        <f>LEFT(R3752,FIND("/",R3752,1)-1)</f>
        <v>theater</v>
      </c>
      <c r="V3752" t="str">
        <f>RIGHT(R3752,(LEN(R3752)-LEN(U3752)-1))</f>
        <v>musical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>(I3753/86400)+25569+(-5/24)</f>
        <v>42462.785567129627</v>
      </c>
      <c r="K3753">
        <v>1454460673</v>
      </c>
      <c r="L3753" s="13">
        <f>(K3753/86400)+25569+(-5/24)</f>
        <v>42402.827233796292</v>
      </c>
      <c r="M3753" s="15" t="str">
        <f>TEXT(L3753, "mmm")</f>
        <v>Feb</v>
      </c>
      <c r="N3753" s="15" t="str">
        <f>TEXT(L3753, "yyyy")</f>
        <v>2016</v>
      </c>
      <c r="O3753" t="b">
        <v>0</v>
      </c>
      <c r="P3753">
        <v>11</v>
      </c>
      <c r="Q3753" t="b">
        <v>1</v>
      </c>
      <c r="R3753" t="s">
        <v>8305</v>
      </c>
      <c r="S3753" s="10">
        <f>(E3753/D3753)*100</f>
        <v>132.6</v>
      </c>
      <c r="T3753" s="12">
        <f>IF(P3753&gt;0,E3753/P3753,0)</f>
        <v>120.54545454545455</v>
      </c>
      <c r="U3753" t="str">
        <f>LEFT(R3753,FIND("/",R3753,1)-1)</f>
        <v>theater</v>
      </c>
      <c r="V3753" t="str">
        <f>RIGHT(R3753,(LEN(R3753)-LEN(U3753)-1))</f>
        <v>musical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>(I3754/86400)+25569+(-5/24)</f>
        <v>42659.666666666664</v>
      </c>
      <c r="K3754">
        <v>1473189335</v>
      </c>
      <c r="L3754" s="13">
        <f>(K3754/86400)+25569+(-5/24)</f>
        <v>42619.594155092585</v>
      </c>
      <c r="M3754" s="15" t="str">
        <f>TEXT(L3754, "mmm")</f>
        <v>Sep</v>
      </c>
      <c r="N3754" s="15" t="str">
        <f>TEXT(L3754, "yyyy")</f>
        <v>2016</v>
      </c>
      <c r="O3754" t="b">
        <v>0</v>
      </c>
      <c r="P3754">
        <v>15</v>
      </c>
      <c r="Q3754" t="b">
        <v>1</v>
      </c>
      <c r="R3754" t="s">
        <v>8305</v>
      </c>
      <c r="S3754" s="10">
        <f>(E3754/D3754)*100</f>
        <v>112.99999999999999</v>
      </c>
      <c r="T3754" s="12">
        <f>IF(P3754&gt;0,E3754/P3754,0)</f>
        <v>37.666666666666664</v>
      </c>
      <c r="U3754" t="str">
        <f>LEFT(R3754,FIND("/",R3754,1)-1)</f>
        <v>theater</v>
      </c>
      <c r="V3754" t="str">
        <f>RIGHT(R3754,(LEN(R3754)-LEN(U3754)-1))</f>
        <v>musical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>(I3755/86400)+25569+(-5/24)</f>
        <v>42157.791666666664</v>
      </c>
      <c r="K3755">
        <v>1430768800</v>
      </c>
      <c r="L3755" s="13">
        <f>(K3755/86400)+25569+(-5/24)</f>
        <v>42128.615740740737</v>
      </c>
      <c r="M3755" s="15" t="str">
        <f>TEXT(L3755, "mmm")</f>
        <v>May</v>
      </c>
      <c r="N3755" s="15" t="str">
        <f>TEXT(L3755, "yyyy")</f>
        <v>2015</v>
      </c>
      <c r="O3755" t="b">
        <v>0</v>
      </c>
      <c r="P3755">
        <v>30</v>
      </c>
      <c r="Q3755" t="b">
        <v>1</v>
      </c>
      <c r="R3755" t="s">
        <v>8305</v>
      </c>
      <c r="S3755" s="10">
        <f>(E3755/D3755)*100</f>
        <v>103.34</v>
      </c>
      <c r="T3755" s="12">
        <f>IF(P3755&gt;0,E3755/P3755,0)</f>
        <v>172.23333333333332</v>
      </c>
      <c r="U3755" t="str">
        <f>LEFT(R3755,FIND("/",R3755,1)-1)</f>
        <v>theater</v>
      </c>
      <c r="V3755" t="str">
        <f>RIGHT(R3755,(LEN(R3755)-LEN(U3755)-1))</f>
        <v>musical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>(I3756/86400)+25569+(-5/24)</f>
        <v>41845.999305555553</v>
      </c>
      <c r="K3756">
        <v>1403125737</v>
      </c>
      <c r="L3756" s="13">
        <f>(K3756/86400)+25569+(-5/24)</f>
        <v>41808.67288194444</v>
      </c>
      <c r="M3756" s="15" t="str">
        <f>TEXT(L3756, "mmm")</f>
        <v>Jun</v>
      </c>
      <c r="N3756" s="15" t="str">
        <f>TEXT(L3756, "yyyy")</f>
        <v>2014</v>
      </c>
      <c r="O3756" t="b">
        <v>0</v>
      </c>
      <c r="P3756">
        <v>27</v>
      </c>
      <c r="Q3756" t="b">
        <v>1</v>
      </c>
      <c r="R3756" t="s">
        <v>8305</v>
      </c>
      <c r="S3756" s="10">
        <f>(E3756/D3756)*100</f>
        <v>120</v>
      </c>
      <c r="T3756" s="12">
        <f>IF(P3756&gt;0,E3756/P3756,0)</f>
        <v>111.11111111111111</v>
      </c>
      <c r="U3756" t="str">
        <f>LEFT(R3756,FIND("/",R3756,1)-1)</f>
        <v>theater</v>
      </c>
      <c r="V3756" t="str">
        <f>RIGHT(R3756,(LEN(R3756)-LEN(U3756)-1))</f>
        <v>musical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>(I3757/86400)+25569+(-5/24)</f>
        <v>42475.658645833326</v>
      </c>
      <c r="K3757">
        <v>1458161307</v>
      </c>
      <c r="L3757" s="13">
        <f>(K3757/86400)+25569+(-5/24)</f>
        <v>42445.658645833326</v>
      </c>
      <c r="M3757" s="15" t="str">
        <f>TEXT(L3757, "mmm")</f>
        <v>Mar</v>
      </c>
      <c r="N3757" s="15" t="str">
        <f>TEXT(L3757, "yyyy")</f>
        <v>2016</v>
      </c>
      <c r="O3757" t="b">
        <v>0</v>
      </c>
      <c r="P3757">
        <v>28</v>
      </c>
      <c r="Q3757" t="b">
        <v>1</v>
      </c>
      <c r="R3757" t="s">
        <v>8305</v>
      </c>
      <c r="S3757" s="10">
        <f>(E3757/D3757)*100</f>
        <v>129.63636363636363</v>
      </c>
      <c r="T3757" s="12">
        <f>IF(P3757&gt;0,E3757/P3757,0)</f>
        <v>25.464285714285715</v>
      </c>
      <c r="U3757" t="str">
        <f>LEFT(R3757,FIND("/",R3757,1)-1)</f>
        <v>theater</v>
      </c>
      <c r="V3757" t="str">
        <f>RIGHT(R3757,(LEN(R3757)-LEN(U3757)-1))</f>
        <v>musical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>(I3758/86400)+25569+(-5/24)</f>
        <v>41801.606458333328</v>
      </c>
      <c r="K3758">
        <v>1399923198</v>
      </c>
      <c r="L3758" s="13">
        <f>(K3758/86400)+25569+(-5/24)</f>
        <v>41771.606458333328</v>
      </c>
      <c r="M3758" s="15" t="str">
        <f>TEXT(L3758, "mmm")</f>
        <v>May</v>
      </c>
      <c r="N3758" s="15" t="str">
        <f>TEXT(L3758, "yyyy")</f>
        <v>2014</v>
      </c>
      <c r="O3758" t="b">
        <v>0</v>
      </c>
      <c r="P3758">
        <v>17</v>
      </c>
      <c r="Q3758" t="b">
        <v>1</v>
      </c>
      <c r="R3758" t="s">
        <v>8305</v>
      </c>
      <c r="S3758" s="10">
        <f>(E3758/D3758)*100</f>
        <v>101.11111111111111</v>
      </c>
      <c r="T3758" s="12">
        <f>IF(P3758&gt;0,E3758/P3758,0)</f>
        <v>267.64705882352939</v>
      </c>
      <c r="U3758" t="str">
        <f>LEFT(R3758,FIND("/",R3758,1)-1)</f>
        <v>theater</v>
      </c>
      <c r="V3758" t="str">
        <f>RIGHT(R3758,(LEN(R3758)-LEN(U3758)-1))</f>
        <v>musical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>(I3759/86400)+25569+(-5/24)</f>
        <v>41974.642534722218</v>
      </c>
      <c r="K3759">
        <v>1415737515</v>
      </c>
      <c r="L3759" s="13">
        <f>(K3759/86400)+25569+(-5/24)</f>
        <v>41954.642534722218</v>
      </c>
      <c r="M3759" s="15" t="str">
        <f>TEXT(L3759, "mmm")</f>
        <v>Nov</v>
      </c>
      <c r="N3759" s="15" t="str">
        <f>TEXT(L3759, "yyyy")</f>
        <v>2014</v>
      </c>
      <c r="O3759" t="b">
        <v>0</v>
      </c>
      <c r="P3759">
        <v>50</v>
      </c>
      <c r="Q3759" t="b">
        <v>1</v>
      </c>
      <c r="R3759" t="s">
        <v>8305</v>
      </c>
      <c r="S3759" s="10">
        <f>(E3759/D3759)*100</f>
        <v>108.51428571428572</v>
      </c>
      <c r="T3759" s="12">
        <f>IF(P3759&gt;0,E3759/P3759,0)</f>
        <v>75.959999999999994</v>
      </c>
      <c r="U3759" t="str">
        <f>LEFT(R3759,FIND("/",R3759,1)-1)</f>
        <v>theater</v>
      </c>
      <c r="V3759" t="str">
        <f>RIGHT(R3759,(LEN(R3759)-LEN(U3759)-1))</f>
        <v>musical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>(I3760/86400)+25569+(-5/24)</f>
        <v>41778</v>
      </c>
      <c r="K3760">
        <v>1397819938</v>
      </c>
      <c r="L3760" s="13">
        <f>(K3760/86400)+25569+(-5/24)</f>
        <v>41747.263171296298</v>
      </c>
      <c r="M3760" s="15" t="str">
        <f>TEXT(L3760, "mmm")</f>
        <v>Apr</v>
      </c>
      <c r="N3760" s="15" t="str">
        <f>TEXT(L3760, "yyyy")</f>
        <v>2014</v>
      </c>
      <c r="O3760" t="b">
        <v>0</v>
      </c>
      <c r="P3760">
        <v>26</v>
      </c>
      <c r="Q3760" t="b">
        <v>1</v>
      </c>
      <c r="R3760" t="s">
        <v>8305</v>
      </c>
      <c r="S3760" s="10">
        <f>(E3760/D3760)*100</f>
        <v>102.33333333333334</v>
      </c>
      <c r="T3760" s="12">
        <f>IF(P3760&gt;0,E3760/P3760,0)</f>
        <v>59.03846153846154</v>
      </c>
      <c r="U3760" t="str">
        <f>LEFT(R3760,FIND("/",R3760,1)-1)</f>
        <v>theater</v>
      </c>
      <c r="V3760" t="str">
        <f>RIGHT(R3760,(LEN(R3760)-LEN(U3760)-1))</f>
        <v>musical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>(I3761/86400)+25569+(-5/24)</f>
        <v>42241.899918981479</v>
      </c>
      <c r="K3761">
        <v>1435372553</v>
      </c>
      <c r="L3761" s="13">
        <f>(K3761/86400)+25569+(-5/24)</f>
        <v>42181.899918981479</v>
      </c>
      <c r="M3761" s="15" t="str">
        <f>TEXT(L3761, "mmm")</f>
        <v>Jun</v>
      </c>
      <c r="N3761" s="15" t="str">
        <f>TEXT(L3761, "yyyy")</f>
        <v>2015</v>
      </c>
      <c r="O3761" t="b">
        <v>0</v>
      </c>
      <c r="P3761">
        <v>88</v>
      </c>
      <c r="Q3761" t="b">
        <v>1</v>
      </c>
      <c r="R3761" t="s">
        <v>8305</v>
      </c>
      <c r="S3761" s="10">
        <f>(E3761/D3761)*100</f>
        <v>110.24425000000002</v>
      </c>
      <c r="T3761" s="12">
        <f>IF(P3761&gt;0,E3761/P3761,0)</f>
        <v>50.111022727272733</v>
      </c>
      <c r="U3761" t="str">
        <f>LEFT(R3761,FIND("/",R3761,1)-1)</f>
        <v>theater</v>
      </c>
      <c r="V3761" t="str">
        <f>RIGHT(R3761,(LEN(R3761)-LEN(U3761)-1))</f>
        <v>musical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>(I3762/86400)+25569+(-5/24)</f>
        <v>41764.316967592589</v>
      </c>
      <c r="K3762">
        <v>1397133386</v>
      </c>
      <c r="L3762" s="13">
        <f>(K3762/86400)+25569+(-5/24)</f>
        <v>41739.316967592589</v>
      </c>
      <c r="M3762" s="15" t="str">
        <f>TEXT(L3762, "mmm")</f>
        <v>Apr</v>
      </c>
      <c r="N3762" s="15" t="str">
        <f>TEXT(L3762, "yyyy")</f>
        <v>2014</v>
      </c>
      <c r="O3762" t="b">
        <v>0</v>
      </c>
      <c r="P3762">
        <v>91</v>
      </c>
      <c r="Q3762" t="b">
        <v>1</v>
      </c>
      <c r="R3762" t="s">
        <v>8305</v>
      </c>
      <c r="S3762" s="10">
        <f>(E3762/D3762)*100</f>
        <v>101.0154</v>
      </c>
      <c r="T3762" s="12">
        <f>IF(P3762&gt;0,E3762/P3762,0)</f>
        <v>55.502967032967035</v>
      </c>
      <c r="U3762" t="str">
        <f>LEFT(R3762,FIND("/",R3762,1)-1)</f>
        <v>theater</v>
      </c>
      <c r="V3762" t="str">
        <f>RIGHT(R3762,(LEN(R3762)-LEN(U3762)-1))</f>
        <v>musical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>(I3763/86400)+25569+(-5/24)</f>
        <v>42226.749999999993</v>
      </c>
      <c r="K3763">
        <v>1434625937</v>
      </c>
      <c r="L3763" s="13">
        <f>(K3763/86400)+25569+(-5/24)</f>
        <v>42173.258530092593</v>
      </c>
      <c r="M3763" s="15" t="str">
        <f>TEXT(L3763, "mmm")</f>
        <v>Jun</v>
      </c>
      <c r="N3763" s="15" t="str">
        <f>TEXT(L3763, "yyyy")</f>
        <v>2015</v>
      </c>
      <c r="O3763" t="b">
        <v>0</v>
      </c>
      <c r="P3763">
        <v>3</v>
      </c>
      <c r="Q3763" t="b">
        <v>1</v>
      </c>
      <c r="R3763" t="s">
        <v>8305</v>
      </c>
      <c r="S3763" s="10">
        <f>(E3763/D3763)*100</f>
        <v>100</v>
      </c>
      <c r="T3763" s="12">
        <f>IF(P3763&gt;0,E3763/P3763,0)</f>
        <v>166.66666666666666</v>
      </c>
      <c r="U3763" t="str">
        <f>LEFT(R3763,FIND("/",R3763,1)-1)</f>
        <v>theater</v>
      </c>
      <c r="V3763" t="str">
        <f>RIGHT(R3763,(LEN(R3763)-LEN(U3763)-1))</f>
        <v>musical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>(I3764/86400)+25569+(-5/24)</f>
        <v>42218.605196759258</v>
      </c>
      <c r="K3764">
        <v>1436383889</v>
      </c>
      <c r="L3764" s="13">
        <f>(K3764/86400)+25569+(-5/24)</f>
        <v>42193.605196759258</v>
      </c>
      <c r="M3764" s="15" t="str">
        <f>TEXT(L3764, "mmm")</f>
        <v>Jul</v>
      </c>
      <c r="N3764" s="15" t="str">
        <f>TEXT(L3764, "yyyy")</f>
        <v>2015</v>
      </c>
      <c r="O3764" t="b">
        <v>0</v>
      </c>
      <c r="P3764">
        <v>28</v>
      </c>
      <c r="Q3764" t="b">
        <v>1</v>
      </c>
      <c r="R3764" t="s">
        <v>8305</v>
      </c>
      <c r="S3764" s="10">
        <f>(E3764/D3764)*100</f>
        <v>106.24</v>
      </c>
      <c r="T3764" s="12">
        <f>IF(P3764&gt;0,E3764/P3764,0)</f>
        <v>47.428571428571431</v>
      </c>
      <c r="U3764" t="str">
        <f>LEFT(R3764,FIND("/",R3764,1)-1)</f>
        <v>theater</v>
      </c>
      <c r="V3764" t="str">
        <f>RIGHT(R3764,(LEN(R3764)-LEN(U3764)-1))</f>
        <v>musical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>(I3765/86400)+25569+(-5/24)</f>
        <v>42095.500300925924</v>
      </c>
      <c r="K3765">
        <v>1425319226</v>
      </c>
      <c r="L3765" s="13">
        <f>(K3765/86400)+25569+(-5/24)</f>
        <v>42065.541967592588</v>
      </c>
      <c r="M3765" s="15" t="str">
        <f>TEXT(L3765, "mmm")</f>
        <v>Mar</v>
      </c>
      <c r="N3765" s="15" t="str">
        <f>TEXT(L3765, "yyyy")</f>
        <v>2015</v>
      </c>
      <c r="O3765" t="b">
        <v>0</v>
      </c>
      <c r="P3765">
        <v>77</v>
      </c>
      <c r="Q3765" t="b">
        <v>1</v>
      </c>
      <c r="R3765" t="s">
        <v>8305</v>
      </c>
      <c r="S3765" s="10">
        <f>(E3765/D3765)*100</f>
        <v>100</v>
      </c>
      <c r="T3765" s="12">
        <f>IF(P3765&gt;0,E3765/P3765,0)</f>
        <v>64.935064935064929</v>
      </c>
      <c r="U3765" t="str">
        <f>LEFT(R3765,FIND("/",R3765,1)-1)</f>
        <v>theater</v>
      </c>
      <c r="V3765" t="str">
        <f>RIGHT(R3765,(LEN(R3765)-LEN(U3765)-1))</f>
        <v>musical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>(I3766/86400)+25569+(-5/24)</f>
        <v>42518.816666666666</v>
      </c>
      <c r="K3766">
        <v>1462824832</v>
      </c>
      <c r="L3766" s="13">
        <f>(K3766/86400)+25569+(-5/24)</f>
        <v>42499.634629629632</v>
      </c>
      <c r="M3766" s="15" t="str">
        <f>TEXT(L3766, "mmm")</f>
        <v>May</v>
      </c>
      <c r="N3766" s="15" t="str">
        <f>TEXT(L3766, "yyyy")</f>
        <v>2016</v>
      </c>
      <c r="O3766" t="b">
        <v>0</v>
      </c>
      <c r="P3766">
        <v>27</v>
      </c>
      <c r="Q3766" t="b">
        <v>1</v>
      </c>
      <c r="R3766" t="s">
        <v>8305</v>
      </c>
      <c r="S3766" s="10">
        <f>(E3766/D3766)*100</f>
        <v>100</v>
      </c>
      <c r="T3766" s="12">
        <f>IF(P3766&gt;0,E3766/P3766,0)</f>
        <v>55.555555555555557</v>
      </c>
      <c r="U3766" t="str">
        <f>LEFT(R3766,FIND("/",R3766,1)-1)</f>
        <v>theater</v>
      </c>
      <c r="V3766" t="str">
        <f>RIGHT(R3766,(LEN(R3766)-LEN(U3766)-1))</f>
        <v>musical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>(I3767/86400)+25569+(-5/24)</f>
        <v>41850.568078703705</v>
      </c>
      <c r="K3767">
        <v>1404153482</v>
      </c>
      <c r="L3767" s="13">
        <f>(K3767/86400)+25569+(-5/24)</f>
        <v>41820.568078703705</v>
      </c>
      <c r="M3767" s="15" t="str">
        <f>TEXT(L3767, "mmm")</f>
        <v>Jun</v>
      </c>
      <c r="N3767" s="15" t="str">
        <f>TEXT(L3767, "yyyy")</f>
        <v>2014</v>
      </c>
      <c r="O3767" t="b">
        <v>0</v>
      </c>
      <c r="P3767">
        <v>107</v>
      </c>
      <c r="Q3767" t="b">
        <v>1</v>
      </c>
      <c r="R3767" t="s">
        <v>8305</v>
      </c>
      <c r="S3767" s="10">
        <f>(E3767/D3767)*100</f>
        <v>113.45714285714286</v>
      </c>
      <c r="T3767" s="12">
        <f>IF(P3767&gt;0,E3767/P3767,0)</f>
        <v>74.224299065420567</v>
      </c>
      <c r="U3767" t="str">
        <f>LEFT(R3767,FIND("/",R3767,1)-1)</f>
        <v>theater</v>
      </c>
      <c r="V3767" t="str">
        <f>RIGHT(R3767,(LEN(R3767)-LEN(U3767)-1))</f>
        <v>musical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>(I3768/86400)+25569+(-5/24)</f>
        <v>41822.958854166667</v>
      </c>
      <c r="K3768">
        <v>1401336045</v>
      </c>
      <c r="L3768" s="13">
        <f>(K3768/86400)+25569+(-5/24)</f>
        <v>41787.958854166667</v>
      </c>
      <c r="M3768" s="15" t="str">
        <f>TEXT(L3768, "mmm")</f>
        <v>May</v>
      </c>
      <c r="N3768" s="15" t="str">
        <f>TEXT(L3768, "yyyy")</f>
        <v>2014</v>
      </c>
      <c r="O3768" t="b">
        <v>0</v>
      </c>
      <c r="P3768">
        <v>96</v>
      </c>
      <c r="Q3768" t="b">
        <v>1</v>
      </c>
      <c r="R3768" t="s">
        <v>8305</v>
      </c>
      <c r="S3768" s="10">
        <f>(E3768/D3768)*100</f>
        <v>102.65010000000001</v>
      </c>
      <c r="T3768" s="12">
        <f>IF(P3768&gt;0,E3768/P3768,0)</f>
        <v>106.9271875</v>
      </c>
      <c r="U3768" t="str">
        <f>LEFT(R3768,FIND("/",R3768,1)-1)</f>
        <v>theater</v>
      </c>
      <c r="V3768" t="str">
        <f>RIGHT(R3768,(LEN(R3768)-LEN(U3768)-1))</f>
        <v>musical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>(I3769/86400)+25569+(-5/24)</f>
        <v>42063.999305555553</v>
      </c>
      <c r="K3769">
        <v>1423960097</v>
      </c>
      <c r="L3769" s="13">
        <f>(K3769/86400)+25569+(-5/24)</f>
        <v>42049.811307870368</v>
      </c>
      <c r="M3769" s="15" t="str">
        <f>TEXT(L3769, "mmm")</f>
        <v>Feb</v>
      </c>
      <c r="N3769" s="15" t="str">
        <f>TEXT(L3769, "yyyy")</f>
        <v>2015</v>
      </c>
      <c r="O3769" t="b">
        <v>0</v>
      </c>
      <c r="P3769">
        <v>56</v>
      </c>
      <c r="Q3769" t="b">
        <v>1</v>
      </c>
      <c r="R3769" t="s">
        <v>8305</v>
      </c>
      <c r="S3769" s="10">
        <f>(E3769/D3769)*100</f>
        <v>116.75</v>
      </c>
      <c r="T3769" s="12">
        <f>IF(P3769&gt;0,E3769/P3769,0)</f>
        <v>41.696428571428569</v>
      </c>
      <c r="U3769" t="str">
        <f>LEFT(R3769,FIND("/",R3769,1)-1)</f>
        <v>theater</v>
      </c>
      <c r="V3769" t="str">
        <f>RIGHT(R3769,(LEN(R3769)-LEN(U3769)-1))</f>
        <v>musical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>(I3770/86400)+25569+(-5/24)</f>
        <v>41802.519560185181</v>
      </c>
      <c r="K3770">
        <v>1400002090</v>
      </c>
      <c r="L3770" s="13">
        <f>(K3770/86400)+25569+(-5/24)</f>
        <v>41772.519560185181</v>
      </c>
      <c r="M3770" s="15" t="str">
        <f>TEXT(L3770, "mmm")</f>
        <v>May</v>
      </c>
      <c r="N3770" s="15" t="str">
        <f>TEXT(L3770, "yyyy")</f>
        <v>2014</v>
      </c>
      <c r="O3770" t="b">
        <v>0</v>
      </c>
      <c r="P3770">
        <v>58</v>
      </c>
      <c r="Q3770" t="b">
        <v>1</v>
      </c>
      <c r="R3770" t="s">
        <v>8305</v>
      </c>
      <c r="S3770" s="10">
        <f>(E3770/D3770)*100</f>
        <v>107.65274999999998</v>
      </c>
      <c r="T3770" s="12">
        <f>IF(P3770&gt;0,E3770/P3770,0)</f>
        <v>74.243275862068955</v>
      </c>
      <c r="U3770" t="str">
        <f>LEFT(R3770,FIND("/",R3770,1)-1)</f>
        <v>theater</v>
      </c>
      <c r="V3770" t="str">
        <f>RIGHT(R3770,(LEN(R3770)-LEN(U3770)-1))</f>
        <v>musical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>(I3771/86400)+25569+(-5/24)</f>
        <v>42475.389803240738</v>
      </c>
      <c r="K3771">
        <v>1458138079</v>
      </c>
      <c r="L3771" s="13">
        <f>(K3771/86400)+25569+(-5/24)</f>
        <v>42445.389803240738</v>
      </c>
      <c r="M3771" s="15" t="str">
        <f>TEXT(L3771, "mmm")</f>
        <v>Mar</v>
      </c>
      <c r="N3771" s="15" t="str">
        <f>TEXT(L3771, "yyyy")</f>
        <v>2016</v>
      </c>
      <c r="O3771" t="b">
        <v>0</v>
      </c>
      <c r="P3771">
        <v>15</v>
      </c>
      <c r="Q3771" t="b">
        <v>1</v>
      </c>
      <c r="R3771" t="s">
        <v>8305</v>
      </c>
      <c r="S3771" s="10">
        <f>(E3771/D3771)*100</f>
        <v>100</v>
      </c>
      <c r="T3771" s="12">
        <f>IF(P3771&gt;0,E3771/P3771,0)</f>
        <v>73.333333333333329</v>
      </c>
      <c r="U3771" t="str">
        <f>LEFT(R3771,FIND("/",R3771,1)-1)</f>
        <v>theater</v>
      </c>
      <c r="V3771" t="str">
        <f>RIGHT(R3771,(LEN(R3771)-LEN(U3771)-1))</f>
        <v>musical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>(I3772/86400)+25569+(-5/24)</f>
        <v>42168.722337962965</v>
      </c>
      <c r="K3772">
        <v>1431642010</v>
      </c>
      <c r="L3772" s="13">
        <f>(K3772/86400)+25569+(-5/24)</f>
        <v>42138.722337962965</v>
      </c>
      <c r="M3772" s="15" t="str">
        <f>TEXT(L3772, "mmm")</f>
        <v>May</v>
      </c>
      <c r="N3772" s="15" t="str">
        <f>TEXT(L3772, "yyyy")</f>
        <v>2015</v>
      </c>
      <c r="O3772" t="b">
        <v>0</v>
      </c>
      <c r="P3772">
        <v>20</v>
      </c>
      <c r="Q3772" t="b">
        <v>1</v>
      </c>
      <c r="R3772" t="s">
        <v>8305</v>
      </c>
      <c r="S3772" s="10">
        <f>(E3772/D3772)*100</f>
        <v>100</v>
      </c>
      <c r="T3772" s="12">
        <f>IF(P3772&gt;0,E3772/P3772,0)</f>
        <v>100</v>
      </c>
      <c r="U3772" t="str">
        <f>LEFT(R3772,FIND("/",R3772,1)-1)</f>
        <v>theater</v>
      </c>
      <c r="V3772" t="str">
        <f>RIGHT(R3772,(LEN(R3772)-LEN(U3772)-1))</f>
        <v>musical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>(I3773/86400)+25569+(-5/24)</f>
        <v>42507.791666666664</v>
      </c>
      <c r="K3773">
        <v>1462307652</v>
      </c>
      <c r="L3773" s="13">
        <f>(K3773/86400)+25569+(-5/24)</f>
        <v>42493.64875</v>
      </c>
      <c r="M3773" s="15" t="str">
        <f>TEXT(L3773, "mmm")</f>
        <v>May</v>
      </c>
      <c r="N3773" s="15" t="str">
        <f>TEXT(L3773, "yyyy")</f>
        <v>2016</v>
      </c>
      <c r="O3773" t="b">
        <v>0</v>
      </c>
      <c r="P3773">
        <v>38</v>
      </c>
      <c r="Q3773" t="b">
        <v>1</v>
      </c>
      <c r="R3773" t="s">
        <v>8305</v>
      </c>
      <c r="S3773" s="10">
        <f>(E3773/D3773)*100</f>
        <v>146</v>
      </c>
      <c r="T3773" s="12">
        <f>IF(P3773&gt;0,E3773/P3773,0)</f>
        <v>38.421052631578945</v>
      </c>
      <c r="U3773" t="str">
        <f>LEFT(R3773,FIND("/",R3773,1)-1)</f>
        <v>theater</v>
      </c>
      <c r="V3773" t="str">
        <f>RIGHT(R3773,(LEN(R3773)-LEN(U3773)-1))</f>
        <v>musical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>(I3774/86400)+25569+(-5/24)</f>
        <v>42703.041666666664</v>
      </c>
      <c r="K3774">
        <v>1478616506</v>
      </c>
      <c r="L3774" s="13">
        <f>(K3774/86400)+25569+(-5/24)</f>
        <v>42682.408634259256</v>
      </c>
      <c r="M3774" s="15" t="str">
        <f>TEXT(L3774, "mmm")</f>
        <v>Nov</v>
      </c>
      <c r="N3774" s="15" t="str">
        <f>TEXT(L3774, "yyyy")</f>
        <v>2016</v>
      </c>
      <c r="O3774" t="b">
        <v>0</v>
      </c>
      <c r="P3774">
        <v>33</v>
      </c>
      <c r="Q3774" t="b">
        <v>1</v>
      </c>
      <c r="R3774" t="s">
        <v>8305</v>
      </c>
      <c r="S3774" s="10">
        <f>(E3774/D3774)*100</f>
        <v>110.2</v>
      </c>
      <c r="T3774" s="12">
        <f>IF(P3774&gt;0,E3774/P3774,0)</f>
        <v>166.96969696969697</v>
      </c>
      <c r="U3774" t="str">
        <f>LEFT(R3774,FIND("/",R3774,1)-1)</f>
        <v>theater</v>
      </c>
      <c r="V3774" t="str">
        <f>RIGHT(R3774,(LEN(R3774)-LEN(U3774)-1))</f>
        <v>musical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>(I3775/86400)+25569+(-5/24)</f>
        <v>42688.880555555552</v>
      </c>
      <c r="K3775">
        <v>1476317247</v>
      </c>
      <c r="L3775" s="13">
        <f>(K3775/86400)+25569+(-5/24)</f>
        <v>42655.796840277777</v>
      </c>
      <c r="M3775" s="15" t="str">
        <f>TEXT(L3775, "mmm")</f>
        <v>Oct</v>
      </c>
      <c r="N3775" s="15" t="str">
        <f>TEXT(L3775, "yyyy")</f>
        <v>2016</v>
      </c>
      <c r="O3775" t="b">
        <v>0</v>
      </c>
      <c r="P3775">
        <v>57</v>
      </c>
      <c r="Q3775" t="b">
        <v>1</v>
      </c>
      <c r="R3775" t="s">
        <v>8305</v>
      </c>
      <c r="S3775" s="10">
        <f>(E3775/D3775)*100</f>
        <v>108.2</v>
      </c>
      <c r="T3775" s="12">
        <f>IF(P3775&gt;0,E3775/P3775,0)</f>
        <v>94.912280701754383</v>
      </c>
      <c r="U3775" t="str">
        <f>LEFT(R3775,FIND("/",R3775,1)-1)</f>
        <v>theater</v>
      </c>
      <c r="V3775" t="str">
        <f>RIGHT(R3775,(LEN(R3775)-LEN(U3775)-1))</f>
        <v>musical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>(I3776/86400)+25569+(-5/24)</f>
        <v>42103.583969907406</v>
      </c>
      <c r="K3776">
        <v>1427223655</v>
      </c>
      <c r="L3776" s="13">
        <f>(K3776/86400)+25569+(-5/24)</f>
        <v>42087.583969907406</v>
      </c>
      <c r="M3776" s="15" t="str">
        <f>TEXT(L3776, "mmm")</f>
        <v>Mar</v>
      </c>
      <c r="N3776" s="15" t="str">
        <f>TEXT(L3776, "yyyy")</f>
        <v>2015</v>
      </c>
      <c r="O3776" t="b">
        <v>0</v>
      </c>
      <c r="P3776">
        <v>25</v>
      </c>
      <c r="Q3776" t="b">
        <v>1</v>
      </c>
      <c r="R3776" t="s">
        <v>8305</v>
      </c>
      <c r="S3776" s="10">
        <f>(E3776/D3776)*100</f>
        <v>100</v>
      </c>
      <c r="T3776" s="12">
        <f>IF(P3776&gt;0,E3776/P3776,0)</f>
        <v>100</v>
      </c>
      <c r="U3776" t="str">
        <f>LEFT(R3776,FIND("/",R3776,1)-1)</f>
        <v>theater</v>
      </c>
      <c r="V3776" t="str">
        <f>RIGHT(R3776,(LEN(R3776)-LEN(U3776)-1))</f>
        <v>musical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>(I3777/86400)+25569+(-5/24)</f>
        <v>42102.958333333336</v>
      </c>
      <c r="K3777">
        <v>1426199843</v>
      </c>
      <c r="L3777" s="13">
        <f>(K3777/86400)+25569+(-5/24)</f>
        <v>42075.734293981477</v>
      </c>
      <c r="M3777" s="15" t="str">
        <f>TEXT(L3777, "mmm")</f>
        <v>Mar</v>
      </c>
      <c r="N3777" s="15" t="str">
        <f>TEXT(L3777, "yyyy")</f>
        <v>2015</v>
      </c>
      <c r="O3777" t="b">
        <v>0</v>
      </c>
      <c r="P3777">
        <v>14</v>
      </c>
      <c r="Q3777" t="b">
        <v>1</v>
      </c>
      <c r="R3777" t="s">
        <v>8305</v>
      </c>
      <c r="S3777" s="10">
        <f>(E3777/D3777)*100</f>
        <v>100.25</v>
      </c>
      <c r="T3777" s="12">
        <f>IF(P3777&gt;0,E3777/P3777,0)</f>
        <v>143.21428571428572</v>
      </c>
      <c r="U3777" t="str">
        <f>LEFT(R3777,FIND("/",R3777,1)-1)</f>
        <v>theater</v>
      </c>
      <c r="V3777" t="str">
        <f>RIGHT(R3777,(LEN(R3777)-LEN(U3777)-1))</f>
        <v>musical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>(I3778/86400)+25569+(-5/24)</f>
        <v>41851.833333333328</v>
      </c>
      <c r="K3778">
        <v>1403599778</v>
      </c>
      <c r="L3778" s="13">
        <f>(K3778/86400)+25569+(-5/24)</f>
        <v>41814.159467592588</v>
      </c>
      <c r="M3778" s="15" t="str">
        <f>TEXT(L3778, "mmm")</f>
        <v>Jun</v>
      </c>
      <c r="N3778" s="15" t="str">
        <f>TEXT(L3778, "yyyy")</f>
        <v>2014</v>
      </c>
      <c r="O3778" t="b">
        <v>0</v>
      </c>
      <c r="P3778">
        <v>94</v>
      </c>
      <c r="Q3778" t="b">
        <v>1</v>
      </c>
      <c r="R3778" t="s">
        <v>8305</v>
      </c>
      <c r="S3778" s="10">
        <f>(E3778/D3778)*100</f>
        <v>106.71250000000001</v>
      </c>
      <c r="T3778" s="12">
        <f>IF(P3778&gt;0,E3778/P3778,0)</f>
        <v>90.819148936170208</v>
      </c>
      <c r="U3778" t="str">
        <f>LEFT(R3778,FIND("/",R3778,1)-1)</f>
        <v>theater</v>
      </c>
      <c r="V3778" t="str">
        <f>RIGHT(R3778,(LEN(R3778)-LEN(U3778)-1))</f>
        <v>musical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>(I3779/86400)+25569+(-5/24)</f>
        <v>41908.958333333328</v>
      </c>
      <c r="K3779">
        <v>1409884821</v>
      </c>
      <c r="L3779" s="13">
        <f>(K3779/86400)+25569+(-5/24)</f>
        <v>41886.903020833335</v>
      </c>
      <c r="M3779" s="15" t="str">
        <f>TEXT(L3779, "mmm")</f>
        <v>Sep</v>
      </c>
      <c r="N3779" s="15" t="str">
        <f>TEXT(L3779, "yyyy")</f>
        <v>2014</v>
      </c>
      <c r="O3779" t="b">
        <v>0</v>
      </c>
      <c r="P3779">
        <v>59</v>
      </c>
      <c r="Q3779" t="b">
        <v>1</v>
      </c>
      <c r="R3779" t="s">
        <v>8305</v>
      </c>
      <c r="S3779" s="10">
        <f>(E3779/D3779)*100</f>
        <v>143.19999999999999</v>
      </c>
      <c r="T3779" s="12">
        <f>IF(P3779&gt;0,E3779/P3779,0)</f>
        <v>48.542372881355931</v>
      </c>
      <c r="U3779" t="str">
        <f>LEFT(R3779,FIND("/",R3779,1)-1)</f>
        <v>theater</v>
      </c>
      <c r="V3779" t="str">
        <f>RIGHT(R3779,(LEN(R3779)-LEN(U3779)-1))</f>
        <v>musical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>(I3780/86400)+25569+(-5/24)</f>
        <v>42049.610879629625</v>
      </c>
      <c r="K3780">
        <v>1418758780</v>
      </c>
      <c r="L3780" s="13">
        <f>(K3780/86400)+25569+(-5/24)</f>
        <v>41989.610879629625</v>
      </c>
      <c r="M3780" s="15" t="str">
        <f>TEXT(L3780, "mmm")</f>
        <v>Dec</v>
      </c>
      <c r="N3780" s="15" t="str">
        <f>TEXT(L3780, "yyyy")</f>
        <v>2014</v>
      </c>
      <c r="O3780" t="b">
        <v>0</v>
      </c>
      <c r="P3780">
        <v>36</v>
      </c>
      <c r="Q3780" t="b">
        <v>1</v>
      </c>
      <c r="R3780" t="s">
        <v>8305</v>
      </c>
      <c r="S3780" s="10">
        <f>(E3780/D3780)*100</f>
        <v>105.04166666666667</v>
      </c>
      <c r="T3780" s="12">
        <f>IF(P3780&gt;0,E3780/P3780,0)</f>
        <v>70.027777777777771</v>
      </c>
      <c r="U3780" t="str">
        <f>LEFT(R3780,FIND("/",R3780,1)-1)</f>
        <v>theater</v>
      </c>
      <c r="V3780" t="str">
        <f>RIGHT(R3780,(LEN(R3780)-LEN(U3780)-1))</f>
        <v>musical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>(I3781/86400)+25569+(-5/24)</f>
        <v>42455.485416666663</v>
      </c>
      <c r="K3781">
        <v>1456421940</v>
      </c>
      <c r="L3781" s="13">
        <f>(K3781/86400)+25569+(-5/24)</f>
        <v>42425.527083333327</v>
      </c>
      <c r="M3781" s="15" t="str">
        <f>TEXT(L3781, "mmm")</f>
        <v>Feb</v>
      </c>
      <c r="N3781" s="15" t="str">
        <f>TEXT(L3781, "yyyy")</f>
        <v>2016</v>
      </c>
      <c r="O3781" t="b">
        <v>0</v>
      </c>
      <c r="P3781">
        <v>115</v>
      </c>
      <c r="Q3781" t="b">
        <v>1</v>
      </c>
      <c r="R3781" t="s">
        <v>8305</v>
      </c>
      <c r="S3781" s="10">
        <f>(E3781/D3781)*100</f>
        <v>103.98</v>
      </c>
      <c r="T3781" s="12">
        <f>IF(P3781&gt;0,E3781/P3781,0)</f>
        <v>135.62608695652173</v>
      </c>
      <c r="U3781" t="str">
        <f>LEFT(R3781,FIND("/",R3781,1)-1)</f>
        <v>theater</v>
      </c>
      <c r="V3781" t="str">
        <f>RIGHT(R3781,(LEN(R3781)-LEN(U3781)-1))</f>
        <v>musical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>(I3782/86400)+25569+(-5/24)</f>
        <v>42198.629166666666</v>
      </c>
      <c r="K3782">
        <v>1433999785</v>
      </c>
      <c r="L3782" s="13">
        <f>(K3782/86400)+25569+(-5/24)</f>
        <v>42166.011400462965</v>
      </c>
      <c r="M3782" s="15" t="str">
        <f>TEXT(L3782, "mmm")</f>
        <v>Jun</v>
      </c>
      <c r="N3782" s="15" t="str">
        <f>TEXT(L3782, "yyyy")</f>
        <v>2015</v>
      </c>
      <c r="O3782" t="b">
        <v>0</v>
      </c>
      <c r="P3782">
        <v>30</v>
      </c>
      <c r="Q3782" t="b">
        <v>1</v>
      </c>
      <c r="R3782" t="s">
        <v>8305</v>
      </c>
      <c r="S3782" s="10">
        <f>(E3782/D3782)*100</f>
        <v>120</v>
      </c>
      <c r="T3782" s="12">
        <f>IF(P3782&gt;0,E3782/P3782,0)</f>
        <v>100</v>
      </c>
      <c r="U3782" t="str">
        <f>LEFT(R3782,FIND("/",R3782,1)-1)</f>
        <v>theater</v>
      </c>
      <c r="V3782" t="str">
        <f>RIGHT(R3782,(LEN(R3782)-LEN(U3782)-1))</f>
        <v>musical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>(I3783/86400)+25569+(-5/24)</f>
        <v>41890.674594907403</v>
      </c>
      <c r="K3783">
        <v>1408050685</v>
      </c>
      <c r="L3783" s="13">
        <f>(K3783/86400)+25569+(-5/24)</f>
        <v>41865.674594907403</v>
      </c>
      <c r="M3783" s="15" t="str">
        <f>TEXT(L3783, "mmm")</f>
        <v>Aug</v>
      </c>
      <c r="N3783" s="15" t="str">
        <f>TEXT(L3783, "yyyy")</f>
        <v>2014</v>
      </c>
      <c r="O3783" t="b">
        <v>0</v>
      </c>
      <c r="P3783">
        <v>52</v>
      </c>
      <c r="Q3783" t="b">
        <v>1</v>
      </c>
      <c r="R3783" t="s">
        <v>8305</v>
      </c>
      <c r="S3783" s="10">
        <f>(E3783/D3783)*100</f>
        <v>109.66666666666667</v>
      </c>
      <c r="T3783" s="12">
        <f>IF(P3783&gt;0,E3783/P3783,0)</f>
        <v>94.90384615384616</v>
      </c>
      <c r="U3783" t="str">
        <f>LEFT(R3783,FIND("/",R3783,1)-1)</f>
        <v>theater</v>
      </c>
      <c r="V3783" t="str">
        <f>RIGHT(R3783,(LEN(R3783)-LEN(U3783)-1))</f>
        <v>musical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>(I3784/86400)+25569+(-5/24)</f>
        <v>42575.749999999993</v>
      </c>
      <c r="K3784">
        <v>1466887297</v>
      </c>
      <c r="L3784" s="13">
        <f>(K3784/86400)+25569+(-5/24)</f>
        <v>42546.653900462959</v>
      </c>
      <c r="M3784" s="15" t="str">
        <f>TEXT(L3784, "mmm")</f>
        <v>Jun</v>
      </c>
      <c r="N3784" s="15" t="str">
        <f>TEXT(L3784, "yyyy")</f>
        <v>2016</v>
      </c>
      <c r="O3784" t="b">
        <v>0</v>
      </c>
      <c r="P3784">
        <v>27</v>
      </c>
      <c r="Q3784" t="b">
        <v>1</v>
      </c>
      <c r="R3784" t="s">
        <v>8305</v>
      </c>
      <c r="S3784" s="10">
        <f>(E3784/D3784)*100</f>
        <v>101.75</v>
      </c>
      <c r="T3784" s="12">
        <f>IF(P3784&gt;0,E3784/P3784,0)</f>
        <v>75.370370370370367</v>
      </c>
      <c r="U3784" t="str">
        <f>LEFT(R3784,FIND("/",R3784,1)-1)</f>
        <v>theater</v>
      </c>
      <c r="V3784" t="str">
        <f>RIGHT(R3784,(LEN(R3784)-LEN(U3784)-1))</f>
        <v>musical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>(I3785/86400)+25569+(-5/24)</f>
        <v>42444.458333333336</v>
      </c>
      <c r="K3785">
        <v>1455938520</v>
      </c>
      <c r="L3785" s="13">
        <f>(K3785/86400)+25569+(-5/24)</f>
        <v>42419.931944444441</v>
      </c>
      <c r="M3785" s="15" t="str">
        <f>TEXT(L3785, "mmm")</f>
        <v>Feb</v>
      </c>
      <c r="N3785" s="15" t="str">
        <f>TEXT(L3785, "yyyy")</f>
        <v>2016</v>
      </c>
      <c r="O3785" t="b">
        <v>0</v>
      </c>
      <c r="P3785">
        <v>24</v>
      </c>
      <c r="Q3785" t="b">
        <v>1</v>
      </c>
      <c r="R3785" t="s">
        <v>8305</v>
      </c>
      <c r="S3785" s="10">
        <f>(E3785/D3785)*100</f>
        <v>128.91666666666666</v>
      </c>
      <c r="T3785" s="12">
        <f>IF(P3785&gt;0,E3785/P3785,0)</f>
        <v>64.458333333333329</v>
      </c>
      <c r="U3785" t="str">
        <f>LEFT(R3785,FIND("/",R3785,1)-1)</f>
        <v>theater</v>
      </c>
      <c r="V3785" t="str">
        <f>RIGHT(R3785,(LEN(R3785)-LEN(U3785)-1))</f>
        <v>musical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>(I3786/86400)+25569+(-5/24)</f>
        <v>42561.772361111107</v>
      </c>
      <c r="K3786">
        <v>1465601532</v>
      </c>
      <c r="L3786" s="13">
        <f>(K3786/86400)+25569+(-5/24)</f>
        <v>42531.772361111107</v>
      </c>
      <c r="M3786" s="15" t="str">
        <f>TEXT(L3786, "mmm")</f>
        <v>Jun</v>
      </c>
      <c r="N3786" s="15" t="str">
        <f>TEXT(L3786, "yyyy")</f>
        <v>2016</v>
      </c>
      <c r="O3786" t="b">
        <v>0</v>
      </c>
      <c r="P3786">
        <v>10</v>
      </c>
      <c r="Q3786" t="b">
        <v>1</v>
      </c>
      <c r="R3786" t="s">
        <v>8305</v>
      </c>
      <c r="S3786" s="10">
        <f>(E3786/D3786)*100</f>
        <v>114.99999999999999</v>
      </c>
      <c r="T3786" s="12">
        <f>IF(P3786&gt;0,E3786/P3786,0)</f>
        <v>115</v>
      </c>
      <c r="U3786" t="str">
        <f>LEFT(R3786,FIND("/",R3786,1)-1)</f>
        <v>theater</v>
      </c>
      <c r="V3786" t="str">
        <f>RIGHT(R3786,(LEN(R3786)-LEN(U3786)-1))</f>
        <v>musical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>(I3787/86400)+25569+(-5/24)</f>
        <v>42584.210416666661</v>
      </c>
      <c r="K3787">
        <v>1467040769</v>
      </c>
      <c r="L3787" s="13">
        <f>(K3787/86400)+25569+(-5/24)</f>
        <v>42548.430196759255</v>
      </c>
      <c r="M3787" s="15" t="str">
        <f>TEXT(L3787, "mmm")</f>
        <v>Jun</v>
      </c>
      <c r="N3787" s="15" t="str">
        <f>TEXT(L3787, "yyyy")</f>
        <v>2016</v>
      </c>
      <c r="O3787" t="b">
        <v>0</v>
      </c>
      <c r="P3787">
        <v>30</v>
      </c>
      <c r="Q3787" t="b">
        <v>1</v>
      </c>
      <c r="R3787" t="s">
        <v>8305</v>
      </c>
      <c r="S3787" s="10">
        <f>(E3787/D3787)*100</f>
        <v>150.75</v>
      </c>
      <c r="T3787" s="12">
        <f>IF(P3787&gt;0,E3787/P3787,0)</f>
        <v>100.5</v>
      </c>
      <c r="U3787" t="str">
        <f>LEFT(R3787,FIND("/",R3787,1)-1)</f>
        <v>theater</v>
      </c>
      <c r="V3787" t="str">
        <f>RIGHT(R3787,(LEN(R3787)-LEN(U3787)-1))</f>
        <v>musical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>(I3788/86400)+25569+(-5/24)</f>
        <v>42516.829571759255</v>
      </c>
      <c r="K3788">
        <v>1461718475</v>
      </c>
      <c r="L3788" s="13">
        <f>(K3788/86400)+25569+(-5/24)</f>
        <v>42486.829571759255</v>
      </c>
      <c r="M3788" s="15" t="str">
        <f>TEXT(L3788, "mmm")</f>
        <v>Apr</v>
      </c>
      <c r="N3788" s="15" t="str">
        <f>TEXT(L3788, "yyyy")</f>
        <v>2016</v>
      </c>
      <c r="O3788" t="b">
        <v>0</v>
      </c>
      <c r="P3788">
        <v>71</v>
      </c>
      <c r="Q3788" t="b">
        <v>1</v>
      </c>
      <c r="R3788" t="s">
        <v>8305</v>
      </c>
      <c r="S3788" s="10">
        <f>(E3788/D3788)*100</f>
        <v>110.96666666666665</v>
      </c>
      <c r="T3788" s="12">
        <f>IF(P3788&gt;0,E3788/P3788,0)</f>
        <v>93.774647887323937</v>
      </c>
      <c r="U3788" t="str">
        <f>LEFT(R3788,FIND("/",R3788,1)-1)</f>
        <v>theater</v>
      </c>
      <c r="V3788" t="str">
        <f>RIGHT(R3788,(LEN(R3788)-LEN(U3788)-1))</f>
        <v>musical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>(I3789/86400)+25569+(-5/24)</f>
        <v>42195.957638888889</v>
      </c>
      <c r="K3789">
        <v>1434113406</v>
      </c>
      <c r="L3789" s="13">
        <f>(K3789/86400)+25569+(-5/24)</f>
        <v>42167.326458333329</v>
      </c>
      <c r="M3789" s="15" t="str">
        <f>TEXT(L3789, "mmm")</f>
        <v>Jun</v>
      </c>
      <c r="N3789" s="15" t="str">
        <f>TEXT(L3789, "yyyy")</f>
        <v>2015</v>
      </c>
      <c r="O3789" t="b">
        <v>0</v>
      </c>
      <c r="P3789">
        <v>10</v>
      </c>
      <c r="Q3789" t="b">
        <v>1</v>
      </c>
      <c r="R3789" t="s">
        <v>8305</v>
      </c>
      <c r="S3789" s="10">
        <f>(E3789/D3789)*100</f>
        <v>100.28571428571429</v>
      </c>
      <c r="T3789" s="12">
        <f>IF(P3789&gt;0,E3789/P3789,0)</f>
        <v>35.1</v>
      </c>
      <c r="U3789" t="str">
        <f>LEFT(R3789,FIND("/",R3789,1)-1)</f>
        <v>theater</v>
      </c>
      <c r="V3789" t="str">
        <f>RIGHT(R3789,(LEN(R3789)-LEN(U3789)-1))</f>
        <v>musical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>(I3790/86400)+25569+(-5/24)</f>
        <v>42361.470833333333</v>
      </c>
      <c r="K3790">
        <v>1448469719</v>
      </c>
      <c r="L3790" s="13">
        <f>(K3790/86400)+25569+(-5/24)</f>
        <v>42333.487488425926</v>
      </c>
      <c r="M3790" s="15" t="str">
        <f>TEXT(L3790, "mmm")</f>
        <v>Nov</v>
      </c>
      <c r="N3790" s="15" t="str">
        <f>TEXT(L3790, "yyyy")</f>
        <v>2015</v>
      </c>
      <c r="O3790" t="b">
        <v>0</v>
      </c>
      <c r="P3790">
        <v>1</v>
      </c>
      <c r="Q3790" t="b">
        <v>0</v>
      </c>
      <c r="R3790" t="s">
        <v>8305</v>
      </c>
      <c r="S3790" s="10">
        <f>(E3790/D3790)*100</f>
        <v>0.66666666666666674</v>
      </c>
      <c r="T3790" s="12">
        <f>IF(P3790&gt;0,E3790/P3790,0)</f>
        <v>500</v>
      </c>
      <c r="U3790" t="str">
        <f>LEFT(R3790,FIND("/",R3790,1)-1)</f>
        <v>theater</v>
      </c>
      <c r="V3790" t="str">
        <f>RIGHT(R3790,(LEN(R3790)-LEN(U3790)-1))</f>
        <v>musical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>(I3791/86400)+25569+(-5/24)</f>
        <v>42170.590486111112</v>
      </c>
      <c r="K3791">
        <v>1431630618</v>
      </c>
      <c r="L3791" s="13">
        <f>(K3791/86400)+25569+(-5/24)</f>
        <v>42138.590486111112</v>
      </c>
      <c r="M3791" s="15" t="str">
        <f>TEXT(L3791, "mmm")</f>
        <v>May</v>
      </c>
      <c r="N3791" s="15" t="str">
        <f>TEXT(L3791, "yyyy")</f>
        <v>2015</v>
      </c>
      <c r="O3791" t="b">
        <v>0</v>
      </c>
      <c r="P3791">
        <v>4</v>
      </c>
      <c r="Q3791" t="b">
        <v>0</v>
      </c>
      <c r="R3791" t="s">
        <v>8305</v>
      </c>
      <c r="S3791" s="10">
        <f>(E3791/D3791)*100</f>
        <v>3.267605633802817</v>
      </c>
      <c r="T3791" s="12">
        <f>IF(P3791&gt;0,E3791/P3791,0)</f>
        <v>29</v>
      </c>
      <c r="U3791" t="str">
        <f>LEFT(R3791,FIND("/",R3791,1)-1)</f>
        <v>theater</v>
      </c>
      <c r="V3791" t="str">
        <f>RIGHT(R3791,(LEN(R3791)-LEN(U3791)-1))</f>
        <v>musical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>(I3792/86400)+25569+(-5/24)</f>
        <v>42696.5002662037</v>
      </c>
      <c r="K3792">
        <v>1477238423</v>
      </c>
      <c r="L3792" s="13">
        <f>(K3792/86400)+25569+(-5/24)</f>
        <v>42666.458599537036</v>
      </c>
      <c r="M3792" s="15" t="str">
        <f>TEXT(L3792, "mmm")</f>
        <v>Oct</v>
      </c>
      <c r="N3792" s="15" t="str">
        <f>TEXT(L3792, "yyyy")</f>
        <v>2016</v>
      </c>
      <c r="O3792" t="b">
        <v>0</v>
      </c>
      <c r="P3792">
        <v>0</v>
      </c>
      <c r="Q3792" t="b">
        <v>0</v>
      </c>
      <c r="R3792" t="s">
        <v>8305</v>
      </c>
      <c r="S3792" s="10">
        <f>(E3792/D3792)*100</f>
        <v>0</v>
      </c>
      <c r="T3792" s="12">
        <f>IF(P3792&gt;0,E3792/P3792,0)</f>
        <v>0</v>
      </c>
      <c r="U3792" t="str">
        <f>LEFT(R3792,FIND("/",R3792,1)-1)</f>
        <v>theater</v>
      </c>
      <c r="V3792" t="str">
        <f>RIGHT(R3792,(LEN(R3792)-LEN(U3792)-1))</f>
        <v>musical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>(I3793/86400)+25569+(-5/24)</f>
        <v>41826.4837037037</v>
      </c>
      <c r="K3793">
        <v>1399480592</v>
      </c>
      <c r="L3793" s="13">
        <f>(K3793/86400)+25569+(-5/24)</f>
        <v>41766.4837037037</v>
      </c>
      <c r="M3793" s="15" t="str">
        <f>TEXT(L3793, "mmm")</f>
        <v>May</v>
      </c>
      <c r="N3793" s="15" t="str">
        <f>TEXT(L3793, "yyyy")</f>
        <v>2014</v>
      </c>
      <c r="O3793" t="b">
        <v>0</v>
      </c>
      <c r="P3793">
        <v>0</v>
      </c>
      <c r="Q3793" t="b">
        <v>0</v>
      </c>
      <c r="R3793" t="s">
        <v>8305</v>
      </c>
      <c r="S3793" s="10">
        <f>(E3793/D3793)*100</f>
        <v>0</v>
      </c>
      <c r="T3793" s="12">
        <f>IF(P3793&gt;0,E3793/P3793,0)</f>
        <v>0</v>
      </c>
      <c r="U3793" t="str">
        <f>LEFT(R3793,FIND("/",R3793,1)-1)</f>
        <v>theater</v>
      </c>
      <c r="V3793" t="str">
        <f>RIGHT(R3793,(LEN(R3793)-LEN(U3793)-1))</f>
        <v>musical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>(I3794/86400)+25569+(-5/24)</f>
        <v>42200.238680555551</v>
      </c>
      <c r="K3794">
        <v>1434365022</v>
      </c>
      <c r="L3794" s="13">
        <f>(K3794/86400)+25569+(-5/24)</f>
        <v>42170.238680555551</v>
      </c>
      <c r="M3794" s="15" t="str">
        <f>TEXT(L3794, "mmm")</f>
        <v>Jun</v>
      </c>
      <c r="N3794" s="15" t="str">
        <f>TEXT(L3794, "yyyy")</f>
        <v>2015</v>
      </c>
      <c r="O3794" t="b">
        <v>0</v>
      </c>
      <c r="P3794">
        <v>2</v>
      </c>
      <c r="Q3794" t="b">
        <v>0</v>
      </c>
      <c r="R3794" t="s">
        <v>8305</v>
      </c>
      <c r="S3794" s="10">
        <f>(E3794/D3794)*100</f>
        <v>0.27999999999999997</v>
      </c>
      <c r="T3794" s="12">
        <f>IF(P3794&gt;0,E3794/P3794,0)</f>
        <v>17.5</v>
      </c>
      <c r="U3794" t="str">
        <f>LEFT(R3794,FIND("/",R3794,1)-1)</f>
        <v>theater</v>
      </c>
      <c r="V3794" t="str">
        <f>RIGHT(R3794,(LEN(R3794)-LEN(U3794)-1))</f>
        <v>musical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>(I3795/86400)+25569+(-5/24)</f>
        <v>41989.73065972222</v>
      </c>
      <c r="K3795">
        <v>1416954729</v>
      </c>
      <c r="L3795" s="13">
        <f>(K3795/86400)+25569+(-5/24)</f>
        <v>41968.73065972222</v>
      </c>
      <c r="M3795" s="15" t="str">
        <f>TEXT(L3795, "mmm")</f>
        <v>Nov</v>
      </c>
      <c r="N3795" s="15" t="str">
        <f>TEXT(L3795, "yyyy")</f>
        <v>2014</v>
      </c>
      <c r="O3795" t="b">
        <v>0</v>
      </c>
      <c r="P3795">
        <v>24</v>
      </c>
      <c r="Q3795" t="b">
        <v>0</v>
      </c>
      <c r="R3795" t="s">
        <v>8305</v>
      </c>
      <c r="S3795" s="10">
        <f>(E3795/D3795)*100</f>
        <v>59.657142857142851</v>
      </c>
      <c r="T3795" s="12">
        <f>IF(P3795&gt;0,E3795/P3795,0)</f>
        <v>174</v>
      </c>
      <c r="U3795" t="str">
        <f>LEFT(R3795,FIND("/",R3795,1)-1)</f>
        <v>theater</v>
      </c>
      <c r="V3795" t="str">
        <f>RIGHT(R3795,(LEN(R3795)-LEN(U3795)-1))</f>
        <v>musical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>(I3796/86400)+25569+(-5/24)</f>
        <v>42162.372152777774</v>
      </c>
      <c r="K3796">
        <v>1431093354</v>
      </c>
      <c r="L3796" s="13">
        <f>(K3796/86400)+25569+(-5/24)</f>
        <v>42132.372152777774</v>
      </c>
      <c r="M3796" s="15" t="str">
        <f>TEXT(L3796, "mmm")</f>
        <v>May</v>
      </c>
      <c r="N3796" s="15" t="str">
        <f>TEXT(L3796, "yyyy")</f>
        <v>2015</v>
      </c>
      <c r="O3796" t="b">
        <v>0</v>
      </c>
      <c r="P3796">
        <v>1</v>
      </c>
      <c r="Q3796" t="b">
        <v>0</v>
      </c>
      <c r="R3796" t="s">
        <v>8305</v>
      </c>
      <c r="S3796" s="10">
        <f>(E3796/D3796)*100</f>
        <v>1</v>
      </c>
      <c r="T3796" s="12">
        <f>IF(P3796&gt;0,E3796/P3796,0)</f>
        <v>50</v>
      </c>
      <c r="U3796" t="str">
        <f>LEFT(R3796,FIND("/",R3796,1)-1)</f>
        <v>theater</v>
      </c>
      <c r="V3796" t="str">
        <f>RIGHT(R3796,(LEN(R3796)-LEN(U3796)-1))</f>
        <v>musical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>(I3797/86400)+25569+(-5/24)</f>
        <v>42244.729166666664</v>
      </c>
      <c r="K3797">
        <v>1437042490</v>
      </c>
      <c r="L3797" s="13">
        <f>(K3797/86400)+25569+(-5/24)</f>
        <v>42201.227893518517</v>
      </c>
      <c r="M3797" s="15" t="str">
        <f>TEXT(L3797, "mmm")</f>
        <v>Jul</v>
      </c>
      <c r="N3797" s="15" t="str">
        <f>TEXT(L3797, "yyyy")</f>
        <v>2015</v>
      </c>
      <c r="O3797" t="b">
        <v>0</v>
      </c>
      <c r="P3797">
        <v>2</v>
      </c>
      <c r="Q3797" t="b">
        <v>0</v>
      </c>
      <c r="R3797" t="s">
        <v>8305</v>
      </c>
      <c r="S3797" s="10">
        <f>(E3797/D3797)*100</f>
        <v>1.6666666666666667</v>
      </c>
      <c r="T3797" s="12">
        <f>IF(P3797&gt;0,E3797/P3797,0)</f>
        <v>5</v>
      </c>
      <c r="U3797" t="str">
        <f>LEFT(R3797,FIND("/",R3797,1)-1)</f>
        <v>theater</v>
      </c>
      <c r="V3797" t="str">
        <f>RIGHT(R3797,(LEN(R3797)-LEN(U3797)-1))</f>
        <v>musical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>(I3798/86400)+25569+(-5/24)</f>
        <v>42748.821250000001</v>
      </c>
      <c r="K3798">
        <v>1479170556</v>
      </c>
      <c r="L3798" s="13">
        <f>(K3798/86400)+25569+(-5/24)</f>
        <v>42688.821250000001</v>
      </c>
      <c r="M3798" s="15" t="str">
        <f>TEXT(L3798, "mmm")</f>
        <v>Nov</v>
      </c>
      <c r="N3798" s="15" t="str">
        <f>TEXT(L3798, "yyyy")</f>
        <v>2016</v>
      </c>
      <c r="O3798" t="b">
        <v>0</v>
      </c>
      <c r="P3798">
        <v>1</v>
      </c>
      <c r="Q3798" t="b">
        <v>0</v>
      </c>
      <c r="R3798" t="s">
        <v>8305</v>
      </c>
      <c r="S3798" s="10">
        <f>(E3798/D3798)*100</f>
        <v>4.4444444444444444E-3</v>
      </c>
      <c r="T3798" s="12">
        <f>IF(P3798&gt;0,E3798/P3798,0)</f>
        <v>1</v>
      </c>
      <c r="U3798" t="str">
        <f>LEFT(R3798,FIND("/",R3798,1)-1)</f>
        <v>theater</v>
      </c>
      <c r="V3798" t="str">
        <f>RIGHT(R3798,(LEN(R3798)-LEN(U3798)-1))</f>
        <v>musical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>(I3799/86400)+25569+(-5/24)</f>
        <v>42114.673206018517</v>
      </c>
      <c r="K3799">
        <v>1426972165</v>
      </c>
      <c r="L3799" s="13">
        <f>(K3799/86400)+25569+(-5/24)</f>
        <v>42084.673206018517</v>
      </c>
      <c r="M3799" s="15" t="str">
        <f>TEXT(L3799, "mmm")</f>
        <v>Mar</v>
      </c>
      <c r="N3799" s="15" t="str">
        <f>TEXT(L3799, "yyyy")</f>
        <v>2015</v>
      </c>
      <c r="O3799" t="b">
        <v>0</v>
      </c>
      <c r="P3799">
        <v>37</v>
      </c>
      <c r="Q3799" t="b">
        <v>0</v>
      </c>
      <c r="R3799" t="s">
        <v>8305</v>
      </c>
      <c r="S3799" s="10">
        <f>(E3799/D3799)*100</f>
        <v>89.666666666666657</v>
      </c>
      <c r="T3799" s="12">
        <f>IF(P3799&gt;0,E3799/P3799,0)</f>
        <v>145.40540540540542</v>
      </c>
      <c r="U3799" t="str">
        <f>LEFT(R3799,FIND("/",R3799,1)-1)</f>
        <v>theater</v>
      </c>
      <c r="V3799" t="str">
        <f>RIGHT(R3799,(LEN(R3799)-LEN(U3799)-1))</f>
        <v>musical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>(I3800/86400)+25569+(-5/24)</f>
        <v>41861.514444444438</v>
      </c>
      <c r="K3800">
        <v>1405099248</v>
      </c>
      <c r="L3800" s="13">
        <f>(K3800/86400)+25569+(-5/24)</f>
        <v>41831.514444444438</v>
      </c>
      <c r="M3800" s="15" t="str">
        <f>TEXT(L3800, "mmm")</f>
        <v>Jul</v>
      </c>
      <c r="N3800" s="15" t="str">
        <f>TEXT(L3800, "yyyy")</f>
        <v>2014</v>
      </c>
      <c r="O3800" t="b">
        <v>0</v>
      </c>
      <c r="P3800">
        <v>5</v>
      </c>
      <c r="Q3800" t="b">
        <v>0</v>
      </c>
      <c r="R3800" t="s">
        <v>8305</v>
      </c>
      <c r="S3800" s="10">
        <f>(E3800/D3800)*100</f>
        <v>1.4642857142857144</v>
      </c>
      <c r="T3800" s="12">
        <f>IF(P3800&gt;0,E3800/P3800,0)</f>
        <v>205</v>
      </c>
      <c r="U3800" t="str">
        <f>LEFT(R3800,FIND("/",R3800,1)-1)</f>
        <v>theater</v>
      </c>
      <c r="V3800" t="str">
        <f>RIGHT(R3800,(LEN(R3800)-LEN(U3800)-1))</f>
        <v>musical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>(I3801/86400)+25569+(-5/24)</f>
        <v>42440.722719907404</v>
      </c>
      <c r="K3801">
        <v>1455142843</v>
      </c>
      <c r="L3801" s="13">
        <f>(K3801/86400)+25569+(-5/24)</f>
        <v>42410.722719907404</v>
      </c>
      <c r="M3801" s="15" t="str">
        <f>TEXT(L3801, "mmm")</f>
        <v>Feb</v>
      </c>
      <c r="N3801" s="15" t="str">
        <f>TEXT(L3801, "yyyy")</f>
        <v>2016</v>
      </c>
      <c r="O3801" t="b">
        <v>0</v>
      </c>
      <c r="P3801">
        <v>4</v>
      </c>
      <c r="Q3801" t="b">
        <v>0</v>
      </c>
      <c r="R3801" t="s">
        <v>8305</v>
      </c>
      <c r="S3801" s="10">
        <f>(E3801/D3801)*100</f>
        <v>4.0199999999999996</v>
      </c>
      <c r="T3801" s="12">
        <f>IF(P3801&gt;0,E3801/P3801,0)</f>
        <v>100.5</v>
      </c>
      <c r="U3801" t="str">
        <f>LEFT(R3801,FIND("/",R3801,1)-1)</f>
        <v>theater</v>
      </c>
      <c r="V3801" t="str">
        <f>RIGHT(R3801,(LEN(R3801)-LEN(U3801)-1))</f>
        <v>musical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>(I3802/86400)+25569+(-5/24)</f>
        <v>42014.999305555553</v>
      </c>
      <c r="K3802">
        <v>1418146883</v>
      </c>
      <c r="L3802" s="13">
        <f>(K3802/86400)+25569+(-5/24)</f>
        <v>41982.528738425921</v>
      </c>
      <c r="M3802" s="15" t="str">
        <f>TEXT(L3802, "mmm")</f>
        <v>Dec</v>
      </c>
      <c r="N3802" s="15" t="str">
        <f>TEXT(L3802, "yyyy")</f>
        <v>2014</v>
      </c>
      <c r="O3802" t="b">
        <v>0</v>
      </c>
      <c r="P3802">
        <v>16</v>
      </c>
      <c r="Q3802" t="b">
        <v>0</v>
      </c>
      <c r="R3802" t="s">
        <v>8305</v>
      </c>
      <c r="S3802" s="10">
        <f>(E3802/D3802)*100</f>
        <v>4.004545454545454</v>
      </c>
      <c r="T3802" s="12">
        <f>IF(P3802&gt;0,E3802/P3802,0)</f>
        <v>55.0625</v>
      </c>
      <c r="U3802" t="str">
        <f>LEFT(R3802,FIND("/",R3802,1)-1)</f>
        <v>theater</v>
      </c>
      <c r="V3802" t="str">
        <f>RIGHT(R3802,(LEN(R3802)-LEN(U3802)-1))</f>
        <v>musical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>(I3803/86400)+25569+(-5/24)</f>
        <v>42006.467777777776</v>
      </c>
      <c r="K3803">
        <v>1417536816</v>
      </c>
      <c r="L3803" s="13">
        <f>(K3803/86400)+25569+(-5/24)</f>
        <v>41975.467777777776</v>
      </c>
      <c r="M3803" s="15" t="str">
        <f>TEXT(L3803, "mmm")</f>
        <v>Dec</v>
      </c>
      <c r="N3803" s="15" t="str">
        <f>TEXT(L3803, "yyyy")</f>
        <v>2014</v>
      </c>
      <c r="O3803" t="b">
        <v>0</v>
      </c>
      <c r="P3803">
        <v>9</v>
      </c>
      <c r="Q3803" t="b">
        <v>0</v>
      </c>
      <c r="R3803" t="s">
        <v>8305</v>
      </c>
      <c r="S3803" s="10">
        <f>(E3803/D3803)*100</f>
        <v>8.52</v>
      </c>
      <c r="T3803" s="12">
        <f>IF(P3803&gt;0,E3803/P3803,0)</f>
        <v>47.333333333333336</v>
      </c>
      <c r="U3803" t="str">
        <f>LEFT(R3803,FIND("/",R3803,1)-1)</f>
        <v>theater</v>
      </c>
      <c r="V3803" t="str">
        <f>RIGHT(R3803,(LEN(R3803)-LEN(U3803)-1))</f>
        <v>musical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>(I3804/86400)+25569+(-5/24)</f>
        <v>42298.917893518512</v>
      </c>
      <c r="K3804">
        <v>1442890906</v>
      </c>
      <c r="L3804" s="13">
        <f>(K3804/86400)+25569+(-5/24)</f>
        <v>42268.917893518512</v>
      </c>
      <c r="M3804" s="15" t="str">
        <f>TEXT(L3804, "mmm")</f>
        <v>Sep</v>
      </c>
      <c r="N3804" s="15" t="str">
        <f>TEXT(L3804, "yyyy")</f>
        <v>2015</v>
      </c>
      <c r="O3804" t="b">
        <v>0</v>
      </c>
      <c r="P3804">
        <v>0</v>
      </c>
      <c r="Q3804" t="b">
        <v>0</v>
      </c>
      <c r="R3804" t="s">
        <v>8305</v>
      </c>
      <c r="S3804" s="10">
        <f>(E3804/D3804)*100</f>
        <v>0</v>
      </c>
      <c r="T3804" s="12">
        <f>IF(P3804&gt;0,E3804/P3804,0)</f>
        <v>0</v>
      </c>
      <c r="U3804" t="str">
        <f>LEFT(R3804,FIND("/",R3804,1)-1)</f>
        <v>theater</v>
      </c>
      <c r="V3804" t="str">
        <f>RIGHT(R3804,(LEN(R3804)-LEN(U3804)-1))</f>
        <v>musical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>(I3805/86400)+25569+(-5/24)</f>
        <v>42433.763518518514</v>
      </c>
      <c r="K3805">
        <v>1454541568</v>
      </c>
      <c r="L3805" s="13">
        <f>(K3805/86400)+25569+(-5/24)</f>
        <v>42403.763518518514</v>
      </c>
      <c r="M3805" s="15" t="str">
        <f>TEXT(L3805, "mmm")</f>
        <v>Feb</v>
      </c>
      <c r="N3805" s="15" t="str">
        <f>TEXT(L3805, "yyyy")</f>
        <v>2016</v>
      </c>
      <c r="O3805" t="b">
        <v>0</v>
      </c>
      <c r="P3805">
        <v>40</v>
      </c>
      <c r="Q3805" t="b">
        <v>0</v>
      </c>
      <c r="R3805" t="s">
        <v>8305</v>
      </c>
      <c r="S3805" s="10">
        <f>(E3805/D3805)*100</f>
        <v>19.650000000000002</v>
      </c>
      <c r="T3805" s="12">
        <f>IF(P3805&gt;0,E3805/P3805,0)</f>
        <v>58.95</v>
      </c>
      <c r="U3805" t="str">
        <f>LEFT(R3805,FIND("/",R3805,1)-1)</f>
        <v>theater</v>
      </c>
      <c r="V3805" t="str">
        <f>RIGHT(R3805,(LEN(R3805)-LEN(U3805)-1))</f>
        <v>musical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>(I3806/86400)+25569+(-5/24)</f>
        <v>42582.083333333336</v>
      </c>
      <c r="K3806">
        <v>1465172024</v>
      </c>
      <c r="L3806" s="13">
        <f>(K3806/86400)+25569+(-5/24)</f>
        <v>42526.801203703704</v>
      </c>
      <c r="M3806" s="15" t="str">
        <f>TEXT(L3806, "mmm")</f>
        <v>Jun</v>
      </c>
      <c r="N3806" s="15" t="str">
        <f>TEXT(L3806, "yyyy")</f>
        <v>2016</v>
      </c>
      <c r="O3806" t="b">
        <v>0</v>
      </c>
      <c r="P3806">
        <v>0</v>
      </c>
      <c r="Q3806" t="b">
        <v>0</v>
      </c>
      <c r="R3806" t="s">
        <v>8305</v>
      </c>
      <c r="S3806" s="10">
        <f>(E3806/D3806)*100</f>
        <v>0</v>
      </c>
      <c r="T3806" s="12">
        <f>IF(P3806&gt;0,E3806/P3806,0)</f>
        <v>0</v>
      </c>
      <c r="U3806" t="str">
        <f>LEFT(R3806,FIND("/",R3806,1)-1)</f>
        <v>theater</v>
      </c>
      <c r="V3806" t="str">
        <f>RIGHT(R3806,(LEN(R3806)-LEN(U3806)-1))</f>
        <v>musical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>(I3807/86400)+25569+(-5/24)</f>
        <v>41909.678703703699</v>
      </c>
      <c r="K3807">
        <v>1406668640</v>
      </c>
      <c r="L3807" s="13">
        <f>(K3807/86400)+25569+(-5/24)</f>
        <v>41849.678703703699</v>
      </c>
      <c r="M3807" s="15" t="str">
        <f>TEXT(L3807, "mmm")</f>
        <v>Jul</v>
      </c>
      <c r="N3807" s="15" t="str">
        <f>TEXT(L3807, "yyyy")</f>
        <v>2014</v>
      </c>
      <c r="O3807" t="b">
        <v>0</v>
      </c>
      <c r="P3807">
        <v>2</v>
      </c>
      <c r="Q3807" t="b">
        <v>0</v>
      </c>
      <c r="R3807" t="s">
        <v>8305</v>
      </c>
      <c r="S3807" s="10">
        <f>(E3807/D3807)*100</f>
        <v>2E-3</v>
      </c>
      <c r="T3807" s="12">
        <f>IF(P3807&gt;0,E3807/P3807,0)</f>
        <v>1.5</v>
      </c>
      <c r="U3807" t="str">
        <f>LEFT(R3807,FIND("/",R3807,1)-1)</f>
        <v>theater</v>
      </c>
      <c r="V3807" t="str">
        <f>RIGHT(R3807,(LEN(R3807)-LEN(U3807)-1))</f>
        <v>musical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>(I3808/86400)+25569+(-5/24)</f>
        <v>41819.050706018512</v>
      </c>
      <c r="K3808">
        <v>1402294381</v>
      </c>
      <c r="L3808" s="13">
        <f>(K3808/86400)+25569+(-5/24)</f>
        <v>41799.050706018512</v>
      </c>
      <c r="M3808" s="15" t="str">
        <f>TEXT(L3808, "mmm")</f>
        <v>Jun</v>
      </c>
      <c r="N3808" s="15" t="str">
        <f>TEXT(L3808, "yyyy")</f>
        <v>2014</v>
      </c>
      <c r="O3808" t="b">
        <v>0</v>
      </c>
      <c r="P3808">
        <v>1</v>
      </c>
      <c r="Q3808" t="b">
        <v>0</v>
      </c>
      <c r="R3808" t="s">
        <v>8305</v>
      </c>
      <c r="S3808" s="10">
        <f>(E3808/D3808)*100</f>
        <v>6.6666666666666666E-2</v>
      </c>
      <c r="T3808" s="12">
        <f>IF(P3808&gt;0,E3808/P3808,0)</f>
        <v>5</v>
      </c>
      <c r="U3808" t="str">
        <f>LEFT(R3808,FIND("/",R3808,1)-1)</f>
        <v>theater</v>
      </c>
      <c r="V3808" t="str">
        <f>RIGHT(R3808,(LEN(R3808)-LEN(U3808)-1))</f>
        <v>musical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>(I3809/86400)+25569+(-5/24)</f>
        <v>42097.700682870367</v>
      </c>
      <c r="K3809">
        <v>1427492939</v>
      </c>
      <c r="L3809" s="13">
        <f>(K3809/86400)+25569+(-5/24)</f>
        <v>42090.700682870367</v>
      </c>
      <c r="M3809" s="15" t="str">
        <f>TEXT(L3809, "mmm")</f>
        <v>Mar</v>
      </c>
      <c r="N3809" s="15" t="str">
        <f>TEXT(L3809, "yyyy")</f>
        <v>2015</v>
      </c>
      <c r="O3809" t="b">
        <v>0</v>
      </c>
      <c r="P3809">
        <v>9</v>
      </c>
      <c r="Q3809" t="b">
        <v>0</v>
      </c>
      <c r="R3809" t="s">
        <v>8305</v>
      </c>
      <c r="S3809" s="10">
        <f>(E3809/D3809)*100</f>
        <v>30.333333333333336</v>
      </c>
      <c r="T3809" s="12">
        <f>IF(P3809&gt;0,E3809/P3809,0)</f>
        <v>50.555555555555557</v>
      </c>
      <c r="U3809" t="str">
        <f>LEFT(R3809,FIND("/",R3809,1)-1)</f>
        <v>theater</v>
      </c>
      <c r="V3809" t="str">
        <f>RIGHT(R3809,(LEN(R3809)-LEN(U3809)-1))</f>
        <v>musical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>(I3810/86400)+25569+(-5/24)</f>
        <v>42119.203923611109</v>
      </c>
      <c r="K3810">
        <v>1424775219</v>
      </c>
      <c r="L3810" s="13">
        <f>(K3810/86400)+25569+(-5/24)</f>
        <v>42059.24559027778</v>
      </c>
      <c r="M3810" s="15" t="str">
        <f>TEXT(L3810, "mmm")</f>
        <v>Feb</v>
      </c>
      <c r="N3810" s="15" t="str">
        <f>TEXT(L3810, "yyyy")</f>
        <v>2015</v>
      </c>
      <c r="O3810" t="b">
        <v>0</v>
      </c>
      <c r="P3810">
        <v>24</v>
      </c>
      <c r="Q3810" t="b">
        <v>1</v>
      </c>
      <c r="R3810" t="s">
        <v>8271</v>
      </c>
      <c r="S3810" s="10">
        <f>(E3810/D3810)*100</f>
        <v>100</v>
      </c>
      <c r="T3810" s="12">
        <f>IF(P3810&gt;0,E3810/P3810,0)</f>
        <v>41.666666666666664</v>
      </c>
      <c r="U3810" t="str">
        <f>LEFT(R3810,FIND("/",R3810,1)-1)</f>
        <v>theater</v>
      </c>
      <c r="V3810" t="str">
        <f>RIGHT(R3810,(LEN(R3810)-LEN(U3810)-1))</f>
        <v>plays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>(I3811/86400)+25569+(-5/24)</f>
        <v>41850.75</v>
      </c>
      <c r="K3811">
        <v>1402403907</v>
      </c>
      <c r="L3811" s="13">
        <f>(K3811/86400)+25569+(-5/24)</f>
        <v>41800.318368055552</v>
      </c>
      <c r="M3811" s="15" t="str">
        <f>TEXT(L3811, "mmm")</f>
        <v>Jun</v>
      </c>
      <c r="N3811" s="15" t="str">
        <f>TEXT(L3811, "yyyy")</f>
        <v>2014</v>
      </c>
      <c r="O3811" t="b">
        <v>0</v>
      </c>
      <c r="P3811">
        <v>38</v>
      </c>
      <c r="Q3811" t="b">
        <v>1</v>
      </c>
      <c r="R3811" t="s">
        <v>8271</v>
      </c>
      <c r="S3811" s="10">
        <f>(E3811/D3811)*100</f>
        <v>101.25</v>
      </c>
      <c r="T3811" s="12">
        <f>IF(P3811&gt;0,E3811/P3811,0)</f>
        <v>53.289473684210527</v>
      </c>
      <c r="U3811" t="str">
        <f>LEFT(R3811,FIND("/",R3811,1)-1)</f>
        <v>theater</v>
      </c>
      <c r="V3811" t="str">
        <f>RIGHT(R3811,(LEN(R3811)-LEN(U3811)-1))</f>
        <v>plays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>(I3812/86400)+25569+(-5/24)</f>
        <v>42084.599050925921</v>
      </c>
      <c r="K3812">
        <v>1424377358</v>
      </c>
      <c r="L3812" s="13">
        <f>(K3812/86400)+25569+(-5/24)</f>
        <v>42054.640717592592</v>
      </c>
      <c r="M3812" s="15" t="str">
        <f>TEXT(L3812, "mmm")</f>
        <v>Feb</v>
      </c>
      <c r="N3812" s="15" t="str">
        <f>TEXT(L3812, "yyyy")</f>
        <v>2015</v>
      </c>
      <c r="O3812" t="b">
        <v>0</v>
      </c>
      <c r="P3812">
        <v>26</v>
      </c>
      <c r="Q3812" t="b">
        <v>1</v>
      </c>
      <c r="R3812" t="s">
        <v>8271</v>
      </c>
      <c r="S3812" s="10">
        <f>(E3812/D3812)*100</f>
        <v>121.73333333333333</v>
      </c>
      <c r="T3812" s="12">
        <f>IF(P3812&gt;0,E3812/P3812,0)</f>
        <v>70.230769230769226</v>
      </c>
      <c r="U3812" t="str">
        <f>LEFT(R3812,FIND("/",R3812,1)-1)</f>
        <v>theater</v>
      </c>
      <c r="V3812" t="str">
        <f>RIGHT(R3812,(LEN(R3812)-LEN(U3812)-1))</f>
        <v>plays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>(I3813/86400)+25569+(-5/24)</f>
        <v>42521.249999999993</v>
      </c>
      <c r="K3813">
        <v>1461769373</v>
      </c>
      <c r="L3813" s="13">
        <f>(K3813/86400)+25569+(-5/24)</f>
        <v>42487.418668981474</v>
      </c>
      <c r="M3813" s="15" t="str">
        <f>TEXT(L3813, "mmm")</f>
        <v>Apr</v>
      </c>
      <c r="N3813" s="15" t="str">
        <f>TEXT(L3813, "yyyy")</f>
        <v>2016</v>
      </c>
      <c r="O3813" t="b">
        <v>0</v>
      </c>
      <c r="P3813">
        <v>19</v>
      </c>
      <c r="Q3813" t="b">
        <v>1</v>
      </c>
      <c r="R3813" t="s">
        <v>8271</v>
      </c>
      <c r="S3813" s="10">
        <f>(E3813/D3813)*100</f>
        <v>330</v>
      </c>
      <c r="T3813" s="12">
        <f>IF(P3813&gt;0,E3813/P3813,0)</f>
        <v>43.421052631578945</v>
      </c>
      <c r="U3813" t="str">
        <f>LEFT(R3813,FIND("/",R3813,1)-1)</f>
        <v>theater</v>
      </c>
      <c r="V3813" t="str">
        <f>RIGHT(R3813,(LEN(R3813)-LEN(U3813)-1))</f>
        <v>plays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>(I3814/86400)+25569+(-5/24)</f>
        <v>42155.957638888889</v>
      </c>
      <c r="K3814">
        <v>1429120908</v>
      </c>
      <c r="L3814" s="13">
        <f>(K3814/86400)+25569+(-5/24)</f>
        <v>42109.542916666665</v>
      </c>
      <c r="M3814" s="15" t="str">
        <f>TEXT(L3814, "mmm")</f>
        <v>Apr</v>
      </c>
      <c r="N3814" s="15" t="str">
        <f>TEXT(L3814, "yyyy")</f>
        <v>2015</v>
      </c>
      <c r="O3814" t="b">
        <v>0</v>
      </c>
      <c r="P3814">
        <v>11</v>
      </c>
      <c r="Q3814" t="b">
        <v>1</v>
      </c>
      <c r="R3814" t="s">
        <v>8271</v>
      </c>
      <c r="S3814" s="10">
        <f>(E3814/D3814)*100</f>
        <v>109.55</v>
      </c>
      <c r="T3814" s="12">
        <f>IF(P3814&gt;0,E3814/P3814,0)</f>
        <v>199.18181818181819</v>
      </c>
      <c r="U3814" t="str">
        <f>LEFT(R3814,FIND("/",R3814,1)-1)</f>
        <v>theater</v>
      </c>
      <c r="V3814" t="str">
        <f>RIGHT(R3814,(LEN(R3814)-LEN(U3814)-1))</f>
        <v>plays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>(I3815/86400)+25569+(-5/24)</f>
        <v>42535.696527777771</v>
      </c>
      <c r="K3815">
        <v>1462603021</v>
      </c>
      <c r="L3815" s="13">
        <f>(K3815/86400)+25569+(-5/24)</f>
        <v>42497.067372685182</v>
      </c>
      <c r="M3815" s="15" t="str">
        <f>TEXT(L3815, "mmm")</f>
        <v>May</v>
      </c>
      <c r="N3815" s="15" t="str">
        <f>TEXT(L3815, "yyyy")</f>
        <v>2016</v>
      </c>
      <c r="O3815" t="b">
        <v>0</v>
      </c>
      <c r="P3815">
        <v>27</v>
      </c>
      <c r="Q3815" t="b">
        <v>1</v>
      </c>
      <c r="R3815" t="s">
        <v>8271</v>
      </c>
      <c r="S3815" s="10">
        <f>(E3815/D3815)*100</f>
        <v>100.95190476190474</v>
      </c>
      <c r="T3815" s="12">
        <f>IF(P3815&gt;0,E3815/P3815,0)</f>
        <v>78.518148148148143</v>
      </c>
      <c r="U3815" t="str">
        <f>LEFT(R3815,FIND("/",R3815,1)-1)</f>
        <v>theater</v>
      </c>
      <c r="V3815" t="str">
        <f>RIGHT(R3815,(LEN(R3815)-LEN(U3815)-1))</f>
        <v>plays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>(I3816/86400)+25569+(-5/24)</f>
        <v>42094.957638888889</v>
      </c>
      <c r="K3816">
        <v>1424727712</v>
      </c>
      <c r="L3816" s="13">
        <f>(K3816/86400)+25569+(-5/24)</f>
        <v>42058.695740740739</v>
      </c>
      <c r="M3816" s="15" t="str">
        <f>TEXT(L3816, "mmm")</f>
        <v>Feb</v>
      </c>
      <c r="N3816" s="15" t="str">
        <f>TEXT(L3816, "yyyy")</f>
        <v>2015</v>
      </c>
      <c r="O3816" t="b">
        <v>0</v>
      </c>
      <c r="P3816">
        <v>34</v>
      </c>
      <c r="Q3816" t="b">
        <v>1</v>
      </c>
      <c r="R3816" t="s">
        <v>8271</v>
      </c>
      <c r="S3816" s="10">
        <f>(E3816/D3816)*100</f>
        <v>140.13333333333333</v>
      </c>
      <c r="T3816" s="12">
        <f>IF(P3816&gt;0,E3816/P3816,0)</f>
        <v>61.823529411764703</v>
      </c>
      <c r="U3816" t="str">
        <f>LEFT(R3816,FIND("/",R3816,1)-1)</f>
        <v>theater</v>
      </c>
      <c r="V3816" t="str">
        <f>RIGHT(R3816,(LEN(R3816)-LEN(U3816)-1))</f>
        <v>plays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>(I3817/86400)+25569+(-5/24)</f>
        <v>42236.749999999993</v>
      </c>
      <c r="K3817">
        <v>1437545657</v>
      </c>
      <c r="L3817" s="13">
        <f>(K3817/86400)+25569+(-5/24)</f>
        <v>42207.051585648143</v>
      </c>
      <c r="M3817" s="15" t="str">
        <f>TEXT(L3817, "mmm")</f>
        <v>Jul</v>
      </c>
      <c r="N3817" s="15" t="str">
        <f>TEXT(L3817, "yyyy")</f>
        <v>2015</v>
      </c>
      <c r="O3817" t="b">
        <v>0</v>
      </c>
      <c r="P3817">
        <v>20</v>
      </c>
      <c r="Q3817" t="b">
        <v>1</v>
      </c>
      <c r="R3817" t="s">
        <v>8271</v>
      </c>
      <c r="S3817" s="10">
        <f>(E3817/D3817)*100</f>
        <v>100.001</v>
      </c>
      <c r="T3817" s="12">
        <f>IF(P3817&gt;0,E3817/P3817,0)</f>
        <v>50.000500000000002</v>
      </c>
      <c r="U3817" t="str">
        <f>LEFT(R3817,FIND("/",R3817,1)-1)</f>
        <v>theater</v>
      </c>
      <c r="V3817" t="str">
        <f>RIGHT(R3817,(LEN(R3817)-LEN(U3817)-1))</f>
        <v>plays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>(I3818/86400)+25569+(-5/24)</f>
        <v>41837.481747685182</v>
      </c>
      <c r="K3818">
        <v>1403022823</v>
      </c>
      <c r="L3818" s="13">
        <f>(K3818/86400)+25569+(-5/24)</f>
        <v>41807.481747685182</v>
      </c>
      <c r="M3818" s="15" t="str">
        <f>TEXT(L3818, "mmm")</f>
        <v>Jun</v>
      </c>
      <c r="N3818" s="15" t="str">
        <f>TEXT(L3818, "yyyy")</f>
        <v>2014</v>
      </c>
      <c r="O3818" t="b">
        <v>0</v>
      </c>
      <c r="P3818">
        <v>37</v>
      </c>
      <c r="Q3818" t="b">
        <v>1</v>
      </c>
      <c r="R3818" t="s">
        <v>8271</v>
      </c>
      <c r="S3818" s="10">
        <f>(E3818/D3818)*100</f>
        <v>119.238</v>
      </c>
      <c r="T3818" s="12">
        <f>IF(P3818&gt;0,E3818/P3818,0)</f>
        <v>48.339729729729726</v>
      </c>
      <c r="U3818" t="str">
        <f>LEFT(R3818,FIND("/",R3818,1)-1)</f>
        <v>theater</v>
      </c>
      <c r="V3818" t="str">
        <f>RIGHT(R3818,(LEN(R3818)-LEN(U3818)-1))</f>
        <v>plays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>(I3819/86400)+25569+(-5/24)</f>
        <v>42300.957638888889</v>
      </c>
      <c r="K3819">
        <v>1444236216</v>
      </c>
      <c r="L3819" s="13">
        <f>(K3819/86400)+25569+(-5/24)</f>
        <v>42284.488611111105</v>
      </c>
      <c r="M3819" s="15" t="str">
        <f>TEXT(L3819, "mmm")</f>
        <v>Oct</v>
      </c>
      <c r="N3819" s="15" t="str">
        <f>TEXT(L3819, "yyyy")</f>
        <v>2015</v>
      </c>
      <c r="O3819" t="b">
        <v>0</v>
      </c>
      <c r="P3819">
        <v>20</v>
      </c>
      <c r="Q3819" t="b">
        <v>1</v>
      </c>
      <c r="R3819" t="s">
        <v>8271</v>
      </c>
      <c r="S3819" s="10">
        <f>(E3819/D3819)*100</f>
        <v>107.25</v>
      </c>
      <c r="T3819" s="12">
        <f>IF(P3819&gt;0,E3819/P3819,0)</f>
        <v>107.25</v>
      </c>
      <c r="U3819" t="str">
        <f>LEFT(R3819,FIND("/",R3819,1)-1)</f>
        <v>theater</v>
      </c>
      <c r="V3819" t="str">
        <f>RIGHT(R3819,(LEN(R3819)-LEN(U3819)-1))</f>
        <v>plays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>(I3820/86400)+25569+(-5/24)</f>
        <v>42075.592384259253</v>
      </c>
      <c r="K3820">
        <v>1423599182</v>
      </c>
      <c r="L3820" s="13">
        <f>(K3820/86400)+25569+(-5/24)</f>
        <v>42045.634050925924</v>
      </c>
      <c r="M3820" s="15" t="str">
        <f>TEXT(L3820, "mmm")</f>
        <v>Feb</v>
      </c>
      <c r="N3820" s="15" t="str">
        <f>TEXT(L3820, "yyyy")</f>
        <v>2015</v>
      </c>
      <c r="O3820" t="b">
        <v>0</v>
      </c>
      <c r="P3820">
        <v>10</v>
      </c>
      <c r="Q3820" t="b">
        <v>1</v>
      </c>
      <c r="R3820" t="s">
        <v>8271</v>
      </c>
      <c r="S3820" s="10">
        <f>(E3820/D3820)*100</f>
        <v>227.99999999999997</v>
      </c>
      <c r="T3820" s="12">
        <f>IF(P3820&gt;0,E3820/P3820,0)</f>
        <v>57</v>
      </c>
      <c r="U3820" t="str">
        <f>LEFT(R3820,FIND("/",R3820,1)-1)</f>
        <v>theater</v>
      </c>
      <c r="V3820" t="str">
        <f>RIGHT(R3820,(LEN(R3820)-LEN(U3820)-1))</f>
        <v>plays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>(I3821/86400)+25569+(-5/24)</f>
        <v>42202.668055555558</v>
      </c>
      <c r="K3821">
        <v>1435554104</v>
      </c>
      <c r="L3821" s="13">
        <f>(K3821/86400)+25569+(-5/24)</f>
        <v>42184.001203703701</v>
      </c>
      <c r="M3821" s="15" t="str">
        <f>TEXT(L3821, "mmm")</f>
        <v>Jun</v>
      </c>
      <c r="N3821" s="15" t="str">
        <f>TEXT(L3821, "yyyy")</f>
        <v>2015</v>
      </c>
      <c r="O3821" t="b">
        <v>0</v>
      </c>
      <c r="P3821">
        <v>26</v>
      </c>
      <c r="Q3821" t="b">
        <v>1</v>
      </c>
      <c r="R3821" t="s">
        <v>8271</v>
      </c>
      <c r="S3821" s="10">
        <f>(E3821/D3821)*100</f>
        <v>106.4</v>
      </c>
      <c r="T3821" s="12">
        <f>IF(P3821&gt;0,E3821/P3821,0)</f>
        <v>40.92307692307692</v>
      </c>
      <c r="U3821" t="str">
        <f>LEFT(R3821,FIND("/",R3821,1)-1)</f>
        <v>theater</v>
      </c>
      <c r="V3821" t="str">
        <f>RIGHT(R3821,(LEN(R3821)-LEN(U3821)-1))</f>
        <v>plays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>(I3822/86400)+25569+(-5/24)</f>
        <v>42190.443483796298</v>
      </c>
      <c r="K3822">
        <v>1433518717</v>
      </c>
      <c r="L3822" s="13">
        <f>(K3822/86400)+25569+(-5/24)</f>
        <v>42160.443483796298</v>
      </c>
      <c r="M3822" s="15" t="str">
        <f>TEXT(L3822, "mmm")</f>
        <v>Jun</v>
      </c>
      <c r="N3822" s="15" t="str">
        <f>TEXT(L3822, "yyyy")</f>
        <v>2015</v>
      </c>
      <c r="O3822" t="b">
        <v>0</v>
      </c>
      <c r="P3822">
        <v>20</v>
      </c>
      <c r="Q3822" t="b">
        <v>1</v>
      </c>
      <c r="R3822" t="s">
        <v>8271</v>
      </c>
      <c r="S3822" s="10">
        <f>(E3822/D3822)*100</f>
        <v>143.33333333333334</v>
      </c>
      <c r="T3822" s="12">
        <f>IF(P3822&gt;0,E3822/P3822,0)</f>
        <v>21.5</v>
      </c>
      <c r="U3822" t="str">
        <f>LEFT(R3822,FIND("/",R3822,1)-1)</f>
        <v>theater</v>
      </c>
      <c r="V3822" t="str">
        <f>RIGHT(R3822,(LEN(R3822)-LEN(U3822)-1))</f>
        <v>plays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>(I3823/86400)+25569+(-5/24)</f>
        <v>42372.972303240742</v>
      </c>
      <c r="K3823">
        <v>1449116407</v>
      </c>
      <c r="L3823" s="13">
        <f>(K3823/86400)+25569+(-5/24)</f>
        <v>42340.972303240742</v>
      </c>
      <c r="M3823" s="15" t="str">
        <f>TEXT(L3823, "mmm")</f>
        <v>Dec</v>
      </c>
      <c r="N3823" s="15" t="str">
        <f>TEXT(L3823, "yyyy")</f>
        <v>2015</v>
      </c>
      <c r="O3823" t="b">
        <v>0</v>
      </c>
      <c r="P3823">
        <v>46</v>
      </c>
      <c r="Q3823" t="b">
        <v>1</v>
      </c>
      <c r="R3823" t="s">
        <v>8271</v>
      </c>
      <c r="S3823" s="10">
        <f>(E3823/D3823)*100</f>
        <v>104.54285714285714</v>
      </c>
      <c r="T3823" s="12">
        <f>IF(P3823&gt;0,E3823/P3823,0)</f>
        <v>79.543478260869563</v>
      </c>
      <c r="U3823" t="str">
        <f>LEFT(R3823,FIND("/",R3823,1)-1)</f>
        <v>theater</v>
      </c>
      <c r="V3823" t="str">
        <f>RIGHT(R3823,(LEN(R3823)-LEN(U3823)-1))</f>
        <v>plays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>(I3824/86400)+25569+(-5/24)</f>
        <v>42388.749305555553</v>
      </c>
      <c r="K3824">
        <v>1448136417</v>
      </c>
      <c r="L3824" s="13">
        <f>(K3824/86400)+25569+(-5/24)</f>
        <v>42329.629826388882</v>
      </c>
      <c r="M3824" s="15" t="str">
        <f>TEXT(L3824, "mmm")</f>
        <v>Nov</v>
      </c>
      <c r="N3824" s="15" t="str">
        <f>TEXT(L3824, "yyyy")</f>
        <v>2015</v>
      </c>
      <c r="O3824" t="b">
        <v>0</v>
      </c>
      <c r="P3824">
        <v>76</v>
      </c>
      <c r="Q3824" t="b">
        <v>1</v>
      </c>
      <c r="R3824" t="s">
        <v>8271</v>
      </c>
      <c r="S3824" s="10">
        <f>(E3824/D3824)*100</f>
        <v>110.02000000000001</v>
      </c>
      <c r="T3824" s="12">
        <f>IF(P3824&gt;0,E3824/P3824,0)</f>
        <v>72.381578947368425</v>
      </c>
      <c r="U3824" t="str">
        <f>LEFT(R3824,FIND("/",R3824,1)-1)</f>
        <v>theater</v>
      </c>
      <c r="V3824" t="str">
        <f>RIGHT(R3824,(LEN(R3824)-LEN(U3824)-1))</f>
        <v>plays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>(I3825/86400)+25569+(-5/24)</f>
        <v>42204.957638888889</v>
      </c>
      <c r="K3825">
        <v>1434405044</v>
      </c>
      <c r="L3825" s="13">
        <f>(K3825/86400)+25569+(-5/24)</f>
        <v>42170.701898148145</v>
      </c>
      <c r="M3825" s="15" t="str">
        <f>TEXT(L3825, "mmm")</f>
        <v>Jun</v>
      </c>
      <c r="N3825" s="15" t="str">
        <f>TEXT(L3825, "yyyy")</f>
        <v>2015</v>
      </c>
      <c r="O3825" t="b">
        <v>0</v>
      </c>
      <c r="P3825">
        <v>41</v>
      </c>
      <c r="Q3825" t="b">
        <v>1</v>
      </c>
      <c r="R3825" t="s">
        <v>8271</v>
      </c>
      <c r="S3825" s="10">
        <f>(E3825/D3825)*100</f>
        <v>106</v>
      </c>
      <c r="T3825" s="12">
        <f>IF(P3825&gt;0,E3825/P3825,0)</f>
        <v>64.634146341463421</v>
      </c>
      <c r="U3825" t="str">
        <f>LEFT(R3825,FIND("/",R3825,1)-1)</f>
        <v>theater</v>
      </c>
      <c r="V3825" t="str">
        <f>RIGHT(R3825,(LEN(R3825)-LEN(U3825)-1))</f>
        <v>plays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>(I3826/86400)+25569+(-5/24)</f>
        <v>42583.361805555549</v>
      </c>
      <c r="K3826">
        <v>1469026903</v>
      </c>
      <c r="L3826" s="13">
        <f>(K3826/86400)+25569+(-5/24)</f>
        <v>42571.417858796289</v>
      </c>
      <c r="M3826" s="15" t="str">
        <f>TEXT(L3826, "mmm")</f>
        <v>Jul</v>
      </c>
      <c r="N3826" s="15" t="str">
        <f>TEXT(L3826, "yyyy")</f>
        <v>2016</v>
      </c>
      <c r="O3826" t="b">
        <v>0</v>
      </c>
      <c r="P3826">
        <v>7</v>
      </c>
      <c r="Q3826" t="b">
        <v>1</v>
      </c>
      <c r="R3826" t="s">
        <v>8271</v>
      </c>
      <c r="S3826" s="10">
        <f>(E3826/D3826)*100</f>
        <v>108</v>
      </c>
      <c r="T3826" s="12">
        <f>IF(P3826&gt;0,E3826/P3826,0)</f>
        <v>38.571428571428569</v>
      </c>
      <c r="U3826" t="str">
        <f>LEFT(R3826,FIND("/",R3826,1)-1)</f>
        <v>theater</v>
      </c>
      <c r="V3826" t="str">
        <f>RIGHT(R3826,(LEN(R3826)-LEN(U3826)-1))</f>
        <v>plays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>(I3827/86400)+25569+(-5/24)</f>
        <v>42171.861273148148</v>
      </c>
      <c r="K3827">
        <v>1432690814</v>
      </c>
      <c r="L3827" s="13">
        <f>(K3827/86400)+25569+(-5/24)</f>
        <v>42150.861273148148</v>
      </c>
      <c r="M3827" s="15" t="str">
        <f>TEXT(L3827, "mmm")</f>
        <v>May</v>
      </c>
      <c r="N3827" s="15" t="str">
        <f>TEXT(L3827, "yyyy")</f>
        <v>2015</v>
      </c>
      <c r="O3827" t="b">
        <v>0</v>
      </c>
      <c r="P3827">
        <v>49</v>
      </c>
      <c r="Q3827" t="b">
        <v>1</v>
      </c>
      <c r="R3827" t="s">
        <v>8271</v>
      </c>
      <c r="S3827" s="10">
        <f>(E3827/D3827)*100</f>
        <v>105.42</v>
      </c>
      <c r="T3827" s="12">
        <f>IF(P3827&gt;0,E3827/P3827,0)</f>
        <v>107.57142857142857</v>
      </c>
      <c r="U3827" t="str">
        <f>LEFT(R3827,FIND("/",R3827,1)-1)</f>
        <v>theater</v>
      </c>
      <c r="V3827" t="str">
        <f>RIGHT(R3827,(LEN(R3827)-LEN(U3827)-1))</f>
        <v>plays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>(I3828/86400)+25569+(-5/24)</f>
        <v>42131.215208333328</v>
      </c>
      <c r="K3828">
        <v>1428401394</v>
      </c>
      <c r="L3828" s="13">
        <f>(K3828/86400)+25569+(-5/24)</f>
        <v>42101.215208333328</v>
      </c>
      <c r="M3828" s="15" t="str">
        <f>TEXT(L3828, "mmm")</f>
        <v>Apr</v>
      </c>
      <c r="N3828" s="15" t="str">
        <f>TEXT(L3828, "yyyy")</f>
        <v>2015</v>
      </c>
      <c r="O3828" t="b">
        <v>0</v>
      </c>
      <c r="P3828">
        <v>26</v>
      </c>
      <c r="Q3828" t="b">
        <v>1</v>
      </c>
      <c r="R3828" t="s">
        <v>8271</v>
      </c>
      <c r="S3828" s="10">
        <f>(E3828/D3828)*100</f>
        <v>119.16666666666667</v>
      </c>
      <c r="T3828" s="12">
        <f>IF(P3828&gt;0,E3828/P3828,0)</f>
        <v>27.5</v>
      </c>
      <c r="U3828" t="str">
        <f>LEFT(R3828,FIND("/",R3828,1)-1)</f>
        <v>theater</v>
      </c>
      <c r="V3828" t="str">
        <f>RIGHT(R3828,(LEN(R3828)-LEN(U3828)-1))</f>
        <v>plays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>(I3829/86400)+25569+(-5/24)</f>
        <v>42089.791666666664</v>
      </c>
      <c r="K3829">
        <v>1422656201</v>
      </c>
      <c r="L3829" s="13">
        <f>(K3829/86400)+25569+(-5/24)</f>
        <v>42034.719918981478</v>
      </c>
      <c r="M3829" s="15" t="str">
        <f>TEXT(L3829, "mmm")</f>
        <v>Jan</v>
      </c>
      <c r="N3829" s="15" t="str">
        <f>TEXT(L3829, "yyyy")</f>
        <v>2015</v>
      </c>
      <c r="O3829" t="b">
        <v>0</v>
      </c>
      <c r="P3829">
        <v>65</v>
      </c>
      <c r="Q3829" t="b">
        <v>1</v>
      </c>
      <c r="R3829" t="s">
        <v>8271</v>
      </c>
      <c r="S3829" s="10">
        <f>(E3829/D3829)*100</f>
        <v>152.66666666666666</v>
      </c>
      <c r="T3829" s="12">
        <f>IF(P3829&gt;0,E3829/P3829,0)</f>
        <v>70.461538461538467</v>
      </c>
      <c r="U3829" t="str">
        <f>LEFT(R3829,FIND("/",R3829,1)-1)</f>
        <v>theater</v>
      </c>
      <c r="V3829" t="str">
        <f>RIGHT(R3829,(LEN(R3829)-LEN(U3829)-1))</f>
        <v>plays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>(I3830/86400)+25569+(-5/24)</f>
        <v>42004.36096064814</v>
      </c>
      <c r="K3830">
        <v>1414845587</v>
      </c>
      <c r="L3830" s="13">
        <f>(K3830/86400)+25569+(-5/24)</f>
        <v>41944.319293981483</v>
      </c>
      <c r="M3830" s="15" t="str">
        <f>TEXT(L3830, "mmm")</f>
        <v>Nov</v>
      </c>
      <c r="N3830" s="15" t="str">
        <f>TEXT(L3830, "yyyy")</f>
        <v>2014</v>
      </c>
      <c r="O3830" t="b">
        <v>0</v>
      </c>
      <c r="P3830">
        <v>28</v>
      </c>
      <c r="Q3830" t="b">
        <v>1</v>
      </c>
      <c r="R3830" t="s">
        <v>8271</v>
      </c>
      <c r="S3830" s="10">
        <f>(E3830/D3830)*100</f>
        <v>100</v>
      </c>
      <c r="T3830" s="12">
        <f>IF(P3830&gt;0,E3830/P3830,0)</f>
        <v>178.57142857142858</v>
      </c>
      <c r="U3830" t="str">
        <f>LEFT(R3830,FIND("/",R3830,1)-1)</f>
        <v>theater</v>
      </c>
      <c r="V3830" t="str">
        <f>RIGHT(R3830,(LEN(R3830)-LEN(U3830)-1))</f>
        <v>plays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>(I3831/86400)+25569+(-5/24)</f>
        <v>42613.657071759262</v>
      </c>
      <c r="K3831">
        <v>1470948371</v>
      </c>
      <c r="L3831" s="13">
        <f>(K3831/86400)+25569+(-5/24)</f>
        <v>42593.657071759262</v>
      </c>
      <c r="M3831" s="15" t="str">
        <f>TEXT(L3831, "mmm")</f>
        <v>Aug</v>
      </c>
      <c r="N3831" s="15" t="str">
        <f>TEXT(L3831, "yyyy")</f>
        <v>2016</v>
      </c>
      <c r="O3831" t="b">
        <v>0</v>
      </c>
      <c r="P3831">
        <v>8</v>
      </c>
      <c r="Q3831" t="b">
        <v>1</v>
      </c>
      <c r="R3831" t="s">
        <v>8271</v>
      </c>
      <c r="S3831" s="10">
        <f>(E3831/D3831)*100</f>
        <v>100.2</v>
      </c>
      <c r="T3831" s="12">
        <f>IF(P3831&gt;0,E3831/P3831,0)</f>
        <v>62.625</v>
      </c>
      <c r="U3831" t="str">
        <f>LEFT(R3831,FIND("/",R3831,1)-1)</f>
        <v>theater</v>
      </c>
      <c r="V3831" t="str">
        <f>RIGHT(R3831,(LEN(R3831)-LEN(U3831)-1))</f>
        <v>plays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>(I3832/86400)+25569+(-5/24)</f>
        <v>42517.532534722217</v>
      </c>
      <c r="K3832">
        <v>1463161611</v>
      </c>
      <c r="L3832" s="13">
        <f>(K3832/86400)+25569+(-5/24)</f>
        <v>42503.532534722217</v>
      </c>
      <c r="M3832" s="15" t="str">
        <f>TEXT(L3832, "mmm")</f>
        <v>May</v>
      </c>
      <c r="N3832" s="15" t="str">
        <f>TEXT(L3832, "yyyy")</f>
        <v>2016</v>
      </c>
      <c r="O3832" t="b">
        <v>0</v>
      </c>
      <c r="P3832">
        <v>3</v>
      </c>
      <c r="Q3832" t="b">
        <v>1</v>
      </c>
      <c r="R3832" t="s">
        <v>8271</v>
      </c>
      <c r="S3832" s="10">
        <f>(E3832/D3832)*100</f>
        <v>225</v>
      </c>
      <c r="T3832" s="12">
        <f>IF(P3832&gt;0,E3832/P3832,0)</f>
        <v>75</v>
      </c>
      <c r="U3832" t="str">
        <f>LEFT(R3832,FIND("/",R3832,1)-1)</f>
        <v>theater</v>
      </c>
      <c r="V3832" t="str">
        <f>RIGHT(R3832,(LEN(R3832)-LEN(U3832)-1))</f>
        <v>plays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>(I3833/86400)+25569+(-5/24)</f>
        <v>41948.682233796295</v>
      </c>
      <c r="K3833">
        <v>1413404545</v>
      </c>
      <c r="L3833" s="13">
        <f>(K3833/86400)+25569+(-5/24)</f>
        <v>41927.640567129631</v>
      </c>
      <c r="M3833" s="15" t="str">
        <f>TEXT(L3833, "mmm")</f>
        <v>Oct</v>
      </c>
      <c r="N3833" s="15" t="str">
        <f>TEXT(L3833, "yyyy")</f>
        <v>2014</v>
      </c>
      <c r="O3833" t="b">
        <v>0</v>
      </c>
      <c r="P3833">
        <v>9</v>
      </c>
      <c r="Q3833" t="b">
        <v>1</v>
      </c>
      <c r="R3833" t="s">
        <v>8271</v>
      </c>
      <c r="S3833" s="10">
        <f>(E3833/D3833)*100</f>
        <v>106.02199999999999</v>
      </c>
      <c r="T3833" s="12">
        <f>IF(P3833&gt;0,E3833/P3833,0)</f>
        <v>58.901111111111113</v>
      </c>
      <c r="U3833" t="str">
        <f>LEFT(R3833,FIND("/",R3833,1)-1)</f>
        <v>theater</v>
      </c>
      <c r="V3833" t="str">
        <f>RIGHT(R3833,(LEN(R3833)-LEN(U3833)-1))</f>
        <v>plays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>(I3834/86400)+25569+(-5/24)</f>
        <v>42419.906655092585</v>
      </c>
      <c r="K3834">
        <v>1452048335</v>
      </c>
      <c r="L3834" s="13">
        <f>(K3834/86400)+25569+(-5/24)</f>
        <v>42374.906655092585</v>
      </c>
      <c r="M3834" s="15" t="str">
        <f>TEXT(L3834, "mmm")</f>
        <v>Jan</v>
      </c>
      <c r="N3834" s="15" t="str">
        <f>TEXT(L3834, "yyyy")</f>
        <v>2016</v>
      </c>
      <c r="O3834" t="b">
        <v>0</v>
      </c>
      <c r="P3834">
        <v>9</v>
      </c>
      <c r="Q3834" t="b">
        <v>1</v>
      </c>
      <c r="R3834" t="s">
        <v>8271</v>
      </c>
      <c r="S3834" s="10">
        <f>(E3834/D3834)*100</f>
        <v>104.66666666666666</v>
      </c>
      <c r="T3834" s="12">
        <f>IF(P3834&gt;0,E3834/P3834,0)</f>
        <v>139.55555555555554</v>
      </c>
      <c r="U3834" t="str">
        <f>LEFT(R3834,FIND("/",R3834,1)-1)</f>
        <v>theater</v>
      </c>
      <c r="V3834" t="str">
        <f>RIGHT(R3834,(LEN(R3834)-LEN(U3834)-1))</f>
        <v>plays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>(I3835/86400)+25569+(-5/24)</f>
        <v>41974.589583333327</v>
      </c>
      <c r="K3835">
        <v>1416516972</v>
      </c>
      <c r="L3835" s="13">
        <f>(K3835/86400)+25569+(-5/24)</f>
        <v>41963.664027777777</v>
      </c>
      <c r="M3835" s="15" t="str">
        <f>TEXT(L3835, "mmm")</f>
        <v>Nov</v>
      </c>
      <c r="N3835" s="15" t="str">
        <f>TEXT(L3835, "yyyy")</f>
        <v>2014</v>
      </c>
      <c r="O3835" t="b">
        <v>0</v>
      </c>
      <c r="P3835">
        <v>20</v>
      </c>
      <c r="Q3835" t="b">
        <v>1</v>
      </c>
      <c r="R3835" t="s">
        <v>8271</v>
      </c>
      <c r="S3835" s="10">
        <f>(E3835/D3835)*100</f>
        <v>116.66666666666667</v>
      </c>
      <c r="T3835" s="12">
        <f>IF(P3835&gt;0,E3835/P3835,0)</f>
        <v>70</v>
      </c>
      <c r="U3835" t="str">
        <f>LEFT(R3835,FIND("/",R3835,1)-1)</f>
        <v>theater</v>
      </c>
      <c r="V3835" t="str">
        <f>RIGHT(R3835,(LEN(R3835)-LEN(U3835)-1))</f>
        <v>plays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>(I3836/86400)+25569+(-5/24)</f>
        <v>42173.236886574072</v>
      </c>
      <c r="K3836">
        <v>1432032067</v>
      </c>
      <c r="L3836" s="13">
        <f>(K3836/86400)+25569+(-5/24)</f>
        <v>42143.236886574072</v>
      </c>
      <c r="M3836" s="15" t="str">
        <f>TEXT(L3836, "mmm")</f>
        <v>May</v>
      </c>
      <c r="N3836" s="15" t="str">
        <f>TEXT(L3836, "yyyy")</f>
        <v>2015</v>
      </c>
      <c r="O3836" t="b">
        <v>0</v>
      </c>
      <c r="P3836">
        <v>57</v>
      </c>
      <c r="Q3836" t="b">
        <v>1</v>
      </c>
      <c r="R3836" t="s">
        <v>8271</v>
      </c>
      <c r="S3836" s="10">
        <f>(E3836/D3836)*100</f>
        <v>109.03333333333333</v>
      </c>
      <c r="T3836" s="12">
        <f>IF(P3836&gt;0,E3836/P3836,0)</f>
        <v>57.385964912280699</v>
      </c>
      <c r="U3836" t="str">
        <f>LEFT(R3836,FIND("/",R3836,1)-1)</f>
        <v>theater</v>
      </c>
      <c r="V3836" t="str">
        <f>RIGHT(R3836,(LEN(R3836)-LEN(U3836)-1))</f>
        <v>plays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>(I3837/86400)+25569+(-5/24)</f>
        <v>42481.733888888884</v>
      </c>
      <c r="K3837">
        <v>1459463808</v>
      </c>
      <c r="L3837" s="13">
        <f>(K3837/86400)+25569+(-5/24)</f>
        <v>42460.733888888884</v>
      </c>
      <c r="M3837" s="15" t="str">
        <f>TEXT(L3837, "mmm")</f>
        <v>Mar</v>
      </c>
      <c r="N3837" s="15" t="str">
        <f>TEXT(L3837, "yyyy")</f>
        <v>2016</v>
      </c>
      <c r="O3837" t="b">
        <v>0</v>
      </c>
      <c r="P3837">
        <v>8</v>
      </c>
      <c r="Q3837" t="b">
        <v>1</v>
      </c>
      <c r="R3837" t="s">
        <v>8271</v>
      </c>
      <c r="S3837" s="10">
        <f>(E3837/D3837)*100</f>
        <v>160</v>
      </c>
      <c r="T3837" s="12">
        <f>IF(P3837&gt;0,E3837/P3837,0)</f>
        <v>40</v>
      </c>
      <c r="U3837" t="str">
        <f>LEFT(R3837,FIND("/",R3837,1)-1)</f>
        <v>theater</v>
      </c>
      <c r="V3837" t="str">
        <f>RIGHT(R3837,(LEN(R3837)-LEN(U3837)-1))</f>
        <v>plays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>(I3838/86400)+25569+(-5/24)</f>
        <v>42584.964583333327</v>
      </c>
      <c r="K3838">
        <v>1467497652</v>
      </c>
      <c r="L3838" s="13">
        <f>(K3838/86400)+25569+(-5/24)</f>
        <v>42553.718194444438</v>
      </c>
      <c r="M3838" s="15" t="str">
        <f>TEXT(L3838, "mmm")</f>
        <v>Jul</v>
      </c>
      <c r="N3838" s="15" t="str">
        <f>TEXT(L3838, "yyyy")</f>
        <v>2016</v>
      </c>
      <c r="O3838" t="b">
        <v>0</v>
      </c>
      <c r="P3838">
        <v>14</v>
      </c>
      <c r="Q3838" t="b">
        <v>1</v>
      </c>
      <c r="R3838" t="s">
        <v>8271</v>
      </c>
      <c r="S3838" s="10">
        <f>(E3838/D3838)*100</f>
        <v>112.5</v>
      </c>
      <c r="T3838" s="12">
        <f>IF(P3838&gt;0,E3838/P3838,0)</f>
        <v>64.285714285714292</v>
      </c>
      <c r="U3838" t="str">
        <f>LEFT(R3838,FIND("/",R3838,1)-1)</f>
        <v>theater</v>
      </c>
      <c r="V3838" t="str">
        <f>RIGHT(R3838,(LEN(R3838)-LEN(U3838)-1))</f>
        <v>plays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>(I3839/86400)+25569+(-5/24)</f>
        <v>42188.557384259257</v>
      </c>
      <c r="K3839">
        <v>1432837358</v>
      </c>
      <c r="L3839" s="13">
        <f>(K3839/86400)+25569+(-5/24)</f>
        <v>42152.557384259257</v>
      </c>
      <c r="M3839" s="15" t="str">
        <f>TEXT(L3839, "mmm")</f>
        <v>May</v>
      </c>
      <c r="N3839" s="15" t="str">
        <f>TEXT(L3839, "yyyy")</f>
        <v>2015</v>
      </c>
      <c r="O3839" t="b">
        <v>0</v>
      </c>
      <c r="P3839">
        <v>17</v>
      </c>
      <c r="Q3839" t="b">
        <v>1</v>
      </c>
      <c r="R3839" t="s">
        <v>8271</v>
      </c>
      <c r="S3839" s="10">
        <f>(E3839/D3839)*100</f>
        <v>102.1</v>
      </c>
      <c r="T3839" s="12">
        <f>IF(P3839&gt;0,E3839/P3839,0)</f>
        <v>120.11764705882354</v>
      </c>
      <c r="U3839" t="str">
        <f>LEFT(R3839,FIND("/",R3839,1)-1)</f>
        <v>theater</v>
      </c>
      <c r="V3839" t="str">
        <f>RIGHT(R3839,(LEN(R3839)-LEN(U3839)-1))</f>
        <v>plays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>(I3840/86400)+25569+(-5/24)</f>
        <v>42146.502418981479</v>
      </c>
      <c r="K3840">
        <v>1429722209</v>
      </c>
      <c r="L3840" s="13">
        <f>(K3840/86400)+25569+(-5/24)</f>
        <v>42116.502418981479</v>
      </c>
      <c r="M3840" s="15" t="str">
        <f>TEXT(L3840, "mmm")</f>
        <v>Apr</v>
      </c>
      <c r="N3840" s="15" t="str">
        <f>TEXT(L3840, "yyyy")</f>
        <v>2015</v>
      </c>
      <c r="O3840" t="b">
        <v>0</v>
      </c>
      <c r="P3840">
        <v>100</v>
      </c>
      <c r="Q3840" t="b">
        <v>1</v>
      </c>
      <c r="R3840" t="s">
        <v>8271</v>
      </c>
      <c r="S3840" s="10">
        <f>(E3840/D3840)*100</f>
        <v>100.824</v>
      </c>
      <c r="T3840" s="12">
        <f>IF(P3840&gt;0,E3840/P3840,0)</f>
        <v>1008.24</v>
      </c>
      <c r="U3840" t="str">
        <f>LEFT(R3840,FIND("/",R3840,1)-1)</f>
        <v>theater</v>
      </c>
      <c r="V3840" t="str">
        <f>RIGHT(R3840,(LEN(R3840)-LEN(U3840)-1))</f>
        <v>plays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>(I3841/86400)+25569+(-5/24)</f>
        <v>42214.934305555558</v>
      </c>
      <c r="K3841">
        <v>1433042724</v>
      </c>
      <c r="L3841" s="13">
        <f>(K3841/86400)+25569+(-5/24)</f>
        <v>42154.934305555558</v>
      </c>
      <c r="M3841" s="15" t="str">
        <f>TEXT(L3841, "mmm")</f>
        <v>May</v>
      </c>
      <c r="N3841" s="15" t="str">
        <f>TEXT(L3841, "yyyy")</f>
        <v>2015</v>
      </c>
      <c r="O3841" t="b">
        <v>0</v>
      </c>
      <c r="P3841">
        <v>32</v>
      </c>
      <c r="Q3841" t="b">
        <v>1</v>
      </c>
      <c r="R3841" t="s">
        <v>8271</v>
      </c>
      <c r="S3841" s="10">
        <f>(E3841/D3841)*100</f>
        <v>101.25</v>
      </c>
      <c r="T3841" s="12">
        <f>IF(P3841&gt;0,E3841/P3841,0)</f>
        <v>63.28125</v>
      </c>
      <c r="U3841" t="str">
        <f>LEFT(R3841,FIND("/",R3841,1)-1)</f>
        <v>theater</v>
      </c>
      <c r="V3841" t="str">
        <f>RIGHT(R3841,(LEN(R3841)-LEN(U3841)-1))</f>
        <v>plays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>(I3842/86400)+25569+(-5/24)</f>
        <v>42457.45172453703</v>
      </c>
      <c r="K3842">
        <v>1457023829</v>
      </c>
      <c r="L3842" s="13">
        <f>(K3842/86400)+25569+(-5/24)</f>
        <v>42432.493391203701</v>
      </c>
      <c r="M3842" s="15" t="str">
        <f>TEXT(L3842, "mmm")</f>
        <v>Mar</v>
      </c>
      <c r="N3842" s="15" t="str">
        <f>TEXT(L3842, "yyyy")</f>
        <v>2016</v>
      </c>
      <c r="O3842" t="b">
        <v>0</v>
      </c>
      <c r="P3842">
        <v>3</v>
      </c>
      <c r="Q3842" t="b">
        <v>1</v>
      </c>
      <c r="R3842" t="s">
        <v>8271</v>
      </c>
      <c r="S3842" s="10">
        <f>(E3842/D3842)*100</f>
        <v>6500</v>
      </c>
      <c r="T3842" s="12">
        <f>IF(P3842&gt;0,E3842/P3842,0)</f>
        <v>21.666666666666668</v>
      </c>
      <c r="U3842" t="str">
        <f>LEFT(R3842,FIND("/",R3842,1)-1)</f>
        <v>theater</v>
      </c>
      <c r="V3842" t="str">
        <f>RIGHT(R3842,(LEN(R3842)-LEN(U3842)-1))</f>
        <v>plays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>(I3843/86400)+25569+(-5/24)</f>
        <v>41840.57739583333</v>
      </c>
      <c r="K3843">
        <v>1400698287</v>
      </c>
      <c r="L3843" s="13">
        <f>(K3843/86400)+25569+(-5/24)</f>
        <v>41780.57739583333</v>
      </c>
      <c r="M3843" s="15" t="str">
        <f>TEXT(L3843, "mmm")</f>
        <v>May</v>
      </c>
      <c r="N3843" s="15" t="str">
        <f>TEXT(L3843, "yyyy")</f>
        <v>2014</v>
      </c>
      <c r="O3843" t="b">
        <v>1</v>
      </c>
      <c r="P3843">
        <v>34</v>
      </c>
      <c r="Q3843" t="b">
        <v>0</v>
      </c>
      <c r="R3843" t="s">
        <v>8271</v>
      </c>
      <c r="S3843" s="10">
        <f>(E3843/D3843)*100</f>
        <v>8.7200000000000006</v>
      </c>
      <c r="T3843" s="12">
        <f>IF(P3843&gt;0,E3843/P3843,0)</f>
        <v>25.647058823529413</v>
      </c>
      <c r="U3843" t="str">
        <f>LEFT(R3843,FIND("/",R3843,1)-1)</f>
        <v>theater</v>
      </c>
      <c r="V3843" t="str">
        <f>RIGHT(R3843,(LEN(R3843)-LEN(U3843)-1))</f>
        <v>plays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>(I3844/86400)+25569+(-5/24)</f>
        <v>41770.285324074073</v>
      </c>
      <c r="K3844">
        <v>1397217052</v>
      </c>
      <c r="L3844" s="13">
        <f>(K3844/86400)+25569+(-5/24)</f>
        <v>41740.285324074073</v>
      </c>
      <c r="M3844" s="15" t="str">
        <f>TEXT(L3844, "mmm")</f>
        <v>Apr</v>
      </c>
      <c r="N3844" s="15" t="str">
        <f>TEXT(L3844, "yyyy")</f>
        <v>2014</v>
      </c>
      <c r="O3844" t="b">
        <v>1</v>
      </c>
      <c r="P3844">
        <v>23</v>
      </c>
      <c r="Q3844" t="b">
        <v>0</v>
      </c>
      <c r="R3844" t="s">
        <v>8271</v>
      </c>
      <c r="S3844" s="10">
        <f>(E3844/D3844)*100</f>
        <v>21.94</v>
      </c>
      <c r="T3844" s="12">
        <f>IF(P3844&gt;0,E3844/P3844,0)</f>
        <v>47.695652173913047</v>
      </c>
      <c r="U3844" t="str">
        <f>LEFT(R3844,FIND("/",R3844,1)-1)</f>
        <v>theater</v>
      </c>
      <c r="V3844" t="str">
        <f>RIGHT(R3844,(LEN(R3844)-LEN(U3844)-1))</f>
        <v>plays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>(I3845/86400)+25569+(-5/24)</f>
        <v>41790.864166666666</v>
      </c>
      <c r="K3845">
        <v>1399427064</v>
      </c>
      <c r="L3845" s="13">
        <f>(K3845/86400)+25569+(-5/24)</f>
        <v>41765.864166666666</v>
      </c>
      <c r="M3845" s="15" t="str">
        <f>TEXT(L3845, "mmm")</f>
        <v>May</v>
      </c>
      <c r="N3845" s="15" t="str">
        <f>TEXT(L3845, "yyyy")</f>
        <v>2014</v>
      </c>
      <c r="O3845" t="b">
        <v>1</v>
      </c>
      <c r="P3845">
        <v>19</v>
      </c>
      <c r="Q3845" t="b">
        <v>0</v>
      </c>
      <c r="R3845" t="s">
        <v>8271</v>
      </c>
      <c r="S3845" s="10">
        <f>(E3845/D3845)*100</f>
        <v>21.3</v>
      </c>
      <c r="T3845" s="12">
        <f>IF(P3845&gt;0,E3845/P3845,0)</f>
        <v>56.05263157894737</v>
      </c>
      <c r="U3845" t="str">
        <f>LEFT(R3845,FIND("/",R3845,1)-1)</f>
        <v>theater</v>
      </c>
      <c r="V3845" t="str">
        <f>RIGHT(R3845,(LEN(R3845)-LEN(U3845)-1))</f>
        <v>plays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>(I3846/86400)+25569+(-5/24)</f>
        <v>41793.082638888889</v>
      </c>
      <c r="K3846">
        <v>1399474134</v>
      </c>
      <c r="L3846" s="13">
        <f>(K3846/86400)+25569+(-5/24)</f>
        <v>41766.408958333333</v>
      </c>
      <c r="M3846" s="15" t="str">
        <f>TEXT(L3846, "mmm")</f>
        <v>May</v>
      </c>
      <c r="N3846" s="15" t="str">
        <f>TEXT(L3846, "yyyy")</f>
        <v>2014</v>
      </c>
      <c r="O3846" t="b">
        <v>1</v>
      </c>
      <c r="P3846">
        <v>50</v>
      </c>
      <c r="Q3846" t="b">
        <v>0</v>
      </c>
      <c r="R3846" t="s">
        <v>8271</v>
      </c>
      <c r="S3846" s="10">
        <f>(E3846/D3846)*100</f>
        <v>41.489795918367342</v>
      </c>
      <c r="T3846" s="12">
        <f>IF(P3846&gt;0,E3846/P3846,0)</f>
        <v>81.319999999999993</v>
      </c>
      <c r="U3846" t="str">
        <f>LEFT(R3846,FIND("/",R3846,1)-1)</f>
        <v>theater</v>
      </c>
      <c r="V3846" t="str">
        <f>RIGHT(R3846,(LEN(R3846)-LEN(U3846)-1))</f>
        <v>plays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>(I3847/86400)+25569+(-5/24)</f>
        <v>42278.418680555558</v>
      </c>
      <c r="K3847">
        <v>1441119774</v>
      </c>
      <c r="L3847" s="13">
        <f>(K3847/86400)+25569+(-5/24)</f>
        <v>42248.418680555558</v>
      </c>
      <c r="M3847" s="15" t="str">
        <f>TEXT(L3847, "mmm")</f>
        <v>Sep</v>
      </c>
      <c r="N3847" s="15" t="str">
        <f>TEXT(L3847, "yyyy")</f>
        <v>2015</v>
      </c>
      <c r="O3847" t="b">
        <v>1</v>
      </c>
      <c r="P3847">
        <v>12</v>
      </c>
      <c r="Q3847" t="b">
        <v>0</v>
      </c>
      <c r="R3847" t="s">
        <v>8271</v>
      </c>
      <c r="S3847" s="10">
        <f>(E3847/D3847)*100</f>
        <v>2.105</v>
      </c>
      <c r="T3847" s="12">
        <f>IF(P3847&gt;0,E3847/P3847,0)</f>
        <v>70.166666666666671</v>
      </c>
      <c r="U3847" t="str">
        <f>LEFT(R3847,FIND("/",R3847,1)-1)</f>
        <v>theater</v>
      </c>
      <c r="V3847" t="str">
        <f>RIGHT(R3847,(LEN(R3847)-LEN(U3847)-1))</f>
        <v>plays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>(I3848/86400)+25569+(-5/24)</f>
        <v>41916.082638888889</v>
      </c>
      <c r="K3848">
        <v>1409721542</v>
      </c>
      <c r="L3848" s="13">
        <f>(K3848/86400)+25569+(-5/24)</f>
        <v>41885.01321759259</v>
      </c>
      <c r="M3848" s="15" t="str">
        <f>TEXT(L3848, "mmm")</f>
        <v>Sep</v>
      </c>
      <c r="N3848" s="15" t="str">
        <f>TEXT(L3848, "yyyy")</f>
        <v>2014</v>
      </c>
      <c r="O3848" t="b">
        <v>1</v>
      </c>
      <c r="P3848">
        <v>8</v>
      </c>
      <c r="Q3848" t="b">
        <v>0</v>
      </c>
      <c r="R3848" t="s">
        <v>8271</v>
      </c>
      <c r="S3848" s="10">
        <f>(E3848/D3848)*100</f>
        <v>2.7</v>
      </c>
      <c r="T3848" s="12">
        <f>IF(P3848&gt;0,E3848/P3848,0)</f>
        <v>23.625</v>
      </c>
      <c r="U3848" t="str">
        <f>LEFT(R3848,FIND("/",R3848,1)-1)</f>
        <v>theater</v>
      </c>
      <c r="V3848" t="str">
        <f>RIGHT(R3848,(LEN(R3848)-LEN(U3848)-1))</f>
        <v>plays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>(I3849/86400)+25569+(-5/24)</f>
        <v>42204.016099537032</v>
      </c>
      <c r="K3849">
        <v>1433395391</v>
      </c>
      <c r="L3849" s="13">
        <f>(K3849/86400)+25569+(-5/24)</f>
        <v>42159.016099537032</v>
      </c>
      <c r="M3849" s="15" t="str">
        <f>TEXT(L3849, "mmm")</f>
        <v>Jun</v>
      </c>
      <c r="N3849" s="15" t="str">
        <f>TEXT(L3849, "yyyy")</f>
        <v>2015</v>
      </c>
      <c r="O3849" t="b">
        <v>1</v>
      </c>
      <c r="P3849">
        <v>9</v>
      </c>
      <c r="Q3849" t="b">
        <v>0</v>
      </c>
      <c r="R3849" t="s">
        <v>8271</v>
      </c>
      <c r="S3849" s="10">
        <f>(E3849/D3849)*100</f>
        <v>16.161904761904761</v>
      </c>
      <c r="T3849" s="12">
        <f>IF(P3849&gt;0,E3849/P3849,0)</f>
        <v>188.55555555555554</v>
      </c>
      <c r="U3849" t="str">
        <f>LEFT(R3849,FIND("/",R3849,1)-1)</f>
        <v>theater</v>
      </c>
      <c r="V3849" t="str">
        <f>RIGHT(R3849,(LEN(R3849)-LEN(U3849)-1))</f>
        <v>plays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>(I3850/86400)+25569+(-5/24)</f>
        <v>42295.608668981477</v>
      </c>
      <c r="K3850">
        <v>1442604989</v>
      </c>
      <c r="L3850" s="13">
        <f>(K3850/86400)+25569+(-5/24)</f>
        <v>42265.608668981477</v>
      </c>
      <c r="M3850" s="15" t="str">
        <f>TEXT(L3850, "mmm")</f>
        <v>Sep</v>
      </c>
      <c r="N3850" s="15" t="str">
        <f>TEXT(L3850, "yyyy")</f>
        <v>2015</v>
      </c>
      <c r="O3850" t="b">
        <v>1</v>
      </c>
      <c r="P3850">
        <v>43</v>
      </c>
      <c r="Q3850" t="b">
        <v>0</v>
      </c>
      <c r="R3850" t="s">
        <v>8271</v>
      </c>
      <c r="S3850" s="10">
        <f>(E3850/D3850)*100</f>
        <v>16.376923076923077</v>
      </c>
      <c r="T3850" s="12">
        <f>IF(P3850&gt;0,E3850/P3850,0)</f>
        <v>49.511627906976742</v>
      </c>
      <c r="U3850" t="str">
        <f>LEFT(R3850,FIND("/",R3850,1)-1)</f>
        <v>theater</v>
      </c>
      <c r="V3850" t="str">
        <f>RIGHT(R3850,(LEN(R3850)-LEN(U3850)-1))</f>
        <v>plays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>(I3851/86400)+25569+(-5/24)</f>
        <v>42166.558842592589</v>
      </c>
      <c r="K3851">
        <v>1431455084</v>
      </c>
      <c r="L3851" s="13">
        <f>(K3851/86400)+25569+(-5/24)</f>
        <v>42136.558842592589</v>
      </c>
      <c r="M3851" s="15" t="str">
        <f>TEXT(L3851, "mmm")</f>
        <v>May</v>
      </c>
      <c r="N3851" s="15" t="str">
        <f>TEXT(L3851, "yyyy")</f>
        <v>2015</v>
      </c>
      <c r="O3851" t="b">
        <v>1</v>
      </c>
      <c r="P3851">
        <v>28</v>
      </c>
      <c r="Q3851" t="b">
        <v>0</v>
      </c>
      <c r="R3851" t="s">
        <v>8271</v>
      </c>
      <c r="S3851" s="10">
        <f>(E3851/D3851)*100</f>
        <v>7.043333333333333</v>
      </c>
      <c r="T3851" s="12">
        <f>IF(P3851&gt;0,E3851/P3851,0)</f>
        <v>75.464285714285708</v>
      </c>
      <c r="U3851" t="str">
        <f>LEFT(R3851,FIND("/",R3851,1)-1)</f>
        <v>theater</v>
      </c>
      <c r="V3851" t="str">
        <f>RIGHT(R3851,(LEN(R3851)-LEN(U3851)-1))</f>
        <v>plays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>(I3852/86400)+25569+(-5/24)</f>
        <v>42004.916006944441</v>
      </c>
      <c r="K3852">
        <v>1417489143</v>
      </c>
      <c r="L3852" s="13">
        <f>(K3852/86400)+25569+(-5/24)</f>
        <v>41974.916006944441</v>
      </c>
      <c r="M3852" s="15" t="str">
        <f>TEXT(L3852, "mmm")</f>
        <v>Dec</v>
      </c>
      <c r="N3852" s="15" t="str">
        <f>TEXT(L3852, "yyyy")</f>
        <v>2014</v>
      </c>
      <c r="O3852" t="b">
        <v>1</v>
      </c>
      <c r="P3852">
        <v>4</v>
      </c>
      <c r="Q3852" t="b">
        <v>0</v>
      </c>
      <c r="R3852" t="s">
        <v>8271</v>
      </c>
      <c r="S3852" s="10">
        <f>(E3852/D3852)*100</f>
        <v>3.8</v>
      </c>
      <c r="T3852" s="12">
        <f>IF(P3852&gt;0,E3852/P3852,0)</f>
        <v>9.5</v>
      </c>
      <c r="U3852" t="str">
        <f>LEFT(R3852,FIND("/",R3852,1)-1)</f>
        <v>theater</v>
      </c>
      <c r="V3852" t="str">
        <f>RIGHT(R3852,(LEN(R3852)-LEN(U3852)-1))</f>
        <v>plays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>(I3853/86400)+25569+(-5/24)</f>
        <v>42202.23123842592</v>
      </c>
      <c r="K3853">
        <v>1434537179</v>
      </c>
      <c r="L3853" s="13">
        <f>(K3853/86400)+25569+(-5/24)</f>
        <v>42172.23123842592</v>
      </c>
      <c r="M3853" s="15" t="str">
        <f>TEXT(L3853, "mmm")</f>
        <v>Jun</v>
      </c>
      <c r="N3853" s="15" t="str">
        <f>TEXT(L3853, "yyyy")</f>
        <v>2015</v>
      </c>
      <c r="O3853" t="b">
        <v>1</v>
      </c>
      <c r="P3853">
        <v>24</v>
      </c>
      <c r="Q3853" t="b">
        <v>0</v>
      </c>
      <c r="R3853" t="s">
        <v>8271</v>
      </c>
      <c r="S3853" s="10">
        <f>(E3853/D3853)*100</f>
        <v>34.08</v>
      </c>
      <c r="T3853" s="12">
        <f>IF(P3853&gt;0,E3853/P3853,0)</f>
        <v>35.5</v>
      </c>
      <c r="U3853" t="str">
        <f>LEFT(R3853,FIND("/",R3853,1)-1)</f>
        <v>theater</v>
      </c>
      <c r="V3853" t="str">
        <f>RIGHT(R3853,(LEN(R3853)-LEN(U3853)-1))</f>
        <v>plays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>(I3854/86400)+25569+(-5/24)</f>
        <v>42089.940694444442</v>
      </c>
      <c r="K3854">
        <v>1425270876</v>
      </c>
      <c r="L3854" s="13">
        <f>(K3854/86400)+25569+(-5/24)</f>
        <v>42064.982361111113</v>
      </c>
      <c r="M3854" s="15" t="str">
        <f>TEXT(L3854, "mmm")</f>
        <v>Mar</v>
      </c>
      <c r="N3854" s="15" t="str">
        <f>TEXT(L3854, "yyyy")</f>
        <v>2015</v>
      </c>
      <c r="O3854" t="b">
        <v>0</v>
      </c>
      <c r="P3854">
        <v>2</v>
      </c>
      <c r="Q3854" t="b">
        <v>0</v>
      </c>
      <c r="R3854" t="s">
        <v>8271</v>
      </c>
      <c r="S3854" s="10">
        <f>(E3854/D3854)*100</f>
        <v>0.2</v>
      </c>
      <c r="T3854" s="12">
        <f>IF(P3854&gt;0,E3854/P3854,0)</f>
        <v>10</v>
      </c>
      <c r="U3854" t="str">
        <f>LEFT(R3854,FIND("/",R3854,1)-1)</f>
        <v>theater</v>
      </c>
      <c r="V3854" t="str">
        <f>RIGHT(R3854,(LEN(R3854)-LEN(U3854)-1))</f>
        <v>plays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>(I3855/86400)+25569+(-5/24)</f>
        <v>41883.631689814814</v>
      </c>
      <c r="K3855">
        <v>1406578178</v>
      </c>
      <c r="L3855" s="13">
        <f>(K3855/86400)+25569+(-5/24)</f>
        <v>41848.631689814814</v>
      </c>
      <c r="M3855" s="15" t="str">
        <f>TEXT(L3855, "mmm")</f>
        <v>Jul</v>
      </c>
      <c r="N3855" s="15" t="str">
        <f>TEXT(L3855, "yyyy")</f>
        <v>2014</v>
      </c>
      <c r="O3855" t="b">
        <v>0</v>
      </c>
      <c r="P3855">
        <v>2</v>
      </c>
      <c r="Q3855" t="b">
        <v>0</v>
      </c>
      <c r="R3855" t="s">
        <v>8271</v>
      </c>
      <c r="S3855" s="10">
        <f>(E3855/D3855)*100</f>
        <v>2.5999999999999999E-2</v>
      </c>
      <c r="T3855" s="12">
        <f>IF(P3855&gt;0,E3855/P3855,0)</f>
        <v>13</v>
      </c>
      <c r="U3855" t="str">
        <f>LEFT(R3855,FIND("/",R3855,1)-1)</f>
        <v>theater</v>
      </c>
      <c r="V3855" t="str">
        <f>RIGHT(R3855,(LEN(R3855)-LEN(U3855)-1))</f>
        <v>plays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>(I3856/86400)+25569+(-5/24)</f>
        <v>42133.67659722222</v>
      </c>
      <c r="K3856">
        <v>1428614058</v>
      </c>
      <c r="L3856" s="13">
        <f>(K3856/86400)+25569+(-5/24)</f>
        <v>42103.67659722222</v>
      </c>
      <c r="M3856" s="15" t="str">
        <f>TEXT(L3856, "mmm")</f>
        <v>Apr</v>
      </c>
      <c r="N3856" s="15" t="str">
        <f>TEXT(L3856, "yyyy")</f>
        <v>2015</v>
      </c>
      <c r="O3856" t="b">
        <v>0</v>
      </c>
      <c r="P3856">
        <v>20</v>
      </c>
      <c r="Q3856" t="b">
        <v>0</v>
      </c>
      <c r="R3856" t="s">
        <v>8271</v>
      </c>
      <c r="S3856" s="10">
        <f>(E3856/D3856)*100</f>
        <v>16.254545454545454</v>
      </c>
      <c r="T3856" s="12">
        <f>IF(P3856&gt;0,E3856/P3856,0)</f>
        <v>89.4</v>
      </c>
      <c r="U3856" t="str">
        <f>LEFT(R3856,FIND("/",R3856,1)-1)</f>
        <v>theater</v>
      </c>
      <c r="V3856" t="str">
        <f>RIGHT(R3856,(LEN(R3856)-LEN(U3856)-1))</f>
        <v>plays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>(I3857/86400)+25569+(-5/24)</f>
        <v>42089.720729166664</v>
      </c>
      <c r="K3857">
        <v>1424819871</v>
      </c>
      <c r="L3857" s="13">
        <f>(K3857/86400)+25569+(-5/24)</f>
        <v>42059.762395833335</v>
      </c>
      <c r="M3857" s="15" t="str">
        <f>TEXT(L3857, "mmm")</f>
        <v>Feb</v>
      </c>
      <c r="N3857" s="15" t="str">
        <f>TEXT(L3857, "yyyy")</f>
        <v>2015</v>
      </c>
      <c r="O3857" t="b">
        <v>0</v>
      </c>
      <c r="P3857">
        <v>1</v>
      </c>
      <c r="Q3857" t="b">
        <v>0</v>
      </c>
      <c r="R3857" t="s">
        <v>8271</v>
      </c>
      <c r="S3857" s="10">
        <f>(E3857/D3857)*100</f>
        <v>2.5</v>
      </c>
      <c r="T3857" s="12">
        <f>IF(P3857&gt;0,E3857/P3857,0)</f>
        <v>25</v>
      </c>
      <c r="U3857" t="str">
        <f>LEFT(R3857,FIND("/",R3857,1)-1)</f>
        <v>theater</v>
      </c>
      <c r="V3857" t="str">
        <f>RIGHT(R3857,(LEN(R3857)-LEN(U3857)-1))</f>
        <v>plays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>(I3858/86400)+25569+(-5/24)</f>
        <v>42071.493090277778</v>
      </c>
      <c r="K3858">
        <v>1423245003</v>
      </c>
      <c r="L3858" s="13">
        <f>(K3858/86400)+25569+(-5/24)</f>
        <v>42041.534756944442</v>
      </c>
      <c r="M3858" s="15" t="str">
        <f>TEXT(L3858, "mmm")</f>
        <v>Feb</v>
      </c>
      <c r="N3858" s="15" t="str">
        <f>TEXT(L3858, "yyyy")</f>
        <v>2015</v>
      </c>
      <c r="O3858" t="b">
        <v>0</v>
      </c>
      <c r="P3858">
        <v>1</v>
      </c>
      <c r="Q3858" t="b">
        <v>0</v>
      </c>
      <c r="R3858" t="s">
        <v>8271</v>
      </c>
      <c r="S3858" s="10">
        <f>(E3858/D3858)*100</f>
        <v>0.02</v>
      </c>
      <c r="T3858" s="12">
        <f>IF(P3858&gt;0,E3858/P3858,0)</f>
        <v>1</v>
      </c>
      <c r="U3858" t="str">
        <f>LEFT(R3858,FIND("/",R3858,1)-1)</f>
        <v>theater</v>
      </c>
      <c r="V3858" t="str">
        <f>RIGHT(R3858,(LEN(R3858)-LEN(U3858)-1))</f>
        <v>plays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>(I3859/86400)+25569+(-5/24)</f>
        <v>41852.508333333331</v>
      </c>
      <c r="K3859">
        <v>1404927690</v>
      </c>
      <c r="L3859" s="13">
        <f>(K3859/86400)+25569+(-5/24)</f>
        <v>41829.528819444444</v>
      </c>
      <c r="M3859" s="15" t="str">
        <f>TEXT(L3859, "mmm")</f>
        <v>Jul</v>
      </c>
      <c r="N3859" s="15" t="str">
        <f>TEXT(L3859, "yyyy")</f>
        <v>2014</v>
      </c>
      <c r="O3859" t="b">
        <v>0</v>
      </c>
      <c r="P3859">
        <v>4</v>
      </c>
      <c r="Q3859" t="b">
        <v>0</v>
      </c>
      <c r="R3859" t="s">
        <v>8271</v>
      </c>
      <c r="S3859" s="10">
        <f>(E3859/D3859)*100</f>
        <v>5.2</v>
      </c>
      <c r="T3859" s="12">
        <f>IF(P3859&gt;0,E3859/P3859,0)</f>
        <v>65</v>
      </c>
      <c r="U3859" t="str">
        <f>LEFT(R3859,FIND("/",R3859,1)-1)</f>
        <v>theater</v>
      </c>
      <c r="V3859" t="str">
        <f>RIGHT(R3859,(LEN(R3859)-LEN(U3859)-1))</f>
        <v>plays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>(I3860/86400)+25569+(-5/24)</f>
        <v>42146.666666666664</v>
      </c>
      <c r="K3860">
        <v>1430734844</v>
      </c>
      <c r="L3860" s="13">
        <f>(K3860/86400)+25569+(-5/24)</f>
        <v>42128.222731481474</v>
      </c>
      <c r="M3860" s="15" t="str">
        <f>TEXT(L3860, "mmm")</f>
        <v>May</v>
      </c>
      <c r="N3860" s="15" t="str">
        <f>TEXT(L3860, "yyyy")</f>
        <v>2015</v>
      </c>
      <c r="O3860" t="b">
        <v>0</v>
      </c>
      <c r="P3860">
        <v>1</v>
      </c>
      <c r="Q3860" t="b">
        <v>0</v>
      </c>
      <c r="R3860" t="s">
        <v>8271</v>
      </c>
      <c r="S3860" s="10">
        <f>(E3860/D3860)*100</f>
        <v>2</v>
      </c>
      <c r="T3860" s="12">
        <f>IF(P3860&gt;0,E3860/P3860,0)</f>
        <v>10</v>
      </c>
      <c r="U3860" t="str">
        <f>LEFT(R3860,FIND("/",R3860,1)-1)</f>
        <v>theater</v>
      </c>
      <c r="V3860" t="str">
        <f>RIGHT(R3860,(LEN(R3860)-LEN(U3860)-1))</f>
        <v>plays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>(I3861/86400)+25569+(-5/24)</f>
        <v>41815.666666666664</v>
      </c>
      <c r="K3861">
        <v>1401485207</v>
      </c>
      <c r="L3861" s="13">
        <f>(K3861/86400)+25569+(-5/24)</f>
        <v>41789.685266203705</v>
      </c>
      <c r="M3861" s="15" t="str">
        <f>TEXT(L3861, "mmm")</f>
        <v>May</v>
      </c>
      <c r="N3861" s="15" t="str">
        <f>TEXT(L3861, "yyyy")</f>
        <v>2014</v>
      </c>
      <c r="O3861" t="b">
        <v>0</v>
      </c>
      <c r="P3861">
        <v>1</v>
      </c>
      <c r="Q3861" t="b">
        <v>0</v>
      </c>
      <c r="R3861" t="s">
        <v>8271</v>
      </c>
      <c r="S3861" s="10">
        <f>(E3861/D3861)*100</f>
        <v>0.04</v>
      </c>
      <c r="T3861" s="12">
        <f>IF(P3861&gt;0,E3861/P3861,0)</f>
        <v>1</v>
      </c>
      <c r="U3861" t="str">
        <f>LEFT(R3861,FIND("/",R3861,1)-1)</f>
        <v>theater</v>
      </c>
      <c r="V3861" t="str">
        <f>RIGHT(R3861,(LEN(R3861)-LEN(U3861)-1))</f>
        <v>plays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>(I3862/86400)+25569+(-5/24)</f>
        <v>41863.452662037038</v>
      </c>
      <c r="K3862">
        <v>1405266710</v>
      </c>
      <c r="L3862" s="13">
        <f>(K3862/86400)+25569+(-5/24)</f>
        <v>41833.452662037038</v>
      </c>
      <c r="M3862" s="15" t="str">
        <f>TEXT(L3862, "mmm")</f>
        <v>Jul</v>
      </c>
      <c r="N3862" s="15" t="str">
        <f>TEXT(L3862, "yyyy")</f>
        <v>2014</v>
      </c>
      <c r="O3862" t="b">
        <v>0</v>
      </c>
      <c r="P3862">
        <v>13</v>
      </c>
      <c r="Q3862" t="b">
        <v>0</v>
      </c>
      <c r="R3862" t="s">
        <v>8271</v>
      </c>
      <c r="S3862" s="10">
        <f>(E3862/D3862)*100</f>
        <v>17.666666666666668</v>
      </c>
      <c r="T3862" s="12">
        <f>IF(P3862&gt;0,E3862/P3862,0)</f>
        <v>81.538461538461533</v>
      </c>
      <c r="U3862" t="str">
        <f>LEFT(R3862,FIND("/",R3862,1)-1)</f>
        <v>theater</v>
      </c>
      <c r="V3862" t="str">
        <f>RIGHT(R3862,(LEN(R3862)-LEN(U3862)-1))</f>
        <v>plays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>(I3863/86400)+25569+(-5/24)</f>
        <v>41955.699305555558</v>
      </c>
      <c r="K3863">
        <v>1412258977</v>
      </c>
      <c r="L3863" s="13">
        <f>(K3863/86400)+25569+(-5/24)</f>
        <v>41914.381678240738</v>
      </c>
      <c r="M3863" s="15" t="str">
        <f>TEXT(L3863, "mmm")</f>
        <v>Oct</v>
      </c>
      <c r="N3863" s="15" t="str">
        <f>TEXT(L3863, "yyyy")</f>
        <v>2014</v>
      </c>
      <c r="O3863" t="b">
        <v>0</v>
      </c>
      <c r="P3863">
        <v>1</v>
      </c>
      <c r="Q3863" t="b">
        <v>0</v>
      </c>
      <c r="R3863" t="s">
        <v>8271</v>
      </c>
      <c r="S3863" s="10">
        <f>(E3863/D3863)*100</f>
        <v>5</v>
      </c>
      <c r="T3863" s="12">
        <f>IF(P3863&gt;0,E3863/P3863,0)</f>
        <v>100</v>
      </c>
      <c r="U3863" t="str">
        <f>LEFT(R3863,FIND("/",R3863,1)-1)</f>
        <v>theater</v>
      </c>
      <c r="V3863" t="str">
        <f>RIGHT(R3863,(LEN(R3863)-LEN(U3863)-1))</f>
        <v>plays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>(I3864/86400)+25569+(-5/24)</f>
        <v>42625.499305555553</v>
      </c>
      <c r="K3864">
        <v>1472451356</v>
      </c>
      <c r="L3864" s="13">
        <f>(K3864/86400)+25569+(-5/24)</f>
        <v>42611.052731481475</v>
      </c>
      <c r="M3864" s="15" t="str">
        <f>TEXT(L3864, "mmm")</f>
        <v>Aug</v>
      </c>
      <c r="N3864" s="15" t="str">
        <f>TEXT(L3864, "yyyy")</f>
        <v>2016</v>
      </c>
      <c r="O3864" t="b">
        <v>0</v>
      </c>
      <c r="P3864">
        <v>1</v>
      </c>
      <c r="Q3864" t="b">
        <v>0</v>
      </c>
      <c r="R3864" t="s">
        <v>8271</v>
      </c>
      <c r="S3864" s="10">
        <f>(E3864/D3864)*100</f>
        <v>1.3333333333333334E-2</v>
      </c>
      <c r="T3864" s="12">
        <f>IF(P3864&gt;0,E3864/P3864,0)</f>
        <v>1</v>
      </c>
      <c r="U3864" t="str">
        <f>LEFT(R3864,FIND("/",R3864,1)-1)</f>
        <v>theater</v>
      </c>
      <c r="V3864" t="str">
        <f>RIGHT(R3864,(LEN(R3864)-LEN(U3864)-1))</f>
        <v>plays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>(I3865/86400)+25569+(-5/24)</f>
        <v>42313.466493055552</v>
      </c>
      <c r="K3865">
        <v>1441552305</v>
      </c>
      <c r="L3865" s="13">
        <f>(K3865/86400)+25569+(-5/24)</f>
        <v>42253.424826388888</v>
      </c>
      <c r="M3865" s="15" t="str">
        <f>TEXT(L3865, "mmm")</f>
        <v>Sep</v>
      </c>
      <c r="N3865" s="15" t="str">
        <f>TEXT(L3865, "yyyy")</f>
        <v>2015</v>
      </c>
      <c r="O3865" t="b">
        <v>0</v>
      </c>
      <c r="P3865">
        <v>0</v>
      </c>
      <c r="Q3865" t="b">
        <v>0</v>
      </c>
      <c r="R3865" t="s">
        <v>8271</v>
      </c>
      <c r="S3865" s="10">
        <f>(E3865/D3865)*100</f>
        <v>0</v>
      </c>
      <c r="T3865" s="12">
        <f>IF(P3865&gt;0,E3865/P3865,0)</f>
        <v>0</v>
      </c>
      <c r="U3865" t="str">
        <f>LEFT(R3865,FIND("/",R3865,1)-1)</f>
        <v>theater</v>
      </c>
      <c r="V3865" t="str">
        <f>RIGHT(R3865,(LEN(R3865)-LEN(U3865)-1))</f>
        <v>plays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>(I3866/86400)+25569+(-5/24)</f>
        <v>42325.72516203703</v>
      </c>
      <c r="K3866">
        <v>1445203454</v>
      </c>
      <c r="L3866" s="13">
        <f>(K3866/86400)+25569+(-5/24)</f>
        <v>42295.683495370373</v>
      </c>
      <c r="M3866" s="15" t="str">
        <f>TEXT(L3866, "mmm")</f>
        <v>Oct</v>
      </c>
      <c r="N3866" s="15" t="str">
        <f>TEXT(L3866, "yyyy")</f>
        <v>2015</v>
      </c>
      <c r="O3866" t="b">
        <v>0</v>
      </c>
      <c r="P3866">
        <v>3</v>
      </c>
      <c r="Q3866" t="b">
        <v>0</v>
      </c>
      <c r="R3866" t="s">
        <v>8271</v>
      </c>
      <c r="S3866" s="10">
        <f>(E3866/D3866)*100</f>
        <v>1.2</v>
      </c>
      <c r="T3866" s="12">
        <f>IF(P3866&gt;0,E3866/P3866,0)</f>
        <v>20</v>
      </c>
      <c r="U3866" t="str">
        <f>LEFT(R3866,FIND("/",R3866,1)-1)</f>
        <v>theater</v>
      </c>
      <c r="V3866" t="str">
        <f>RIGHT(R3866,(LEN(R3866)-LEN(U3866)-1))</f>
        <v>plays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>(I3867/86400)+25569+(-5/24)</f>
        <v>41881.020833333328</v>
      </c>
      <c r="K3867">
        <v>1405957098</v>
      </c>
      <c r="L3867" s="13">
        <f>(K3867/86400)+25569+(-5/24)</f>
        <v>41841.44326388889</v>
      </c>
      <c r="M3867" s="15" t="str">
        <f>TEXT(L3867, "mmm")</f>
        <v>Jul</v>
      </c>
      <c r="N3867" s="15" t="str">
        <f>TEXT(L3867, "yyyy")</f>
        <v>2014</v>
      </c>
      <c r="O3867" t="b">
        <v>0</v>
      </c>
      <c r="P3867">
        <v>14</v>
      </c>
      <c r="Q3867" t="b">
        <v>0</v>
      </c>
      <c r="R3867" t="s">
        <v>8271</v>
      </c>
      <c r="S3867" s="10">
        <f>(E3867/D3867)*100</f>
        <v>26.937422295897225</v>
      </c>
      <c r="T3867" s="12">
        <f>IF(P3867&gt;0,E3867/P3867,0)</f>
        <v>46.428571428571431</v>
      </c>
      <c r="U3867" t="str">
        <f>LEFT(R3867,FIND("/",R3867,1)-1)</f>
        <v>theater</v>
      </c>
      <c r="V3867" t="str">
        <f>RIGHT(R3867,(LEN(R3867)-LEN(U3867)-1))</f>
        <v>plays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>(I3868/86400)+25569+(-5/24)</f>
        <v>42451.936805555553</v>
      </c>
      <c r="K3868">
        <v>1454453021</v>
      </c>
      <c r="L3868" s="13">
        <f>(K3868/86400)+25569+(-5/24)</f>
        <v>42402.738668981481</v>
      </c>
      <c r="M3868" s="15" t="str">
        <f>TEXT(L3868, "mmm")</f>
        <v>Feb</v>
      </c>
      <c r="N3868" s="15" t="str">
        <f>TEXT(L3868, "yyyy")</f>
        <v>2016</v>
      </c>
      <c r="O3868" t="b">
        <v>0</v>
      </c>
      <c r="P3868">
        <v>2</v>
      </c>
      <c r="Q3868" t="b">
        <v>0</v>
      </c>
      <c r="R3868" t="s">
        <v>8271</v>
      </c>
      <c r="S3868" s="10">
        <f>(E3868/D3868)*100</f>
        <v>0.54999999999999993</v>
      </c>
      <c r="T3868" s="12">
        <f>IF(P3868&gt;0,E3868/P3868,0)</f>
        <v>5.5</v>
      </c>
      <c r="U3868" t="str">
        <f>LEFT(R3868,FIND("/",R3868,1)-1)</f>
        <v>theater</v>
      </c>
      <c r="V3868" t="str">
        <f>RIGHT(R3868,(LEN(R3868)-LEN(U3868)-1))</f>
        <v>plays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>(I3869/86400)+25569+(-5/24)</f>
        <v>42539.605775462966</v>
      </c>
      <c r="K3869">
        <v>1463686339</v>
      </c>
      <c r="L3869" s="13">
        <f>(K3869/86400)+25569+(-5/24)</f>
        <v>42509.605775462966</v>
      </c>
      <c r="M3869" s="15" t="str">
        <f>TEXT(L3869, "mmm")</f>
        <v>May</v>
      </c>
      <c r="N3869" s="15" t="str">
        <f>TEXT(L3869, "yyyy")</f>
        <v>2016</v>
      </c>
      <c r="O3869" t="b">
        <v>0</v>
      </c>
      <c r="P3869">
        <v>5</v>
      </c>
      <c r="Q3869" t="b">
        <v>0</v>
      </c>
      <c r="R3869" t="s">
        <v>8271</v>
      </c>
      <c r="S3869" s="10">
        <f>(E3869/D3869)*100</f>
        <v>12.55</v>
      </c>
      <c r="T3869" s="12">
        <f>IF(P3869&gt;0,E3869/P3869,0)</f>
        <v>50.2</v>
      </c>
      <c r="U3869" t="str">
        <f>LEFT(R3869,FIND("/",R3869,1)-1)</f>
        <v>theater</v>
      </c>
      <c r="V3869" t="str">
        <f>RIGHT(R3869,(LEN(R3869)-LEN(U3869)-1))</f>
        <v>plays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>(I3870/86400)+25569+(-5/24)</f>
        <v>41890.45144675926</v>
      </c>
      <c r="K3870">
        <v>1408031405</v>
      </c>
      <c r="L3870" s="13">
        <f>(K3870/86400)+25569+(-5/24)</f>
        <v>41865.45144675926</v>
      </c>
      <c r="M3870" s="15" t="str">
        <f>TEXT(L3870, "mmm")</f>
        <v>Aug</v>
      </c>
      <c r="N3870" s="15" t="str">
        <f>TEXT(L3870, "yyyy")</f>
        <v>2014</v>
      </c>
      <c r="O3870" t="b">
        <v>0</v>
      </c>
      <c r="P3870">
        <v>1</v>
      </c>
      <c r="Q3870" t="b">
        <v>0</v>
      </c>
      <c r="R3870" t="s">
        <v>8305</v>
      </c>
      <c r="S3870" s="10">
        <f>(E3870/D3870)*100</f>
        <v>0.2</v>
      </c>
      <c r="T3870" s="12">
        <f>IF(P3870&gt;0,E3870/P3870,0)</f>
        <v>10</v>
      </c>
      <c r="U3870" t="str">
        <f>LEFT(R3870,FIND("/",R3870,1)-1)</f>
        <v>theater</v>
      </c>
      <c r="V3870" t="str">
        <f>RIGHT(R3870,(LEN(R3870)-LEN(U3870)-1))</f>
        <v>musical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>(I3871/86400)+25569+(-5/24)</f>
        <v>42076.924305555549</v>
      </c>
      <c r="K3871">
        <v>1423761792</v>
      </c>
      <c r="L3871" s="13">
        <f>(K3871/86400)+25569+(-5/24)</f>
        <v>42047.516111111108</v>
      </c>
      <c r="M3871" s="15" t="str">
        <f>TEXT(L3871, "mmm")</f>
        <v>Feb</v>
      </c>
      <c r="N3871" s="15" t="str">
        <f>TEXT(L3871, "yyyy")</f>
        <v>2015</v>
      </c>
      <c r="O3871" t="b">
        <v>0</v>
      </c>
      <c r="P3871">
        <v>15</v>
      </c>
      <c r="Q3871" t="b">
        <v>0</v>
      </c>
      <c r="R3871" t="s">
        <v>8305</v>
      </c>
      <c r="S3871" s="10">
        <f>(E3871/D3871)*100</f>
        <v>3.4474868431088401</v>
      </c>
      <c r="T3871" s="12">
        <f>IF(P3871&gt;0,E3871/P3871,0)</f>
        <v>30.133333333333333</v>
      </c>
      <c r="U3871" t="str">
        <f>LEFT(R3871,FIND("/",R3871,1)-1)</f>
        <v>theater</v>
      </c>
      <c r="V3871" t="str">
        <f>RIGHT(R3871,(LEN(R3871)-LEN(U3871)-1))</f>
        <v>musical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>(I3872/86400)+25569+(-5/24)</f>
        <v>41822.963865740741</v>
      </c>
      <c r="K3872">
        <v>1401768478</v>
      </c>
      <c r="L3872" s="13">
        <f>(K3872/86400)+25569+(-5/24)</f>
        <v>41792.963865740741</v>
      </c>
      <c r="M3872" s="15" t="str">
        <f>TEXT(L3872, "mmm")</f>
        <v>Jun</v>
      </c>
      <c r="N3872" s="15" t="str">
        <f>TEXT(L3872, "yyyy")</f>
        <v>2014</v>
      </c>
      <c r="O3872" t="b">
        <v>0</v>
      </c>
      <c r="P3872">
        <v>10</v>
      </c>
      <c r="Q3872" t="b">
        <v>0</v>
      </c>
      <c r="R3872" t="s">
        <v>8305</v>
      </c>
      <c r="S3872" s="10">
        <f>(E3872/D3872)*100</f>
        <v>15</v>
      </c>
      <c r="T3872" s="12">
        <f>IF(P3872&gt;0,E3872/P3872,0)</f>
        <v>150</v>
      </c>
      <c r="U3872" t="str">
        <f>LEFT(R3872,FIND("/",R3872,1)-1)</f>
        <v>theater</v>
      </c>
      <c r="V3872" t="str">
        <f>RIGHT(R3872,(LEN(R3872)-LEN(U3872)-1))</f>
        <v>musical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>(I3873/86400)+25569+(-5/24)</f>
        <v>42823.530671296299</v>
      </c>
      <c r="K3873">
        <v>1485629050</v>
      </c>
      <c r="L3873" s="13">
        <f>(K3873/86400)+25569+(-5/24)</f>
        <v>42763.572337962956</v>
      </c>
      <c r="M3873" s="15" t="str">
        <f>TEXT(L3873, "mmm")</f>
        <v>Jan</v>
      </c>
      <c r="N3873" s="15" t="str">
        <f>TEXT(L3873, "yyyy")</f>
        <v>2017</v>
      </c>
      <c r="O3873" t="b">
        <v>0</v>
      </c>
      <c r="P3873">
        <v>3</v>
      </c>
      <c r="Q3873" t="b">
        <v>0</v>
      </c>
      <c r="R3873" t="s">
        <v>8305</v>
      </c>
      <c r="S3873" s="10">
        <f>(E3873/D3873)*100</f>
        <v>2.666666666666667</v>
      </c>
      <c r="T3873" s="12">
        <f>IF(P3873&gt;0,E3873/P3873,0)</f>
        <v>13.333333333333334</v>
      </c>
      <c r="U3873" t="str">
        <f>LEFT(R3873,FIND("/",R3873,1)-1)</f>
        <v>theater</v>
      </c>
      <c r="V3873" t="str">
        <f>RIGHT(R3873,(LEN(R3873)-LEN(U3873)-1))</f>
        <v>musical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>(I3874/86400)+25569+(-5/24)</f>
        <v>42229.9374537037</v>
      </c>
      <c r="K3874">
        <v>1435202996</v>
      </c>
      <c r="L3874" s="13">
        <f>(K3874/86400)+25569+(-5/24)</f>
        <v>42179.9374537037</v>
      </c>
      <c r="M3874" s="15" t="str">
        <f>TEXT(L3874, "mmm")</f>
        <v>Jun</v>
      </c>
      <c r="N3874" s="15" t="str">
        <f>TEXT(L3874, "yyyy")</f>
        <v>2015</v>
      </c>
      <c r="O3874" t="b">
        <v>0</v>
      </c>
      <c r="P3874">
        <v>0</v>
      </c>
      <c r="Q3874" t="b">
        <v>0</v>
      </c>
      <c r="R3874" t="s">
        <v>8305</v>
      </c>
      <c r="S3874" s="10">
        <f>(E3874/D3874)*100</f>
        <v>0</v>
      </c>
      <c r="T3874" s="12">
        <f>IF(P3874&gt;0,E3874/P3874,0)</f>
        <v>0</v>
      </c>
      <c r="U3874" t="str">
        <f>LEFT(R3874,FIND("/",R3874,1)-1)</f>
        <v>theater</v>
      </c>
      <c r="V3874" t="str">
        <f>RIGHT(R3874,(LEN(R3874)-LEN(U3874)-1))</f>
        <v>musical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>(I3875/86400)+25569+(-5/24)</f>
        <v>42285.487673611111</v>
      </c>
      <c r="K3875">
        <v>1441730535</v>
      </c>
      <c r="L3875" s="13">
        <f>(K3875/86400)+25569+(-5/24)</f>
        <v>42255.487673611111</v>
      </c>
      <c r="M3875" s="15" t="str">
        <f>TEXT(L3875, "mmm")</f>
        <v>Sep</v>
      </c>
      <c r="N3875" s="15" t="str">
        <f>TEXT(L3875, "yyyy")</f>
        <v>2015</v>
      </c>
      <c r="O3875" t="b">
        <v>0</v>
      </c>
      <c r="P3875">
        <v>0</v>
      </c>
      <c r="Q3875" t="b">
        <v>0</v>
      </c>
      <c r="R3875" t="s">
        <v>8305</v>
      </c>
      <c r="S3875" s="10">
        <f>(E3875/D3875)*100</f>
        <v>0</v>
      </c>
      <c r="T3875" s="12">
        <f>IF(P3875&gt;0,E3875/P3875,0)</f>
        <v>0</v>
      </c>
      <c r="U3875" t="str">
        <f>LEFT(R3875,FIND("/",R3875,1)-1)</f>
        <v>theater</v>
      </c>
      <c r="V3875" t="str">
        <f>RIGHT(R3875,(LEN(R3875)-LEN(U3875)-1))</f>
        <v>musical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>(I3876/86400)+25569+(-5/24)</f>
        <v>42027.833333333336</v>
      </c>
      <c r="K3876">
        <v>1420244622</v>
      </c>
      <c r="L3876" s="13">
        <f>(K3876/86400)+25569+(-5/24)</f>
        <v>42006.808124999996</v>
      </c>
      <c r="M3876" s="15" t="str">
        <f>TEXT(L3876, "mmm")</f>
        <v>Jan</v>
      </c>
      <c r="N3876" s="15" t="str">
        <f>TEXT(L3876, "yyyy")</f>
        <v>2015</v>
      </c>
      <c r="O3876" t="b">
        <v>0</v>
      </c>
      <c r="P3876">
        <v>0</v>
      </c>
      <c r="Q3876" t="b">
        <v>0</v>
      </c>
      <c r="R3876" t="s">
        <v>8305</v>
      </c>
      <c r="S3876" s="10">
        <f>(E3876/D3876)*100</f>
        <v>0</v>
      </c>
      <c r="T3876" s="12">
        <f>IF(P3876&gt;0,E3876/P3876,0)</f>
        <v>0</v>
      </c>
      <c r="U3876" t="str">
        <f>LEFT(R3876,FIND("/",R3876,1)-1)</f>
        <v>theater</v>
      </c>
      <c r="V3876" t="str">
        <f>RIGHT(R3876,(LEN(R3876)-LEN(U3876)-1))</f>
        <v>musical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>(I3877/86400)+25569+(-5/24)</f>
        <v>42616.208333333336</v>
      </c>
      <c r="K3877">
        <v>1472804365</v>
      </c>
      <c r="L3877" s="13">
        <f>(K3877/86400)+25569+(-5/24)</f>
        <v>42615.138483796291</v>
      </c>
      <c r="M3877" s="15" t="str">
        <f>TEXT(L3877, "mmm")</f>
        <v>Sep</v>
      </c>
      <c r="N3877" s="15" t="str">
        <f>TEXT(L3877, "yyyy")</f>
        <v>2016</v>
      </c>
      <c r="O3877" t="b">
        <v>0</v>
      </c>
      <c r="P3877">
        <v>0</v>
      </c>
      <c r="Q3877" t="b">
        <v>0</v>
      </c>
      <c r="R3877" t="s">
        <v>8305</v>
      </c>
      <c r="S3877" s="10">
        <f>(E3877/D3877)*100</f>
        <v>0</v>
      </c>
      <c r="T3877" s="12">
        <f>IF(P3877&gt;0,E3877/P3877,0)</f>
        <v>0</v>
      </c>
      <c r="U3877" t="str">
        <f>LEFT(R3877,FIND("/",R3877,1)-1)</f>
        <v>theater</v>
      </c>
      <c r="V3877" t="str">
        <f>RIGHT(R3877,(LEN(R3877)-LEN(U3877)-1))</f>
        <v>musical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>(I3878/86400)+25569+(-5/24)</f>
        <v>42402.415833333333</v>
      </c>
      <c r="K3878">
        <v>1451833128</v>
      </c>
      <c r="L3878" s="13">
        <f>(K3878/86400)+25569+(-5/24)</f>
        <v>42372.415833333333</v>
      </c>
      <c r="M3878" s="15" t="str">
        <f>TEXT(L3878, "mmm")</f>
        <v>Jan</v>
      </c>
      <c r="N3878" s="15" t="str">
        <f>TEXT(L3878, "yyyy")</f>
        <v>2016</v>
      </c>
      <c r="O3878" t="b">
        <v>0</v>
      </c>
      <c r="P3878">
        <v>46</v>
      </c>
      <c r="Q3878" t="b">
        <v>0</v>
      </c>
      <c r="R3878" t="s">
        <v>8305</v>
      </c>
      <c r="S3878" s="10">
        <f>(E3878/D3878)*100</f>
        <v>52.794871794871788</v>
      </c>
      <c r="T3878" s="12">
        <f>IF(P3878&gt;0,E3878/P3878,0)</f>
        <v>44.760869565217391</v>
      </c>
      <c r="U3878" t="str">
        <f>LEFT(R3878,FIND("/",R3878,1)-1)</f>
        <v>theater</v>
      </c>
      <c r="V3878" t="str">
        <f>RIGHT(R3878,(LEN(R3878)-LEN(U3878)-1))</f>
        <v>musical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>(I3879/86400)+25569+(-5/24)</f>
        <v>42712.469351851854</v>
      </c>
      <c r="K3879">
        <v>1478621752</v>
      </c>
      <c r="L3879" s="13">
        <f>(K3879/86400)+25569+(-5/24)</f>
        <v>42682.469351851854</v>
      </c>
      <c r="M3879" s="15" t="str">
        <f>TEXT(L3879, "mmm")</f>
        <v>Nov</v>
      </c>
      <c r="N3879" s="15" t="str">
        <f>TEXT(L3879, "yyyy")</f>
        <v>2016</v>
      </c>
      <c r="O3879" t="b">
        <v>0</v>
      </c>
      <c r="P3879">
        <v>14</v>
      </c>
      <c r="Q3879" t="b">
        <v>0</v>
      </c>
      <c r="R3879" t="s">
        <v>8305</v>
      </c>
      <c r="S3879" s="10">
        <f>(E3879/D3879)*100</f>
        <v>4.9639999999999995</v>
      </c>
      <c r="T3879" s="12">
        <f>IF(P3879&gt;0,E3879/P3879,0)</f>
        <v>88.642857142857139</v>
      </c>
      <c r="U3879" t="str">
        <f>LEFT(R3879,FIND("/",R3879,1)-1)</f>
        <v>theater</v>
      </c>
      <c r="V3879" t="str">
        <f>RIGHT(R3879,(LEN(R3879)-LEN(U3879)-1))</f>
        <v>musical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>(I3880/86400)+25569+(-5/24)</f>
        <v>42184.957638888889</v>
      </c>
      <c r="K3880">
        <v>1433014746</v>
      </c>
      <c r="L3880" s="13">
        <f>(K3880/86400)+25569+(-5/24)</f>
        <v>42154.610486111109</v>
      </c>
      <c r="M3880" s="15" t="str">
        <f>TEXT(L3880, "mmm")</f>
        <v>May</v>
      </c>
      <c r="N3880" s="15" t="str">
        <f>TEXT(L3880, "yyyy")</f>
        <v>2015</v>
      </c>
      <c r="O3880" t="b">
        <v>0</v>
      </c>
      <c r="P3880">
        <v>1</v>
      </c>
      <c r="Q3880" t="b">
        <v>0</v>
      </c>
      <c r="R3880" t="s">
        <v>8305</v>
      </c>
      <c r="S3880" s="10">
        <f>(E3880/D3880)*100</f>
        <v>5.5555555555555552E-2</v>
      </c>
      <c r="T3880" s="12">
        <f>IF(P3880&gt;0,E3880/P3880,0)</f>
        <v>10</v>
      </c>
      <c r="U3880" t="str">
        <f>LEFT(R3880,FIND("/",R3880,1)-1)</f>
        <v>theater</v>
      </c>
      <c r="V3880" t="str">
        <f>RIGHT(R3880,(LEN(R3880)-LEN(U3880)-1))</f>
        <v>musical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>(I3881/86400)+25569+(-5/24)</f>
        <v>42029.652731481481</v>
      </c>
      <c r="K3881">
        <v>1419626396</v>
      </c>
      <c r="L3881" s="13">
        <f>(K3881/86400)+25569+(-5/24)</f>
        <v>41999.652731481481</v>
      </c>
      <c r="M3881" s="15" t="str">
        <f>TEXT(L3881, "mmm")</f>
        <v>Dec</v>
      </c>
      <c r="N3881" s="15" t="str">
        <f>TEXT(L3881, "yyyy")</f>
        <v>2014</v>
      </c>
      <c r="O3881" t="b">
        <v>0</v>
      </c>
      <c r="P3881">
        <v>0</v>
      </c>
      <c r="Q3881" t="b">
        <v>0</v>
      </c>
      <c r="R3881" t="s">
        <v>8305</v>
      </c>
      <c r="S3881" s="10">
        <f>(E3881/D3881)*100</f>
        <v>0</v>
      </c>
      <c r="T3881" s="12">
        <f>IF(P3881&gt;0,E3881/P3881,0)</f>
        <v>0</v>
      </c>
      <c r="U3881" t="str">
        <f>LEFT(R3881,FIND("/",R3881,1)-1)</f>
        <v>theater</v>
      </c>
      <c r="V3881" t="str">
        <f>RIGHT(R3881,(LEN(R3881)-LEN(U3881)-1))</f>
        <v>musical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>(I3882/86400)+25569+(-5/24)</f>
        <v>41850.75</v>
      </c>
      <c r="K3882">
        <v>1403724820</v>
      </c>
      <c r="L3882" s="13">
        <f>(K3882/86400)+25569+(-5/24)</f>
        <v>41815.606712962959</v>
      </c>
      <c r="M3882" s="15" t="str">
        <f>TEXT(L3882, "mmm")</f>
        <v>Jun</v>
      </c>
      <c r="N3882" s="15" t="str">
        <f>TEXT(L3882, "yyyy")</f>
        <v>2014</v>
      </c>
      <c r="O3882" t="b">
        <v>0</v>
      </c>
      <c r="P3882">
        <v>17</v>
      </c>
      <c r="Q3882" t="b">
        <v>0</v>
      </c>
      <c r="R3882" t="s">
        <v>8305</v>
      </c>
      <c r="S3882" s="10">
        <f>(E3882/D3882)*100</f>
        <v>13.066666666666665</v>
      </c>
      <c r="T3882" s="12">
        <f>IF(P3882&gt;0,E3882/P3882,0)</f>
        <v>57.647058823529413</v>
      </c>
      <c r="U3882" t="str">
        <f>LEFT(R3882,FIND("/",R3882,1)-1)</f>
        <v>theater</v>
      </c>
      <c r="V3882" t="str">
        <f>RIGHT(R3882,(LEN(R3882)-LEN(U3882)-1))</f>
        <v>musical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>(I3883/86400)+25569+(-5/24)</f>
        <v>42785.810173611106</v>
      </c>
      <c r="K3883">
        <v>1484958399</v>
      </c>
      <c r="L3883" s="13">
        <f>(K3883/86400)+25569+(-5/24)</f>
        <v>42755.810173611106</v>
      </c>
      <c r="M3883" s="15" t="str">
        <f>TEXT(L3883, "mmm")</f>
        <v>Jan</v>
      </c>
      <c r="N3883" s="15" t="str">
        <f>TEXT(L3883, "yyyy")</f>
        <v>2017</v>
      </c>
      <c r="O3883" t="b">
        <v>0</v>
      </c>
      <c r="P3883">
        <v>1</v>
      </c>
      <c r="Q3883" t="b">
        <v>0</v>
      </c>
      <c r="R3883" t="s">
        <v>8305</v>
      </c>
      <c r="S3883" s="10">
        <f>(E3883/D3883)*100</f>
        <v>5</v>
      </c>
      <c r="T3883" s="12">
        <f>IF(P3883&gt;0,E3883/P3883,0)</f>
        <v>25</v>
      </c>
      <c r="U3883" t="str">
        <f>LEFT(R3883,FIND("/",R3883,1)-1)</f>
        <v>theater</v>
      </c>
      <c r="V3883" t="str">
        <f>RIGHT(R3883,(LEN(R3883)-LEN(U3883)-1))</f>
        <v>musical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>(I3884/86400)+25569+(-5/24)</f>
        <v>42400.752083333333</v>
      </c>
      <c r="K3884">
        <v>1451950570</v>
      </c>
      <c r="L3884" s="13">
        <f>(K3884/86400)+25569+(-5/24)</f>
        <v>42373.77511574074</v>
      </c>
      <c r="M3884" s="15" t="str">
        <f>TEXT(L3884, "mmm")</f>
        <v>Jan</v>
      </c>
      <c r="N3884" s="15" t="str">
        <f>TEXT(L3884, "yyyy")</f>
        <v>2016</v>
      </c>
      <c r="O3884" t="b">
        <v>0</v>
      </c>
      <c r="P3884">
        <v>0</v>
      </c>
      <c r="Q3884" t="b">
        <v>0</v>
      </c>
      <c r="R3884" t="s">
        <v>8305</v>
      </c>
      <c r="S3884" s="10">
        <f>(E3884/D3884)*100</f>
        <v>0</v>
      </c>
      <c r="T3884" s="12">
        <f>IF(P3884&gt;0,E3884/P3884,0)</f>
        <v>0</v>
      </c>
      <c r="U3884" t="str">
        <f>LEFT(R3884,FIND("/",R3884,1)-1)</f>
        <v>theater</v>
      </c>
      <c r="V3884" t="str">
        <f>RIGHT(R3884,(LEN(R3884)-LEN(U3884)-1))</f>
        <v>musical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>(I3885/86400)+25569+(-5/24)</f>
        <v>41884.394317129627</v>
      </c>
      <c r="K3885">
        <v>1407076069</v>
      </c>
      <c r="L3885" s="13">
        <f>(K3885/86400)+25569+(-5/24)</f>
        <v>41854.394317129627</v>
      </c>
      <c r="M3885" s="15" t="str">
        <f>TEXT(L3885, "mmm")</f>
        <v>Aug</v>
      </c>
      <c r="N3885" s="15" t="str">
        <f>TEXT(L3885, "yyyy")</f>
        <v>2014</v>
      </c>
      <c r="O3885" t="b">
        <v>0</v>
      </c>
      <c r="P3885">
        <v>0</v>
      </c>
      <c r="Q3885" t="b">
        <v>0</v>
      </c>
      <c r="R3885" t="s">
        <v>8305</v>
      </c>
      <c r="S3885" s="10">
        <f>(E3885/D3885)*100</f>
        <v>0</v>
      </c>
      <c r="T3885" s="12">
        <f>IF(P3885&gt;0,E3885/P3885,0)</f>
        <v>0</v>
      </c>
      <c r="U3885" t="str">
        <f>LEFT(R3885,FIND("/",R3885,1)-1)</f>
        <v>theater</v>
      </c>
      <c r="V3885" t="str">
        <f>RIGHT(R3885,(LEN(R3885)-LEN(U3885)-1))</f>
        <v>musical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>(I3886/86400)+25569+(-5/24)</f>
        <v>42090.541574074072</v>
      </c>
      <c r="K3886">
        <v>1425322792</v>
      </c>
      <c r="L3886" s="13">
        <f>(K3886/86400)+25569+(-5/24)</f>
        <v>42065.583240740736</v>
      </c>
      <c r="M3886" s="15" t="str">
        <f>TEXT(L3886, "mmm")</f>
        <v>Mar</v>
      </c>
      <c r="N3886" s="15" t="str">
        <f>TEXT(L3886, "yyyy")</f>
        <v>2015</v>
      </c>
      <c r="O3886" t="b">
        <v>0</v>
      </c>
      <c r="P3886">
        <v>0</v>
      </c>
      <c r="Q3886" t="b">
        <v>0</v>
      </c>
      <c r="R3886" t="s">
        <v>8305</v>
      </c>
      <c r="S3886" s="10">
        <f>(E3886/D3886)*100</f>
        <v>0</v>
      </c>
      <c r="T3886" s="12">
        <f>IF(P3886&gt;0,E3886/P3886,0)</f>
        <v>0</v>
      </c>
      <c r="U3886" t="str">
        <f>LEFT(R3886,FIND("/",R3886,1)-1)</f>
        <v>theater</v>
      </c>
      <c r="V3886" t="str">
        <f>RIGHT(R3886,(LEN(R3886)-LEN(U3886)-1))</f>
        <v>musical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>(I3887/86400)+25569+(-5/24)</f>
        <v>42499.742951388886</v>
      </c>
      <c r="K3887">
        <v>1460242191</v>
      </c>
      <c r="L3887" s="13">
        <f>(K3887/86400)+25569+(-5/24)</f>
        <v>42469.742951388886</v>
      </c>
      <c r="M3887" s="15" t="str">
        <f>TEXT(L3887, "mmm")</f>
        <v>Apr</v>
      </c>
      <c r="N3887" s="15" t="str">
        <f>TEXT(L3887, "yyyy")</f>
        <v>2016</v>
      </c>
      <c r="O3887" t="b">
        <v>0</v>
      </c>
      <c r="P3887">
        <v>0</v>
      </c>
      <c r="Q3887" t="b">
        <v>0</v>
      </c>
      <c r="R3887" t="s">
        <v>8305</v>
      </c>
      <c r="S3887" s="10">
        <f>(E3887/D3887)*100</f>
        <v>0</v>
      </c>
      <c r="T3887" s="12">
        <f>IF(P3887&gt;0,E3887/P3887,0)</f>
        <v>0</v>
      </c>
      <c r="U3887" t="str">
        <f>LEFT(R3887,FIND("/",R3887,1)-1)</f>
        <v>theater</v>
      </c>
      <c r="V3887" t="str">
        <f>RIGHT(R3887,(LEN(R3887)-LEN(U3887)-1))</f>
        <v>musical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>(I3888/86400)+25569+(-5/24)</f>
        <v>41984.019699074073</v>
      </c>
      <c r="K3888">
        <v>1415683702</v>
      </c>
      <c r="L3888" s="13">
        <f>(K3888/86400)+25569+(-5/24)</f>
        <v>41954.019699074073</v>
      </c>
      <c r="M3888" s="15" t="str">
        <f>TEXT(L3888, "mmm")</f>
        <v>Nov</v>
      </c>
      <c r="N3888" s="15" t="str">
        <f>TEXT(L3888, "yyyy")</f>
        <v>2014</v>
      </c>
      <c r="O3888" t="b">
        <v>0</v>
      </c>
      <c r="P3888">
        <v>0</v>
      </c>
      <c r="Q3888" t="b">
        <v>0</v>
      </c>
      <c r="R3888" t="s">
        <v>8305</v>
      </c>
      <c r="S3888" s="10">
        <f>(E3888/D3888)*100</f>
        <v>0</v>
      </c>
      <c r="T3888" s="12">
        <f>IF(P3888&gt;0,E3888/P3888,0)</f>
        <v>0</v>
      </c>
      <c r="U3888" t="str">
        <f>LEFT(R3888,FIND("/",R3888,1)-1)</f>
        <v>theater</v>
      </c>
      <c r="V3888" t="str">
        <f>RIGHT(R3888,(LEN(R3888)-LEN(U3888)-1))</f>
        <v>musical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>(I3889/86400)+25569+(-5/24)</f>
        <v>42125.708333333336</v>
      </c>
      <c r="K3889">
        <v>1426538129</v>
      </c>
      <c r="L3889" s="13">
        <f>(K3889/86400)+25569+(-5/24)</f>
        <v>42079.649641203701</v>
      </c>
      <c r="M3889" s="15" t="str">
        <f>TEXT(L3889, "mmm")</f>
        <v>Mar</v>
      </c>
      <c r="N3889" s="15" t="str">
        <f>TEXT(L3889, "yyyy")</f>
        <v>2015</v>
      </c>
      <c r="O3889" t="b">
        <v>0</v>
      </c>
      <c r="P3889">
        <v>2</v>
      </c>
      <c r="Q3889" t="b">
        <v>0</v>
      </c>
      <c r="R3889" t="s">
        <v>8305</v>
      </c>
      <c r="S3889" s="10">
        <f>(E3889/D3889)*100</f>
        <v>1.7500000000000002</v>
      </c>
      <c r="T3889" s="12">
        <f>IF(P3889&gt;0,E3889/P3889,0)</f>
        <v>17.5</v>
      </c>
      <c r="U3889" t="str">
        <f>LEFT(R3889,FIND("/",R3889,1)-1)</f>
        <v>theater</v>
      </c>
      <c r="V3889" t="str">
        <f>RIGHT(R3889,(LEN(R3889)-LEN(U3889)-1))</f>
        <v>musical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>(I3890/86400)+25569+(-5/24)</f>
        <v>42792.337476851848</v>
      </c>
      <c r="K3890">
        <v>1485522358</v>
      </c>
      <c r="L3890" s="13">
        <f>(K3890/86400)+25569+(-5/24)</f>
        <v>42762.337476851848</v>
      </c>
      <c r="M3890" s="15" t="str">
        <f>TEXT(L3890, "mmm")</f>
        <v>Jan</v>
      </c>
      <c r="N3890" s="15" t="str">
        <f>TEXT(L3890, "yyyy")</f>
        <v>2017</v>
      </c>
      <c r="O3890" t="b">
        <v>0</v>
      </c>
      <c r="P3890">
        <v>14</v>
      </c>
      <c r="Q3890" t="b">
        <v>0</v>
      </c>
      <c r="R3890" t="s">
        <v>8271</v>
      </c>
      <c r="S3890" s="10">
        <f>(E3890/D3890)*100</f>
        <v>27.1</v>
      </c>
      <c r="T3890" s="12">
        <f>IF(P3890&gt;0,E3890/P3890,0)</f>
        <v>38.714285714285715</v>
      </c>
      <c r="U3890" t="str">
        <f>LEFT(R3890,FIND("/",R3890,1)-1)</f>
        <v>theater</v>
      </c>
      <c r="V3890" t="str">
        <f>RIGHT(R3890,(LEN(R3890)-LEN(U3890)-1))</f>
        <v>plays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>(I3891/86400)+25569+(-5/24)</f>
        <v>42008.768055555549</v>
      </c>
      <c r="K3891">
        <v>1417651630</v>
      </c>
      <c r="L3891" s="13">
        <f>(K3891/86400)+25569+(-5/24)</f>
        <v>41976.796643518515</v>
      </c>
      <c r="M3891" s="15" t="str">
        <f>TEXT(L3891, "mmm")</f>
        <v>Dec</v>
      </c>
      <c r="N3891" s="15" t="str">
        <f>TEXT(L3891, "yyyy")</f>
        <v>2014</v>
      </c>
      <c r="O3891" t="b">
        <v>0</v>
      </c>
      <c r="P3891">
        <v>9</v>
      </c>
      <c r="Q3891" t="b">
        <v>0</v>
      </c>
      <c r="R3891" t="s">
        <v>8271</v>
      </c>
      <c r="S3891" s="10">
        <f>(E3891/D3891)*100</f>
        <v>1.4749999999999999</v>
      </c>
      <c r="T3891" s="12">
        <f>IF(P3891&gt;0,E3891/P3891,0)</f>
        <v>13.111111111111111</v>
      </c>
      <c r="U3891" t="str">
        <f>LEFT(R3891,FIND("/",R3891,1)-1)</f>
        <v>theater</v>
      </c>
      <c r="V3891" t="str">
        <f>RIGHT(R3891,(LEN(R3891)-LEN(U3891)-1))</f>
        <v>plays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>(I3892/86400)+25569+(-5/24)</f>
        <v>42231.55027777778</v>
      </c>
      <c r="K3892">
        <v>1434478344</v>
      </c>
      <c r="L3892" s="13">
        <f>(K3892/86400)+25569+(-5/24)</f>
        <v>42171.55027777778</v>
      </c>
      <c r="M3892" s="15" t="str">
        <f>TEXT(L3892, "mmm")</f>
        <v>Jun</v>
      </c>
      <c r="N3892" s="15" t="str">
        <f>TEXT(L3892, "yyyy")</f>
        <v>2015</v>
      </c>
      <c r="O3892" t="b">
        <v>0</v>
      </c>
      <c r="P3892">
        <v>8</v>
      </c>
      <c r="Q3892" t="b">
        <v>0</v>
      </c>
      <c r="R3892" t="s">
        <v>8271</v>
      </c>
      <c r="S3892" s="10">
        <f>(E3892/D3892)*100</f>
        <v>16.826666666666668</v>
      </c>
      <c r="T3892" s="12">
        <f>IF(P3892&gt;0,E3892/P3892,0)</f>
        <v>315.5</v>
      </c>
      <c r="U3892" t="str">
        <f>LEFT(R3892,FIND("/",R3892,1)-1)</f>
        <v>theater</v>
      </c>
      <c r="V3892" t="str">
        <f>RIGHT(R3892,(LEN(R3892)-LEN(U3892)-1))</f>
        <v>plays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>(I3893/86400)+25569+(-5/24)</f>
        <v>42085.999305555553</v>
      </c>
      <c r="K3893">
        <v>1424488244</v>
      </c>
      <c r="L3893" s="13">
        <f>(K3893/86400)+25569+(-5/24)</f>
        <v>42055.924120370364</v>
      </c>
      <c r="M3893" s="15" t="str">
        <f>TEXT(L3893, "mmm")</f>
        <v>Feb</v>
      </c>
      <c r="N3893" s="15" t="str">
        <f>TEXT(L3893, "yyyy")</f>
        <v>2015</v>
      </c>
      <c r="O3893" t="b">
        <v>0</v>
      </c>
      <c r="P3893">
        <v>7</v>
      </c>
      <c r="Q3893" t="b">
        <v>0</v>
      </c>
      <c r="R3893" t="s">
        <v>8271</v>
      </c>
      <c r="S3893" s="10">
        <f>(E3893/D3893)*100</f>
        <v>32.5</v>
      </c>
      <c r="T3893" s="12">
        <f>IF(P3893&gt;0,E3893/P3893,0)</f>
        <v>37.142857142857146</v>
      </c>
      <c r="U3893" t="str">
        <f>LEFT(R3893,FIND("/",R3893,1)-1)</f>
        <v>theater</v>
      </c>
      <c r="V3893" t="str">
        <f>RIGHT(R3893,(LEN(R3893)-LEN(U3893)-1))</f>
        <v>plays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>(I3894/86400)+25569+(-5/24)</f>
        <v>41875.083333333328</v>
      </c>
      <c r="K3894">
        <v>1408203557</v>
      </c>
      <c r="L3894" s="13">
        <f>(K3894/86400)+25569+(-5/24)</f>
        <v>41867.443946759253</v>
      </c>
      <c r="M3894" s="15" t="str">
        <f>TEXT(L3894, "mmm")</f>
        <v>Aug</v>
      </c>
      <c r="N3894" s="15" t="str">
        <f>TEXT(L3894, "yyyy")</f>
        <v>2014</v>
      </c>
      <c r="O3894" t="b">
        <v>0</v>
      </c>
      <c r="P3894">
        <v>0</v>
      </c>
      <c r="Q3894" t="b">
        <v>0</v>
      </c>
      <c r="R3894" t="s">
        <v>8271</v>
      </c>
      <c r="S3894" s="10">
        <f>(E3894/D3894)*100</f>
        <v>0</v>
      </c>
      <c r="T3894" s="12">
        <f>IF(P3894&gt;0,E3894/P3894,0)</f>
        <v>0</v>
      </c>
      <c r="U3894" t="str">
        <f>LEFT(R3894,FIND("/",R3894,1)-1)</f>
        <v>theater</v>
      </c>
      <c r="V3894" t="str">
        <f>RIGHT(R3894,(LEN(R3894)-LEN(U3894)-1))</f>
        <v>plays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>(I3895/86400)+25569+(-5/24)</f>
        <v>41821.041666666664</v>
      </c>
      <c r="K3895">
        <v>1400600840</v>
      </c>
      <c r="L3895" s="13">
        <f>(K3895/86400)+25569+(-5/24)</f>
        <v>41779.449537037035</v>
      </c>
      <c r="M3895" s="15" t="str">
        <f>TEXT(L3895, "mmm")</f>
        <v>May</v>
      </c>
      <c r="N3895" s="15" t="str">
        <f>TEXT(L3895, "yyyy")</f>
        <v>2014</v>
      </c>
      <c r="O3895" t="b">
        <v>0</v>
      </c>
      <c r="P3895">
        <v>84</v>
      </c>
      <c r="Q3895" t="b">
        <v>0</v>
      </c>
      <c r="R3895" t="s">
        <v>8271</v>
      </c>
      <c r="S3895" s="10">
        <f>(E3895/D3895)*100</f>
        <v>21.55</v>
      </c>
      <c r="T3895" s="12">
        <f>IF(P3895&gt;0,E3895/P3895,0)</f>
        <v>128.27380952380952</v>
      </c>
      <c r="U3895" t="str">
        <f>LEFT(R3895,FIND("/",R3895,1)-1)</f>
        <v>theater</v>
      </c>
      <c r="V3895" t="str">
        <f>RIGHT(R3895,(LEN(R3895)-LEN(U3895)-1))</f>
        <v>plays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>(I3896/86400)+25569+(-5/24)</f>
        <v>42709.999305555553</v>
      </c>
      <c r="K3896">
        <v>1478386812</v>
      </c>
      <c r="L3896" s="13">
        <f>(K3896/86400)+25569+(-5/24)</f>
        <v>42679.750138888885</v>
      </c>
      <c r="M3896" s="15" t="str">
        <f>TEXT(L3896, "mmm")</f>
        <v>Nov</v>
      </c>
      <c r="N3896" s="15" t="str">
        <f>TEXT(L3896, "yyyy")</f>
        <v>2016</v>
      </c>
      <c r="O3896" t="b">
        <v>0</v>
      </c>
      <c r="P3896">
        <v>11</v>
      </c>
      <c r="Q3896" t="b">
        <v>0</v>
      </c>
      <c r="R3896" t="s">
        <v>8271</v>
      </c>
      <c r="S3896" s="10">
        <f>(E3896/D3896)*100</f>
        <v>3.4666666666666663</v>
      </c>
      <c r="T3896" s="12">
        <f>IF(P3896&gt;0,E3896/P3896,0)</f>
        <v>47.272727272727273</v>
      </c>
      <c r="U3896" t="str">
        <f>LEFT(R3896,FIND("/",R3896,1)-1)</f>
        <v>theater</v>
      </c>
      <c r="V3896" t="str">
        <f>RIGHT(R3896,(LEN(R3896)-LEN(U3896)-1))</f>
        <v>plays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>(I3897/86400)+25569+(-5/24)</f>
        <v>42063.041875000003</v>
      </c>
      <c r="K3897">
        <v>1422424818</v>
      </c>
      <c r="L3897" s="13">
        <f>(K3897/86400)+25569+(-5/24)</f>
        <v>42032.041875000003</v>
      </c>
      <c r="M3897" s="15" t="str">
        <f>TEXT(L3897, "mmm")</f>
        <v>Jan</v>
      </c>
      <c r="N3897" s="15" t="str">
        <f>TEXT(L3897, "yyyy")</f>
        <v>2015</v>
      </c>
      <c r="O3897" t="b">
        <v>0</v>
      </c>
      <c r="P3897">
        <v>1</v>
      </c>
      <c r="Q3897" t="b">
        <v>0</v>
      </c>
      <c r="R3897" t="s">
        <v>8271</v>
      </c>
      <c r="S3897" s="10">
        <f>(E3897/D3897)*100</f>
        <v>5</v>
      </c>
      <c r="T3897" s="12">
        <f>IF(P3897&gt;0,E3897/P3897,0)</f>
        <v>50</v>
      </c>
      <c r="U3897" t="str">
        <f>LEFT(R3897,FIND("/",R3897,1)-1)</f>
        <v>theater</v>
      </c>
      <c r="V3897" t="str">
        <f>RIGHT(R3897,(LEN(R3897)-LEN(U3897)-1))</f>
        <v>plays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>(I3898/86400)+25569+(-5/24)</f>
        <v>41806.983541666668</v>
      </c>
      <c r="K3898">
        <v>1401770178</v>
      </c>
      <c r="L3898" s="13">
        <f>(K3898/86400)+25569+(-5/24)</f>
        <v>41792.983541666668</v>
      </c>
      <c r="M3898" s="15" t="str">
        <f>TEXT(L3898, "mmm")</f>
        <v>Jun</v>
      </c>
      <c r="N3898" s="15" t="str">
        <f>TEXT(L3898, "yyyy")</f>
        <v>2014</v>
      </c>
      <c r="O3898" t="b">
        <v>0</v>
      </c>
      <c r="P3898">
        <v>4</v>
      </c>
      <c r="Q3898" t="b">
        <v>0</v>
      </c>
      <c r="R3898" t="s">
        <v>8271</v>
      </c>
      <c r="S3898" s="10">
        <f>(E3898/D3898)*100</f>
        <v>10.625</v>
      </c>
      <c r="T3898" s="12">
        <f>IF(P3898&gt;0,E3898/P3898,0)</f>
        <v>42.5</v>
      </c>
      <c r="U3898" t="str">
        <f>LEFT(R3898,FIND("/",R3898,1)-1)</f>
        <v>theater</v>
      </c>
      <c r="V3898" t="str">
        <f>RIGHT(R3898,(LEN(R3898)-LEN(U3898)-1))</f>
        <v>plays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>(I3899/86400)+25569+(-5/24)</f>
        <v>42012.665312499994</v>
      </c>
      <c r="K3899">
        <v>1418158683</v>
      </c>
      <c r="L3899" s="13">
        <f>(K3899/86400)+25569+(-5/24)</f>
        <v>41982.665312499994</v>
      </c>
      <c r="M3899" s="15" t="str">
        <f>TEXT(L3899, "mmm")</f>
        <v>Dec</v>
      </c>
      <c r="N3899" s="15" t="str">
        <f>TEXT(L3899, "yyyy")</f>
        <v>2014</v>
      </c>
      <c r="O3899" t="b">
        <v>0</v>
      </c>
      <c r="P3899">
        <v>10</v>
      </c>
      <c r="Q3899" t="b">
        <v>0</v>
      </c>
      <c r="R3899" t="s">
        <v>8271</v>
      </c>
      <c r="S3899" s="10">
        <f>(E3899/D3899)*100</f>
        <v>17.599999999999998</v>
      </c>
      <c r="T3899" s="12">
        <f>IF(P3899&gt;0,E3899/P3899,0)</f>
        <v>44</v>
      </c>
      <c r="U3899" t="str">
        <f>LEFT(R3899,FIND("/",R3899,1)-1)</f>
        <v>theater</v>
      </c>
      <c r="V3899" t="str">
        <f>RIGHT(R3899,(LEN(R3899)-LEN(U3899)-1))</f>
        <v>plays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>(I3900/86400)+25569+(-5/24)</f>
        <v>42233.458333333336</v>
      </c>
      <c r="K3900">
        <v>1436355270</v>
      </c>
      <c r="L3900" s="13">
        <f>(K3900/86400)+25569+(-5/24)</f>
        <v>42193.273958333331</v>
      </c>
      <c r="M3900" s="15" t="str">
        <f>TEXT(L3900, "mmm")</f>
        <v>Jul</v>
      </c>
      <c r="N3900" s="15" t="str">
        <f>TEXT(L3900, "yyyy")</f>
        <v>2015</v>
      </c>
      <c r="O3900" t="b">
        <v>0</v>
      </c>
      <c r="P3900">
        <v>16</v>
      </c>
      <c r="Q3900" t="b">
        <v>0</v>
      </c>
      <c r="R3900" t="s">
        <v>8271</v>
      </c>
      <c r="S3900" s="10">
        <f>(E3900/D3900)*100</f>
        <v>32.56</v>
      </c>
      <c r="T3900" s="12">
        <f>IF(P3900&gt;0,E3900/P3900,0)</f>
        <v>50.875</v>
      </c>
      <c r="U3900" t="str">
        <f>LEFT(R3900,FIND("/",R3900,1)-1)</f>
        <v>theater</v>
      </c>
      <c r="V3900" t="str">
        <f>RIGHT(R3900,(LEN(R3900)-LEN(U3900)-1))</f>
        <v>plays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>(I3901/86400)+25569+(-5/24)</f>
        <v>41863.566678240742</v>
      </c>
      <c r="K3901">
        <v>1406140561</v>
      </c>
      <c r="L3901" s="13">
        <f>(K3901/86400)+25569+(-5/24)</f>
        <v>41843.566678240742</v>
      </c>
      <c r="M3901" s="15" t="str">
        <f>TEXT(L3901, "mmm")</f>
        <v>Jul</v>
      </c>
      <c r="N3901" s="15" t="str">
        <f>TEXT(L3901, "yyyy")</f>
        <v>2014</v>
      </c>
      <c r="O3901" t="b">
        <v>0</v>
      </c>
      <c r="P3901">
        <v>2</v>
      </c>
      <c r="Q3901" t="b">
        <v>0</v>
      </c>
      <c r="R3901" t="s">
        <v>8271</v>
      </c>
      <c r="S3901" s="10">
        <f>(E3901/D3901)*100</f>
        <v>1.25</v>
      </c>
      <c r="T3901" s="12">
        <f>IF(P3901&gt;0,E3901/P3901,0)</f>
        <v>62.5</v>
      </c>
      <c r="U3901" t="str">
        <f>LEFT(R3901,FIND("/",R3901,1)-1)</f>
        <v>theater</v>
      </c>
      <c r="V3901" t="str">
        <f>RIGHT(R3901,(LEN(R3901)-LEN(U3901)-1))</f>
        <v>plays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>(I3902/86400)+25569+(-5/24)</f>
        <v>42165.884155092594</v>
      </c>
      <c r="K3902">
        <v>1431396791</v>
      </c>
      <c r="L3902" s="13">
        <f>(K3902/86400)+25569+(-5/24)</f>
        <v>42135.884155092594</v>
      </c>
      <c r="M3902" s="15" t="str">
        <f>TEXT(L3902, "mmm")</f>
        <v>May</v>
      </c>
      <c r="N3902" s="15" t="str">
        <f>TEXT(L3902, "yyyy")</f>
        <v>2015</v>
      </c>
      <c r="O3902" t="b">
        <v>0</v>
      </c>
      <c r="P3902">
        <v>5</v>
      </c>
      <c r="Q3902" t="b">
        <v>0</v>
      </c>
      <c r="R3902" t="s">
        <v>8271</v>
      </c>
      <c r="S3902" s="10">
        <f>(E3902/D3902)*100</f>
        <v>5.4</v>
      </c>
      <c r="T3902" s="12">
        <f>IF(P3902&gt;0,E3902/P3902,0)</f>
        <v>27</v>
      </c>
      <c r="U3902" t="str">
        <f>LEFT(R3902,FIND("/",R3902,1)-1)</f>
        <v>theater</v>
      </c>
      <c r="V3902" t="str">
        <f>RIGHT(R3902,(LEN(R3902)-LEN(U3902)-1))</f>
        <v>plays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>(I3903/86400)+25569+(-5/24)</f>
        <v>42357.618043981478</v>
      </c>
      <c r="K3903">
        <v>1447098599</v>
      </c>
      <c r="L3903" s="13">
        <f>(K3903/86400)+25569+(-5/24)</f>
        <v>42317.618043981478</v>
      </c>
      <c r="M3903" s="15" t="str">
        <f>TEXT(L3903, "mmm")</f>
        <v>Nov</v>
      </c>
      <c r="N3903" s="15" t="str">
        <f>TEXT(L3903, "yyyy")</f>
        <v>2015</v>
      </c>
      <c r="O3903" t="b">
        <v>0</v>
      </c>
      <c r="P3903">
        <v>1</v>
      </c>
      <c r="Q3903" t="b">
        <v>0</v>
      </c>
      <c r="R3903" t="s">
        <v>8271</v>
      </c>
      <c r="S3903" s="10">
        <f>(E3903/D3903)*100</f>
        <v>0.83333333333333337</v>
      </c>
      <c r="T3903" s="12">
        <f>IF(P3903&gt;0,E3903/P3903,0)</f>
        <v>25</v>
      </c>
      <c r="U3903" t="str">
        <f>LEFT(R3903,FIND("/",R3903,1)-1)</f>
        <v>theater</v>
      </c>
      <c r="V3903" t="str">
        <f>RIGHT(R3903,(LEN(R3903)-LEN(U3903)-1))</f>
        <v>plays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>(I3904/86400)+25569+(-5/24)</f>
        <v>42688.301412037035</v>
      </c>
      <c r="K3904">
        <v>1476962042</v>
      </c>
      <c r="L3904" s="13">
        <f>(K3904/86400)+25569+(-5/24)</f>
        <v>42663.259745370371</v>
      </c>
      <c r="M3904" s="15" t="str">
        <f>TEXT(L3904, "mmm")</f>
        <v>Oct</v>
      </c>
      <c r="N3904" s="15" t="str">
        <f>TEXT(L3904, "yyyy")</f>
        <v>2016</v>
      </c>
      <c r="O3904" t="b">
        <v>0</v>
      </c>
      <c r="P3904">
        <v>31</v>
      </c>
      <c r="Q3904" t="b">
        <v>0</v>
      </c>
      <c r="R3904" t="s">
        <v>8271</v>
      </c>
      <c r="S3904" s="10">
        <f>(E3904/D3904)*100</f>
        <v>48.833333333333336</v>
      </c>
      <c r="T3904" s="12">
        <f>IF(P3904&gt;0,E3904/P3904,0)</f>
        <v>47.258064516129032</v>
      </c>
      <c r="U3904" t="str">
        <f>LEFT(R3904,FIND("/",R3904,1)-1)</f>
        <v>theater</v>
      </c>
      <c r="V3904" t="str">
        <f>RIGHT(R3904,(LEN(R3904)-LEN(U3904)-1))</f>
        <v>plays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>(I3905/86400)+25569+(-5/24)</f>
        <v>42230.609722222223</v>
      </c>
      <c r="K3905">
        <v>1435709765</v>
      </c>
      <c r="L3905" s="13">
        <f>(K3905/86400)+25569+(-5/24)</f>
        <v>42185.802835648145</v>
      </c>
      <c r="M3905" s="15" t="str">
        <f>TEXT(L3905, "mmm")</f>
        <v>Jun</v>
      </c>
      <c r="N3905" s="15" t="str">
        <f>TEXT(L3905, "yyyy")</f>
        <v>2015</v>
      </c>
      <c r="O3905" t="b">
        <v>0</v>
      </c>
      <c r="P3905">
        <v>0</v>
      </c>
      <c r="Q3905" t="b">
        <v>0</v>
      </c>
      <c r="R3905" t="s">
        <v>8271</v>
      </c>
      <c r="S3905" s="10">
        <f>(E3905/D3905)*100</f>
        <v>0</v>
      </c>
      <c r="T3905" s="12">
        <f>IF(P3905&gt;0,E3905/P3905,0)</f>
        <v>0</v>
      </c>
      <c r="U3905" t="str">
        <f>LEFT(R3905,FIND("/",R3905,1)-1)</f>
        <v>theater</v>
      </c>
      <c r="V3905" t="str">
        <f>RIGHT(R3905,(LEN(R3905)-LEN(U3905)-1))</f>
        <v>plays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>(I3906/86400)+25569+(-5/24)</f>
        <v>42109.00277777778</v>
      </c>
      <c r="K3906">
        <v>1427866200</v>
      </c>
      <c r="L3906" s="13">
        <f>(K3906/86400)+25569+(-5/24)</f>
        <v>42095.020833333336</v>
      </c>
      <c r="M3906" s="15" t="str">
        <f>TEXT(L3906, "mmm")</f>
        <v>Apr</v>
      </c>
      <c r="N3906" s="15" t="str">
        <f>TEXT(L3906, "yyyy")</f>
        <v>2015</v>
      </c>
      <c r="O3906" t="b">
        <v>0</v>
      </c>
      <c r="P3906">
        <v>2</v>
      </c>
      <c r="Q3906" t="b">
        <v>0</v>
      </c>
      <c r="R3906" t="s">
        <v>8271</v>
      </c>
      <c r="S3906" s="10">
        <f>(E3906/D3906)*100</f>
        <v>0.03</v>
      </c>
      <c r="T3906" s="12">
        <f>IF(P3906&gt;0,E3906/P3906,0)</f>
        <v>1.5</v>
      </c>
      <c r="U3906" t="str">
        <f>LEFT(R3906,FIND("/",R3906,1)-1)</f>
        <v>theater</v>
      </c>
      <c r="V3906" t="str">
        <f>RIGHT(R3906,(LEN(R3906)-LEN(U3906)-1))</f>
        <v>plays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>(I3907/86400)+25569+(-5/24)</f>
        <v>42166.749999999993</v>
      </c>
      <c r="K3907">
        <v>1430405903</v>
      </c>
      <c r="L3907" s="13">
        <f>(K3907/86400)+25569+(-5/24)</f>
        <v>42124.415543981479</v>
      </c>
      <c r="M3907" s="15" t="str">
        <f>TEXT(L3907, "mmm")</f>
        <v>Apr</v>
      </c>
      <c r="N3907" s="15" t="str">
        <f>TEXT(L3907, "yyyy")</f>
        <v>2015</v>
      </c>
      <c r="O3907" t="b">
        <v>0</v>
      </c>
      <c r="P3907">
        <v>7</v>
      </c>
      <c r="Q3907" t="b">
        <v>0</v>
      </c>
      <c r="R3907" t="s">
        <v>8271</v>
      </c>
      <c r="S3907" s="10">
        <f>(E3907/D3907)*100</f>
        <v>11.533333333333333</v>
      </c>
      <c r="T3907" s="12">
        <f>IF(P3907&gt;0,E3907/P3907,0)</f>
        <v>24.714285714285715</v>
      </c>
      <c r="U3907" t="str">
        <f>LEFT(R3907,FIND("/",R3907,1)-1)</f>
        <v>theater</v>
      </c>
      <c r="V3907" t="str">
        <f>RIGHT(R3907,(LEN(R3907)-LEN(U3907)-1))</f>
        <v>plays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>(I3908/86400)+25569+(-5/24)</f>
        <v>42181.350694444445</v>
      </c>
      <c r="K3908">
        <v>1432072893</v>
      </c>
      <c r="L3908" s="13">
        <f>(K3908/86400)+25569+(-5/24)</f>
        <v>42143.709409722222</v>
      </c>
      <c r="M3908" s="15" t="str">
        <f>TEXT(L3908, "mmm")</f>
        <v>May</v>
      </c>
      <c r="N3908" s="15" t="str">
        <f>TEXT(L3908, "yyyy")</f>
        <v>2015</v>
      </c>
      <c r="O3908" t="b">
        <v>0</v>
      </c>
      <c r="P3908">
        <v>16</v>
      </c>
      <c r="Q3908" t="b">
        <v>0</v>
      </c>
      <c r="R3908" t="s">
        <v>8271</v>
      </c>
      <c r="S3908" s="10">
        <f>(E3908/D3908)*100</f>
        <v>67.333333333333329</v>
      </c>
      <c r="T3908" s="12">
        <f>IF(P3908&gt;0,E3908/P3908,0)</f>
        <v>63.125</v>
      </c>
      <c r="U3908" t="str">
        <f>LEFT(R3908,FIND("/",R3908,1)-1)</f>
        <v>theater</v>
      </c>
      <c r="V3908" t="str">
        <f>RIGHT(R3908,(LEN(R3908)-LEN(U3908)-1))</f>
        <v>plays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>(I3909/86400)+25569+(-5/24)</f>
        <v>41938.630555555552</v>
      </c>
      <c r="K3909">
        <v>1411587606</v>
      </c>
      <c r="L3909" s="13">
        <f>(K3909/86400)+25569+(-5/24)</f>
        <v>41906.611180555556</v>
      </c>
      <c r="M3909" s="15" t="str">
        <f>TEXT(L3909, "mmm")</f>
        <v>Sep</v>
      </c>
      <c r="N3909" s="15" t="str">
        <f>TEXT(L3909, "yyyy")</f>
        <v>2014</v>
      </c>
      <c r="O3909" t="b">
        <v>0</v>
      </c>
      <c r="P3909">
        <v>4</v>
      </c>
      <c r="Q3909" t="b">
        <v>0</v>
      </c>
      <c r="R3909" t="s">
        <v>8271</v>
      </c>
      <c r="S3909" s="10">
        <f>(E3909/D3909)*100</f>
        <v>15.299999999999999</v>
      </c>
      <c r="T3909" s="12">
        <f>IF(P3909&gt;0,E3909/P3909,0)</f>
        <v>38.25</v>
      </c>
      <c r="U3909" t="str">
        <f>LEFT(R3909,FIND("/",R3909,1)-1)</f>
        <v>theater</v>
      </c>
      <c r="V3909" t="str">
        <f>RIGHT(R3909,(LEN(R3909)-LEN(U3909)-1))</f>
        <v>plays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>(I3910/86400)+25569+(-5/24)</f>
        <v>41848.927037037036</v>
      </c>
      <c r="K3910">
        <v>1405307696</v>
      </c>
      <c r="L3910" s="13">
        <f>(K3910/86400)+25569+(-5/24)</f>
        <v>41833.927037037036</v>
      </c>
      <c r="M3910" s="15" t="str">
        <f>TEXT(L3910, "mmm")</f>
        <v>Jul</v>
      </c>
      <c r="N3910" s="15" t="str">
        <f>TEXT(L3910, "yyyy")</f>
        <v>2014</v>
      </c>
      <c r="O3910" t="b">
        <v>0</v>
      </c>
      <c r="P3910">
        <v>4</v>
      </c>
      <c r="Q3910" t="b">
        <v>0</v>
      </c>
      <c r="R3910" t="s">
        <v>8271</v>
      </c>
      <c r="S3910" s="10">
        <f>(E3910/D3910)*100</f>
        <v>8.6666666666666679</v>
      </c>
      <c r="T3910" s="12">
        <f>IF(P3910&gt;0,E3910/P3910,0)</f>
        <v>16.25</v>
      </c>
      <c r="U3910" t="str">
        <f>LEFT(R3910,FIND("/",R3910,1)-1)</f>
        <v>theater</v>
      </c>
      <c r="V3910" t="str">
        <f>RIGHT(R3910,(LEN(R3910)-LEN(U3910)-1))</f>
        <v>plays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>(I3911/86400)+25569+(-5/24)</f>
        <v>41893.150949074072</v>
      </c>
      <c r="K3911">
        <v>1407832642</v>
      </c>
      <c r="L3911" s="13">
        <f>(K3911/86400)+25569+(-5/24)</f>
        <v>41863.150949074072</v>
      </c>
      <c r="M3911" s="15" t="str">
        <f>TEXT(L3911, "mmm")</f>
        <v>Aug</v>
      </c>
      <c r="N3911" s="15" t="str">
        <f>TEXT(L3911, "yyyy")</f>
        <v>2014</v>
      </c>
      <c r="O3911" t="b">
        <v>0</v>
      </c>
      <c r="P3911">
        <v>4</v>
      </c>
      <c r="Q3911" t="b">
        <v>0</v>
      </c>
      <c r="R3911" t="s">
        <v>8271</v>
      </c>
      <c r="S3911" s="10">
        <f>(E3911/D3911)*100</f>
        <v>0.22499999999999998</v>
      </c>
      <c r="T3911" s="12">
        <f>IF(P3911&gt;0,E3911/P3911,0)</f>
        <v>33.75</v>
      </c>
      <c r="U3911" t="str">
        <f>LEFT(R3911,FIND("/",R3911,1)-1)</f>
        <v>theater</v>
      </c>
      <c r="V3911" t="str">
        <f>RIGHT(R3911,(LEN(R3911)-LEN(U3911)-1))</f>
        <v>plays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>(I3912/86400)+25569+(-5/24)</f>
        <v>42254.548576388886</v>
      </c>
      <c r="K3912">
        <v>1439057397</v>
      </c>
      <c r="L3912" s="13">
        <f>(K3912/86400)+25569+(-5/24)</f>
        <v>42224.548576388886</v>
      </c>
      <c r="M3912" s="15" t="str">
        <f>TEXT(L3912, "mmm")</f>
        <v>Aug</v>
      </c>
      <c r="N3912" s="15" t="str">
        <f>TEXT(L3912, "yyyy")</f>
        <v>2015</v>
      </c>
      <c r="O3912" t="b">
        <v>0</v>
      </c>
      <c r="P3912">
        <v>3</v>
      </c>
      <c r="Q3912" t="b">
        <v>0</v>
      </c>
      <c r="R3912" t="s">
        <v>8271</v>
      </c>
      <c r="S3912" s="10">
        <f>(E3912/D3912)*100</f>
        <v>3.0833333333333335</v>
      </c>
      <c r="T3912" s="12">
        <f>IF(P3912&gt;0,E3912/P3912,0)</f>
        <v>61.666666666666664</v>
      </c>
      <c r="U3912" t="str">
        <f>LEFT(R3912,FIND("/",R3912,1)-1)</f>
        <v>theater</v>
      </c>
      <c r="V3912" t="str">
        <f>RIGHT(R3912,(LEN(R3912)-LEN(U3912)-1))</f>
        <v>plays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>(I3913/86400)+25569+(-5/24)</f>
        <v>41969.645567129628</v>
      </c>
      <c r="K3913">
        <v>1414438177</v>
      </c>
      <c r="L3913" s="13">
        <f>(K3913/86400)+25569+(-5/24)</f>
        <v>41939.603900462964</v>
      </c>
      <c r="M3913" s="15" t="str">
        <f>TEXT(L3913, "mmm")</f>
        <v>Oct</v>
      </c>
      <c r="N3913" s="15" t="str">
        <f>TEXT(L3913, "yyyy")</f>
        <v>2014</v>
      </c>
      <c r="O3913" t="b">
        <v>0</v>
      </c>
      <c r="P3913">
        <v>36</v>
      </c>
      <c r="Q3913" t="b">
        <v>0</v>
      </c>
      <c r="R3913" t="s">
        <v>8271</v>
      </c>
      <c r="S3913" s="10">
        <f>(E3913/D3913)*100</f>
        <v>37.412500000000001</v>
      </c>
      <c r="T3913" s="12">
        <f>IF(P3913&gt;0,E3913/P3913,0)</f>
        <v>83.138888888888886</v>
      </c>
      <c r="U3913" t="str">
        <f>LEFT(R3913,FIND("/",R3913,1)-1)</f>
        <v>theater</v>
      </c>
      <c r="V3913" t="str">
        <f>RIGHT(R3913,(LEN(R3913)-LEN(U3913)-1))</f>
        <v>plays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>(I3914/86400)+25569+(-5/24)</f>
        <v>42118.982638888883</v>
      </c>
      <c r="K3914">
        <v>1424759330</v>
      </c>
      <c r="L3914" s="13">
        <f>(K3914/86400)+25569+(-5/24)</f>
        <v>42059.061689814807</v>
      </c>
      <c r="M3914" s="15" t="str">
        <f>TEXT(L3914, "mmm")</f>
        <v>Feb</v>
      </c>
      <c r="N3914" s="15" t="str">
        <f>TEXT(L3914, "yyyy")</f>
        <v>2015</v>
      </c>
      <c r="O3914" t="b">
        <v>0</v>
      </c>
      <c r="P3914">
        <v>1</v>
      </c>
      <c r="Q3914" t="b">
        <v>0</v>
      </c>
      <c r="R3914" t="s">
        <v>8271</v>
      </c>
      <c r="S3914" s="10">
        <f>(E3914/D3914)*100</f>
        <v>6.6666666666666671E-3</v>
      </c>
      <c r="T3914" s="12">
        <f>IF(P3914&gt;0,E3914/P3914,0)</f>
        <v>1</v>
      </c>
      <c r="U3914" t="str">
        <f>LEFT(R3914,FIND("/",R3914,1)-1)</f>
        <v>theater</v>
      </c>
      <c r="V3914" t="str">
        <f>RIGHT(R3914,(LEN(R3914)-LEN(U3914)-1))</f>
        <v>plays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>(I3915/86400)+25569+(-5/24)</f>
        <v>42338.044548611106</v>
      </c>
      <c r="K3915">
        <v>1446267849</v>
      </c>
      <c r="L3915" s="13">
        <f>(K3915/86400)+25569+(-5/24)</f>
        <v>42308.002881944441</v>
      </c>
      <c r="M3915" s="15" t="str">
        <f>TEXT(L3915, "mmm")</f>
        <v>Oct</v>
      </c>
      <c r="N3915" s="15" t="str">
        <f>TEXT(L3915, "yyyy")</f>
        <v>2015</v>
      </c>
      <c r="O3915" t="b">
        <v>0</v>
      </c>
      <c r="P3915">
        <v>7</v>
      </c>
      <c r="Q3915" t="b">
        <v>0</v>
      </c>
      <c r="R3915" t="s">
        <v>8271</v>
      </c>
      <c r="S3915" s="10">
        <f>(E3915/D3915)*100</f>
        <v>10</v>
      </c>
      <c r="T3915" s="12">
        <f>IF(P3915&gt;0,E3915/P3915,0)</f>
        <v>142.85714285714286</v>
      </c>
      <c r="U3915" t="str">
        <f>LEFT(R3915,FIND("/",R3915,1)-1)</f>
        <v>theater</v>
      </c>
      <c r="V3915" t="str">
        <f>RIGHT(R3915,(LEN(R3915)-LEN(U3915)-1))</f>
        <v>plays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>(I3916/86400)+25569+(-5/24)</f>
        <v>42134.749305555553</v>
      </c>
      <c r="K3916">
        <v>1429558756</v>
      </c>
      <c r="L3916" s="13">
        <f>(K3916/86400)+25569+(-5/24)</f>
        <v>42114.610601851855</v>
      </c>
      <c r="M3916" s="15" t="str">
        <f>TEXT(L3916, "mmm")</f>
        <v>Apr</v>
      </c>
      <c r="N3916" s="15" t="str">
        <f>TEXT(L3916, "yyyy")</f>
        <v>2015</v>
      </c>
      <c r="O3916" t="b">
        <v>0</v>
      </c>
      <c r="P3916">
        <v>27</v>
      </c>
      <c r="Q3916" t="b">
        <v>0</v>
      </c>
      <c r="R3916" t="s">
        <v>8271</v>
      </c>
      <c r="S3916" s="10">
        <f>(E3916/D3916)*100</f>
        <v>36.36</v>
      </c>
      <c r="T3916" s="12">
        <f>IF(P3916&gt;0,E3916/P3916,0)</f>
        <v>33.666666666666664</v>
      </c>
      <c r="U3916" t="str">
        <f>LEFT(R3916,FIND("/",R3916,1)-1)</f>
        <v>theater</v>
      </c>
      <c r="V3916" t="str">
        <f>RIGHT(R3916,(LEN(R3916)-LEN(U3916)-1))</f>
        <v>plays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>(I3917/86400)+25569+(-5/24)</f>
        <v>42522.776724537034</v>
      </c>
      <c r="K3917">
        <v>1462232309</v>
      </c>
      <c r="L3917" s="13">
        <f>(K3917/86400)+25569+(-5/24)</f>
        <v>42492.776724537034</v>
      </c>
      <c r="M3917" s="15" t="str">
        <f>TEXT(L3917, "mmm")</f>
        <v>May</v>
      </c>
      <c r="N3917" s="15" t="str">
        <f>TEXT(L3917, "yyyy")</f>
        <v>2016</v>
      </c>
      <c r="O3917" t="b">
        <v>0</v>
      </c>
      <c r="P3917">
        <v>1</v>
      </c>
      <c r="Q3917" t="b">
        <v>0</v>
      </c>
      <c r="R3917" t="s">
        <v>8271</v>
      </c>
      <c r="S3917" s="10">
        <f>(E3917/D3917)*100</f>
        <v>0.33333333333333337</v>
      </c>
      <c r="T3917" s="12">
        <f>IF(P3917&gt;0,E3917/P3917,0)</f>
        <v>5</v>
      </c>
      <c r="U3917" t="str">
        <f>LEFT(R3917,FIND("/",R3917,1)-1)</f>
        <v>theater</v>
      </c>
      <c r="V3917" t="str">
        <f>RIGHT(R3917,(LEN(R3917)-LEN(U3917)-1))</f>
        <v>plays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>(I3918/86400)+25569+(-5/24)</f>
        <v>42524.263333333329</v>
      </c>
      <c r="K3918">
        <v>1462360752</v>
      </c>
      <c r="L3918" s="13">
        <f>(K3918/86400)+25569+(-5/24)</f>
        <v>42494.263333333329</v>
      </c>
      <c r="M3918" s="15" t="str">
        <f>TEXT(L3918, "mmm")</f>
        <v>May</v>
      </c>
      <c r="N3918" s="15" t="str">
        <f>TEXT(L3918, "yyyy")</f>
        <v>2016</v>
      </c>
      <c r="O3918" t="b">
        <v>0</v>
      </c>
      <c r="P3918">
        <v>0</v>
      </c>
      <c r="Q3918" t="b">
        <v>0</v>
      </c>
      <c r="R3918" t="s">
        <v>8271</v>
      </c>
      <c r="S3918" s="10">
        <f>(E3918/D3918)*100</f>
        <v>0</v>
      </c>
      <c r="T3918" s="12">
        <f>IF(P3918&gt;0,E3918/P3918,0)</f>
        <v>0</v>
      </c>
      <c r="U3918" t="str">
        <f>LEFT(R3918,FIND("/",R3918,1)-1)</f>
        <v>theater</v>
      </c>
      <c r="V3918" t="str">
        <f>RIGHT(R3918,(LEN(R3918)-LEN(U3918)-1))</f>
        <v>plays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>(I3919/86400)+25569+(-5/24)</f>
        <v>41893.318993055553</v>
      </c>
      <c r="K3919">
        <v>1407847161</v>
      </c>
      <c r="L3919" s="13">
        <f>(K3919/86400)+25569+(-5/24)</f>
        <v>41863.318993055553</v>
      </c>
      <c r="M3919" s="15" t="str">
        <f>TEXT(L3919, "mmm")</f>
        <v>Aug</v>
      </c>
      <c r="N3919" s="15" t="str">
        <f>TEXT(L3919, "yyyy")</f>
        <v>2014</v>
      </c>
      <c r="O3919" t="b">
        <v>0</v>
      </c>
      <c r="P3919">
        <v>1</v>
      </c>
      <c r="Q3919" t="b">
        <v>0</v>
      </c>
      <c r="R3919" t="s">
        <v>8271</v>
      </c>
      <c r="S3919" s="10">
        <f>(E3919/D3919)*100</f>
        <v>0.2857142857142857</v>
      </c>
      <c r="T3919" s="12">
        <f>IF(P3919&gt;0,E3919/P3919,0)</f>
        <v>10</v>
      </c>
      <c r="U3919" t="str">
        <f>LEFT(R3919,FIND("/",R3919,1)-1)</f>
        <v>theater</v>
      </c>
      <c r="V3919" t="str">
        <f>RIGHT(R3919,(LEN(R3919)-LEN(U3919)-1))</f>
        <v>plays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>(I3920/86400)+25569+(-5/24)</f>
        <v>41855.458333333328</v>
      </c>
      <c r="K3920">
        <v>1406131023</v>
      </c>
      <c r="L3920" s="13">
        <f>(K3920/86400)+25569+(-5/24)</f>
        <v>41843.456284722219</v>
      </c>
      <c r="M3920" s="15" t="str">
        <f>TEXT(L3920, "mmm")</f>
        <v>Jul</v>
      </c>
      <c r="N3920" s="15" t="str">
        <f>TEXT(L3920, "yyyy")</f>
        <v>2014</v>
      </c>
      <c r="O3920" t="b">
        <v>0</v>
      </c>
      <c r="P3920">
        <v>3</v>
      </c>
      <c r="Q3920" t="b">
        <v>0</v>
      </c>
      <c r="R3920" t="s">
        <v>8271</v>
      </c>
      <c r="S3920" s="10">
        <f>(E3920/D3920)*100</f>
        <v>0.2</v>
      </c>
      <c r="T3920" s="12">
        <f>IF(P3920&gt;0,E3920/P3920,0)</f>
        <v>40</v>
      </c>
      <c r="U3920" t="str">
        <f>LEFT(R3920,FIND("/",R3920,1)-1)</f>
        <v>theater</v>
      </c>
      <c r="V3920" t="str">
        <f>RIGHT(R3920,(LEN(R3920)-LEN(U3920)-1))</f>
        <v>plays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>(I3921/86400)+25569+(-5/24)</f>
        <v>42386.791666666664</v>
      </c>
      <c r="K3921">
        <v>1450628773</v>
      </c>
      <c r="L3921" s="13">
        <f>(K3921/86400)+25569+(-5/24)</f>
        <v>42358.476539351854</v>
      </c>
      <c r="M3921" s="15" t="str">
        <f>TEXT(L3921, "mmm")</f>
        <v>Dec</v>
      </c>
      <c r="N3921" s="15" t="str">
        <f>TEXT(L3921, "yyyy")</f>
        <v>2015</v>
      </c>
      <c r="O3921" t="b">
        <v>0</v>
      </c>
      <c r="P3921">
        <v>3</v>
      </c>
      <c r="Q3921" t="b">
        <v>0</v>
      </c>
      <c r="R3921" t="s">
        <v>8271</v>
      </c>
      <c r="S3921" s="10">
        <f>(E3921/D3921)*100</f>
        <v>1.7999999999999998</v>
      </c>
      <c r="T3921" s="12">
        <f>IF(P3921&gt;0,E3921/P3921,0)</f>
        <v>30</v>
      </c>
      <c r="U3921" t="str">
        <f>LEFT(R3921,FIND("/",R3921,1)-1)</f>
        <v>theater</v>
      </c>
      <c r="V3921" t="str">
        <f>RIGHT(R3921,(LEN(R3921)-LEN(U3921)-1))</f>
        <v>plays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>(I3922/86400)+25569+(-5/24)</f>
        <v>42687.220601851848</v>
      </c>
      <c r="K3922">
        <v>1476436660</v>
      </c>
      <c r="L3922" s="13">
        <f>(K3922/86400)+25569+(-5/24)</f>
        <v>42657.178935185184</v>
      </c>
      <c r="M3922" s="15" t="str">
        <f>TEXT(L3922, "mmm")</f>
        <v>Oct</v>
      </c>
      <c r="N3922" s="15" t="str">
        <f>TEXT(L3922, "yyyy")</f>
        <v>2016</v>
      </c>
      <c r="O3922" t="b">
        <v>0</v>
      </c>
      <c r="P3922">
        <v>3</v>
      </c>
      <c r="Q3922" t="b">
        <v>0</v>
      </c>
      <c r="R3922" t="s">
        <v>8271</v>
      </c>
      <c r="S3922" s="10">
        <f>(E3922/D3922)*100</f>
        <v>5.4</v>
      </c>
      <c r="T3922" s="12">
        <f>IF(P3922&gt;0,E3922/P3922,0)</f>
        <v>45</v>
      </c>
      <c r="U3922" t="str">
        <f>LEFT(R3922,FIND("/",R3922,1)-1)</f>
        <v>theater</v>
      </c>
      <c r="V3922" t="str">
        <f>RIGHT(R3922,(LEN(R3922)-LEN(U3922)-1))</f>
        <v>plays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>(I3923/86400)+25569+(-5/24)</f>
        <v>41938.541666666664</v>
      </c>
      <c r="K3923">
        <v>1413291655</v>
      </c>
      <c r="L3923" s="13">
        <f>(K3923/86400)+25569+(-5/24)</f>
        <v>41926.333969907406</v>
      </c>
      <c r="M3923" s="15" t="str">
        <f>TEXT(L3923, "mmm")</f>
        <v>Oct</v>
      </c>
      <c r="N3923" s="15" t="str">
        <f>TEXT(L3923, "yyyy")</f>
        <v>2014</v>
      </c>
      <c r="O3923" t="b">
        <v>0</v>
      </c>
      <c r="P3923">
        <v>0</v>
      </c>
      <c r="Q3923" t="b">
        <v>0</v>
      </c>
      <c r="R3923" t="s">
        <v>8271</v>
      </c>
      <c r="S3923" s="10">
        <f>(E3923/D3923)*100</f>
        <v>0</v>
      </c>
      <c r="T3923" s="12">
        <f>IF(P3923&gt;0,E3923/P3923,0)</f>
        <v>0</v>
      </c>
      <c r="U3923" t="str">
        <f>LEFT(R3923,FIND("/",R3923,1)-1)</f>
        <v>theater</v>
      </c>
      <c r="V3923" t="str">
        <f>RIGHT(R3923,(LEN(R3923)-LEN(U3923)-1))</f>
        <v>plays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>(I3924/86400)+25569+(-5/24)</f>
        <v>42065.749999999993</v>
      </c>
      <c r="K3924">
        <v>1421432810</v>
      </c>
      <c r="L3924" s="13">
        <f>(K3924/86400)+25569+(-5/24)</f>
        <v>42020.560300925928</v>
      </c>
      <c r="M3924" s="15" t="str">
        <f>TEXT(L3924, "mmm")</f>
        <v>Jan</v>
      </c>
      <c r="N3924" s="15" t="str">
        <f>TEXT(L3924, "yyyy")</f>
        <v>2015</v>
      </c>
      <c r="O3924" t="b">
        <v>0</v>
      </c>
      <c r="P3924">
        <v>6</v>
      </c>
      <c r="Q3924" t="b">
        <v>0</v>
      </c>
      <c r="R3924" t="s">
        <v>8271</v>
      </c>
      <c r="S3924" s="10">
        <f>(E3924/D3924)*100</f>
        <v>8.1333333333333329</v>
      </c>
      <c r="T3924" s="12">
        <f>IF(P3924&gt;0,E3924/P3924,0)</f>
        <v>10.166666666666666</v>
      </c>
      <c r="U3924" t="str">
        <f>LEFT(R3924,FIND("/",R3924,1)-1)</f>
        <v>theater</v>
      </c>
      <c r="V3924" t="str">
        <f>RIGHT(R3924,(LEN(R3924)-LEN(U3924)-1))</f>
        <v>plays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>(I3925/86400)+25569+(-5/24)</f>
        <v>42103.771655092591</v>
      </c>
      <c r="K3925">
        <v>1426203071</v>
      </c>
      <c r="L3925" s="13">
        <f>(K3925/86400)+25569+(-5/24)</f>
        <v>42075.771655092591</v>
      </c>
      <c r="M3925" s="15" t="str">
        <f>TEXT(L3925, "mmm")</f>
        <v>Mar</v>
      </c>
      <c r="N3925" s="15" t="str">
        <f>TEXT(L3925, "yyyy")</f>
        <v>2015</v>
      </c>
      <c r="O3925" t="b">
        <v>0</v>
      </c>
      <c r="P3925">
        <v>17</v>
      </c>
      <c r="Q3925" t="b">
        <v>0</v>
      </c>
      <c r="R3925" t="s">
        <v>8271</v>
      </c>
      <c r="S3925" s="10">
        <f>(E3925/D3925)*100</f>
        <v>12.034782608695652</v>
      </c>
      <c r="T3925" s="12">
        <f>IF(P3925&gt;0,E3925/P3925,0)</f>
        <v>81.411764705882348</v>
      </c>
      <c r="U3925" t="str">
        <f>LEFT(R3925,FIND("/",R3925,1)-1)</f>
        <v>theater</v>
      </c>
      <c r="V3925" t="str">
        <f>RIGHT(R3925,(LEN(R3925)-LEN(U3925)-1))</f>
        <v>plays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>(I3926/86400)+25569+(-5/24)</f>
        <v>41816.751412037032</v>
      </c>
      <c r="K3926">
        <v>1401231722</v>
      </c>
      <c r="L3926" s="13">
        <f>(K3926/86400)+25569+(-5/24)</f>
        <v>41786.751412037032</v>
      </c>
      <c r="M3926" s="15" t="str">
        <f>TEXT(L3926, "mmm")</f>
        <v>May</v>
      </c>
      <c r="N3926" s="15" t="str">
        <f>TEXT(L3926, "yyyy")</f>
        <v>2014</v>
      </c>
      <c r="O3926" t="b">
        <v>0</v>
      </c>
      <c r="P3926">
        <v>40</v>
      </c>
      <c r="Q3926" t="b">
        <v>0</v>
      </c>
      <c r="R3926" t="s">
        <v>8271</v>
      </c>
      <c r="S3926" s="10">
        <f>(E3926/D3926)*100</f>
        <v>15.266666666666667</v>
      </c>
      <c r="T3926" s="12">
        <f>IF(P3926&gt;0,E3926/P3926,0)</f>
        <v>57.25</v>
      </c>
      <c r="U3926" t="str">
        <f>LEFT(R3926,FIND("/",R3926,1)-1)</f>
        <v>theater</v>
      </c>
      <c r="V3926" t="str">
        <f>RIGHT(R3926,(LEN(R3926)-LEN(U3926)-1))</f>
        <v>plays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>(I3927/86400)+25569+(-5/24)</f>
        <v>41850.662488425922</v>
      </c>
      <c r="K3927">
        <v>1404161639</v>
      </c>
      <c r="L3927" s="13">
        <f>(K3927/86400)+25569+(-5/24)</f>
        <v>41820.662488425922</v>
      </c>
      <c r="M3927" s="15" t="str">
        <f>TEXT(L3927, "mmm")</f>
        <v>Jun</v>
      </c>
      <c r="N3927" s="15" t="str">
        <f>TEXT(L3927, "yyyy")</f>
        <v>2014</v>
      </c>
      <c r="O3927" t="b">
        <v>0</v>
      </c>
      <c r="P3927">
        <v>3</v>
      </c>
      <c r="Q3927" t="b">
        <v>0</v>
      </c>
      <c r="R3927" t="s">
        <v>8271</v>
      </c>
      <c r="S3927" s="10">
        <f>(E3927/D3927)*100</f>
        <v>10</v>
      </c>
      <c r="T3927" s="12">
        <f>IF(P3927&gt;0,E3927/P3927,0)</f>
        <v>5</v>
      </c>
      <c r="U3927" t="str">
        <f>LEFT(R3927,FIND("/",R3927,1)-1)</f>
        <v>theater</v>
      </c>
      <c r="V3927" t="str">
        <f>RIGHT(R3927,(LEN(R3927)-LEN(U3927)-1))</f>
        <v>plays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>(I3928/86400)+25569+(-5/24)</f>
        <v>41999.876712962963</v>
      </c>
      <c r="K3928">
        <v>1417053748</v>
      </c>
      <c r="L3928" s="13">
        <f>(K3928/86400)+25569+(-5/24)</f>
        <v>41969.876712962963</v>
      </c>
      <c r="M3928" s="15" t="str">
        <f>TEXT(L3928, "mmm")</f>
        <v>Nov</v>
      </c>
      <c r="N3928" s="15" t="str">
        <f>TEXT(L3928, "yyyy")</f>
        <v>2014</v>
      </c>
      <c r="O3928" t="b">
        <v>0</v>
      </c>
      <c r="P3928">
        <v>1</v>
      </c>
      <c r="Q3928" t="b">
        <v>0</v>
      </c>
      <c r="R3928" t="s">
        <v>8271</v>
      </c>
      <c r="S3928" s="10">
        <f>(E3928/D3928)*100</f>
        <v>0.3</v>
      </c>
      <c r="T3928" s="12">
        <f>IF(P3928&gt;0,E3928/P3928,0)</f>
        <v>15</v>
      </c>
      <c r="U3928" t="str">
        <f>LEFT(R3928,FIND("/",R3928,1)-1)</f>
        <v>theater</v>
      </c>
      <c r="V3928" t="str">
        <f>RIGHT(R3928,(LEN(R3928)-LEN(U3928)-1))</f>
        <v>plays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>(I3929/86400)+25569+(-5/24)</f>
        <v>41860.059074074074</v>
      </c>
      <c r="K3929">
        <v>1404973504</v>
      </c>
      <c r="L3929" s="13">
        <f>(K3929/86400)+25569+(-5/24)</f>
        <v>41830.059074074074</v>
      </c>
      <c r="M3929" s="15" t="str">
        <f>TEXT(L3929, "mmm")</f>
        <v>Jul</v>
      </c>
      <c r="N3929" s="15" t="str">
        <f>TEXT(L3929, "yyyy")</f>
        <v>2014</v>
      </c>
      <c r="O3929" t="b">
        <v>0</v>
      </c>
      <c r="P3929">
        <v>2</v>
      </c>
      <c r="Q3929" t="b">
        <v>0</v>
      </c>
      <c r="R3929" t="s">
        <v>8271</v>
      </c>
      <c r="S3929" s="10">
        <f>(E3929/D3929)*100</f>
        <v>1</v>
      </c>
      <c r="T3929" s="12">
        <f>IF(P3929&gt;0,E3929/P3929,0)</f>
        <v>12.5</v>
      </c>
      <c r="U3929" t="str">
        <f>LEFT(R3929,FIND("/",R3929,1)-1)</f>
        <v>theater</v>
      </c>
      <c r="V3929" t="str">
        <f>RIGHT(R3929,(LEN(R3929)-LEN(U3929)-1))</f>
        <v>plays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>(I3930/86400)+25569+(-5/24)</f>
        <v>42292.999305555553</v>
      </c>
      <c r="K3930">
        <v>1442593427</v>
      </c>
      <c r="L3930" s="13">
        <f>(K3930/86400)+25569+(-5/24)</f>
        <v>42265.474849537037</v>
      </c>
      <c r="M3930" s="15" t="str">
        <f>TEXT(L3930, "mmm")</f>
        <v>Sep</v>
      </c>
      <c r="N3930" s="15" t="str">
        <f>TEXT(L3930, "yyyy")</f>
        <v>2015</v>
      </c>
      <c r="O3930" t="b">
        <v>0</v>
      </c>
      <c r="P3930">
        <v>7</v>
      </c>
      <c r="Q3930" t="b">
        <v>0</v>
      </c>
      <c r="R3930" t="s">
        <v>8271</v>
      </c>
      <c r="S3930" s="10">
        <f>(E3930/D3930)*100</f>
        <v>13.020000000000001</v>
      </c>
      <c r="T3930" s="12">
        <f>IF(P3930&gt;0,E3930/P3930,0)</f>
        <v>93</v>
      </c>
      <c r="U3930" t="str">
        <f>LEFT(R3930,FIND("/",R3930,1)-1)</f>
        <v>theater</v>
      </c>
      <c r="V3930" t="str">
        <f>RIGHT(R3930,(LEN(R3930)-LEN(U3930)-1))</f>
        <v>plays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>(I3931/86400)+25569+(-5/24)</f>
        <v>42631.618807870364</v>
      </c>
      <c r="K3931">
        <v>1471636265</v>
      </c>
      <c r="L3931" s="13">
        <f>(K3931/86400)+25569+(-5/24)</f>
        <v>42601.618807870364</v>
      </c>
      <c r="M3931" s="15" t="str">
        <f>TEXT(L3931, "mmm")</f>
        <v>Aug</v>
      </c>
      <c r="N3931" s="15" t="str">
        <f>TEXT(L3931, "yyyy")</f>
        <v>2016</v>
      </c>
      <c r="O3931" t="b">
        <v>0</v>
      </c>
      <c r="P3931">
        <v>14</v>
      </c>
      <c r="Q3931" t="b">
        <v>0</v>
      </c>
      <c r="R3931" t="s">
        <v>8271</v>
      </c>
      <c r="S3931" s="10">
        <f>(E3931/D3931)*100</f>
        <v>2.2650000000000001</v>
      </c>
      <c r="T3931" s="12">
        <f>IF(P3931&gt;0,E3931/P3931,0)</f>
        <v>32.357142857142854</v>
      </c>
      <c r="U3931" t="str">
        <f>LEFT(R3931,FIND("/",R3931,1)-1)</f>
        <v>theater</v>
      </c>
      <c r="V3931" t="str">
        <f>RIGHT(R3931,(LEN(R3931)-LEN(U3931)-1))</f>
        <v>plays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>(I3932/86400)+25569+(-5/24)</f>
        <v>42461.041666666664</v>
      </c>
      <c r="K3932">
        <v>1457078868</v>
      </c>
      <c r="L3932" s="13">
        <f>(K3932/86400)+25569+(-5/24)</f>
        <v>42433.13041666666</v>
      </c>
      <c r="M3932" s="15" t="str">
        <f>TEXT(L3932, "mmm")</f>
        <v>Mar</v>
      </c>
      <c r="N3932" s="15" t="str">
        <f>TEXT(L3932, "yyyy")</f>
        <v>2016</v>
      </c>
      <c r="O3932" t="b">
        <v>0</v>
      </c>
      <c r="P3932">
        <v>0</v>
      </c>
      <c r="Q3932" t="b">
        <v>0</v>
      </c>
      <c r="R3932" t="s">
        <v>8271</v>
      </c>
      <c r="S3932" s="10">
        <f>(E3932/D3932)*100</f>
        <v>0</v>
      </c>
      <c r="T3932" s="12">
        <f>IF(P3932&gt;0,E3932/P3932,0)</f>
        <v>0</v>
      </c>
      <c r="U3932" t="str">
        <f>LEFT(R3932,FIND("/",R3932,1)-1)</f>
        <v>theater</v>
      </c>
      <c r="V3932" t="str">
        <f>RIGHT(R3932,(LEN(R3932)-LEN(U3932)-1))</f>
        <v>plays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>(I3933/86400)+25569+(-5/24)</f>
        <v>42252.943368055552</v>
      </c>
      <c r="K3933">
        <v>1439350707</v>
      </c>
      <c r="L3933" s="13">
        <f>(K3933/86400)+25569+(-5/24)</f>
        <v>42227.943368055552</v>
      </c>
      <c r="M3933" s="15" t="str">
        <f>TEXT(L3933, "mmm")</f>
        <v>Aug</v>
      </c>
      <c r="N3933" s="15" t="str">
        <f>TEXT(L3933, "yyyy")</f>
        <v>2015</v>
      </c>
      <c r="O3933" t="b">
        <v>0</v>
      </c>
      <c r="P3933">
        <v>0</v>
      </c>
      <c r="Q3933" t="b">
        <v>0</v>
      </c>
      <c r="R3933" t="s">
        <v>8271</v>
      </c>
      <c r="S3933" s="10">
        <f>(E3933/D3933)*100</f>
        <v>0</v>
      </c>
      <c r="T3933" s="12">
        <f>IF(P3933&gt;0,E3933/P3933,0)</f>
        <v>0</v>
      </c>
      <c r="U3933" t="str">
        <f>LEFT(R3933,FIND("/",R3933,1)-1)</f>
        <v>theater</v>
      </c>
      <c r="V3933" t="str">
        <f>RIGHT(R3933,(LEN(R3933)-LEN(U3933)-1))</f>
        <v>plays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>(I3934/86400)+25569+(-5/24)</f>
        <v>42444.918564814812</v>
      </c>
      <c r="K3934">
        <v>1455508964</v>
      </c>
      <c r="L3934" s="13">
        <f>(K3934/86400)+25569+(-5/24)</f>
        <v>42414.960231481477</v>
      </c>
      <c r="M3934" s="15" t="str">
        <f>TEXT(L3934, "mmm")</f>
        <v>Feb</v>
      </c>
      <c r="N3934" s="15" t="str">
        <f>TEXT(L3934, "yyyy")</f>
        <v>2016</v>
      </c>
      <c r="O3934" t="b">
        <v>0</v>
      </c>
      <c r="P3934">
        <v>1</v>
      </c>
      <c r="Q3934" t="b">
        <v>0</v>
      </c>
      <c r="R3934" t="s">
        <v>8271</v>
      </c>
      <c r="S3934" s="10">
        <f>(E3934/D3934)*100</f>
        <v>8.3333333333333332E-3</v>
      </c>
      <c r="T3934" s="12">
        <f>IF(P3934&gt;0,E3934/P3934,0)</f>
        <v>1</v>
      </c>
      <c r="U3934" t="str">
        <f>LEFT(R3934,FIND("/",R3934,1)-1)</f>
        <v>theater</v>
      </c>
      <c r="V3934" t="str">
        <f>RIGHT(R3934,(LEN(R3934)-LEN(U3934)-1))</f>
        <v>plays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>(I3935/86400)+25569+(-5/24)</f>
        <v>42567.821527777771</v>
      </c>
      <c r="K3935">
        <v>1466205262</v>
      </c>
      <c r="L3935" s="13">
        <f>(K3935/86400)+25569+(-5/24)</f>
        <v>42538.759976851848</v>
      </c>
      <c r="M3935" s="15" t="str">
        <f>TEXT(L3935, "mmm")</f>
        <v>Jun</v>
      </c>
      <c r="N3935" s="15" t="str">
        <f>TEXT(L3935, "yyyy")</f>
        <v>2016</v>
      </c>
      <c r="O3935" t="b">
        <v>0</v>
      </c>
      <c r="P3935">
        <v>12</v>
      </c>
      <c r="Q3935" t="b">
        <v>0</v>
      </c>
      <c r="R3935" t="s">
        <v>8271</v>
      </c>
      <c r="S3935" s="10">
        <f>(E3935/D3935)*100</f>
        <v>15.742857142857142</v>
      </c>
      <c r="T3935" s="12">
        <f>IF(P3935&gt;0,E3935/P3935,0)</f>
        <v>91.833333333333329</v>
      </c>
      <c r="U3935" t="str">
        <f>LEFT(R3935,FIND("/",R3935,1)-1)</f>
        <v>theater</v>
      </c>
      <c r="V3935" t="str">
        <f>RIGHT(R3935,(LEN(R3935)-LEN(U3935)-1))</f>
        <v>plays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>(I3936/86400)+25569+(-5/24)</f>
        <v>42278.333333333336</v>
      </c>
      <c r="K3936">
        <v>1439827639</v>
      </c>
      <c r="L3936" s="13">
        <f>(K3936/86400)+25569+(-5/24)</f>
        <v>42233.463414351849</v>
      </c>
      <c r="M3936" s="15" t="str">
        <f>TEXT(L3936, "mmm")</f>
        <v>Aug</v>
      </c>
      <c r="N3936" s="15" t="str">
        <f>TEXT(L3936, "yyyy")</f>
        <v>2015</v>
      </c>
      <c r="O3936" t="b">
        <v>0</v>
      </c>
      <c r="P3936">
        <v>12</v>
      </c>
      <c r="Q3936" t="b">
        <v>0</v>
      </c>
      <c r="R3936" t="s">
        <v>8271</v>
      </c>
      <c r="S3936" s="10">
        <f>(E3936/D3936)*100</f>
        <v>11</v>
      </c>
      <c r="T3936" s="12">
        <f>IF(P3936&gt;0,E3936/P3936,0)</f>
        <v>45.833333333333336</v>
      </c>
      <c r="U3936" t="str">
        <f>LEFT(R3936,FIND("/",R3936,1)-1)</f>
        <v>theater</v>
      </c>
      <c r="V3936" t="str">
        <f>RIGHT(R3936,(LEN(R3936)-LEN(U3936)-1))</f>
        <v>plays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>(I3937/86400)+25569+(-5/24)</f>
        <v>42281.448449074072</v>
      </c>
      <c r="K3937">
        <v>1438789546</v>
      </c>
      <c r="L3937" s="13">
        <f>(K3937/86400)+25569+(-5/24)</f>
        <v>42221.448449074072</v>
      </c>
      <c r="M3937" s="15" t="str">
        <f>TEXT(L3937, "mmm")</f>
        <v>Aug</v>
      </c>
      <c r="N3937" s="15" t="str">
        <f>TEXT(L3937, "yyyy")</f>
        <v>2015</v>
      </c>
      <c r="O3937" t="b">
        <v>0</v>
      </c>
      <c r="P3937">
        <v>23</v>
      </c>
      <c r="Q3937" t="b">
        <v>0</v>
      </c>
      <c r="R3937" t="s">
        <v>8271</v>
      </c>
      <c r="S3937" s="10">
        <f>(E3937/D3937)*100</f>
        <v>43.833333333333336</v>
      </c>
      <c r="T3937" s="12">
        <f>IF(P3937&gt;0,E3937/P3937,0)</f>
        <v>57.173913043478258</v>
      </c>
      <c r="U3937" t="str">
        <f>LEFT(R3937,FIND("/",R3937,1)-1)</f>
        <v>theater</v>
      </c>
      <c r="V3937" t="str">
        <f>RIGHT(R3937,(LEN(R3937)-LEN(U3937)-1))</f>
        <v>plays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>(I3938/86400)+25569+(-5/24)</f>
        <v>42705.096296296295</v>
      </c>
      <c r="K3938">
        <v>1477981120</v>
      </c>
      <c r="L3938" s="13">
        <f>(K3938/86400)+25569+(-5/24)</f>
        <v>42675.054629629631</v>
      </c>
      <c r="M3938" s="15" t="str">
        <f>TEXT(L3938, "mmm")</f>
        <v>Nov</v>
      </c>
      <c r="N3938" s="15" t="str">
        <f>TEXT(L3938, "yyyy")</f>
        <v>2016</v>
      </c>
      <c r="O3938" t="b">
        <v>0</v>
      </c>
      <c r="P3938">
        <v>0</v>
      </c>
      <c r="Q3938" t="b">
        <v>0</v>
      </c>
      <c r="R3938" t="s">
        <v>8271</v>
      </c>
      <c r="S3938" s="10">
        <f>(E3938/D3938)*100</f>
        <v>0</v>
      </c>
      <c r="T3938" s="12">
        <f>IF(P3938&gt;0,E3938/P3938,0)</f>
        <v>0</v>
      </c>
      <c r="U3938" t="str">
        <f>LEFT(R3938,FIND("/",R3938,1)-1)</f>
        <v>theater</v>
      </c>
      <c r="V3938" t="str">
        <f>RIGHT(R3938,(LEN(R3938)-LEN(U3938)-1))</f>
        <v>plays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>(I3939/86400)+25569+(-5/24)</f>
        <v>42562.423148148147</v>
      </c>
      <c r="K3939">
        <v>1465830560</v>
      </c>
      <c r="L3939" s="13">
        <f>(K3939/86400)+25569+(-5/24)</f>
        <v>42534.423148148147</v>
      </c>
      <c r="M3939" s="15" t="str">
        <f>TEXT(L3939, "mmm")</f>
        <v>Jun</v>
      </c>
      <c r="N3939" s="15" t="str">
        <f>TEXT(L3939, "yyyy")</f>
        <v>2016</v>
      </c>
      <c r="O3939" t="b">
        <v>0</v>
      </c>
      <c r="P3939">
        <v>10</v>
      </c>
      <c r="Q3939" t="b">
        <v>0</v>
      </c>
      <c r="R3939" t="s">
        <v>8271</v>
      </c>
      <c r="S3939" s="10">
        <f>(E3939/D3939)*100</f>
        <v>86.135181975736558</v>
      </c>
      <c r="T3939" s="12">
        <f>IF(P3939&gt;0,E3939/P3939,0)</f>
        <v>248.5</v>
      </c>
      <c r="U3939" t="str">
        <f>LEFT(R3939,FIND("/",R3939,1)-1)</f>
        <v>theater</v>
      </c>
      <c r="V3939" t="str">
        <f>RIGHT(R3939,(LEN(R3939)-LEN(U3939)-1))</f>
        <v>plays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>(I3940/86400)+25569+(-5/24)</f>
        <v>42182.697384259256</v>
      </c>
      <c r="K3940">
        <v>1432763054</v>
      </c>
      <c r="L3940" s="13">
        <f>(K3940/86400)+25569+(-5/24)</f>
        <v>42151.697384259256</v>
      </c>
      <c r="M3940" s="15" t="str">
        <f>TEXT(L3940, "mmm")</f>
        <v>May</v>
      </c>
      <c r="N3940" s="15" t="str">
        <f>TEXT(L3940, "yyyy")</f>
        <v>2015</v>
      </c>
      <c r="O3940" t="b">
        <v>0</v>
      </c>
      <c r="P3940">
        <v>5</v>
      </c>
      <c r="Q3940" t="b">
        <v>0</v>
      </c>
      <c r="R3940" t="s">
        <v>8271</v>
      </c>
      <c r="S3940" s="10">
        <f>(E3940/D3940)*100</f>
        <v>12.196620583717358</v>
      </c>
      <c r="T3940" s="12">
        <f>IF(P3940&gt;0,E3940/P3940,0)</f>
        <v>79.400000000000006</v>
      </c>
      <c r="U3940" t="str">
        <f>LEFT(R3940,FIND("/",R3940,1)-1)</f>
        <v>theater</v>
      </c>
      <c r="V3940" t="str">
        <f>RIGHT(R3940,(LEN(R3940)-LEN(U3940)-1))</f>
        <v>plays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>(I3941/86400)+25569+(-5/24)</f>
        <v>41918.979166666664</v>
      </c>
      <c r="K3941">
        <v>1412328979</v>
      </c>
      <c r="L3941" s="13">
        <f>(K3941/86400)+25569+(-5/24)</f>
        <v>41915.191886574074</v>
      </c>
      <c r="M3941" s="15" t="str">
        <f>TEXT(L3941, "mmm")</f>
        <v>Oct</v>
      </c>
      <c r="N3941" s="15" t="str">
        <f>TEXT(L3941, "yyyy")</f>
        <v>2014</v>
      </c>
      <c r="O3941" t="b">
        <v>0</v>
      </c>
      <c r="P3941">
        <v>1</v>
      </c>
      <c r="Q3941" t="b">
        <v>0</v>
      </c>
      <c r="R3941" t="s">
        <v>8271</v>
      </c>
      <c r="S3941" s="10">
        <f>(E3941/D3941)*100</f>
        <v>0.1</v>
      </c>
      <c r="T3941" s="12">
        <f>IF(P3941&gt;0,E3941/P3941,0)</f>
        <v>5</v>
      </c>
      <c r="U3941" t="str">
        <f>LEFT(R3941,FIND("/",R3941,1)-1)</f>
        <v>theater</v>
      </c>
      <c r="V3941" t="str">
        <f>RIGHT(R3941,(LEN(R3941)-LEN(U3941)-1))</f>
        <v>plays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>(I3942/86400)+25569+(-5/24)</f>
        <v>42006.284155092588</v>
      </c>
      <c r="K3942">
        <v>1416311351</v>
      </c>
      <c r="L3942" s="13">
        <f>(K3942/86400)+25569+(-5/24)</f>
        <v>41961.284155092588</v>
      </c>
      <c r="M3942" s="15" t="str">
        <f>TEXT(L3942, "mmm")</f>
        <v>Nov</v>
      </c>
      <c r="N3942" s="15" t="str">
        <f>TEXT(L3942, "yyyy")</f>
        <v>2014</v>
      </c>
      <c r="O3942" t="b">
        <v>0</v>
      </c>
      <c r="P3942">
        <v>2</v>
      </c>
      <c r="Q3942" t="b">
        <v>0</v>
      </c>
      <c r="R3942" t="s">
        <v>8271</v>
      </c>
      <c r="S3942" s="10">
        <f>(E3942/D3942)*100</f>
        <v>0.22</v>
      </c>
      <c r="T3942" s="12">
        <f>IF(P3942&gt;0,E3942/P3942,0)</f>
        <v>5.5</v>
      </c>
      <c r="U3942" t="str">
        <f>LEFT(R3942,FIND("/",R3942,1)-1)</f>
        <v>theater</v>
      </c>
      <c r="V3942" t="str">
        <f>RIGHT(R3942,(LEN(R3942)-LEN(U3942)-1))</f>
        <v>plays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>(I3943/86400)+25569+(-5/24)</f>
        <v>41967.833333333336</v>
      </c>
      <c r="K3943">
        <v>1414505137</v>
      </c>
      <c r="L3943" s="13">
        <f>(K3943/86400)+25569+(-5/24)</f>
        <v>41940.378900462958</v>
      </c>
      <c r="M3943" s="15" t="str">
        <f>TEXT(L3943, "mmm")</f>
        <v>Oct</v>
      </c>
      <c r="N3943" s="15" t="str">
        <f>TEXT(L3943, "yyyy")</f>
        <v>2014</v>
      </c>
      <c r="O3943" t="b">
        <v>0</v>
      </c>
      <c r="P3943">
        <v>2</v>
      </c>
      <c r="Q3943" t="b">
        <v>0</v>
      </c>
      <c r="R3943" t="s">
        <v>8271</v>
      </c>
      <c r="S3943" s="10">
        <f>(E3943/D3943)*100</f>
        <v>0.90909090909090906</v>
      </c>
      <c r="T3943" s="12">
        <f>IF(P3943&gt;0,E3943/P3943,0)</f>
        <v>25</v>
      </c>
      <c r="U3943" t="str">
        <f>LEFT(R3943,FIND("/",R3943,1)-1)</f>
        <v>theater</v>
      </c>
      <c r="V3943" t="str">
        <f>RIGHT(R3943,(LEN(R3943)-LEN(U3943)-1))</f>
        <v>plays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>(I3944/86400)+25569+(-5/24)</f>
        <v>42171.695763888885</v>
      </c>
      <c r="K3944">
        <v>1429306914</v>
      </c>
      <c r="L3944" s="13">
        <f>(K3944/86400)+25569+(-5/24)</f>
        <v>42111.695763888885</v>
      </c>
      <c r="M3944" s="15" t="str">
        <f>TEXT(L3944, "mmm")</f>
        <v>Apr</v>
      </c>
      <c r="N3944" s="15" t="str">
        <f>TEXT(L3944, "yyyy")</f>
        <v>2015</v>
      </c>
      <c r="O3944" t="b">
        <v>0</v>
      </c>
      <c r="P3944">
        <v>0</v>
      </c>
      <c r="Q3944" t="b">
        <v>0</v>
      </c>
      <c r="R3944" t="s">
        <v>8271</v>
      </c>
      <c r="S3944" s="10">
        <f>(E3944/D3944)*100</f>
        <v>0</v>
      </c>
      <c r="T3944" s="12">
        <f>IF(P3944&gt;0,E3944/P3944,0)</f>
        <v>0</v>
      </c>
      <c r="U3944" t="str">
        <f>LEFT(R3944,FIND("/",R3944,1)-1)</f>
        <v>theater</v>
      </c>
      <c r="V3944" t="str">
        <f>RIGHT(R3944,(LEN(R3944)-LEN(U3944)-1))</f>
        <v>plays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>(I3945/86400)+25569+(-5/24)</f>
        <v>42310.493055555555</v>
      </c>
      <c r="K3945">
        <v>1443811268</v>
      </c>
      <c r="L3945" s="13">
        <f>(K3945/86400)+25569+(-5/24)</f>
        <v>42279.570231481477</v>
      </c>
      <c r="M3945" s="15" t="str">
        <f>TEXT(L3945, "mmm")</f>
        <v>Oct</v>
      </c>
      <c r="N3945" s="15" t="str">
        <f>TEXT(L3945, "yyyy")</f>
        <v>2015</v>
      </c>
      <c r="O3945" t="b">
        <v>0</v>
      </c>
      <c r="P3945">
        <v>13</v>
      </c>
      <c r="Q3945" t="b">
        <v>0</v>
      </c>
      <c r="R3945" t="s">
        <v>8271</v>
      </c>
      <c r="S3945" s="10">
        <f>(E3945/D3945)*100</f>
        <v>35.64</v>
      </c>
      <c r="T3945" s="12">
        <f>IF(P3945&gt;0,E3945/P3945,0)</f>
        <v>137.07692307692307</v>
      </c>
      <c r="U3945" t="str">
        <f>LEFT(R3945,FIND("/",R3945,1)-1)</f>
        <v>theater</v>
      </c>
      <c r="V3945" t="str">
        <f>RIGHT(R3945,(LEN(R3945)-LEN(U3945)-1))</f>
        <v>plays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>(I3946/86400)+25569+(-5/24)</f>
        <v>42243.454571759255</v>
      </c>
      <c r="K3946">
        <v>1438098875</v>
      </c>
      <c r="L3946" s="13">
        <f>(K3946/86400)+25569+(-5/24)</f>
        <v>42213.454571759255</v>
      </c>
      <c r="M3946" s="15" t="str">
        <f>TEXT(L3946, "mmm")</f>
        <v>Jul</v>
      </c>
      <c r="N3946" s="15" t="str">
        <f>TEXT(L3946, "yyyy")</f>
        <v>2015</v>
      </c>
      <c r="O3946" t="b">
        <v>0</v>
      </c>
      <c r="P3946">
        <v>0</v>
      </c>
      <c r="Q3946" t="b">
        <v>0</v>
      </c>
      <c r="R3946" t="s">
        <v>8271</v>
      </c>
      <c r="S3946" s="10">
        <f>(E3946/D3946)*100</f>
        <v>0</v>
      </c>
      <c r="T3946" s="12">
        <f>IF(P3946&gt;0,E3946/P3946,0)</f>
        <v>0</v>
      </c>
      <c r="U3946" t="str">
        <f>LEFT(R3946,FIND("/",R3946,1)-1)</f>
        <v>theater</v>
      </c>
      <c r="V3946" t="str">
        <f>RIGHT(R3946,(LEN(R3946)-LEN(U3946)-1))</f>
        <v>plays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>(I3947/86400)+25569+(-5/24)</f>
        <v>42139.593379629623</v>
      </c>
      <c r="K3947">
        <v>1429125268</v>
      </c>
      <c r="L3947" s="13">
        <f>(K3947/86400)+25569+(-5/24)</f>
        <v>42109.593379629623</v>
      </c>
      <c r="M3947" s="15" t="str">
        <f>TEXT(L3947, "mmm")</f>
        <v>Apr</v>
      </c>
      <c r="N3947" s="15" t="str">
        <f>TEXT(L3947, "yyyy")</f>
        <v>2015</v>
      </c>
      <c r="O3947" t="b">
        <v>0</v>
      </c>
      <c r="P3947">
        <v>1</v>
      </c>
      <c r="Q3947" t="b">
        <v>0</v>
      </c>
      <c r="R3947" t="s">
        <v>8271</v>
      </c>
      <c r="S3947" s="10">
        <f>(E3947/D3947)*100</f>
        <v>0.25</v>
      </c>
      <c r="T3947" s="12">
        <f>IF(P3947&gt;0,E3947/P3947,0)</f>
        <v>5</v>
      </c>
      <c r="U3947" t="str">
        <f>LEFT(R3947,FIND("/",R3947,1)-1)</f>
        <v>theater</v>
      </c>
      <c r="V3947" t="str">
        <f>RIGHT(R3947,(LEN(R3947)-LEN(U3947)-1))</f>
        <v>plays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>(I3948/86400)+25569+(-5/24)</f>
        <v>42063.124999999993</v>
      </c>
      <c r="K3948">
        <v>1422388822</v>
      </c>
      <c r="L3948" s="13">
        <f>(K3948/86400)+25569+(-5/24)</f>
        <v>42031.625254629624</v>
      </c>
      <c r="M3948" s="15" t="str">
        <f>TEXT(L3948, "mmm")</f>
        <v>Jan</v>
      </c>
      <c r="N3948" s="15" t="str">
        <f>TEXT(L3948, "yyyy")</f>
        <v>2015</v>
      </c>
      <c r="O3948" t="b">
        <v>0</v>
      </c>
      <c r="P3948">
        <v>5</v>
      </c>
      <c r="Q3948" t="b">
        <v>0</v>
      </c>
      <c r="R3948" t="s">
        <v>8271</v>
      </c>
      <c r="S3948" s="10">
        <f>(E3948/D3948)*100</f>
        <v>3.25</v>
      </c>
      <c r="T3948" s="12">
        <f>IF(P3948&gt;0,E3948/P3948,0)</f>
        <v>39</v>
      </c>
      <c r="U3948" t="str">
        <f>LEFT(R3948,FIND("/",R3948,1)-1)</f>
        <v>theater</v>
      </c>
      <c r="V3948" t="str">
        <f>RIGHT(R3948,(LEN(R3948)-LEN(U3948)-1))</f>
        <v>plays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>(I3949/86400)+25569+(-5/24)</f>
        <v>42644.934537037036</v>
      </c>
      <c r="K3949">
        <v>1472786744</v>
      </c>
      <c r="L3949" s="13">
        <f>(K3949/86400)+25569+(-5/24)</f>
        <v>42614.934537037036</v>
      </c>
      <c r="M3949" s="15" t="str">
        <f>TEXT(L3949, "mmm")</f>
        <v>Sep</v>
      </c>
      <c r="N3949" s="15" t="str">
        <f>TEXT(L3949, "yyyy")</f>
        <v>2016</v>
      </c>
      <c r="O3949" t="b">
        <v>0</v>
      </c>
      <c r="P3949">
        <v>2</v>
      </c>
      <c r="Q3949" t="b">
        <v>0</v>
      </c>
      <c r="R3949" t="s">
        <v>8271</v>
      </c>
      <c r="S3949" s="10">
        <f>(E3949/D3949)*100</f>
        <v>3.3666666666666663</v>
      </c>
      <c r="T3949" s="12">
        <f>IF(P3949&gt;0,E3949/P3949,0)</f>
        <v>50.5</v>
      </c>
      <c r="U3949" t="str">
        <f>LEFT(R3949,FIND("/",R3949,1)-1)</f>
        <v>theater</v>
      </c>
      <c r="V3949" t="str">
        <f>RIGHT(R3949,(LEN(R3949)-LEN(U3949)-1))</f>
        <v>plays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>(I3950/86400)+25569+(-5/24)</f>
        <v>41889.117164351854</v>
      </c>
      <c r="K3950">
        <v>1404892123</v>
      </c>
      <c r="L3950" s="13">
        <f>(K3950/86400)+25569+(-5/24)</f>
        <v>41829.117164351854</v>
      </c>
      <c r="M3950" s="15" t="str">
        <f>TEXT(L3950, "mmm")</f>
        <v>Jul</v>
      </c>
      <c r="N3950" s="15" t="str">
        <f>TEXT(L3950, "yyyy")</f>
        <v>2014</v>
      </c>
      <c r="O3950" t="b">
        <v>0</v>
      </c>
      <c r="P3950">
        <v>0</v>
      </c>
      <c r="Q3950" t="b">
        <v>0</v>
      </c>
      <c r="R3950" t="s">
        <v>8271</v>
      </c>
      <c r="S3950" s="10">
        <f>(E3950/D3950)*100</f>
        <v>0</v>
      </c>
      <c r="T3950" s="12">
        <f>IF(P3950&gt;0,E3950/P3950,0)</f>
        <v>0</v>
      </c>
      <c r="U3950" t="str">
        <f>LEFT(R3950,FIND("/",R3950,1)-1)</f>
        <v>theater</v>
      </c>
      <c r="V3950" t="str">
        <f>RIGHT(R3950,(LEN(R3950)-LEN(U3950)-1))</f>
        <v>plays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>(I3951/86400)+25569+(-5/24)</f>
        <v>42045.912280092591</v>
      </c>
      <c r="K3951">
        <v>1421031221</v>
      </c>
      <c r="L3951" s="13">
        <f>(K3951/86400)+25569+(-5/24)</f>
        <v>42015.912280092591</v>
      </c>
      <c r="M3951" s="15" t="str">
        <f>TEXT(L3951, "mmm")</f>
        <v>Jan</v>
      </c>
      <c r="N3951" s="15" t="str">
        <f>TEXT(L3951, "yyyy")</f>
        <v>2015</v>
      </c>
      <c r="O3951" t="b">
        <v>0</v>
      </c>
      <c r="P3951">
        <v>32</v>
      </c>
      <c r="Q3951" t="b">
        <v>0</v>
      </c>
      <c r="R3951" t="s">
        <v>8271</v>
      </c>
      <c r="S3951" s="10">
        <f>(E3951/D3951)*100</f>
        <v>15.770000000000001</v>
      </c>
      <c r="T3951" s="12">
        <f>IF(P3951&gt;0,E3951/P3951,0)</f>
        <v>49.28125</v>
      </c>
      <c r="U3951" t="str">
        <f>LEFT(R3951,FIND("/",R3951,1)-1)</f>
        <v>theater</v>
      </c>
      <c r="V3951" t="str">
        <f>RIGHT(R3951,(LEN(R3951)-LEN(U3951)-1))</f>
        <v>plays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>(I3952/86400)+25569+(-5/24)</f>
        <v>42468.565972222219</v>
      </c>
      <c r="K3952">
        <v>1457628680</v>
      </c>
      <c r="L3952" s="13">
        <f>(K3952/86400)+25569+(-5/24)</f>
        <v>42439.493981481479</v>
      </c>
      <c r="M3952" s="15" t="str">
        <f>TEXT(L3952, "mmm")</f>
        <v>Mar</v>
      </c>
      <c r="N3952" s="15" t="str">
        <f>TEXT(L3952, "yyyy")</f>
        <v>2016</v>
      </c>
      <c r="O3952" t="b">
        <v>0</v>
      </c>
      <c r="P3952">
        <v>1</v>
      </c>
      <c r="Q3952" t="b">
        <v>0</v>
      </c>
      <c r="R3952" t="s">
        <v>8271</v>
      </c>
      <c r="S3952" s="10">
        <f>(E3952/D3952)*100</f>
        <v>0.625</v>
      </c>
      <c r="T3952" s="12">
        <f>IF(P3952&gt;0,E3952/P3952,0)</f>
        <v>25</v>
      </c>
      <c r="U3952" t="str">
        <f>LEFT(R3952,FIND("/",R3952,1)-1)</f>
        <v>theater</v>
      </c>
      <c r="V3952" t="str">
        <f>RIGHT(R3952,(LEN(R3952)-LEN(U3952)-1))</f>
        <v>plays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>(I3953/86400)+25569+(-5/24)</f>
        <v>42493.57571759259</v>
      </c>
      <c r="K3953">
        <v>1457120942</v>
      </c>
      <c r="L3953" s="13">
        <f>(K3953/86400)+25569+(-5/24)</f>
        <v>42433.617384259262</v>
      </c>
      <c r="M3953" s="15" t="str">
        <f>TEXT(L3953, "mmm")</f>
        <v>Mar</v>
      </c>
      <c r="N3953" s="15" t="str">
        <f>TEXT(L3953, "yyyy")</f>
        <v>2016</v>
      </c>
      <c r="O3953" t="b">
        <v>0</v>
      </c>
      <c r="P3953">
        <v>1</v>
      </c>
      <c r="Q3953" t="b">
        <v>0</v>
      </c>
      <c r="R3953" t="s">
        <v>8271</v>
      </c>
      <c r="S3953" s="10">
        <f>(E3953/D3953)*100</f>
        <v>5.0000000000000001E-4</v>
      </c>
      <c r="T3953" s="12">
        <f>IF(P3953&gt;0,E3953/P3953,0)</f>
        <v>1</v>
      </c>
      <c r="U3953" t="str">
        <f>LEFT(R3953,FIND("/",R3953,1)-1)</f>
        <v>theater</v>
      </c>
      <c r="V3953" t="str">
        <f>RIGHT(R3953,(LEN(R3953)-LEN(U3953)-1))</f>
        <v>plays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>(I3954/86400)+25569+(-5/24)</f>
        <v>42303.582060185181</v>
      </c>
      <c r="K3954">
        <v>1440701890</v>
      </c>
      <c r="L3954" s="13">
        <f>(K3954/86400)+25569+(-5/24)</f>
        <v>42243.582060185181</v>
      </c>
      <c r="M3954" s="15" t="str">
        <f>TEXT(L3954, "mmm")</f>
        <v>Aug</v>
      </c>
      <c r="N3954" s="15" t="str">
        <f>TEXT(L3954, "yyyy")</f>
        <v>2015</v>
      </c>
      <c r="O3954" t="b">
        <v>0</v>
      </c>
      <c r="P3954">
        <v>1</v>
      </c>
      <c r="Q3954" t="b">
        <v>0</v>
      </c>
      <c r="R3954" t="s">
        <v>8271</v>
      </c>
      <c r="S3954" s="10">
        <f>(E3954/D3954)*100</f>
        <v>9.6153846153846159E-2</v>
      </c>
      <c r="T3954" s="12">
        <f>IF(P3954&gt;0,E3954/P3954,0)</f>
        <v>25</v>
      </c>
      <c r="U3954" t="str">
        <f>LEFT(R3954,FIND("/",R3954,1)-1)</f>
        <v>theater</v>
      </c>
      <c r="V3954" t="str">
        <f>RIGHT(R3954,(LEN(R3954)-LEN(U3954)-1))</f>
        <v>plays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>(I3955/86400)+25569+(-5/24)</f>
        <v>42580.770138888889</v>
      </c>
      <c r="K3955">
        <v>1467162586</v>
      </c>
      <c r="L3955" s="13">
        <f>(K3955/86400)+25569+(-5/24)</f>
        <v>42549.840115740742</v>
      </c>
      <c r="M3955" s="15" t="str">
        <f>TEXT(L3955, "mmm")</f>
        <v>Jun</v>
      </c>
      <c r="N3955" s="15" t="str">
        <f>TEXT(L3955, "yyyy")</f>
        <v>2016</v>
      </c>
      <c r="O3955" t="b">
        <v>0</v>
      </c>
      <c r="P3955">
        <v>0</v>
      </c>
      <c r="Q3955" t="b">
        <v>0</v>
      </c>
      <c r="R3955" t="s">
        <v>8271</v>
      </c>
      <c r="S3955" s="10">
        <f>(E3955/D3955)*100</f>
        <v>0</v>
      </c>
      <c r="T3955" s="12">
        <f>IF(P3955&gt;0,E3955/P3955,0)</f>
        <v>0</v>
      </c>
      <c r="U3955" t="str">
        <f>LEFT(R3955,FIND("/",R3955,1)-1)</f>
        <v>theater</v>
      </c>
      <c r="V3955" t="str">
        <f>RIGHT(R3955,(LEN(R3955)-LEN(U3955)-1))</f>
        <v>plays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>(I3956/86400)+25569+(-5/24)</f>
        <v>41834.442870370367</v>
      </c>
      <c r="K3956">
        <v>1400168264</v>
      </c>
      <c r="L3956" s="13">
        <f>(K3956/86400)+25569+(-5/24)</f>
        <v>41774.442870370367</v>
      </c>
      <c r="M3956" s="15" t="str">
        <f>TEXT(L3956, "mmm")</f>
        <v>May</v>
      </c>
      <c r="N3956" s="15" t="str">
        <f>TEXT(L3956, "yyyy")</f>
        <v>2014</v>
      </c>
      <c r="O3956" t="b">
        <v>0</v>
      </c>
      <c r="P3956">
        <v>0</v>
      </c>
      <c r="Q3956" t="b">
        <v>0</v>
      </c>
      <c r="R3956" t="s">
        <v>8271</v>
      </c>
      <c r="S3956" s="10">
        <f>(E3956/D3956)*100</f>
        <v>0</v>
      </c>
      <c r="T3956" s="12">
        <f>IF(P3956&gt;0,E3956/P3956,0)</f>
        <v>0</v>
      </c>
      <c r="U3956" t="str">
        <f>LEFT(R3956,FIND("/",R3956,1)-1)</f>
        <v>theater</v>
      </c>
      <c r="V3956" t="str">
        <f>RIGHT(R3956,(LEN(R3956)-LEN(U3956)-1))</f>
        <v>plays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>(I3957/86400)+25569+(-5/24)</f>
        <v>42336.682187499995</v>
      </c>
      <c r="K3957">
        <v>1446150141</v>
      </c>
      <c r="L3957" s="13">
        <f>(K3957/86400)+25569+(-5/24)</f>
        <v>42306.640520833331</v>
      </c>
      <c r="M3957" s="15" t="str">
        <f>TEXT(L3957, "mmm")</f>
        <v>Oct</v>
      </c>
      <c r="N3957" s="15" t="str">
        <f>TEXT(L3957, "yyyy")</f>
        <v>2015</v>
      </c>
      <c r="O3957" t="b">
        <v>0</v>
      </c>
      <c r="P3957">
        <v>8</v>
      </c>
      <c r="Q3957" t="b">
        <v>0</v>
      </c>
      <c r="R3957" t="s">
        <v>8271</v>
      </c>
      <c r="S3957" s="10">
        <f>(E3957/D3957)*100</f>
        <v>24.285714285714285</v>
      </c>
      <c r="T3957" s="12">
        <f>IF(P3957&gt;0,E3957/P3957,0)</f>
        <v>53.125</v>
      </c>
      <c r="U3957" t="str">
        <f>LEFT(R3957,FIND("/",R3957,1)-1)</f>
        <v>theater</v>
      </c>
      <c r="V3957" t="str">
        <f>RIGHT(R3957,(LEN(R3957)-LEN(U3957)-1))</f>
        <v>plays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>(I3958/86400)+25569+(-5/24)</f>
        <v>42484.805555555555</v>
      </c>
      <c r="K3958">
        <v>1459203727</v>
      </c>
      <c r="L3958" s="13">
        <f>(K3958/86400)+25569+(-5/24)</f>
        <v>42457.723692129628</v>
      </c>
      <c r="M3958" s="15" t="str">
        <f>TEXT(L3958, "mmm")</f>
        <v>Mar</v>
      </c>
      <c r="N3958" s="15" t="str">
        <f>TEXT(L3958, "yyyy")</f>
        <v>2016</v>
      </c>
      <c r="O3958" t="b">
        <v>0</v>
      </c>
      <c r="P3958">
        <v>0</v>
      </c>
      <c r="Q3958" t="b">
        <v>0</v>
      </c>
      <c r="R3958" t="s">
        <v>8271</v>
      </c>
      <c r="S3958" s="10">
        <f>(E3958/D3958)*100</f>
        <v>0</v>
      </c>
      <c r="T3958" s="12">
        <f>IF(P3958&gt;0,E3958/P3958,0)</f>
        <v>0</v>
      </c>
      <c r="U3958" t="str">
        <f>LEFT(R3958,FIND("/",R3958,1)-1)</f>
        <v>theater</v>
      </c>
      <c r="V3958" t="str">
        <f>RIGHT(R3958,(LEN(R3958)-LEN(U3958)-1))</f>
        <v>plays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>(I3959/86400)+25569+(-5/24)</f>
        <v>42559.76798611111</v>
      </c>
      <c r="K3959">
        <v>1464045954</v>
      </c>
      <c r="L3959" s="13">
        <f>(K3959/86400)+25569+(-5/24)</f>
        <v>42513.76798611111</v>
      </c>
      <c r="M3959" s="15" t="str">
        <f>TEXT(L3959, "mmm")</f>
        <v>May</v>
      </c>
      <c r="N3959" s="15" t="str">
        <f>TEXT(L3959, "yyyy")</f>
        <v>2016</v>
      </c>
      <c r="O3959" t="b">
        <v>0</v>
      </c>
      <c r="P3959">
        <v>1</v>
      </c>
      <c r="Q3959" t="b">
        <v>0</v>
      </c>
      <c r="R3959" t="s">
        <v>8271</v>
      </c>
      <c r="S3959" s="10">
        <f>(E3959/D3959)*100</f>
        <v>2.5000000000000001E-2</v>
      </c>
      <c r="T3959" s="12">
        <f>IF(P3959&gt;0,E3959/P3959,0)</f>
        <v>7</v>
      </c>
      <c r="U3959" t="str">
        <f>LEFT(R3959,FIND("/",R3959,1)-1)</f>
        <v>theater</v>
      </c>
      <c r="V3959" t="str">
        <f>RIGHT(R3959,(LEN(R3959)-LEN(U3959)-1))</f>
        <v>plays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>(I3960/86400)+25569+(-5/24)</f>
        <v>41853.375</v>
      </c>
      <c r="K3960">
        <v>1403822912</v>
      </c>
      <c r="L3960" s="13">
        <f>(K3960/86400)+25569+(-5/24)</f>
        <v>41816.742037037031</v>
      </c>
      <c r="M3960" s="15" t="str">
        <f>TEXT(L3960, "mmm")</f>
        <v>Jun</v>
      </c>
      <c r="N3960" s="15" t="str">
        <f>TEXT(L3960, "yyyy")</f>
        <v>2014</v>
      </c>
      <c r="O3960" t="b">
        <v>0</v>
      </c>
      <c r="P3960">
        <v>16</v>
      </c>
      <c r="Q3960" t="b">
        <v>0</v>
      </c>
      <c r="R3960" t="s">
        <v>8271</v>
      </c>
      <c r="S3960" s="10">
        <f>(E3960/D3960)*100</f>
        <v>32.049999999999997</v>
      </c>
      <c r="T3960" s="12">
        <f>IF(P3960&gt;0,E3960/P3960,0)</f>
        <v>40.0625</v>
      </c>
      <c r="U3960" t="str">
        <f>LEFT(R3960,FIND("/",R3960,1)-1)</f>
        <v>theater</v>
      </c>
      <c r="V3960" t="str">
        <f>RIGHT(R3960,(LEN(R3960)-LEN(U3960)-1))</f>
        <v>plays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>(I3961/86400)+25569+(-5/24)</f>
        <v>41910.580509259256</v>
      </c>
      <c r="K3961">
        <v>1409338556</v>
      </c>
      <c r="L3961" s="13">
        <f>(K3961/86400)+25569+(-5/24)</f>
        <v>41880.580509259256</v>
      </c>
      <c r="M3961" s="15" t="str">
        <f>TEXT(L3961, "mmm")</f>
        <v>Aug</v>
      </c>
      <c r="N3961" s="15" t="str">
        <f>TEXT(L3961, "yyyy")</f>
        <v>2014</v>
      </c>
      <c r="O3961" t="b">
        <v>0</v>
      </c>
      <c r="P3961">
        <v>12</v>
      </c>
      <c r="Q3961" t="b">
        <v>0</v>
      </c>
      <c r="R3961" t="s">
        <v>8271</v>
      </c>
      <c r="S3961" s="10">
        <f>(E3961/D3961)*100</f>
        <v>24.333333333333336</v>
      </c>
      <c r="T3961" s="12">
        <f>IF(P3961&gt;0,E3961/P3961,0)</f>
        <v>24.333333333333332</v>
      </c>
      <c r="U3961" t="str">
        <f>LEFT(R3961,FIND("/",R3961,1)-1)</f>
        <v>theater</v>
      </c>
      <c r="V3961" t="str">
        <f>RIGHT(R3961,(LEN(R3961)-LEN(U3961)-1))</f>
        <v>plays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>(I3962/86400)+25569+(-5/24)</f>
        <v>42372.63722222222</v>
      </c>
      <c r="K3962">
        <v>1449260256</v>
      </c>
      <c r="L3962" s="13">
        <f>(K3962/86400)+25569+(-5/24)</f>
        <v>42342.63722222222</v>
      </c>
      <c r="M3962" s="15" t="str">
        <f>TEXT(L3962, "mmm")</f>
        <v>Dec</v>
      </c>
      <c r="N3962" s="15" t="str">
        <f>TEXT(L3962, "yyyy")</f>
        <v>2015</v>
      </c>
      <c r="O3962" t="b">
        <v>0</v>
      </c>
      <c r="P3962">
        <v>4</v>
      </c>
      <c r="Q3962" t="b">
        <v>0</v>
      </c>
      <c r="R3962" t="s">
        <v>8271</v>
      </c>
      <c r="S3962" s="10">
        <f>(E3962/D3962)*100</f>
        <v>1.5</v>
      </c>
      <c r="T3962" s="12">
        <f>IF(P3962&gt;0,E3962/P3962,0)</f>
        <v>11.25</v>
      </c>
      <c r="U3962" t="str">
        <f>LEFT(R3962,FIND("/",R3962,1)-1)</f>
        <v>theater</v>
      </c>
      <c r="V3962" t="str">
        <f>RIGHT(R3962,(LEN(R3962)-LEN(U3962)-1))</f>
        <v>plays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>(I3963/86400)+25569+(-5/24)</f>
        <v>41767.682986111111</v>
      </c>
      <c r="K3963">
        <v>1397683410</v>
      </c>
      <c r="L3963" s="13">
        <f>(K3963/86400)+25569+(-5/24)</f>
        <v>41745.682986111111</v>
      </c>
      <c r="M3963" s="15" t="str">
        <f>TEXT(L3963, "mmm")</f>
        <v>Apr</v>
      </c>
      <c r="N3963" s="15" t="str">
        <f>TEXT(L3963, "yyyy")</f>
        <v>2014</v>
      </c>
      <c r="O3963" t="b">
        <v>0</v>
      </c>
      <c r="P3963">
        <v>2</v>
      </c>
      <c r="Q3963" t="b">
        <v>0</v>
      </c>
      <c r="R3963" t="s">
        <v>8271</v>
      </c>
      <c r="S3963" s="10">
        <f>(E3963/D3963)*100</f>
        <v>0.42</v>
      </c>
      <c r="T3963" s="12">
        <f>IF(P3963&gt;0,E3963/P3963,0)</f>
        <v>10.5</v>
      </c>
      <c r="U3963" t="str">
        <f>LEFT(R3963,FIND("/",R3963,1)-1)</f>
        <v>theater</v>
      </c>
      <c r="V3963" t="str">
        <f>RIGHT(R3963,(LEN(R3963)-LEN(U3963)-1))</f>
        <v>plays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>(I3964/86400)+25569+(-5/24)</f>
        <v>42336.413124999999</v>
      </c>
      <c r="K3964">
        <v>1446562494</v>
      </c>
      <c r="L3964" s="13">
        <f>(K3964/86400)+25569+(-5/24)</f>
        <v>42311.413124999999</v>
      </c>
      <c r="M3964" s="15" t="str">
        <f>TEXT(L3964, "mmm")</f>
        <v>Nov</v>
      </c>
      <c r="N3964" s="15" t="str">
        <f>TEXT(L3964, "yyyy")</f>
        <v>2015</v>
      </c>
      <c r="O3964" t="b">
        <v>0</v>
      </c>
      <c r="P3964">
        <v>3</v>
      </c>
      <c r="Q3964" t="b">
        <v>0</v>
      </c>
      <c r="R3964" t="s">
        <v>8271</v>
      </c>
      <c r="S3964" s="10">
        <f>(E3964/D3964)*100</f>
        <v>3.214285714285714</v>
      </c>
      <c r="T3964" s="12">
        <f>IF(P3964&gt;0,E3964/P3964,0)</f>
        <v>15</v>
      </c>
      <c r="U3964" t="str">
        <f>LEFT(R3964,FIND("/",R3964,1)-1)</f>
        <v>theater</v>
      </c>
      <c r="V3964" t="str">
        <f>RIGHT(R3964,(LEN(R3964)-LEN(U3964)-1))</f>
        <v>plays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>(I3965/86400)+25569+(-5/24)</f>
        <v>42325.987465277773</v>
      </c>
      <c r="K3965">
        <v>1445226117</v>
      </c>
      <c r="L3965" s="13">
        <f>(K3965/86400)+25569+(-5/24)</f>
        <v>42295.945798611108</v>
      </c>
      <c r="M3965" s="15" t="str">
        <f>TEXT(L3965, "mmm")</f>
        <v>Oct</v>
      </c>
      <c r="N3965" s="15" t="str">
        <f>TEXT(L3965, "yyyy")</f>
        <v>2015</v>
      </c>
      <c r="O3965" t="b">
        <v>0</v>
      </c>
      <c r="P3965">
        <v>0</v>
      </c>
      <c r="Q3965" t="b">
        <v>0</v>
      </c>
      <c r="R3965" t="s">
        <v>8271</v>
      </c>
      <c r="S3965" s="10">
        <f>(E3965/D3965)*100</f>
        <v>0</v>
      </c>
      <c r="T3965" s="12">
        <f>IF(P3965&gt;0,E3965/P3965,0)</f>
        <v>0</v>
      </c>
      <c r="U3965" t="str">
        <f>LEFT(R3965,FIND("/",R3965,1)-1)</f>
        <v>theater</v>
      </c>
      <c r="V3965" t="str">
        <f>RIGHT(R3965,(LEN(R3965)-LEN(U3965)-1))</f>
        <v>plays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>(I3966/86400)+25569+(-5/24)</f>
        <v>42113.47206018518</v>
      </c>
      <c r="K3966">
        <v>1424279986</v>
      </c>
      <c r="L3966" s="13">
        <f>(K3966/86400)+25569+(-5/24)</f>
        <v>42053.513726851852</v>
      </c>
      <c r="M3966" s="15" t="str">
        <f>TEXT(L3966, "mmm")</f>
        <v>Feb</v>
      </c>
      <c r="N3966" s="15" t="str">
        <f>TEXT(L3966, "yyyy")</f>
        <v>2015</v>
      </c>
      <c r="O3966" t="b">
        <v>0</v>
      </c>
      <c r="P3966">
        <v>3</v>
      </c>
      <c r="Q3966" t="b">
        <v>0</v>
      </c>
      <c r="R3966" t="s">
        <v>8271</v>
      </c>
      <c r="S3966" s="10">
        <f>(E3966/D3966)*100</f>
        <v>6.3</v>
      </c>
      <c r="T3966" s="12">
        <f>IF(P3966&gt;0,E3966/P3966,0)</f>
        <v>42</v>
      </c>
      <c r="U3966" t="str">
        <f>LEFT(R3966,FIND("/",R3966,1)-1)</f>
        <v>theater</v>
      </c>
      <c r="V3966" t="str">
        <f>RIGHT(R3966,(LEN(R3966)-LEN(U3966)-1))</f>
        <v>plays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>(I3967/86400)+25569+(-5/24)</f>
        <v>42473.985879629625</v>
      </c>
      <c r="K3967">
        <v>1455428380</v>
      </c>
      <c r="L3967" s="13">
        <f>(K3967/86400)+25569+(-5/24)</f>
        <v>42414.027546296296</v>
      </c>
      <c r="M3967" s="15" t="str">
        <f>TEXT(L3967, "mmm")</f>
        <v>Feb</v>
      </c>
      <c r="N3967" s="15" t="str">
        <f>TEXT(L3967, "yyyy")</f>
        <v>2016</v>
      </c>
      <c r="O3967" t="b">
        <v>0</v>
      </c>
      <c r="P3967">
        <v>4</v>
      </c>
      <c r="Q3967" t="b">
        <v>0</v>
      </c>
      <c r="R3967" t="s">
        <v>8271</v>
      </c>
      <c r="S3967" s="10">
        <f>(E3967/D3967)*100</f>
        <v>14.249999999999998</v>
      </c>
      <c r="T3967" s="12">
        <f>IF(P3967&gt;0,E3967/P3967,0)</f>
        <v>71.25</v>
      </c>
      <c r="U3967" t="str">
        <f>LEFT(R3967,FIND("/",R3967,1)-1)</f>
        <v>theater</v>
      </c>
      <c r="V3967" t="str">
        <f>RIGHT(R3967,(LEN(R3967)-LEN(U3967)-1))</f>
        <v>plays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>(I3968/86400)+25569+(-5/24)</f>
        <v>41843.915972222218</v>
      </c>
      <c r="K3968">
        <v>1402506278</v>
      </c>
      <c r="L3968" s="13">
        <f>(K3968/86400)+25569+(-5/24)</f>
        <v>41801.503217592588</v>
      </c>
      <c r="M3968" s="15" t="str">
        <f>TEXT(L3968, "mmm")</f>
        <v>Jun</v>
      </c>
      <c r="N3968" s="15" t="str">
        <f>TEXT(L3968, "yyyy")</f>
        <v>2014</v>
      </c>
      <c r="O3968" t="b">
        <v>0</v>
      </c>
      <c r="P3968">
        <v>2</v>
      </c>
      <c r="Q3968" t="b">
        <v>0</v>
      </c>
      <c r="R3968" t="s">
        <v>8271</v>
      </c>
      <c r="S3968" s="10">
        <f>(E3968/D3968)*100</f>
        <v>0.6</v>
      </c>
      <c r="T3968" s="12">
        <f>IF(P3968&gt;0,E3968/P3968,0)</f>
        <v>22.5</v>
      </c>
      <c r="U3968" t="str">
        <f>LEFT(R3968,FIND("/",R3968,1)-1)</f>
        <v>theater</v>
      </c>
      <c r="V3968" t="str">
        <f>RIGHT(R3968,(LEN(R3968)-LEN(U3968)-1))</f>
        <v>plays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>(I3969/86400)+25569+(-5/24)</f>
        <v>42800.082256944443</v>
      </c>
      <c r="K3969">
        <v>1486191507</v>
      </c>
      <c r="L3969" s="13">
        <f>(K3969/86400)+25569+(-5/24)</f>
        <v>42770.082256944443</v>
      </c>
      <c r="M3969" s="15" t="str">
        <f>TEXT(L3969, "mmm")</f>
        <v>Feb</v>
      </c>
      <c r="N3969" s="15" t="str">
        <f>TEXT(L3969, "yyyy")</f>
        <v>2017</v>
      </c>
      <c r="O3969" t="b">
        <v>0</v>
      </c>
      <c r="P3969">
        <v>10</v>
      </c>
      <c r="Q3969" t="b">
        <v>0</v>
      </c>
      <c r="R3969" t="s">
        <v>8271</v>
      </c>
      <c r="S3969" s="10">
        <f>(E3969/D3969)*100</f>
        <v>24.117647058823529</v>
      </c>
      <c r="T3969" s="12">
        <f>IF(P3969&gt;0,E3969/P3969,0)</f>
        <v>41</v>
      </c>
      <c r="U3969" t="str">
        <f>LEFT(R3969,FIND("/",R3969,1)-1)</f>
        <v>theater</v>
      </c>
      <c r="V3969" t="str">
        <f>RIGHT(R3969,(LEN(R3969)-LEN(U3969)-1))</f>
        <v>plays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>(I3970/86400)+25569+(-5/24)</f>
        <v>42512.60732638889</v>
      </c>
      <c r="K3970">
        <v>1458761673</v>
      </c>
      <c r="L3970" s="13">
        <f>(K3970/86400)+25569+(-5/24)</f>
        <v>42452.60732638889</v>
      </c>
      <c r="M3970" s="15" t="str">
        <f>TEXT(L3970, "mmm")</f>
        <v>Mar</v>
      </c>
      <c r="N3970" s="15" t="str">
        <f>TEXT(L3970, "yyyy")</f>
        <v>2016</v>
      </c>
      <c r="O3970" t="b">
        <v>0</v>
      </c>
      <c r="P3970">
        <v>11</v>
      </c>
      <c r="Q3970" t="b">
        <v>0</v>
      </c>
      <c r="R3970" t="s">
        <v>8271</v>
      </c>
      <c r="S3970" s="10">
        <f>(E3970/D3970)*100</f>
        <v>10.54</v>
      </c>
      <c r="T3970" s="12">
        <f>IF(P3970&gt;0,E3970/P3970,0)</f>
        <v>47.909090909090907</v>
      </c>
      <c r="U3970" t="str">
        <f>LEFT(R3970,FIND("/",R3970,1)-1)</f>
        <v>theater</v>
      </c>
      <c r="V3970" t="str">
        <f>RIGHT(R3970,(LEN(R3970)-LEN(U3970)-1))</f>
        <v>plays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>(I3971/86400)+25569+(-5/24)</f>
        <v>42610.954861111109</v>
      </c>
      <c r="K3971">
        <v>1471638646</v>
      </c>
      <c r="L3971" s="13">
        <f>(K3971/86400)+25569+(-5/24)</f>
        <v>42601.646365740737</v>
      </c>
      <c r="M3971" s="15" t="str">
        <f>TEXT(L3971, "mmm")</f>
        <v>Aug</v>
      </c>
      <c r="N3971" s="15" t="str">
        <f>TEXT(L3971, "yyyy")</f>
        <v>2016</v>
      </c>
      <c r="O3971" t="b">
        <v>0</v>
      </c>
      <c r="P3971">
        <v>6</v>
      </c>
      <c r="Q3971" t="b">
        <v>0</v>
      </c>
      <c r="R3971" t="s">
        <v>8271</v>
      </c>
      <c r="S3971" s="10">
        <f>(E3971/D3971)*100</f>
        <v>7.4690265486725664</v>
      </c>
      <c r="T3971" s="12">
        <f>IF(P3971&gt;0,E3971/P3971,0)</f>
        <v>35.166666666666664</v>
      </c>
      <c r="U3971" t="str">
        <f>LEFT(R3971,FIND("/",R3971,1)-1)</f>
        <v>theater</v>
      </c>
      <c r="V3971" t="str">
        <f>RIGHT(R3971,(LEN(R3971)-LEN(U3971)-1))</f>
        <v>plays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>(I3972/86400)+25569+(-5/24)</f>
        <v>42477.655219907407</v>
      </c>
      <c r="K3972">
        <v>1458333811</v>
      </c>
      <c r="L3972" s="13">
        <f>(K3972/86400)+25569+(-5/24)</f>
        <v>42447.655219907407</v>
      </c>
      <c r="M3972" s="15" t="str">
        <f>TEXT(L3972, "mmm")</f>
        <v>Mar</v>
      </c>
      <c r="N3972" s="15" t="str">
        <f>TEXT(L3972, "yyyy")</f>
        <v>2016</v>
      </c>
      <c r="O3972" t="b">
        <v>0</v>
      </c>
      <c r="P3972">
        <v>2</v>
      </c>
      <c r="Q3972" t="b">
        <v>0</v>
      </c>
      <c r="R3972" t="s">
        <v>8271</v>
      </c>
      <c r="S3972" s="10">
        <f>(E3972/D3972)*100</f>
        <v>7.3333333333333334E-2</v>
      </c>
      <c r="T3972" s="12">
        <f>IF(P3972&gt;0,E3972/P3972,0)</f>
        <v>5.5</v>
      </c>
      <c r="U3972" t="str">
        <f>LEFT(R3972,FIND("/",R3972,1)-1)</f>
        <v>theater</v>
      </c>
      <c r="V3972" t="str">
        <f>RIGHT(R3972,(LEN(R3972)-LEN(U3972)-1))</f>
        <v>plays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>(I3973/86400)+25569+(-5/24)</f>
        <v>41841.327847222223</v>
      </c>
      <c r="K3973">
        <v>1403355126</v>
      </c>
      <c r="L3973" s="13">
        <f>(K3973/86400)+25569+(-5/24)</f>
        <v>41811.327847222223</v>
      </c>
      <c r="M3973" s="15" t="str">
        <f>TEXT(L3973, "mmm")</f>
        <v>Jun</v>
      </c>
      <c r="N3973" s="15" t="str">
        <f>TEXT(L3973, "yyyy")</f>
        <v>2014</v>
      </c>
      <c r="O3973" t="b">
        <v>0</v>
      </c>
      <c r="P3973">
        <v>6</v>
      </c>
      <c r="Q3973" t="b">
        <v>0</v>
      </c>
      <c r="R3973" t="s">
        <v>8271</v>
      </c>
      <c r="S3973" s="10">
        <f>(E3973/D3973)*100</f>
        <v>0.97142857142857131</v>
      </c>
      <c r="T3973" s="12">
        <f>IF(P3973&gt;0,E3973/P3973,0)</f>
        <v>22.666666666666668</v>
      </c>
      <c r="U3973" t="str">
        <f>LEFT(R3973,FIND("/",R3973,1)-1)</f>
        <v>theater</v>
      </c>
      <c r="V3973" t="str">
        <f>RIGHT(R3973,(LEN(R3973)-LEN(U3973)-1))</f>
        <v>plays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>(I3974/86400)+25569+(-5/24)</f>
        <v>42040.859189814808</v>
      </c>
      <c r="K3974">
        <v>1418002634</v>
      </c>
      <c r="L3974" s="13">
        <f>(K3974/86400)+25569+(-5/24)</f>
        <v>41980.859189814808</v>
      </c>
      <c r="M3974" s="15" t="str">
        <f>TEXT(L3974, "mmm")</f>
        <v>Dec</v>
      </c>
      <c r="N3974" s="15" t="str">
        <f>TEXT(L3974, "yyyy")</f>
        <v>2014</v>
      </c>
      <c r="O3974" t="b">
        <v>0</v>
      </c>
      <c r="P3974">
        <v>8</v>
      </c>
      <c r="Q3974" t="b">
        <v>0</v>
      </c>
      <c r="R3974" t="s">
        <v>8271</v>
      </c>
      <c r="S3974" s="10">
        <f>(E3974/D3974)*100</f>
        <v>21.099999999999998</v>
      </c>
      <c r="T3974" s="12">
        <f>IF(P3974&gt;0,E3974/P3974,0)</f>
        <v>26.375</v>
      </c>
      <c r="U3974" t="str">
        <f>LEFT(R3974,FIND("/",R3974,1)-1)</f>
        <v>theater</v>
      </c>
      <c r="V3974" t="str">
        <f>RIGHT(R3974,(LEN(R3974)-LEN(U3974)-1))</f>
        <v>plays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>(I3975/86400)+25569+(-5/24)</f>
        <v>42498.958333333336</v>
      </c>
      <c r="K3975">
        <v>1460219110</v>
      </c>
      <c r="L3975" s="13">
        <f>(K3975/86400)+25569+(-5/24)</f>
        <v>42469.475810185184</v>
      </c>
      <c r="M3975" s="15" t="str">
        <f>TEXT(L3975, "mmm")</f>
        <v>Apr</v>
      </c>
      <c r="N3975" s="15" t="str">
        <f>TEXT(L3975, "yyyy")</f>
        <v>2016</v>
      </c>
      <c r="O3975" t="b">
        <v>0</v>
      </c>
      <c r="P3975">
        <v>37</v>
      </c>
      <c r="Q3975" t="b">
        <v>0</v>
      </c>
      <c r="R3975" t="s">
        <v>8271</v>
      </c>
      <c r="S3975" s="10">
        <f>(E3975/D3975)*100</f>
        <v>78.100000000000009</v>
      </c>
      <c r="T3975" s="12">
        <f>IF(P3975&gt;0,E3975/P3975,0)</f>
        <v>105.54054054054055</v>
      </c>
      <c r="U3975" t="str">
        <f>LEFT(R3975,FIND("/",R3975,1)-1)</f>
        <v>theater</v>
      </c>
      <c r="V3975" t="str">
        <f>RIGHT(R3975,(LEN(R3975)-LEN(U3975)-1))</f>
        <v>plays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>(I3976/86400)+25569+(-5/24)</f>
        <v>42523.338518518511</v>
      </c>
      <c r="K3976">
        <v>1462280848</v>
      </c>
      <c r="L3976" s="13">
        <f>(K3976/86400)+25569+(-5/24)</f>
        <v>42493.338518518511</v>
      </c>
      <c r="M3976" s="15" t="str">
        <f>TEXT(L3976, "mmm")</f>
        <v>May</v>
      </c>
      <c r="N3976" s="15" t="str">
        <f>TEXT(L3976, "yyyy")</f>
        <v>2016</v>
      </c>
      <c r="O3976" t="b">
        <v>0</v>
      </c>
      <c r="P3976">
        <v>11</v>
      </c>
      <c r="Q3976" t="b">
        <v>0</v>
      </c>
      <c r="R3976" t="s">
        <v>8271</v>
      </c>
      <c r="S3976" s="10">
        <f>(E3976/D3976)*100</f>
        <v>32</v>
      </c>
      <c r="T3976" s="12">
        <f>IF(P3976&gt;0,E3976/P3976,0)</f>
        <v>29.09090909090909</v>
      </c>
      <c r="U3976" t="str">
        <f>LEFT(R3976,FIND("/",R3976,1)-1)</f>
        <v>theater</v>
      </c>
      <c r="V3976" t="str">
        <f>RIGHT(R3976,(LEN(R3976)-LEN(U3976)-1))</f>
        <v>plays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>(I3977/86400)+25569+(-5/24)</f>
        <v>42564.658541666664</v>
      </c>
      <c r="K3977">
        <v>1465850898</v>
      </c>
      <c r="L3977" s="13">
        <f>(K3977/86400)+25569+(-5/24)</f>
        <v>42534.658541666664</v>
      </c>
      <c r="M3977" s="15" t="str">
        <f>TEXT(L3977, "mmm")</f>
        <v>Jun</v>
      </c>
      <c r="N3977" s="15" t="str">
        <f>TEXT(L3977, "yyyy")</f>
        <v>2016</v>
      </c>
      <c r="O3977" t="b">
        <v>0</v>
      </c>
      <c r="P3977">
        <v>0</v>
      </c>
      <c r="Q3977" t="b">
        <v>0</v>
      </c>
      <c r="R3977" t="s">
        <v>8271</v>
      </c>
      <c r="S3977" s="10">
        <f>(E3977/D3977)*100</f>
        <v>0</v>
      </c>
      <c r="T3977" s="12">
        <f>IF(P3977&gt;0,E3977/P3977,0)</f>
        <v>0</v>
      </c>
      <c r="U3977" t="str">
        <f>LEFT(R3977,FIND("/",R3977,1)-1)</f>
        <v>theater</v>
      </c>
      <c r="V3977" t="str">
        <f>RIGHT(R3977,(LEN(R3977)-LEN(U3977)-1))</f>
        <v>plays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>(I3978/86400)+25569+(-5/24)</f>
        <v>41852.083333333328</v>
      </c>
      <c r="K3978">
        <v>1405024561</v>
      </c>
      <c r="L3978" s="13">
        <f>(K3978/86400)+25569+(-5/24)</f>
        <v>41830.650011574071</v>
      </c>
      <c r="M3978" s="15" t="str">
        <f>TEXT(L3978, "mmm")</f>
        <v>Jul</v>
      </c>
      <c r="N3978" s="15" t="str">
        <f>TEXT(L3978, "yyyy")</f>
        <v>2014</v>
      </c>
      <c r="O3978" t="b">
        <v>0</v>
      </c>
      <c r="P3978">
        <v>10</v>
      </c>
      <c r="Q3978" t="b">
        <v>0</v>
      </c>
      <c r="R3978" t="s">
        <v>8271</v>
      </c>
      <c r="S3978" s="10">
        <f>(E3978/D3978)*100</f>
        <v>47.692307692307693</v>
      </c>
      <c r="T3978" s="12">
        <f>IF(P3978&gt;0,E3978/P3978,0)</f>
        <v>62</v>
      </c>
      <c r="U3978" t="str">
        <f>LEFT(R3978,FIND("/",R3978,1)-1)</f>
        <v>theater</v>
      </c>
      <c r="V3978" t="str">
        <f>RIGHT(R3978,(LEN(R3978)-LEN(U3978)-1))</f>
        <v>plays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>(I3979/86400)+25569+(-5/24)</f>
        <v>42573.580231481479</v>
      </c>
      <c r="K3979">
        <v>1466621732</v>
      </c>
      <c r="L3979" s="13">
        <f>(K3979/86400)+25569+(-5/24)</f>
        <v>42543.580231481479</v>
      </c>
      <c r="M3979" s="15" t="str">
        <f>TEXT(L3979, "mmm")</f>
        <v>Jun</v>
      </c>
      <c r="N3979" s="15" t="str">
        <f>TEXT(L3979, "yyyy")</f>
        <v>2016</v>
      </c>
      <c r="O3979" t="b">
        <v>0</v>
      </c>
      <c r="P3979">
        <v>6</v>
      </c>
      <c r="Q3979" t="b">
        <v>0</v>
      </c>
      <c r="R3979" t="s">
        <v>8271</v>
      </c>
      <c r="S3979" s="10">
        <f>(E3979/D3979)*100</f>
        <v>1.4500000000000002</v>
      </c>
      <c r="T3979" s="12">
        <f>IF(P3979&gt;0,E3979/P3979,0)</f>
        <v>217.5</v>
      </c>
      <c r="U3979" t="str">
        <f>LEFT(R3979,FIND("/",R3979,1)-1)</f>
        <v>theater</v>
      </c>
      <c r="V3979" t="str">
        <f>RIGHT(R3979,(LEN(R3979)-LEN(U3979)-1))</f>
        <v>plays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>(I3980/86400)+25569+(-5/24)</f>
        <v>42035.434641203705</v>
      </c>
      <c r="K3980">
        <v>1417533953</v>
      </c>
      <c r="L3980" s="13">
        <f>(K3980/86400)+25569+(-5/24)</f>
        <v>41975.434641203705</v>
      </c>
      <c r="M3980" s="15" t="str">
        <f>TEXT(L3980, "mmm")</f>
        <v>Dec</v>
      </c>
      <c r="N3980" s="15" t="str">
        <f>TEXT(L3980, "yyyy")</f>
        <v>2014</v>
      </c>
      <c r="O3980" t="b">
        <v>0</v>
      </c>
      <c r="P3980">
        <v>8</v>
      </c>
      <c r="Q3980" t="b">
        <v>0</v>
      </c>
      <c r="R3980" t="s">
        <v>8271</v>
      </c>
      <c r="S3980" s="10">
        <f>(E3980/D3980)*100</f>
        <v>10.7</v>
      </c>
      <c r="T3980" s="12">
        <f>IF(P3980&gt;0,E3980/P3980,0)</f>
        <v>26.75</v>
      </c>
      <c r="U3980" t="str">
        <f>LEFT(R3980,FIND("/",R3980,1)-1)</f>
        <v>theater</v>
      </c>
      <c r="V3980" t="str">
        <f>RIGHT(R3980,(LEN(R3980)-LEN(U3980)-1))</f>
        <v>plays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>(I3981/86400)+25569+(-5/24)</f>
        <v>42092.624999999993</v>
      </c>
      <c r="K3981">
        <v>1425678057</v>
      </c>
      <c r="L3981" s="13">
        <f>(K3981/86400)+25569+(-5/24)</f>
        <v>42069.695104166669</v>
      </c>
      <c r="M3981" s="15" t="str">
        <f>TEXT(L3981, "mmm")</f>
        <v>Mar</v>
      </c>
      <c r="N3981" s="15" t="str">
        <f>TEXT(L3981, "yyyy")</f>
        <v>2015</v>
      </c>
      <c r="O3981" t="b">
        <v>0</v>
      </c>
      <c r="P3981">
        <v>6</v>
      </c>
      <c r="Q3981" t="b">
        <v>0</v>
      </c>
      <c r="R3981" t="s">
        <v>8271</v>
      </c>
      <c r="S3981" s="10">
        <f>(E3981/D3981)*100</f>
        <v>1.8333333333333333</v>
      </c>
      <c r="T3981" s="12">
        <f>IF(P3981&gt;0,E3981/P3981,0)</f>
        <v>18.333333333333332</v>
      </c>
      <c r="U3981" t="str">
        <f>LEFT(R3981,FIND("/",R3981,1)-1)</f>
        <v>theater</v>
      </c>
      <c r="V3981" t="str">
        <f>RIGHT(R3981,(LEN(R3981)-LEN(U3981)-1))</f>
        <v>plays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>(I3982/86400)+25569+(-5/24)</f>
        <v>41825.390590277777</v>
      </c>
      <c r="K3982">
        <v>1401978147</v>
      </c>
      <c r="L3982" s="13">
        <f>(K3982/86400)+25569+(-5/24)</f>
        <v>41795.390590277777</v>
      </c>
      <c r="M3982" s="15" t="str">
        <f>TEXT(L3982, "mmm")</f>
        <v>Jun</v>
      </c>
      <c r="N3982" s="15" t="str">
        <f>TEXT(L3982, "yyyy")</f>
        <v>2014</v>
      </c>
      <c r="O3982" t="b">
        <v>0</v>
      </c>
      <c r="P3982">
        <v>7</v>
      </c>
      <c r="Q3982" t="b">
        <v>0</v>
      </c>
      <c r="R3982" t="s">
        <v>8271</v>
      </c>
      <c r="S3982" s="10">
        <f>(E3982/D3982)*100</f>
        <v>18</v>
      </c>
      <c r="T3982" s="12">
        <f>IF(P3982&gt;0,E3982/P3982,0)</f>
        <v>64.285714285714292</v>
      </c>
      <c r="U3982" t="str">
        <f>LEFT(R3982,FIND("/",R3982,1)-1)</f>
        <v>theater</v>
      </c>
      <c r="V3982" t="str">
        <f>RIGHT(R3982,(LEN(R3982)-LEN(U3982)-1))</f>
        <v>plays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>(I3983/86400)+25569+(-5/24)</f>
        <v>42567.971631944441</v>
      </c>
      <c r="K3983">
        <v>1463545149</v>
      </c>
      <c r="L3983" s="13">
        <f>(K3983/86400)+25569+(-5/24)</f>
        <v>42507.971631944441</v>
      </c>
      <c r="M3983" s="15" t="str">
        <f>TEXT(L3983, "mmm")</f>
        <v>May</v>
      </c>
      <c r="N3983" s="15" t="str">
        <f>TEXT(L3983, "yyyy")</f>
        <v>2016</v>
      </c>
      <c r="O3983" t="b">
        <v>0</v>
      </c>
      <c r="P3983">
        <v>7</v>
      </c>
      <c r="Q3983" t="b">
        <v>0</v>
      </c>
      <c r="R3983" t="s">
        <v>8271</v>
      </c>
      <c r="S3983" s="10">
        <f>(E3983/D3983)*100</f>
        <v>4.083333333333333</v>
      </c>
      <c r="T3983" s="12">
        <f>IF(P3983&gt;0,E3983/P3983,0)</f>
        <v>175</v>
      </c>
      <c r="U3983" t="str">
        <f>LEFT(R3983,FIND("/",R3983,1)-1)</f>
        <v>theater</v>
      </c>
      <c r="V3983" t="str">
        <f>RIGHT(R3983,(LEN(R3983)-LEN(U3983)-1))</f>
        <v>plays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>(I3984/86400)+25569+(-5/24)</f>
        <v>42192.601620370369</v>
      </c>
      <c r="K3984">
        <v>1431113180</v>
      </c>
      <c r="L3984" s="13">
        <f>(K3984/86400)+25569+(-5/24)</f>
        <v>42132.601620370369</v>
      </c>
      <c r="M3984" s="15" t="str">
        <f>TEXT(L3984, "mmm")</f>
        <v>May</v>
      </c>
      <c r="N3984" s="15" t="str">
        <f>TEXT(L3984, "yyyy")</f>
        <v>2015</v>
      </c>
      <c r="O3984" t="b">
        <v>0</v>
      </c>
      <c r="P3984">
        <v>5</v>
      </c>
      <c r="Q3984" t="b">
        <v>0</v>
      </c>
      <c r="R3984" t="s">
        <v>8271</v>
      </c>
      <c r="S3984" s="10">
        <f>(E3984/D3984)*100</f>
        <v>20</v>
      </c>
      <c r="T3984" s="12">
        <f>IF(P3984&gt;0,E3984/P3984,0)</f>
        <v>34</v>
      </c>
      <c r="U3984" t="str">
        <f>LEFT(R3984,FIND("/",R3984,1)-1)</f>
        <v>theater</v>
      </c>
      <c r="V3984" t="str">
        <f>RIGHT(R3984,(LEN(R3984)-LEN(U3984)-1))</f>
        <v>plays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>(I3985/86400)+25569+(-5/24)</f>
        <v>41779.082638888889</v>
      </c>
      <c r="K3985">
        <v>1397854356</v>
      </c>
      <c r="L3985" s="13">
        <f>(K3985/86400)+25569+(-5/24)</f>
        <v>41747.661527777775</v>
      </c>
      <c r="M3985" s="15" t="str">
        <f>TEXT(L3985, "mmm")</f>
        <v>Apr</v>
      </c>
      <c r="N3985" s="15" t="str">
        <f>TEXT(L3985, "yyyy")</f>
        <v>2014</v>
      </c>
      <c r="O3985" t="b">
        <v>0</v>
      </c>
      <c r="P3985">
        <v>46</v>
      </c>
      <c r="Q3985" t="b">
        <v>0</v>
      </c>
      <c r="R3985" t="s">
        <v>8271</v>
      </c>
      <c r="S3985" s="10">
        <f>(E3985/D3985)*100</f>
        <v>34.802513464991023</v>
      </c>
      <c r="T3985" s="12">
        <f>IF(P3985&gt;0,E3985/P3985,0)</f>
        <v>84.282608695652172</v>
      </c>
      <c r="U3985" t="str">
        <f>LEFT(R3985,FIND("/",R3985,1)-1)</f>
        <v>theater</v>
      </c>
      <c r="V3985" t="str">
        <f>RIGHT(R3985,(LEN(R3985)-LEN(U3985)-1))</f>
        <v>plays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>(I3986/86400)+25569+(-5/24)</f>
        <v>41950.791666666664</v>
      </c>
      <c r="K3986">
        <v>1412809644</v>
      </c>
      <c r="L3986" s="13">
        <f>(K3986/86400)+25569+(-5/24)</f>
        <v>41920.75513888889</v>
      </c>
      <c r="M3986" s="15" t="str">
        <f>TEXT(L3986, "mmm")</f>
        <v>Oct</v>
      </c>
      <c r="N3986" s="15" t="str">
        <f>TEXT(L3986, "yyyy")</f>
        <v>2014</v>
      </c>
      <c r="O3986" t="b">
        <v>0</v>
      </c>
      <c r="P3986">
        <v>10</v>
      </c>
      <c r="Q3986" t="b">
        <v>0</v>
      </c>
      <c r="R3986" t="s">
        <v>8271</v>
      </c>
      <c r="S3986" s="10">
        <f>(E3986/D3986)*100</f>
        <v>6.3333333333333339</v>
      </c>
      <c r="T3986" s="12">
        <f>IF(P3986&gt;0,E3986/P3986,0)</f>
        <v>9.5</v>
      </c>
      <c r="U3986" t="str">
        <f>LEFT(R3986,FIND("/",R3986,1)-1)</f>
        <v>theater</v>
      </c>
      <c r="V3986" t="str">
        <f>RIGHT(R3986,(LEN(R3986)-LEN(U3986)-1))</f>
        <v>plays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>(I3987/86400)+25569+(-5/24)</f>
        <v>42420.670138888883</v>
      </c>
      <c r="K3987">
        <v>1454173120</v>
      </c>
      <c r="L3987" s="13">
        <f>(K3987/86400)+25569+(-5/24)</f>
        <v>42399.499074074069</v>
      </c>
      <c r="M3987" s="15" t="str">
        <f>TEXT(L3987, "mmm")</f>
        <v>Jan</v>
      </c>
      <c r="N3987" s="15" t="str">
        <f>TEXT(L3987, "yyyy")</f>
        <v>2016</v>
      </c>
      <c r="O3987" t="b">
        <v>0</v>
      </c>
      <c r="P3987">
        <v>19</v>
      </c>
      <c r="Q3987" t="b">
        <v>0</v>
      </c>
      <c r="R3987" t="s">
        <v>8271</v>
      </c>
      <c r="S3987" s="10">
        <f>(E3987/D3987)*100</f>
        <v>32.049999999999997</v>
      </c>
      <c r="T3987" s="12">
        <f>IF(P3987&gt;0,E3987/P3987,0)</f>
        <v>33.736842105263158</v>
      </c>
      <c r="U3987" t="str">
        <f>LEFT(R3987,FIND("/",R3987,1)-1)</f>
        <v>theater</v>
      </c>
      <c r="V3987" t="str">
        <f>RIGHT(R3987,(LEN(R3987)-LEN(U3987)-1))</f>
        <v>plays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>(I3988/86400)+25569+(-5/24)</f>
        <v>42496.336111111108</v>
      </c>
      <c r="K3988">
        <v>1460034594</v>
      </c>
      <c r="L3988" s="13">
        <f>(K3988/86400)+25569+(-5/24)</f>
        <v>42467.340208333328</v>
      </c>
      <c r="M3988" s="15" t="str">
        <f>TEXT(L3988, "mmm")</f>
        <v>Apr</v>
      </c>
      <c r="N3988" s="15" t="str">
        <f>TEXT(L3988, "yyyy")</f>
        <v>2016</v>
      </c>
      <c r="O3988" t="b">
        <v>0</v>
      </c>
      <c r="P3988">
        <v>13</v>
      </c>
      <c r="Q3988" t="b">
        <v>0</v>
      </c>
      <c r="R3988" t="s">
        <v>8271</v>
      </c>
      <c r="S3988" s="10">
        <f>(E3988/D3988)*100</f>
        <v>9.76</v>
      </c>
      <c r="T3988" s="12">
        <f>IF(P3988&gt;0,E3988/P3988,0)</f>
        <v>37.53846153846154</v>
      </c>
      <c r="U3988" t="str">
        <f>LEFT(R3988,FIND("/",R3988,1)-1)</f>
        <v>theater</v>
      </c>
      <c r="V3988" t="str">
        <f>RIGHT(R3988,(LEN(R3988)-LEN(U3988)-1))</f>
        <v>plays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>(I3989/86400)+25569+(-5/24)</f>
        <v>41775.716319444444</v>
      </c>
      <c r="K3989">
        <v>1399414290</v>
      </c>
      <c r="L3989" s="13">
        <f>(K3989/86400)+25569+(-5/24)</f>
        <v>41765.716319444444</v>
      </c>
      <c r="M3989" s="15" t="str">
        <f>TEXT(L3989, "mmm")</f>
        <v>May</v>
      </c>
      <c r="N3989" s="15" t="str">
        <f>TEXT(L3989, "yyyy")</f>
        <v>2014</v>
      </c>
      <c r="O3989" t="b">
        <v>0</v>
      </c>
      <c r="P3989">
        <v>13</v>
      </c>
      <c r="Q3989" t="b">
        <v>0</v>
      </c>
      <c r="R3989" t="s">
        <v>8271</v>
      </c>
      <c r="S3989" s="10">
        <f>(E3989/D3989)*100</f>
        <v>37.75</v>
      </c>
      <c r="T3989" s="12">
        <f>IF(P3989&gt;0,E3989/P3989,0)</f>
        <v>11.615384615384615</v>
      </c>
      <c r="U3989" t="str">
        <f>LEFT(R3989,FIND("/",R3989,1)-1)</f>
        <v>theater</v>
      </c>
      <c r="V3989" t="str">
        <f>RIGHT(R3989,(LEN(R3989)-LEN(U3989)-1))</f>
        <v>plays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>(I3990/86400)+25569+(-5/24)</f>
        <v>42244.872835648144</v>
      </c>
      <c r="K3990">
        <v>1439517413</v>
      </c>
      <c r="L3990" s="13">
        <f>(K3990/86400)+25569+(-5/24)</f>
        <v>42229.872835648144</v>
      </c>
      <c r="M3990" s="15" t="str">
        <f>TEXT(L3990, "mmm")</f>
        <v>Aug</v>
      </c>
      <c r="N3990" s="15" t="str">
        <f>TEXT(L3990, "yyyy")</f>
        <v>2015</v>
      </c>
      <c r="O3990" t="b">
        <v>0</v>
      </c>
      <c r="P3990">
        <v>4</v>
      </c>
      <c r="Q3990" t="b">
        <v>0</v>
      </c>
      <c r="R3990" t="s">
        <v>8271</v>
      </c>
      <c r="S3990" s="10">
        <f>(E3990/D3990)*100</f>
        <v>2.1333333333333333</v>
      </c>
      <c r="T3990" s="12">
        <f>IF(P3990&gt;0,E3990/P3990,0)</f>
        <v>8</v>
      </c>
      <c r="U3990" t="str">
        <f>LEFT(R3990,FIND("/",R3990,1)-1)</f>
        <v>theater</v>
      </c>
      <c r="V3990" t="str">
        <f>RIGHT(R3990,(LEN(R3990)-LEN(U3990)-1))</f>
        <v>plays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>(I3991/86400)+25569+(-5/24)</f>
        <v>42316.583113425928</v>
      </c>
      <c r="K3991">
        <v>1444413581</v>
      </c>
      <c r="L3991" s="13">
        <f>(K3991/86400)+25569+(-5/24)</f>
        <v>42286.541446759256</v>
      </c>
      <c r="M3991" s="15" t="str">
        <f>TEXT(L3991, "mmm")</f>
        <v>Oct</v>
      </c>
      <c r="N3991" s="15" t="str">
        <f>TEXT(L3991, "yyyy")</f>
        <v>2015</v>
      </c>
      <c r="O3991" t="b">
        <v>0</v>
      </c>
      <c r="P3991">
        <v>0</v>
      </c>
      <c r="Q3991" t="b">
        <v>0</v>
      </c>
      <c r="R3991" t="s">
        <v>8271</v>
      </c>
      <c r="S3991" s="10">
        <f>(E3991/D3991)*100</f>
        <v>0</v>
      </c>
      <c r="T3991" s="12">
        <f>IF(P3991&gt;0,E3991/P3991,0)</f>
        <v>0</v>
      </c>
      <c r="U3991" t="str">
        <f>LEFT(R3991,FIND("/",R3991,1)-1)</f>
        <v>theater</v>
      </c>
      <c r="V3991" t="str">
        <f>RIGHT(R3991,(LEN(R3991)-LEN(U3991)-1))</f>
        <v>plays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>(I3992/86400)+25569+(-5/24)</f>
        <v>42431.464039351849</v>
      </c>
      <c r="K3992">
        <v>1454342893</v>
      </c>
      <c r="L3992" s="13">
        <f>(K3992/86400)+25569+(-5/24)</f>
        <v>42401.464039351849</v>
      </c>
      <c r="M3992" s="15" t="str">
        <f>TEXT(L3992, "mmm")</f>
        <v>Feb</v>
      </c>
      <c r="N3992" s="15" t="str">
        <f>TEXT(L3992, "yyyy")</f>
        <v>2016</v>
      </c>
      <c r="O3992" t="b">
        <v>0</v>
      </c>
      <c r="P3992">
        <v>3</v>
      </c>
      <c r="Q3992" t="b">
        <v>0</v>
      </c>
      <c r="R3992" t="s">
        <v>8271</v>
      </c>
      <c r="S3992" s="10">
        <f>(E3992/D3992)*100</f>
        <v>4.1818181818181817</v>
      </c>
      <c r="T3992" s="12">
        <f>IF(P3992&gt;0,E3992/P3992,0)</f>
        <v>23</v>
      </c>
      <c r="U3992" t="str">
        <f>LEFT(R3992,FIND("/",R3992,1)-1)</f>
        <v>theater</v>
      </c>
      <c r="V3992" t="str">
        <f>RIGHT(R3992,(LEN(R3992)-LEN(U3992)-1))</f>
        <v>plays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>(I3993/86400)+25569+(-5/24)</f>
        <v>42155.436134259253</v>
      </c>
      <c r="K3993">
        <v>1430494082</v>
      </c>
      <c r="L3993" s="13">
        <f>(K3993/86400)+25569+(-5/24)</f>
        <v>42125.436134259253</v>
      </c>
      <c r="M3993" s="15" t="str">
        <f>TEXT(L3993, "mmm")</f>
        <v>May</v>
      </c>
      <c r="N3993" s="15" t="str">
        <f>TEXT(L3993, "yyyy")</f>
        <v>2015</v>
      </c>
      <c r="O3993" t="b">
        <v>0</v>
      </c>
      <c r="P3993">
        <v>1</v>
      </c>
      <c r="Q3993" t="b">
        <v>0</v>
      </c>
      <c r="R3993" t="s">
        <v>8271</v>
      </c>
      <c r="S3993" s="10">
        <f>(E3993/D3993)*100</f>
        <v>20</v>
      </c>
      <c r="T3993" s="12">
        <f>IF(P3993&gt;0,E3993/P3993,0)</f>
        <v>100</v>
      </c>
      <c r="U3993" t="str">
        <f>LEFT(R3993,FIND("/",R3993,1)-1)</f>
        <v>theater</v>
      </c>
      <c r="V3993" t="str">
        <f>RIGHT(R3993,(LEN(R3993)-LEN(U3993)-1))</f>
        <v>plays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>(I3994/86400)+25569+(-5/24)</f>
        <v>42349.773831018516</v>
      </c>
      <c r="K3994">
        <v>1444689259</v>
      </c>
      <c r="L3994" s="13">
        <f>(K3994/86400)+25569+(-5/24)</f>
        <v>42289.732164351844</v>
      </c>
      <c r="M3994" s="15" t="str">
        <f>TEXT(L3994, "mmm")</f>
        <v>Oct</v>
      </c>
      <c r="N3994" s="15" t="str">
        <f>TEXT(L3994, "yyyy")</f>
        <v>2015</v>
      </c>
      <c r="O3994" t="b">
        <v>0</v>
      </c>
      <c r="P3994">
        <v>9</v>
      </c>
      <c r="Q3994" t="b">
        <v>0</v>
      </c>
      <c r="R3994" t="s">
        <v>8271</v>
      </c>
      <c r="S3994" s="10">
        <f>(E3994/D3994)*100</f>
        <v>5.41</v>
      </c>
      <c r="T3994" s="12">
        <f>IF(P3994&gt;0,E3994/P3994,0)</f>
        <v>60.111111111111114</v>
      </c>
      <c r="U3994" t="str">
        <f>LEFT(R3994,FIND("/",R3994,1)-1)</f>
        <v>theater</v>
      </c>
      <c r="V3994" t="str">
        <f>RIGHT(R3994,(LEN(R3994)-LEN(U3994)-1))</f>
        <v>plays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>(I3995/86400)+25569+(-5/24)</f>
        <v>42137.656388888885</v>
      </c>
      <c r="K3995">
        <v>1428957912</v>
      </c>
      <c r="L3995" s="13">
        <f>(K3995/86400)+25569+(-5/24)</f>
        <v>42107.656388888885</v>
      </c>
      <c r="M3995" s="15" t="str">
        <f>TEXT(L3995, "mmm")</f>
        <v>Apr</v>
      </c>
      <c r="N3995" s="15" t="str">
        <f>TEXT(L3995, "yyyy")</f>
        <v>2015</v>
      </c>
      <c r="O3995" t="b">
        <v>0</v>
      </c>
      <c r="P3995">
        <v>1</v>
      </c>
      <c r="Q3995" t="b">
        <v>0</v>
      </c>
      <c r="R3995" t="s">
        <v>8271</v>
      </c>
      <c r="S3995" s="10">
        <f>(E3995/D3995)*100</f>
        <v>6.0000000000000001E-3</v>
      </c>
      <c r="T3995" s="12">
        <f>IF(P3995&gt;0,E3995/P3995,0)</f>
        <v>3</v>
      </c>
      <c r="U3995" t="str">
        <f>LEFT(R3995,FIND("/",R3995,1)-1)</f>
        <v>theater</v>
      </c>
      <c r="V3995" t="str">
        <f>RIGHT(R3995,(LEN(R3995)-LEN(U3995)-1))</f>
        <v>plays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>(I3996/86400)+25569+(-5/24)</f>
        <v>41839.181597222218</v>
      </c>
      <c r="K3996">
        <v>1403169690</v>
      </c>
      <c r="L3996" s="13">
        <f>(K3996/86400)+25569+(-5/24)</f>
        <v>41809.181597222218</v>
      </c>
      <c r="M3996" s="15" t="str">
        <f>TEXT(L3996, "mmm")</f>
        <v>Jun</v>
      </c>
      <c r="N3996" s="15" t="str">
        <f>TEXT(L3996, "yyyy")</f>
        <v>2014</v>
      </c>
      <c r="O3996" t="b">
        <v>0</v>
      </c>
      <c r="P3996">
        <v>1</v>
      </c>
      <c r="Q3996" t="b">
        <v>0</v>
      </c>
      <c r="R3996" t="s">
        <v>8271</v>
      </c>
      <c r="S3996" s="10">
        <f>(E3996/D3996)*100</f>
        <v>0.25</v>
      </c>
      <c r="T3996" s="12">
        <f>IF(P3996&gt;0,E3996/P3996,0)</f>
        <v>5</v>
      </c>
      <c r="U3996" t="str">
        <f>LEFT(R3996,FIND("/",R3996,1)-1)</f>
        <v>theater</v>
      </c>
      <c r="V3996" t="str">
        <f>RIGHT(R3996,(LEN(R3996)-LEN(U3996)-1))</f>
        <v>plays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>(I3997/86400)+25569+(-5/24)</f>
        <v>42049.268749999996</v>
      </c>
      <c r="K3997">
        <v>1421339077</v>
      </c>
      <c r="L3997" s="13">
        <f>(K3997/86400)+25569+(-5/24)</f>
        <v>42019.475428240738</v>
      </c>
      <c r="M3997" s="15" t="str">
        <f>TEXT(L3997, "mmm")</f>
        <v>Jan</v>
      </c>
      <c r="N3997" s="15" t="str">
        <f>TEXT(L3997, "yyyy")</f>
        <v>2015</v>
      </c>
      <c r="O3997" t="b">
        <v>0</v>
      </c>
      <c r="P3997">
        <v>4</v>
      </c>
      <c r="Q3997" t="b">
        <v>0</v>
      </c>
      <c r="R3997" t="s">
        <v>8271</v>
      </c>
      <c r="S3997" s="10">
        <f>(E3997/D3997)*100</f>
        <v>35</v>
      </c>
      <c r="T3997" s="12">
        <f>IF(P3997&gt;0,E3997/P3997,0)</f>
        <v>17.5</v>
      </c>
      <c r="U3997" t="str">
        <f>LEFT(R3997,FIND("/",R3997,1)-1)</f>
        <v>theater</v>
      </c>
      <c r="V3997" t="str">
        <f>RIGHT(R3997,(LEN(R3997)-LEN(U3997)-1))</f>
        <v>plays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>(I3998/86400)+25569+(-5/24)</f>
        <v>41963.461111111108</v>
      </c>
      <c r="K3998">
        <v>1415341464</v>
      </c>
      <c r="L3998" s="13">
        <f>(K3998/86400)+25569+(-5/24)</f>
        <v>41950.058611111112</v>
      </c>
      <c r="M3998" s="15" t="str">
        <f>TEXT(L3998, "mmm")</f>
        <v>Nov</v>
      </c>
      <c r="N3998" s="15" t="str">
        <f>TEXT(L3998, "yyyy")</f>
        <v>2014</v>
      </c>
      <c r="O3998" t="b">
        <v>0</v>
      </c>
      <c r="P3998">
        <v>17</v>
      </c>
      <c r="Q3998" t="b">
        <v>0</v>
      </c>
      <c r="R3998" t="s">
        <v>8271</v>
      </c>
      <c r="S3998" s="10">
        <f>(E3998/D3998)*100</f>
        <v>16.566666666666666</v>
      </c>
      <c r="T3998" s="12">
        <f>IF(P3998&gt;0,E3998/P3998,0)</f>
        <v>29.235294117647058</v>
      </c>
      <c r="U3998" t="str">
        <f>LEFT(R3998,FIND("/",R3998,1)-1)</f>
        <v>theater</v>
      </c>
      <c r="V3998" t="str">
        <f>RIGHT(R3998,(LEN(R3998)-LEN(U3998)-1))</f>
        <v>plays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>(I3999/86400)+25569+(-5/24)</f>
        <v>42099.141446759262</v>
      </c>
      <c r="K3999">
        <v>1425633821</v>
      </c>
      <c r="L3999" s="13">
        <f>(K3999/86400)+25569+(-5/24)</f>
        <v>42069.183113425919</v>
      </c>
      <c r="M3999" s="15" t="str">
        <f>TEXT(L3999, "mmm")</f>
        <v>Mar</v>
      </c>
      <c r="N3999" s="15" t="str">
        <f>TEXT(L3999, "yyyy")</f>
        <v>2015</v>
      </c>
      <c r="O3999" t="b">
        <v>0</v>
      </c>
      <c r="P3999">
        <v>0</v>
      </c>
      <c r="Q3999" t="b">
        <v>0</v>
      </c>
      <c r="R3999" t="s">
        <v>8271</v>
      </c>
      <c r="S3999" s="10">
        <f>(E3999/D3999)*100</f>
        <v>0</v>
      </c>
      <c r="T3999" s="12">
        <f>IF(P3999&gt;0,E3999/P3999,0)</f>
        <v>0</v>
      </c>
      <c r="U3999" t="str">
        <f>LEFT(R3999,FIND("/",R3999,1)-1)</f>
        <v>theater</v>
      </c>
      <c r="V3999" t="str">
        <f>RIGHT(R3999,(LEN(R3999)-LEN(U3999)-1))</f>
        <v>plays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>(I4000/86400)+25569+(-5/24)</f>
        <v>42091.713263888887</v>
      </c>
      <c r="K4000">
        <v>1424992026</v>
      </c>
      <c r="L4000" s="13">
        <f>(K4000/86400)+25569+(-5/24)</f>
        <v>42061.754930555551</v>
      </c>
      <c r="M4000" s="15" t="str">
        <f>TEXT(L4000, "mmm")</f>
        <v>Feb</v>
      </c>
      <c r="N4000" s="15" t="str">
        <f>TEXT(L4000, "yyyy")</f>
        <v>2015</v>
      </c>
      <c r="O4000" t="b">
        <v>0</v>
      </c>
      <c r="P4000">
        <v>12</v>
      </c>
      <c r="Q4000" t="b">
        <v>0</v>
      </c>
      <c r="R4000" t="s">
        <v>8271</v>
      </c>
      <c r="S4000" s="10">
        <f>(E4000/D4000)*100</f>
        <v>57.199999999999996</v>
      </c>
      <c r="T4000" s="12">
        <f>IF(P4000&gt;0,E4000/P4000,0)</f>
        <v>59.583333333333336</v>
      </c>
      <c r="U4000" t="str">
        <f>LEFT(R4000,FIND("/",R4000,1)-1)</f>
        <v>theater</v>
      </c>
      <c r="V4000" t="str">
        <f>RIGHT(R4000,(LEN(R4000)-LEN(U4000)-1))</f>
        <v>plays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>(I4001/86400)+25569+(-5/24)</f>
        <v>41882.619317129625</v>
      </c>
      <c r="K4001">
        <v>1406058798</v>
      </c>
      <c r="L4001" s="13">
        <f>(K4001/86400)+25569+(-5/24)</f>
        <v>41842.620347222219</v>
      </c>
      <c r="M4001" s="15" t="str">
        <f>TEXT(L4001, "mmm")</f>
        <v>Jul</v>
      </c>
      <c r="N4001" s="15" t="str">
        <f>TEXT(L4001, "yyyy")</f>
        <v>2014</v>
      </c>
      <c r="O4001" t="b">
        <v>0</v>
      </c>
      <c r="P4001">
        <v>14</v>
      </c>
      <c r="Q4001" t="b">
        <v>0</v>
      </c>
      <c r="R4001" t="s">
        <v>8271</v>
      </c>
      <c r="S4001" s="10">
        <f>(E4001/D4001)*100</f>
        <v>16.514285714285716</v>
      </c>
      <c r="T4001" s="12">
        <f>IF(P4001&gt;0,E4001/P4001,0)</f>
        <v>82.571428571428569</v>
      </c>
      <c r="U4001" t="str">
        <f>LEFT(R4001,FIND("/",R4001,1)-1)</f>
        <v>theater</v>
      </c>
      <c r="V4001" t="str">
        <f>RIGHT(R4001,(LEN(R4001)-LEN(U4001)-1))</f>
        <v>plays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>(I4002/86400)+25569+(-5/24)</f>
        <v>42497.39534722222</v>
      </c>
      <c r="K4002">
        <v>1457450958</v>
      </c>
      <c r="L4002" s="13">
        <f>(K4002/86400)+25569+(-5/24)</f>
        <v>42437.437013888884</v>
      </c>
      <c r="M4002" s="15" t="str">
        <f>TEXT(L4002, "mmm")</f>
        <v>Mar</v>
      </c>
      <c r="N4002" s="15" t="str">
        <f>TEXT(L4002, "yyyy")</f>
        <v>2016</v>
      </c>
      <c r="O4002" t="b">
        <v>0</v>
      </c>
      <c r="P4002">
        <v>1</v>
      </c>
      <c r="Q4002" t="b">
        <v>0</v>
      </c>
      <c r="R4002" t="s">
        <v>8271</v>
      </c>
      <c r="S4002" s="10">
        <f>(E4002/D4002)*100</f>
        <v>0.125</v>
      </c>
      <c r="T4002" s="12">
        <f>IF(P4002&gt;0,E4002/P4002,0)</f>
        <v>10</v>
      </c>
      <c r="U4002" t="str">
        <f>LEFT(R4002,FIND("/",R4002,1)-1)</f>
        <v>theater</v>
      </c>
      <c r="V4002" t="str">
        <f>RIGHT(R4002,(LEN(R4002)-LEN(U4002)-1))</f>
        <v>plays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>(I4003/86400)+25569+(-5/24)</f>
        <v>42795.583333333336</v>
      </c>
      <c r="K4003">
        <v>1486681708</v>
      </c>
      <c r="L4003" s="13">
        <f>(K4003/86400)+25569+(-5/24)</f>
        <v>42775.755879629629</v>
      </c>
      <c r="M4003" s="15" t="str">
        <f>TEXT(L4003, "mmm")</f>
        <v>Feb</v>
      </c>
      <c r="N4003" s="15" t="str">
        <f>TEXT(L4003, "yyyy")</f>
        <v>2017</v>
      </c>
      <c r="O4003" t="b">
        <v>0</v>
      </c>
      <c r="P4003">
        <v>14</v>
      </c>
      <c r="Q4003" t="b">
        <v>0</v>
      </c>
      <c r="R4003" t="s">
        <v>8271</v>
      </c>
      <c r="S4003" s="10">
        <f>(E4003/D4003)*100</f>
        <v>37.75</v>
      </c>
      <c r="T4003" s="12">
        <f>IF(P4003&gt;0,E4003/P4003,0)</f>
        <v>32.357142857142854</v>
      </c>
      <c r="U4003" t="str">
        <f>LEFT(R4003,FIND("/",R4003,1)-1)</f>
        <v>theater</v>
      </c>
      <c r="V4003" t="str">
        <f>RIGHT(R4003,(LEN(R4003)-LEN(U4003)-1))</f>
        <v>plays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>(I4004/86400)+25569+(-5/24)</f>
        <v>41908.835196759253</v>
      </c>
      <c r="K4004">
        <v>1409187761</v>
      </c>
      <c r="L4004" s="13">
        <f>(K4004/86400)+25569+(-5/24)</f>
        <v>41878.835196759253</v>
      </c>
      <c r="M4004" s="15" t="str">
        <f>TEXT(L4004, "mmm")</f>
        <v>Aug</v>
      </c>
      <c r="N4004" s="15" t="str">
        <f>TEXT(L4004, "yyyy")</f>
        <v>2014</v>
      </c>
      <c r="O4004" t="b">
        <v>0</v>
      </c>
      <c r="P4004">
        <v>4</v>
      </c>
      <c r="Q4004" t="b">
        <v>0</v>
      </c>
      <c r="R4004" t="s">
        <v>8271</v>
      </c>
      <c r="S4004" s="10">
        <f>(E4004/D4004)*100</f>
        <v>1.8399999999999999</v>
      </c>
      <c r="T4004" s="12">
        <f>IF(P4004&gt;0,E4004/P4004,0)</f>
        <v>5.75</v>
      </c>
      <c r="U4004" t="str">
        <f>LEFT(R4004,FIND("/",R4004,1)-1)</f>
        <v>theater</v>
      </c>
      <c r="V4004" t="str">
        <f>RIGHT(R4004,(LEN(R4004)-LEN(U4004)-1))</f>
        <v>plays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>(I4005/86400)+25569+(-5/24)</f>
        <v>42050.379016203697</v>
      </c>
      <c r="K4005">
        <v>1421417147</v>
      </c>
      <c r="L4005" s="13">
        <f>(K4005/86400)+25569+(-5/24)</f>
        <v>42020.379016203697</v>
      </c>
      <c r="M4005" s="15" t="str">
        <f>TEXT(L4005, "mmm")</f>
        <v>Jan</v>
      </c>
      <c r="N4005" s="15" t="str">
        <f>TEXT(L4005, "yyyy")</f>
        <v>2015</v>
      </c>
      <c r="O4005" t="b">
        <v>0</v>
      </c>
      <c r="P4005">
        <v>2</v>
      </c>
      <c r="Q4005" t="b">
        <v>0</v>
      </c>
      <c r="R4005" t="s">
        <v>8271</v>
      </c>
      <c r="S4005" s="10">
        <f>(E4005/D4005)*100</f>
        <v>10.050000000000001</v>
      </c>
      <c r="T4005" s="12">
        <f>IF(P4005&gt;0,E4005/P4005,0)</f>
        <v>100.5</v>
      </c>
      <c r="U4005" t="str">
        <f>LEFT(R4005,FIND("/",R4005,1)-1)</f>
        <v>theater</v>
      </c>
      <c r="V4005" t="str">
        <f>RIGHT(R4005,(LEN(R4005)-LEN(U4005)-1))</f>
        <v>plays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>(I4006/86400)+25569+(-5/24)</f>
        <v>41919.954363425924</v>
      </c>
      <c r="K4006">
        <v>1410148457</v>
      </c>
      <c r="L4006" s="13">
        <f>(K4006/86400)+25569+(-5/24)</f>
        <v>41889.954363425924</v>
      </c>
      <c r="M4006" s="15" t="str">
        <f>TEXT(L4006, "mmm")</f>
        <v>Sep</v>
      </c>
      <c r="N4006" s="15" t="str">
        <f>TEXT(L4006, "yyyy")</f>
        <v>2014</v>
      </c>
      <c r="O4006" t="b">
        <v>0</v>
      </c>
      <c r="P4006">
        <v>1</v>
      </c>
      <c r="Q4006" t="b">
        <v>0</v>
      </c>
      <c r="R4006" t="s">
        <v>8271</v>
      </c>
      <c r="S4006" s="10">
        <f>(E4006/D4006)*100</f>
        <v>0.2</v>
      </c>
      <c r="T4006" s="12">
        <f>IF(P4006&gt;0,E4006/P4006,0)</f>
        <v>1</v>
      </c>
      <c r="U4006" t="str">
        <f>LEFT(R4006,FIND("/",R4006,1)-1)</f>
        <v>theater</v>
      </c>
      <c r="V4006" t="str">
        <f>RIGHT(R4006,(LEN(R4006)-LEN(U4006)-1))</f>
        <v>plays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>(I4007/86400)+25569+(-5/24)</f>
        <v>41932.599363425921</v>
      </c>
      <c r="K4007">
        <v>1408648985</v>
      </c>
      <c r="L4007" s="13">
        <f>(K4007/86400)+25569+(-5/24)</f>
        <v>41872.599363425921</v>
      </c>
      <c r="M4007" s="15" t="str">
        <f>TEXT(L4007, "mmm")</f>
        <v>Aug</v>
      </c>
      <c r="N4007" s="15" t="str">
        <f>TEXT(L4007, "yyyy")</f>
        <v>2014</v>
      </c>
      <c r="O4007" t="b">
        <v>0</v>
      </c>
      <c r="P4007">
        <v>2</v>
      </c>
      <c r="Q4007" t="b">
        <v>0</v>
      </c>
      <c r="R4007" t="s">
        <v>8271</v>
      </c>
      <c r="S4007" s="10">
        <f>(E4007/D4007)*100</f>
        <v>1.3333333333333335</v>
      </c>
      <c r="T4007" s="12">
        <f>IF(P4007&gt;0,E4007/P4007,0)</f>
        <v>20</v>
      </c>
      <c r="U4007" t="str">
        <f>LEFT(R4007,FIND("/",R4007,1)-1)</f>
        <v>theater</v>
      </c>
      <c r="V4007" t="str">
        <f>RIGHT(R4007,(LEN(R4007)-LEN(U4007)-1))</f>
        <v>plays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>(I4008/86400)+25569+(-5/24)</f>
        <v>42416.564664351848</v>
      </c>
      <c r="K4008">
        <v>1453487587</v>
      </c>
      <c r="L4008" s="13">
        <f>(K4008/86400)+25569+(-5/24)</f>
        <v>42391.564664351848</v>
      </c>
      <c r="M4008" s="15" t="str">
        <f>TEXT(L4008, "mmm")</f>
        <v>Jan</v>
      </c>
      <c r="N4008" s="15" t="str">
        <f>TEXT(L4008, "yyyy")</f>
        <v>2016</v>
      </c>
      <c r="O4008" t="b">
        <v>0</v>
      </c>
      <c r="P4008">
        <v>1</v>
      </c>
      <c r="Q4008" t="b">
        <v>0</v>
      </c>
      <c r="R4008" t="s">
        <v>8271</v>
      </c>
      <c r="S4008" s="10">
        <f>(E4008/D4008)*100</f>
        <v>6.6666666666666671E-3</v>
      </c>
      <c r="T4008" s="12">
        <f>IF(P4008&gt;0,E4008/P4008,0)</f>
        <v>2</v>
      </c>
      <c r="U4008" t="str">
        <f>LEFT(R4008,FIND("/",R4008,1)-1)</f>
        <v>theater</v>
      </c>
      <c r="V4008" t="str">
        <f>RIGHT(R4008,(LEN(R4008)-LEN(U4008)-1))</f>
        <v>plays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>(I4009/86400)+25569+(-5/24)</f>
        <v>41877.477777777771</v>
      </c>
      <c r="K4009">
        <v>1406572381</v>
      </c>
      <c r="L4009" s="13">
        <f>(K4009/86400)+25569+(-5/24)</f>
        <v>41848.564594907402</v>
      </c>
      <c r="M4009" s="15" t="str">
        <f>TEXT(L4009, "mmm")</f>
        <v>Jul</v>
      </c>
      <c r="N4009" s="15" t="str">
        <f>TEXT(L4009, "yyyy")</f>
        <v>2014</v>
      </c>
      <c r="O4009" t="b">
        <v>0</v>
      </c>
      <c r="P4009">
        <v>1</v>
      </c>
      <c r="Q4009" t="b">
        <v>0</v>
      </c>
      <c r="R4009" t="s">
        <v>8271</v>
      </c>
      <c r="S4009" s="10">
        <f>(E4009/D4009)*100</f>
        <v>0.25</v>
      </c>
      <c r="T4009" s="12">
        <f>IF(P4009&gt;0,E4009/P4009,0)</f>
        <v>5</v>
      </c>
      <c r="U4009" t="str">
        <f>LEFT(R4009,FIND("/",R4009,1)-1)</f>
        <v>theater</v>
      </c>
      <c r="V4009" t="str">
        <f>RIGHT(R4009,(LEN(R4009)-LEN(U4009)-1))</f>
        <v>plays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>(I4010/86400)+25569+(-5/24)</f>
        <v>42207.755868055552</v>
      </c>
      <c r="K4010">
        <v>1435014507</v>
      </c>
      <c r="L4010" s="13">
        <f>(K4010/86400)+25569+(-5/24)</f>
        <v>42177.755868055552</v>
      </c>
      <c r="M4010" s="15" t="str">
        <f>TEXT(L4010, "mmm")</f>
        <v>Jun</v>
      </c>
      <c r="N4010" s="15" t="str">
        <f>TEXT(L4010, "yyyy")</f>
        <v>2015</v>
      </c>
      <c r="O4010" t="b">
        <v>0</v>
      </c>
      <c r="P4010">
        <v>4</v>
      </c>
      <c r="Q4010" t="b">
        <v>0</v>
      </c>
      <c r="R4010" t="s">
        <v>8271</v>
      </c>
      <c r="S4010" s="10">
        <f>(E4010/D4010)*100</f>
        <v>6</v>
      </c>
      <c r="T4010" s="12">
        <f>IF(P4010&gt;0,E4010/P4010,0)</f>
        <v>15</v>
      </c>
      <c r="U4010" t="str">
        <f>LEFT(R4010,FIND("/",R4010,1)-1)</f>
        <v>theater</v>
      </c>
      <c r="V4010" t="str">
        <f>RIGHT(R4010,(LEN(R4010)-LEN(U4010)-1))</f>
        <v>plays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>(I4011/86400)+25569+(-5/24)</f>
        <v>41891.492592592593</v>
      </c>
      <c r="K4011">
        <v>1406825360</v>
      </c>
      <c r="L4011" s="13">
        <f>(K4011/86400)+25569+(-5/24)</f>
        <v>41851.492592592593</v>
      </c>
      <c r="M4011" s="15" t="str">
        <f>TEXT(L4011, "mmm")</f>
        <v>Jul</v>
      </c>
      <c r="N4011" s="15" t="str">
        <f>TEXT(L4011, "yyyy")</f>
        <v>2014</v>
      </c>
      <c r="O4011" t="b">
        <v>0</v>
      </c>
      <c r="P4011">
        <v>3</v>
      </c>
      <c r="Q4011" t="b">
        <v>0</v>
      </c>
      <c r="R4011" t="s">
        <v>8271</v>
      </c>
      <c r="S4011" s="10">
        <f>(E4011/D4011)*100</f>
        <v>3.8860103626943006</v>
      </c>
      <c r="T4011" s="12">
        <f>IF(P4011&gt;0,E4011/P4011,0)</f>
        <v>25</v>
      </c>
      <c r="U4011" t="str">
        <f>LEFT(R4011,FIND("/",R4011,1)-1)</f>
        <v>theater</v>
      </c>
      <c r="V4011" t="str">
        <f>RIGHT(R4011,(LEN(R4011)-LEN(U4011)-1))</f>
        <v>plays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>(I4012/86400)+25569+(-5/24)</f>
        <v>41938.562106481477</v>
      </c>
      <c r="K4012">
        <v>1412879366</v>
      </c>
      <c r="L4012" s="13">
        <f>(K4012/86400)+25569+(-5/24)</f>
        <v>41921.562106481477</v>
      </c>
      <c r="M4012" s="15" t="str">
        <f>TEXT(L4012, "mmm")</f>
        <v>Oct</v>
      </c>
      <c r="N4012" s="15" t="str">
        <f>TEXT(L4012, "yyyy")</f>
        <v>2014</v>
      </c>
      <c r="O4012" t="b">
        <v>0</v>
      </c>
      <c r="P4012">
        <v>38</v>
      </c>
      <c r="Q4012" t="b">
        <v>0</v>
      </c>
      <c r="R4012" t="s">
        <v>8271</v>
      </c>
      <c r="S4012" s="10">
        <f>(E4012/D4012)*100</f>
        <v>24.194444444444443</v>
      </c>
      <c r="T4012" s="12">
        <f>IF(P4012&gt;0,E4012/P4012,0)</f>
        <v>45.842105263157897</v>
      </c>
      <c r="U4012" t="str">
        <f>LEFT(R4012,FIND("/",R4012,1)-1)</f>
        <v>theater</v>
      </c>
      <c r="V4012" t="str">
        <f>RIGHT(R4012,(LEN(R4012)-LEN(U4012)-1))</f>
        <v>plays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>(I4013/86400)+25569+(-5/24)</f>
        <v>42032.336550925924</v>
      </c>
      <c r="K4013">
        <v>1419858278</v>
      </c>
      <c r="L4013" s="13">
        <f>(K4013/86400)+25569+(-5/24)</f>
        <v>42002.336550925924</v>
      </c>
      <c r="M4013" s="15" t="str">
        <f>TEXT(L4013, "mmm")</f>
        <v>Dec</v>
      </c>
      <c r="N4013" s="15" t="str">
        <f>TEXT(L4013, "yyyy")</f>
        <v>2014</v>
      </c>
      <c r="O4013" t="b">
        <v>0</v>
      </c>
      <c r="P4013">
        <v>4</v>
      </c>
      <c r="Q4013" t="b">
        <v>0</v>
      </c>
      <c r="R4013" t="s">
        <v>8271</v>
      </c>
      <c r="S4013" s="10">
        <f>(E4013/D4013)*100</f>
        <v>7.6</v>
      </c>
      <c r="T4013" s="12">
        <f>IF(P4013&gt;0,E4013/P4013,0)</f>
        <v>4.75</v>
      </c>
      <c r="U4013" t="str">
        <f>LEFT(R4013,FIND("/",R4013,1)-1)</f>
        <v>theater</v>
      </c>
      <c r="V4013" t="str">
        <f>RIGHT(R4013,(LEN(R4013)-LEN(U4013)-1))</f>
        <v>plays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>(I4014/86400)+25569+(-5/24)</f>
        <v>42126.336215277777</v>
      </c>
      <c r="K4014">
        <v>1427979849</v>
      </c>
      <c r="L4014" s="13">
        <f>(K4014/86400)+25569+(-5/24)</f>
        <v>42096.336215277777</v>
      </c>
      <c r="M4014" s="15" t="str">
        <f>TEXT(L4014, "mmm")</f>
        <v>Apr</v>
      </c>
      <c r="N4014" s="15" t="str">
        <f>TEXT(L4014, "yyyy")</f>
        <v>2015</v>
      </c>
      <c r="O4014" t="b">
        <v>0</v>
      </c>
      <c r="P4014">
        <v>0</v>
      </c>
      <c r="Q4014" t="b">
        <v>0</v>
      </c>
      <c r="R4014" t="s">
        <v>8271</v>
      </c>
      <c r="S4014" s="10">
        <f>(E4014/D4014)*100</f>
        <v>0</v>
      </c>
      <c r="T4014" s="12">
        <f>IF(P4014&gt;0,E4014/P4014,0)</f>
        <v>0</v>
      </c>
      <c r="U4014" t="str">
        <f>LEFT(R4014,FIND("/",R4014,1)-1)</f>
        <v>theater</v>
      </c>
      <c r="V4014" t="str">
        <f>RIGHT(R4014,(LEN(R4014)-LEN(U4014)-1))</f>
        <v>plays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>(I4015/86400)+25569+(-5/24)</f>
        <v>42051.092858796292</v>
      </c>
      <c r="K4015">
        <v>1421478823</v>
      </c>
      <c r="L4015" s="13">
        <f>(K4015/86400)+25569+(-5/24)</f>
        <v>42021.092858796292</v>
      </c>
      <c r="M4015" s="15" t="str">
        <f>TEXT(L4015, "mmm")</f>
        <v>Jan</v>
      </c>
      <c r="N4015" s="15" t="str">
        <f>TEXT(L4015, "yyyy")</f>
        <v>2015</v>
      </c>
      <c r="O4015" t="b">
        <v>0</v>
      </c>
      <c r="P4015">
        <v>2</v>
      </c>
      <c r="Q4015" t="b">
        <v>0</v>
      </c>
      <c r="R4015" t="s">
        <v>8271</v>
      </c>
      <c r="S4015" s="10">
        <f>(E4015/D4015)*100</f>
        <v>1.3</v>
      </c>
      <c r="T4015" s="12">
        <f>IF(P4015&gt;0,E4015/P4015,0)</f>
        <v>13</v>
      </c>
      <c r="U4015" t="str">
        <f>LEFT(R4015,FIND("/",R4015,1)-1)</f>
        <v>theater</v>
      </c>
      <c r="V4015" t="str">
        <f>RIGHT(R4015,(LEN(R4015)-LEN(U4015)-1))</f>
        <v>plays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>(I4016/86400)+25569+(-5/24)</f>
        <v>42434.037835648145</v>
      </c>
      <c r="K4016">
        <v>1455861269</v>
      </c>
      <c r="L4016" s="13">
        <f>(K4016/86400)+25569+(-5/24)</f>
        <v>42419.037835648145</v>
      </c>
      <c r="M4016" s="15" t="str">
        <f>TEXT(L4016, "mmm")</f>
        <v>Feb</v>
      </c>
      <c r="N4016" s="15" t="str">
        <f>TEXT(L4016, "yyyy")</f>
        <v>2016</v>
      </c>
      <c r="O4016" t="b">
        <v>0</v>
      </c>
      <c r="P4016">
        <v>0</v>
      </c>
      <c r="Q4016" t="b">
        <v>0</v>
      </c>
      <c r="R4016" t="s">
        <v>8271</v>
      </c>
      <c r="S4016" s="10">
        <f>(E4016/D4016)*100</f>
        <v>0</v>
      </c>
      <c r="T4016" s="12">
        <f>IF(P4016&gt;0,E4016/P4016,0)</f>
        <v>0</v>
      </c>
      <c r="U4016" t="str">
        <f>LEFT(R4016,FIND("/",R4016,1)-1)</f>
        <v>theater</v>
      </c>
      <c r="V4016" t="str">
        <f>RIGHT(R4016,(LEN(R4016)-LEN(U4016)-1))</f>
        <v>plays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>(I4017/86400)+25569+(-5/24)</f>
        <v>42204.572488425925</v>
      </c>
      <c r="K4017">
        <v>1434739463</v>
      </c>
      <c r="L4017" s="13">
        <f>(K4017/86400)+25569+(-5/24)</f>
        <v>42174.572488425925</v>
      </c>
      <c r="M4017" s="15" t="str">
        <f>TEXT(L4017, "mmm")</f>
        <v>Jun</v>
      </c>
      <c r="N4017" s="15" t="str">
        <f>TEXT(L4017, "yyyy")</f>
        <v>2015</v>
      </c>
      <c r="O4017" t="b">
        <v>0</v>
      </c>
      <c r="P4017">
        <v>1</v>
      </c>
      <c r="Q4017" t="b">
        <v>0</v>
      </c>
      <c r="R4017" t="s">
        <v>8271</v>
      </c>
      <c r="S4017" s="10">
        <f>(E4017/D4017)*100</f>
        <v>1.4285714285714287E-2</v>
      </c>
      <c r="T4017" s="12">
        <f>IF(P4017&gt;0,E4017/P4017,0)</f>
        <v>1</v>
      </c>
      <c r="U4017" t="str">
        <f>LEFT(R4017,FIND("/",R4017,1)-1)</f>
        <v>theater</v>
      </c>
      <c r="V4017" t="str">
        <f>RIGHT(R4017,(LEN(R4017)-LEN(U4017)-1))</f>
        <v>plays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>(I4018/86400)+25569+(-5/24)</f>
        <v>41899.664351851847</v>
      </c>
      <c r="K4018">
        <v>1408395400</v>
      </c>
      <c r="L4018" s="13">
        <f>(K4018/86400)+25569+(-5/24)</f>
        <v>41869.664351851847</v>
      </c>
      <c r="M4018" s="15" t="str">
        <f>TEXT(L4018, "mmm")</f>
        <v>Aug</v>
      </c>
      <c r="N4018" s="15" t="str">
        <f>TEXT(L4018, "yyyy")</f>
        <v>2014</v>
      </c>
      <c r="O4018" t="b">
        <v>0</v>
      </c>
      <c r="P4018">
        <v>7</v>
      </c>
      <c r="Q4018" t="b">
        <v>0</v>
      </c>
      <c r="R4018" t="s">
        <v>8271</v>
      </c>
      <c r="S4018" s="10">
        <f>(E4018/D4018)*100</f>
        <v>14.000000000000002</v>
      </c>
      <c r="T4018" s="12">
        <f>IF(P4018&gt;0,E4018/P4018,0)</f>
        <v>10</v>
      </c>
      <c r="U4018" t="str">
        <f>LEFT(R4018,FIND("/",R4018,1)-1)</f>
        <v>theater</v>
      </c>
      <c r="V4018" t="str">
        <f>RIGHT(R4018,(LEN(R4018)-LEN(U4018)-1))</f>
        <v>plays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>(I4019/86400)+25569+(-5/24)</f>
        <v>41886.463819444441</v>
      </c>
      <c r="K4019">
        <v>1407254874</v>
      </c>
      <c r="L4019" s="13">
        <f>(K4019/86400)+25569+(-5/24)</f>
        <v>41856.463819444441</v>
      </c>
      <c r="M4019" s="15" t="str">
        <f>TEXT(L4019, "mmm")</f>
        <v>Aug</v>
      </c>
      <c r="N4019" s="15" t="str">
        <f>TEXT(L4019, "yyyy")</f>
        <v>2014</v>
      </c>
      <c r="O4019" t="b">
        <v>0</v>
      </c>
      <c r="P4019">
        <v>2</v>
      </c>
      <c r="Q4019" t="b">
        <v>0</v>
      </c>
      <c r="R4019" t="s">
        <v>8271</v>
      </c>
      <c r="S4019" s="10">
        <f>(E4019/D4019)*100</f>
        <v>1.05</v>
      </c>
      <c r="T4019" s="12">
        <f>IF(P4019&gt;0,E4019/P4019,0)</f>
        <v>52.5</v>
      </c>
      <c r="U4019" t="str">
        <f>LEFT(R4019,FIND("/",R4019,1)-1)</f>
        <v>theater</v>
      </c>
      <c r="V4019" t="str">
        <f>RIGHT(R4019,(LEN(R4019)-LEN(U4019)-1))</f>
        <v>plays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>(I4020/86400)+25569+(-5/24)</f>
        <v>42650.702638888884</v>
      </c>
      <c r="K4020">
        <v>1473285108</v>
      </c>
      <c r="L4020" s="13">
        <f>(K4020/86400)+25569+(-5/24)</f>
        <v>42620.702638888884</v>
      </c>
      <c r="M4020" s="15" t="str">
        <f>TEXT(L4020, "mmm")</f>
        <v>Sep</v>
      </c>
      <c r="N4020" s="15" t="str">
        <f>TEXT(L4020, "yyyy")</f>
        <v>2016</v>
      </c>
      <c r="O4020" t="b">
        <v>0</v>
      </c>
      <c r="P4020">
        <v>4</v>
      </c>
      <c r="Q4020" t="b">
        <v>0</v>
      </c>
      <c r="R4020" t="s">
        <v>8271</v>
      </c>
      <c r="S4020" s="10">
        <f>(E4020/D4020)*100</f>
        <v>8.6666666666666679</v>
      </c>
      <c r="T4020" s="12">
        <f>IF(P4020&gt;0,E4020/P4020,0)</f>
        <v>32.5</v>
      </c>
      <c r="U4020" t="str">
        <f>LEFT(R4020,FIND("/",R4020,1)-1)</f>
        <v>theater</v>
      </c>
      <c r="V4020" t="str">
        <f>RIGHT(R4020,(LEN(R4020)-LEN(U4020)-1))</f>
        <v>plays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>(I4021/86400)+25569+(-5/24)</f>
        <v>42475.477777777771</v>
      </c>
      <c r="K4021">
        <v>1455725596</v>
      </c>
      <c r="L4021" s="13">
        <f>(K4021/86400)+25569+(-5/24)</f>
        <v>42417.467546296299</v>
      </c>
      <c r="M4021" s="15" t="str">
        <f>TEXT(L4021, "mmm")</f>
        <v>Feb</v>
      </c>
      <c r="N4021" s="15" t="str">
        <f>TEXT(L4021, "yyyy")</f>
        <v>2016</v>
      </c>
      <c r="O4021" t="b">
        <v>0</v>
      </c>
      <c r="P4021">
        <v>4</v>
      </c>
      <c r="Q4021" t="b">
        <v>0</v>
      </c>
      <c r="R4021" t="s">
        <v>8271</v>
      </c>
      <c r="S4021" s="10">
        <f>(E4021/D4021)*100</f>
        <v>0.82857142857142851</v>
      </c>
      <c r="T4021" s="12">
        <f>IF(P4021&gt;0,E4021/P4021,0)</f>
        <v>7.25</v>
      </c>
      <c r="U4021" t="str">
        <f>LEFT(R4021,FIND("/",R4021,1)-1)</f>
        <v>theater</v>
      </c>
      <c r="V4021" t="str">
        <f>RIGHT(R4021,(LEN(R4021)-LEN(U4021)-1))</f>
        <v>plays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>(I4022/86400)+25569+(-5/24)</f>
        <v>42086.940960648142</v>
      </c>
      <c r="K4022">
        <v>1424579699</v>
      </c>
      <c r="L4022" s="13">
        <f>(K4022/86400)+25569+(-5/24)</f>
        <v>42056.982627314814</v>
      </c>
      <c r="M4022" s="15" t="str">
        <f>TEXT(L4022, "mmm")</f>
        <v>Feb</v>
      </c>
      <c r="N4022" s="15" t="str">
        <f>TEXT(L4022, "yyyy")</f>
        <v>2015</v>
      </c>
      <c r="O4022" t="b">
        <v>0</v>
      </c>
      <c r="P4022">
        <v>3</v>
      </c>
      <c r="Q4022" t="b">
        <v>0</v>
      </c>
      <c r="R4022" t="s">
        <v>8271</v>
      </c>
      <c r="S4022" s="10">
        <f>(E4022/D4022)*100</f>
        <v>16.666666666666664</v>
      </c>
      <c r="T4022" s="12">
        <f>IF(P4022&gt;0,E4022/P4022,0)</f>
        <v>33.333333333333336</v>
      </c>
      <c r="U4022" t="str">
        <f>LEFT(R4022,FIND("/",R4022,1)-1)</f>
        <v>theater</v>
      </c>
      <c r="V4022" t="str">
        <f>RIGHT(R4022,(LEN(R4022)-LEN(U4022)-1))</f>
        <v>plays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>(I4023/86400)+25569+(-5/24)</f>
        <v>41938.703217592592</v>
      </c>
      <c r="K4023">
        <v>1409176358</v>
      </c>
      <c r="L4023" s="13">
        <f>(K4023/86400)+25569+(-5/24)</f>
        <v>41878.703217592592</v>
      </c>
      <c r="M4023" s="15" t="str">
        <f>TEXT(L4023, "mmm")</f>
        <v>Aug</v>
      </c>
      <c r="N4023" s="15" t="str">
        <f>TEXT(L4023, "yyyy")</f>
        <v>2014</v>
      </c>
      <c r="O4023" t="b">
        <v>0</v>
      </c>
      <c r="P4023">
        <v>2</v>
      </c>
      <c r="Q4023" t="b">
        <v>0</v>
      </c>
      <c r="R4023" t="s">
        <v>8271</v>
      </c>
      <c r="S4023" s="10">
        <f>(E4023/D4023)*100</f>
        <v>0.83333333333333337</v>
      </c>
      <c r="T4023" s="12">
        <f>IF(P4023&gt;0,E4023/P4023,0)</f>
        <v>62.5</v>
      </c>
      <c r="U4023" t="str">
        <f>LEFT(R4023,FIND("/",R4023,1)-1)</f>
        <v>theater</v>
      </c>
      <c r="V4023" t="str">
        <f>RIGHT(R4023,(LEN(R4023)-LEN(U4023)-1))</f>
        <v>plays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>(I4024/86400)+25569+(-5/24)</f>
        <v>42035.912499999999</v>
      </c>
      <c r="K4024">
        <v>1418824867</v>
      </c>
      <c r="L4024" s="13">
        <f>(K4024/86400)+25569+(-5/24)</f>
        <v>41990.375775462962</v>
      </c>
      <c r="M4024" s="15" t="str">
        <f>TEXT(L4024, "mmm")</f>
        <v>Dec</v>
      </c>
      <c r="N4024" s="15" t="str">
        <f>TEXT(L4024, "yyyy")</f>
        <v>2014</v>
      </c>
      <c r="O4024" t="b">
        <v>0</v>
      </c>
      <c r="P4024">
        <v>197</v>
      </c>
      <c r="Q4024" t="b">
        <v>0</v>
      </c>
      <c r="R4024" t="s">
        <v>8271</v>
      </c>
      <c r="S4024" s="10">
        <f>(E4024/D4024)*100</f>
        <v>69.561111111111103</v>
      </c>
      <c r="T4024" s="12">
        <f>IF(P4024&gt;0,E4024/P4024,0)</f>
        <v>63.558375634517766</v>
      </c>
      <c r="U4024" t="str">
        <f>LEFT(R4024,FIND("/",R4024,1)-1)</f>
        <v>theater</v>
      </c>
      <c r="V4024" t="str">
        <f>RIGHT(R4024,(LEN(R4024)-LEN(U4024)-1))</f>
        <v>plays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>(I4025/86400)+25569+(-5/24)</f>
        <v>42453.749571759261</v>
      </c>
      <c r="K4025">
        <v>1454975963</v>
      </c>
      <c r="L4025" s="13">
        <f>(K4025/86400)+25569+(-5/24)</f>
        <v>42408.791238425925</v>
      </c>
      <c r="M4025" s="15" t="str">
        <f>TEXT(L4025, "mmm")</f>
        <v>Feb</v>
      </c>
      <c r="N4025" s="15" t="str">
        <f>TEXT(L4025, "yyyy")</f>
        <v>2016</v>
      </c>
      <c r="O4025" t="b">
        <v>0</v>
      </c>
      <c r="P4025">
        <v>0</v>
      </c>
      <c r="Q4025" t="b">
        <v>0</v>
      </c>
      <c r="R4025" t="s">
        <v>8271</v>
      </c>
      <c r="S4025" s="10">
        <f>(E4025/D4025)*100</f>
        <v>0</v>
      </c>
      <c r="T4025" s="12">
        <f>IF(P4025&gt;0,E4025/P4025,0)</f>
        <v>0</v>
      </c>
      <c r="U4025" t="str">
        <f>LEFT(R4025,FIND("/",R4025,1)-1)</f>
        <v>theater</v>
      </c>
      <c r="V4025" t="str">
        <f>RIGHT(R4025,(LEN(R4025)-LEN(U4025)-1))</f>
        <v>plays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>(I4026/86400)+25569+(-5/24)</f>
        <v>42247.461770833332</v>
      </c>
      <c r="K4026">
        <v>1438445097</v>
      </c>
      <c r="L4026" s="13">
        <f>(K4026/86400)+25569+(-5/24)</f>
        <v>42217.461770833332</v>
      </c>
      <c r="M4026" s="15" t="str">
        <f>TEXT(L4026, "mmm")</f>
        <v>Aug</v>
      </c>
      <c r="N4026" s="15" t="str">
        <f>TEXT(L4026, "yyyy")</f>
        <v>2015</v>
      </c>
      <c r="O4026" t="b">
        <v>0</v>
      </c>
      <c r="P4026">
        <v>1</v>
      </c>
      <c r="Q4026" t="b">
        <v>0</v>
      </c>
      <c r="R4026" t="s">
        <v>8271</v>
      </c>
      <c r="S4026" s="10">
        <f>(E4026/D4026)*100</f>
        <v>1.25</v>
      </c>
      <c r="T4026" s="12">
        <f>IF(P4026&gt;0,E4026/P4026,0)</f>
        <v>10</v>
      </c>
      <c r="U4026" t="str">
        <f>LEFT(R4026,FIND("/",R4026,1)-1)</f>
        <v>theater</v>
      </c>
      <c r="V4026" t="str">
        <f>RIGHT(R4026,(LEN(R4026)-LEN(U4026)-1))</f>
        <v>plays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>(I4027/86400)+25569+(-5/24)</f>
        <v>42211.029351851852</v>
      </c>
      <c r="K4027">
        <v>1432705336</v>
      </c>
      <c r="L4027" s="13">
        <f>(K4027/86400)+25569+(-5/24)</f>
        <v>42151.029351851852</v>
      </c>
      <c r="M4027" s="15" t="str">
        <f>TEXT(L4027, "mmm")</f>
        <v>May</v>
      </c>
      <c r="N4027" s="15" t="str">
        <f>TEXT(L4027, "yyyy")</f>
        <v>2015</v>
      </c>
      <c r="O4027" t="b">
        <v>0</v>
      </c>
      <c r="P4027">
        <v>4</v>
      </c>
      <c r="Q4027" t="b">
        <v>0</v>
      </c>
      <c r="R4027" t="s">
        <v>8271</v>
      </c>
      <c r="S4027" s="10">
        <f>(E4027/D4027)*100</f>
        <v>5</v>
      </c>
      <c r="T4027" s="12">
        <f>IF(P4027&gt;0,E4027/P4027,0)</f>
        <v>62.5</v>
      </c>
      <c r="U4027" t="str">
        <f>LEFT(R4027,FIND("/",R4027,1)-1)</f>
        <v>theater</v>
      </c>
      <c r="V4027" t="str">
        <f>RIGHT(R4027,(LEN(R4027)-LEN(U4027)-1))</f>
        <v>plays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>(I4028/86400)+25569+(-5/24)</f>
        <v>42342.488877314812</v>
      </c>
      <c r="K4028">
        <v>1444059839</v>
      </c>
      <c r="L4028" s="13">
        <f>(K4028/86400)+25569+(-5/24)</f>
        <v>42282.447210648148</v>
      </c>
      <c r="M4028" s="15" t="str">
        <f>TEXT(L4028, "mmm")</f>
        <v>Oct</v>
      </c>
      <c r="N4028" s="15" t="str">
        <f>TEXT(L4028, "yyyy")</f>
        <v>2015</v>
      </c>
      <c r="O4028" t="b">
        <v>0</v>
      </c>
      <c r="P4028">
        <v>0</v>
      </c>
      <c r="Q4028" t="b">
        <v>0</v>
      </c>
      <c r="R4028" t="s">
        <v>8271</v>
      </c>
      <c r="S4028" s="10">
        <f>(E4028/D4028)*100</f>
        <v>0</v>
      </c>
      <c r="T4028" s="12">
        <f>IF(P4028&gt;0,E4028/P4028,0)</f>
        <v>0</v>
      </c>
      <c r="U4028" t="str">
        <f>LEFT(R4028,FIND("/",R4028,1)-1)</f>
        <v>theater</v>
      </c>
      <c r="V4028" t="str">
        <f>RIGHT(R4028,(LEN(R4028)-LEN(U4028)-1))</f>
        <v>plays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>(I4029/86400)+25569+(-5/24)</f>
        <v>42788.833333333336</v>
      </c>
      <c r="K4029">
        <v>1486077481</v>
      </c>
      <c r="L4029" s="13">
        <f>(K4029/86400)+25569+(-5/24)</f>
        <v>42768.762511574074</v>
      </c>
      <c r="M4029" s="15" t="str">
        <f>TEXT(L4029, "mmm")</f>
        <v>Feb</v>
      </c>
      <c r="N4029" s="15" t="str">
        <f>TEXT(L4029, "yyyy")</f>
        <v>2017</v>
      </c>
      <c r="O4029" t="b">
        <v>0</v>
      </c>
      <c r="P4029">
        <v>7</v>
      </c>
      <c r="Q4029" t="b">
        <v>0</v>
      </c>
      <c r="R4029" t="s">
        <v>8271</v>
      </c>
      <c r="S4029" s="10">
        <f>(E4029/D4029)*100</f>
        <v>7.166666666666667</v>
      </c>
      <c r="T4029" s="12">
        <f>IF(P4029&gt;0,E4029/P4029,0)</f>
        <v>30.714285714285715</v>
      </c>
      <c r="U4029" t="str">
        <f>LEFT(R4029,FIND("/",R4029,1)-1)</f>
        <v>theater</v>
      </c>
      <c r="V4029" t="str">
        <f>RIGHT(R4029,(LEN(R4029)-LEN(U4029)-1))</f>
        <v>plays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>(I4030/86400)+25569+(-5/24)</f>
        <v>41795.730324074073</v>
      </c>
      <c r="K4030">
        <v>1399415500</v>
      </c>
      <c r="L4030" s="13">
        <f>(K4030/86400)+25569+(-5/24)</f>
        <v>41765.730324074073</v>
      </c>
      <c r="M4030" s="15" t="str">
        <f>TEXT(L4030, "mmm")</f>
        <v>May</v>
      </c>
      <c r="N4030" s="15" t="str">
        <f>TEXT(L4030, "yyyy")</f>
        <v>2014</v>
      </c>
      <c r="O4030" t="b">
        <v>0</v>
      </c>
      <c r="P4030">
        <v>11</v>
      </c>
      <c r="Q4030" t="b">
        <v>0</v>
      </c>
      <c r="R4030" t="s">
        <v>8271</v>
      </c>
      <c r="S4030" s="10">
        <f>(E4030/D4030)*100</f>
        <v>28.050000000000004</v>
      </c>
      <c r="T4030" s="12">
        <f>IF(P4030&gt;0,E4030/P4030,0)</f>
        <v>51</v>
      </c>
      <c r="U4030" t="str">
        <f>LEFT(R4030,FIND("/",R4030,1)-1)</f>
        <v>theater</v>
      </c>
      <c r="V4030" t="str">
        <f>RIGHT(R4030,(LEN(R4030)-LEN(U4030)-1))</f>
        <v>plays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>(I4031/86400)+25569+(-5/24)</f>
        <v>42351.816782407404</v>
      </c>
      <c r="K4031">
        <v>1447461370</v>
      </c>
      <c r="L4031" s="13">
        <f>(K4031/86400)+25569+(-5/24)</f>
        <v>42321.816782407404</v>
      </c>
      <c r="M4031" s="15" t="str">
        <f>TEXT(L4031, "mmm")</f>
        <v>Nov</v>
      </c>
      <c r="N4031" s="15" t="str">
        <f>TEXT(L4031, "yyyy")</f>
        <v>2015</v>
      </c>
      <c r="O4031" t="b">
        <v>0</v>
      </c>
      <c r="P4031">
        <v>0</v>
      </c>
      <c r="Q4031" t="b">
        <v>0</v>
      </c>
      <c r="R4031" t="s">
        <v>8271</v>
      </c>
      <c r="S4031" s="10">
        <f>(E4031/D4031)*100</f>
        <v>0</v>
      </c>
      <c r="T4031" s="12">
        <f>IF(P4031&gt;0,E4031/P4031,0)</f>
        <v>0</v>
      </c>
      <c r="U4031" t="str">
        <f>LEFT(R4031,FIND("/",R4031,1)-1)</f>
        <v>theater</v>
      </c>
      <c r="V4031" t="str">
        <f>RIGHT(R4031,(LEN(R4031)-LEN(U4031)-1))</f>
        <v>plays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>(I4032/86400)+25569+(-5/24)</f>
        <v>42403.575694444444</v>
      </c>
      <c r="K4032">
        <v>1452008599</v>
      </c>
      <c r="L4032" s="13">
        <f>(K4032/86400)+25569+(-5/24)</f>
        <v>42374.446747685179</v>
      </c>
      <c r="M4032" s="15" t="str">
        <f>TEXT(L4032, "mmm")</f>
        <v>Jan</v>
      </c>
      <c r="N4032" s="15" t="str">
        <f>TEXT(L4032, "yyyy")</f>
        <v>2016</v>
      </c>
      <c r="O4032" t="b">
        <v>0</v>
      </c>
      <c r="P4032">
        <v>6</v>
      </c>
      <c r="Q4032" t="b">
        <v>0</v>
      </c>
      <c r="R4032" t="s">
        <v>8271</v>
      </c>
      <c r="S4032" s="10">
        <f>(E4032/D4032)*100</f>
        <v>16</v>
      </c>
      <c r="T4032" s="12">
        <f>IF(P4032&gt;0,E4032/P4032,0)</f>
        <v>66.666666666666671</v>
      </c>
      <c r="U4032" t="str">
        <f>LEFT(R4032,FIND("/",R4032,1)-1)</f>
        <v>theater</v>
      </c>
      <c r="V4032" t="str">
        <f>RIGHT(R4032,(LEN(R4032)-LEN(U4032)-1))</f>
        <v>plays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>(I4033/86400)+25569+(-5/24)</f>
        <v>41991.418564814812</v>
      </c>
      <c r="K4033">
        <v>1414591364</v>
      </c>
      <c r="L4033" s="13">
        <f>(K4033/86400)+25569+(-5/24)</f>
        <v>41941.376898148148</v>
      </c>
      <c r="M4033" s="15" t="str">
        <f>TEXT(L4033, "mmm")</f>
        <v>Oct</v>
      </c>
      <c r="N4033" s="15" t="str">
        <f>TEXT(L4033, "yyyy")</f>
        <v>2014</v>
      </c>
      <c r="O4033" t="b">
        <v>0</v>
      </c>
      <c r="P4033">
        <v>0</v>
      </c>
      <c r="Q4033" t="b">
        <v>0</v>
      </c>
      <c r="R4033" t="s">
        <v>8271</v>
      </c>
      <c r="S4033" s="10">
        <f>(E4033/D4033)*100</f>
        <v>0</v>
      </c>
      <c r="T4033" s="12">
        <f>IF(P4033&gt;0,E4033/P4033,0)</f>
        <v>0</v>
      </c>
      <c r="U4033" t="str">
        <f>LEFT(R4033,FIND("/",R4033,1)-1)</f>
        <v>theater</v>
      </c>
      <c r="V4033" t="str">
        <f>RIGHT(R4033,(LEN(R4033)-LEN(U4033)-1))</f>
        <v>plays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>(I4034/86400)+25569+(-5/24)</f>
        <v>42353.642546296294</v>
      </c>
      <c r="K4034">
        <v>1445023516</v>
      </c>
      <c r="L4034" s="13">
        <f>(K4034/86400)+25569+(-5/24)</f>
        <v>42293.60087962963</v>
      </c>
      <c r="M4034" s="15" t="str">
        <f>TEXT(L4034, "mmm")</f>
        <v>Oct</v>
      </c>
      <c r="N4034" s="15" t="str">
        <f>TEXT(L4034, "yyyy")</f>
        <v>2015</v>
      </c>
      <c r="O4034" t="b">
        <v>0</v>
      </c>
      <c r="P4034">
        <v>7</v>
      </c>
      <c r="Q4034" t="b">
        <v>0</v>
      </c>
      <c r="R4034" t="s">
        <v>8271</v>
      </c>
      <c r="S4034" s="10">
        <f>(E4034/D4034)*100</f>
        <v>6.8287037037037033</v>
      </c>
      <c r="T4034" s="12">
        <f>IF(P4034&gt;0,E4034/P4034,0)</f>
        <v>59</v>
      </c>
      <c r="U4034" t="str">
        <f>LEFT(R4034,FIND("/",R4034,1)-1)</f>
        <v>theater</v>
      </c>
      <c r="V4034" t="str">
        <f>RIGHT(R4034,(LEN(R4034)-LEN(U4034)-1))</f>
        <v>plays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>(I4035/86400)+25569+(-5/24)</f>
        <v>42645.166666666664</v>
      </c>
      <c r="K4035">
        <v>1472711224</v>
      </c>
      <c r="L4035" s="13">
        <f>(K4035/86400)+25569+(-5/24)</f>
        <v>42614.06046296296</v>
      </c>
      <c r="M4035" s="15" t="str">
        <f>TEXT(L4035, "mmm")</f>
        <v>Sep</v>
      </c>
      <c r="N4035" s="15" t="str">
        <f>TEXT(L4035, "yyyy")</f>
        <v>2016</v>
      </c>
      <c r="O4035" t="b">
        <v>0</v>
      </c>
      <c r="P4035">
        <v>94</v>
      </c>
      <c r="Q4035" t="b">
        <v>0</v>
      </c>
      <c r="R4035" t="s">
        <v>8271</v>
      </c>
      <c r="S4035" s="10">
        <f>(E4035/D4035)*100</f>
        <v>25.698702928870294</v>
      </c>
      <c r="T4035" s="12">
        <f>IF(P4035&gt;0,E4035/P4035,0)</f>
        <v>65.340319148936175</v>
      </c>
      <c r="U4035" t="str">
        <f>LEFT(R4035,FIND("/",R4035,1)-1)</f>
        <v>theater</v>
      </c>
      <c r="V4035" t="str">
        <f>RIGHT(R4035,(LEN(R4035)-LEN(U4035)-1))</f>
        <v>plays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>(I4036/86400)+25569+(-5/24)</f>
        <v>42097.697337962956</v>
      </c>
      <c r="K4036">
        <v>1425509050</v>
      </c>
      <c r="L4036" s="13">
        <f>(K4036/86400)+25569+(-5/24)</f>
        <v>42067.739004629628</v>
      </c>
      <c r="M4036" s="15" t="str">
        <f>TEXT(L4036, "mmm")</f>
        <v>Mar</v>
      </c>
      <c r="N4036" s="15" t="str">
        <f>TEXT(L4036, "yyyy")</f>
        <v>2015</v>
      </c>
      <c r="O4036" t="b">
        <v>0</v>
      </c>
      <c r="P4036">
        <v>2</v>
      </c>
      <c r="Q4036" t="b">
        <v>0</v>
      </c>
      <c r="R4036" t="s">
        <v>8271</v>
      </c>
      <c r="S4036" s="10">
        <f>(E4036/D4036)*100</f>
        <v>1.4814814814814816</v>
      </c>
      <c r="T4036" s="12">
        <f>IF(P4036&gt;0,E4036/P4036,0)</f>
        <v>100</v>
      </c>
      <c r="U4036" t="str">
        <f>LEFT(R4036,FIND("/",R4036,1)-1)</f>
        <v>theater</v>
      </c>
      <c r="V4036" t="str">
        <f>RIGHT(R4036,(LEN(R4036)-LEN(U4036)-1))</f>
        <v>plays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>(I4037/86400)+25569+(-5/24)</f>
        <v>41933.674618055556</v>
      </c>
      <c r="K4037">
        <v>1411333887</v>
      </c>
      <c r="L4037" s="13">
        <f>(K4037/86400)+25569+(-5/24)</f>
        <v>41903.674618055556</v>
      </c>
      <c r="M4037" s="15" t="str">
        <f>TEXT(L4037, "mmm")</f>
        <v>Sep</v>
      </c>
      <c r="N4037" s="15" t="str">
        <f>TEXT(L4037, "yyyy")</f>
        <v>2014</v>
      </c>
      <c r="O4037" t="b">
        <v>0</v>
      </c>
      <c r="P4037">
        <v>25</v>
      </c>
      <c r="Q4037" t="b">
        <v>0</v>
      </c>
      <c r="R4037" t="s">
        <v>8271</v>
      </c>
      <c r="S4037" s="10">
        <f>(E4037/D4037)*100</f>
        <v>36.85</v>
      </c>
      <c r="T4037" s="12">
        <f>IF(P4037&gt;0,E4037/P4037,0)</f>
        <v>147.4</v>
      </c>
      <c r="U4037" t="str">
        <f>LEFT(R4037,FIND("/",R4037,1)-1)</f>
        <v>theater</v>
      </c>
      <c r="V4037" t="str">
        <f>RIGHT(R4037,(LEN(R4037)-LEN(U4037)-1))</f>
        <v>plays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>(I4038/86400)+25569+(-5/24)</f>
        <v>41821.729166666664</v>
      </c>
      <c r="K4038">
        <v>1402784964</v>
      </c>
      <c r="L4038" s="13">
        <f>(K4038/86400)+25569+(-5/24)</f>
        <v>41804.728750000002</v>
      </c>
      <c r="M4038" s="15" t="str">
        <f>TEXT(L4038, "mmm")</f>
        <v>Jun</v>
      </c>
      <c r="N4038" s="15" t="str">
        <f>TEXT(L4038, "yyyy")</f>
        <v>2014</v>
      </c>
      <c r="O4038" t="b">
        <v>0</v>
      </c>
      <c r="P4038">
        <v>17</v>
      </c>
      <c r="Q4038" t="b">
        <v>0</v>
      </c>
      <c r="R4038" t="s">
        <v>8271</v>
      </c>
      <c r="S4038" s="10">
        <f>(E4038/D4038)*100</f>
        <v>47.05</v>
      </c>
      <c r="T4038" s="12">
        <f>IF(P4038&gt;0,E4038/P4038,0)</f>
        <v>166.05882352941177</v>
      </c>
      <c r="U4038" t="str">
        <f>LEFT(R4038,FIND("/",R4038,1)-1)</f>
        <v>theater</v>
      </c>
      <c r="V4038" t="str">
        <f>RIGHT(R4038,(LEN(R4038)-LEN(U4038)-1))</f>
        <v>plays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>(I4039/86400)+25569+(-5/24)</f>
        <v>42514.392361111109</v>
      </c>
      <c r="K4039">
        <v>1462585315</v>
      </c>
      <c r="L4039" s="13">
        <f>(K4039/86400)+25569+(-5/24)</f>
        <v>42496.862442129626</v>
      </c>
      <c r="M4039" s="15" t="str">
        <f>TEXT(L4039, "mmm")</f>
        <v>May</v>
      </c>
      <c r="N4039" s="15" t="str">
        <f>TEXT(L4039, "yyyy")</f>
        <v>2016</v>
      </c>
      <c r="O4039" t="b">
        <v>0</v>
      </c>
      <c r="P4039">
        <v>2</v>
      </c>
      <c r="Q4039" t="b">
        <v>0</v>
      </c>
      <c r="R4039" t="s">
        <v>8271</v>
      </c>
      <c r="S4039" s="10">
        <f>(E4039/D4039)*100</f>
        <v>11.428571428571429</v>
      </c>
      <c r="T4039" s="12">
        <f>IF(P4039&gt;0,E4039/P4039,0)</f>
        <v>40</v>
      </c>
      <c r="U4039" t="str">
        <f>LEFT(R4039,FIND("/",R4039,1)-1)</f>
        <v>theater</v>
      </c>
      <c r="V4039" t="str">
        <f>RIGHT(R4039,(LEN(R4039)-LEN(U4039)-1))</f>
        <v>plays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>(I4040/86400)+25569+(-5/24)</f>
        <v>41929.590393518512</v>
      </c>
      <c r="K4040">
        <v>1408389010</v>
      </c>
      <c r="L4040" s="13">
        <f>(K4040/86400)+25569+(-5/24)</f>
        <v>41869.590393518512</v>
      </c>
      <c r="M4040" s="15" t="str">
        <f>TEXT(L4040, "mmm")</f>
        <v>Aug</v>
      </c>
      <c r="N4040" s="15" t="str">
        <f>TEXT(L4040, "yyyy")</f>
        <v>2014</v>
      </c>
      <c r="O4040" t="b">
        <v>0</v>
      </c>
      <c r="P4040">
        <v>4</v>
      </c>
      <c r="Q4040" t="b">
        <v>0</v>
      </c>
      <c r="R4040" t="s">
        <v>8271</v>
      </c>
      <c r="S4040" s="10">
        <f>(E4040/D4040)*100</f>
        <v>12.04</v>
      </c>
      <c r="T4040" s="12">
        <f>IF(P4040&gt;0,E4040/P4040,0)</f>
        <v>75.25</v>
      </c>
      <c r="U4040" t="str">
        <f>LEFT(R4040,FIND("/",R4040,1)-1)</f>
        <v>theater</v>
      </c>
      <c r="V4040" t="str">
        <f>RIGHT(R4040,(LEN(R4040)-LEN(U4040)-1))</f>
        <v>plays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>(I4041/86400)+25569+(-5/24)</f>
        <v>42339.040972222218</v>
      </c>
      <c r="K4041">
        <v>1446048367</v>
      </c>
      <c r="L4041" s="13">
        <f>(K4041/86400)+25569+(-5/24)</f>
        <v>42305.462581018517</v>
      </c>
      <c r="M4041" s="15" t="str">
        <f>TEXT(L4041, "mmm")</f>
        <v>Oct</v>
      </c>
      <c r="N4041" s="15" t="str">
        <f>TEXT(L4041, "yyyy")</f>
        <v>2015</v>
      </c>
      <c r="O4041" t="b">
        <v>0</v>
      </c>
      <c r="P4041">
        <v>5</v>
      </c>
      <c r="Q4041" t="b">
        <v>0</v>
      </c>
      <c r="R4041" t="s">
        <v>8271</v>
      </c>
      <c r="S4041" s="10">
        <f>(E4041/D4041)*100</f>
        <v>60</v>
      </c>
      <c r="T4041" s="12">
        <f>IF(P4041&gt;0,E4041/P4041,0)</f>
        <v>60</v>
      </c>
      <c r="U4041" t="str">
        <f>LEFT(R4041,FIND("/",R4041,1)-1)</f>
        <v>theater</v>
      </c>
      <c r="V4041" t="str">
        <f>RIGHT(R4041,(LEN(R4041)-LEN(U4041)-1))</f>
        <v>plays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>(I4042/86400)+25569+(-5/24)</f>
        <v>42202.916666666664</v>
      </c>
      <c r="K4042">
        <v>1432100004</v>
      </c>
      <c r="L4042" s="13">
        <f>(K4042/86400)+25569+(-5/24)</f>
        <v>42144.023194444446</v>
      </c>
      <c r="M4042" s="15" t="str">
        <f>TEXT(L4042, "mmm")</f>
        <v>May</v>
      </c>
      <c r="N4042" s="15" t="str">
        <f>TEXT(L4042, "yyyy")</f>
        <v>2015</v>
      </c>
      <c r="O4042" t="b">
        <v>0</v>
      </c>
      <c r="P4042">
        <v>2</v>
      </c>
      <c r="Q4042" t="b">
        <v>0</v>
      </c>
      <c r="R4042" t="s">
        <v>8271</v>
      </c>
      <c r="S4042" s="10">
        <f>(E4042/D4042)*100</f>
        <v>31.25</v>
      </c>
      <c r="T4042" s="12">
        <f>IF(P4042&gt;0,E4042/P4042,0)</f>
        <v>1250</v>
      </c>
      <c r="U4042" t="str">
        <f>LEFT(R4042,FIND("/",R4042,1)-1)</f>
        <v>theater</v>
      </c>
      <c r="V4042" t="str">
        <f>RIGHT(R4042,(LEN(R4042)-LEN(U4042)-1))</f>
        <v>plays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>(I4043/86400)+25569+(-5/24)</f>
        <v>42619.265671296293</v>
      </c>
      <c r="K4043">
        <v>1467976954</v>
      </c>
      <c r="L4043" s="13">
        <f>(K4043/86400)+25569+(-5/24)</f>
        <v>42559.265671296293</v>
      </c>
      <c r="M4043" s="15" t="str">
        <f>TEXT(L4043, "mmm")</f>
        <v>Jul</v>
      </c>
      <c r="N4043" s="15" t="str">
        <f>TEXT(L4043, "yyyy")</f>
        <v>2016</v>
      </c>
      <c r="O4043" t="b">
        <v>0</v>
      </c>
      <c r="P4043">
        <v>2</v>
      </c>
      <c r="Q4043" t="b">
        <v>0</v>
      </c>
      <c r="R4043" t="s">
        <v>8271</v>
      </c>
      <c r="S4043" s="10">
        <f>(E4043/D4043)*100</f>
        <v>0.42</v>
      </c>
      <c r="T4043" s="12">
        <f>IF(P4043&gt;0,E4043/P4043,0)</f>
        <v>10.5</v>
      </c>
      <c r="U4043" t="str">
        <f>LEFT(R4043,FIND("/",R4043,1)-1)</f>
        <v>theater</v>
      </c>
      <c r="V4043" t="str">
        <f>RIGHT(R4043,(LEN(R4043)-LEN(U4043)-1))</f>
        <v>plays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>(I4044/86400)+25569+(-5/24)</f>
        <v>42024.594444444439</v>
      </c>
      <c r="K4044">
        <v>1419213664</v>
      </c>
      <c r="L4044" s="13">
        <f>(K4044/86400)+25569+(-5/24)</f>
        <v>41994.875740740739</v>
      </c>
      <c r="M4044" s="15" t="str">
        <f>TEXT(L4044, "mmm")</f>
        <v>Dec</v>
      </c>
      <c r="N4044" s="15" t="str">
        <f>TEXT(L4044, "yyyy")</f>
        <v>2014</v>
      </c>
      <c r="O4044" t="b">
        <v>0</v>
      </c>
      <c r="P4044">
        <v>3</v>
      </c>
      <c r="Q4044" t="b">
        <v>0</v>
      </c>
      <c r="R4044" t="s">
        <v>8271</v>
      </c>
      <c r="S4044" s="10">
        <f>(E4044/D4044)*100</f>
        <v>0.21</v>
      </c>
      <c r="T4044" s="12">
        <f>IF(P4044&gt;0,E4044/P4044,0)</f>
        <v>7</v>
      </c>
      <c r="U4044" t="str">
        <f>LEFT(R4044,FIND("/",R4044,1)-1)</f>
        <v>theater</v>
      </c>
      <c r="V4044" t="str">
        <f>RIGHT(R4044,(LEN(R4044)-LEN(U4044)-1))</f>
        <v>plays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>(I4045/86400)+25569+(-5/24)</f>
        <v>41963.749131944445</v>
      </c>
      <c r="K4045">
        <v>1415228325</v>
      </c>
      <c r="L4045" s="13">
        <f>(K4045/86400)+25569+(-5/24)</f>
        <v>41948.749131944445</v>
      </c>
      <c r="M4045" s="15" t="str">
        <f>TEXT(L4045, "mmm")</f>
        <v>Nov</v>
      </c>
      <c r="N4045" s="15" t="str">
        <f>TEXT(L4045, "yyyy")</f>
        <v>2014</v>
      </c>
      <c r="O4045" t="b">
        <v>0</v>
      </c>
      <c r="P4045">
        <v>0</v>
      </c>
      <c r="Q4045" t="b">
        <v>0</v>
      </c>
      <c r="R4045" t="s">
        <v>8271</v>
      </c>
      <c r="S4045" s="10">
        <f>(E4045/D4045)*100</f>
        <v>0</v>
      </c>
      <c r="T4045" s="12">
        <f>IF(P4045&gt;0,E4045/P4045,0)</f>
        <v>0</v>
      </c>
      <c r="U4045" t="str">
        <f>LEFT(R4045,FIND("/",R4045,1)-1)</f>
        <v>theater</v>
      </c>
      <c r="V4045" t="str">
        <f>RIGHT(R4045,(LEN(R4045)-LEN(U4045)-1))</f>
        <v>plays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>(I4046/86400)+25569+(-5/24)</f>
        <v>42103.999999999993</v>
      </c>
      <c r="K4046">
        <v>1426050982</v>
      </c>
      <c r="L4046" s="13">
        <f>(K4046/86400)+25569+(-5/24)</f>
        <v>42074.011365740742</v>
      </c>
      <c r="M4046" s="15" t="str">
        <f>TEXT(L4046, "mmm")</f>
        <v>Mar</v>
      </c>
      <c r="N4046" s="15" t="str">
        <f>TEXT(L4046, "yyyy")</f>
        <v>2015</v>
      </c>
      <c r="O4046" t="b">
        <v>0</v>
      </c>
      <c r="P4046">
        <v>4</v>
      </c>
      <c r="Q4046" t="b">
        <v>0</v>
      </c>
      <c r="R4046" t="s">
        <v>8271</v>
      </c>
      <c r="S4046" s="10">
        <f>(E4046/D4046)*100</f>
        <v>37.5</v>
      </c>
      <c r="T4046" s="12">
        <f>IF(P4046&gt;0,E4046/P4046,0)</f>
        <v>56.25</v>
      </c>
      <c r="U4046" t="str">
        <f>LEFT(R4046,FIND("/",R4046,1)-1)</f>
        <v>theater</v>
      </c>
      <c r="V4046" t="str">
        <f>RIGHT(R4046,(LEN(R4046)-LEN(U4046)-1))</f>
        <v>plays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>(I4047/86400)+25569+(-5/24)</f>
        <v>41871.992928240739</v>
      </c>
      <c r="K4047">
        <v>1406004589</v>
      </c>
      <c r="L4047" s="13">
        <f>(K4047/86400)+25569+(-5/24)</f>
        <v>41841.992928240739</v>
      </c>
      <c r="M4047" s="15" t="str">
        <f>TEXT(L4047, "mmm")</f>
        <v>Jul</v>
      </c>
      <c r="N4047" s="15" t="str">
        <f>TEXT(L4047, "yyyy")</f>
        <v>2014</v>
      </c>
      <c r="O4047" t="b">
        <v>0</v>
      </c>
      <c r="P4047">
        <v>1</v>
      </c>
      <c r="Q4047" t="b">
        <v>0</v>
      </c>
      <c r="R4047" t="s">
        <v>8271</v>
      </c>
      <c r="S4047" s="10">
        <f>(E4047/D4047)*100</f>
        <v>0.02</v>
      </c>
      <c r="T4047" s="12">
        <f>IF(P4047&gt;0,E4047/P4047,0)</f>
        <v>1</v>
      </c>
      <c r="U4047" t="str">
        <f>LEFT(R4047,FIND("/",R4047,1)-1)</f>
        <v>theater</v>
      </c>
      <c r="V4047" t="str">
        <f>RIGHT(R4047,(LEN(R4047)-LEN(U4047)-1))</f>
        <v>plays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>(I4048/86400)+25569+(-5/24)</f>
        <v>41934.442245370366</v>
      </c>
      <c r="K4048">
        <v>1411400210</v>
      </c>
      <c r="L4048" s="13">
        <f>(K4048/86400)+25569+(-5/24)</f>
        <v>41904.442245370366</v>
      </c>
      <c r="M4048" s="15" t="str">
        <f>TEXT(L4048, "mmm")</f>
        <v>Sep</v>
      </c>
      <c r="N4048" s="15" t="str">
        <f>TEXT(L4048, "yyyy")</f>
        <v>2014</v>
      </c>
      <c r="O4048" t="b">
        <v>0</v>
      </c>
      <c r="P4048">
        <v>12</v>
      </c>
      <c r="Q4048" t="b">
        <v>0</v>
      </c>
      <c r="R4048" t="s">
        <v>8271</v>
      </c>
      <c r="S4048" s="10">
        <f>(E4048/D4048)*100</f>
        <v>8.2142857142857135</v>
      </c>
      <c r="T4048" s="12">
        <f>IF(P4048&gt;0,E4048/P4048,0)</f>
        <v>38.333333333333336</v>
      </c>
      <c r="U4048" t="str">
        <f>LEFT(R4048,FIND("/",R4048,1)-1)</f>
        <v>theater</v>
      </c>
      <c r="V4048" t="str">
        <f>RIGHT(R4048,(LEN(R4048)-LEN(U4048)-1))</f>
        <v>plays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>(I4049/86400)+25569+(-5/24)</f>
        <v>42014.833333333336</v>
      </c>
      <c r="K4049">
        <v>1418862743</v>
      </c>
      <c r="L4049" s="13">
        <f>(K4049/86400)+25569+(-5/24)</f>
        <v>41990.814155092587</v>
      </c>
      <c r="M4049" s="15" t="str">
        <f>TEXT(L4049, "mmm")</f>
        <v>Dec</v>
      </c>
      <c r="N4049" s="15" t="str">
        <f>TEXT(L4049, "yyyy")</f>
        <v>2014</v>
      </c>
      <c r="O4049" t="b">
        <v>0</v>
      </c>
      <c r="P4049">
        <v>4</v>
      </c>
      <c r="Q4049" t="b">
        <v>0</v>
      </c>
      <c r="R4049" t="s">
        <v>8271</v>
      </c>
      <c r="S4049" s="10">
        <f>(E4049/D4049)*100</f>
        <v>2.1999999999999997</v>
      </c>
      <c r="T4049" s="12">
        <f>IF(P4049&gt;0,E4049/P4049,0)</f>
        <v>27.5</v>
      </c>
      <c r="U4049" t="str">
        <f>LEFT(R4049,FIND("/",R4049,1)-1)</f>
        <v>theater</v>
      </c>
      <c r="V4049" t="str">
        <f>RIGHT(R4049,(LEN(R4049)-LEN(U4049)-1))</f>
        <v>plays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>(I4050/86400)+25569+(-5/24)</f>
        <v>42471.259108796294</v>
      </c>
      <c r="K4050">
        <v>1457352787</v>
      </c>
      <c r="L4050" s="13">
        <f>(K4050/86400)+25569+(-5/24)</f>
        <v>42436.300775462958</v>
      </c>
      <c r="M4050" s="15" t="str">
        <f>TEXT(L4050, "mmm")</f>
        <v>Mar</v>
      </c>
      <c r="N4050" s="15" t="str">
        <f>TEXT(L4050, "yyyy")</f>
        <v>2016</v>
      </c>
      <c r="O4050" t="b">
        <v>0</v>
      </c>
      <c r="P4050">
        <v>91</v>
      </c>
      <c r="Q4050" t="b">
        <v>0</v>
      </c>
      <c r="R4050" t="s">
        <v>8271</v>
      </c>
      <c r="S4050" s="10">
        <f>(E4050/D4050)*100</f>
        <v>17.652941176470588</v>
      </c>
      <c r="T4050" s="12">
        <f>IF(P4050&gt;0,E4050/P4050,0)</f>
        <v>32.978021978021978</v>
      </c>
      <c r="U4050" t="str">
        <f>LEFT(R4050,FIND("/",R4050,1)-1)</f>
        <v>theater</v>
      </c>
      <c r="V4050" t="str">
        <f>RIGHT(R4050,(LEN(R4050)-LEN(U4050)-1))</f>
        <v>plays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>(I4051/86400)+25569+(-5/24)</f>
        <v>42199.750173611108</v>
      </c>
      <c r="K4051">
        <v>1434322815</v>
      </c>
      <c r="L4051" s="13">
        <f>(K4051/86400)+25569+(-5/24)</f>
        <v>42169.750173611108</v>
      </c>
      <c r="M4051" s="15" t="str">
        <f>TEXT(L4051, "mmm")</f>
        <v>Jun</v>
      </c>
      <c r="N4051" s="15" t="str">
        <f>TEXT(L4051, "yyyy")</f>
        <v>2015</v>
      </c>
      <c r="O4051" t="b">
        <v>0</v>
      </c>
      <c r="P4051">
        <v>1</v>
      </c>
      <c r="Q4051" t="b">
        <v>0</v>
      </c>
      <c r="R4051" t="s">
        <v>8271</v>
      </c>
      <c r="S4051" s="10">
        <f>(E4051/D4051)*100</f>
        <v>0.08</v>
      </c>
      <c r="T4051" s="12">
        <f>IF(P4051&gt;0,E4051/P4051,0)</f>
        <v>16</v>
      </c>
      <c r="U4051" t="str">
        <f>LEFT(R4051,FIND("/",R4051,1)-1)</f>
        <v>theater</v>
      </c>
      <c r="V4051" t="str">
        <f>RIGHT(R4051,(LEN(R4051)-LEN(U4051)-1))</f>
        <v>plays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>(I4052/86400)+25569+(-5/24)</f>
        <v>41935.428136574068</v>
      </c>
      <c r="K4052">
        <v>1411485391</v>
      </c>
      <c r="L4052" s="13">
        <f>(K4052/86400)+25569+(-5/24)</f>
        <v>41905.428136574068</v>
      </c>
      <c r="M4052" s="15" t="str">
        <f>TEXT(L4052, "mmm")</f>
        <v>Sep</v>
      </c>
      <c r="N4052" s="15" t="str">
        <f>TEXT(L4052, "yyyy")</f>
        <v>2014</v>
      </c>
      <c r="O4052" t="b">
        <v>0</v>
      </c>
      <c r="P4052">
        <v>1</v>
      </c>
      <c r="Q4052" t="b">
        <v>0</v>
      </c>
      <c r="R4052" t="s">
        <v>8271</v>
      </c>
      <c r="S4052" s="10">
        <f>(E4052/D4052)*100</f>
        <v>6.6666666666666666E-2</v>
      </c>
      <c r="T4052" s="12">
        <f>IF(P4052&gt;0,E4052/P4052,0)</f>
        <v>1</v>
      </c>
      <c r="U4052" t="str">
        <f>LEFT(R4052,FIND("/",R4052,1)-1)</f>
        <v>theater</v>
      </c>
      <c r="V4052" t="str">
        <f>RIGHT(R4052,(LEN(R4052)-LEN(U4052)-1))</f>
        <v>plays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>(I4053/86400)+25569+(-5/24)</f>
        <v>41768.078472222223</v>
      </c>
      <c r="K4053">
        <v>1399058797</v>
      </c>
      <c r="L4053" s="13">
        <f>(K4053/86400)+25569+(-5/24)</f>
        <v>41761.601817129624</v>
      </c>
      <c r="M4053" s="15" t="str">
        <f>TEXT(L4053, "mmm")</f>
        <v>May</v>
      </c>
      <c r="N4053" s="15" t="str">
        <f>TEXT(L4053, "yyyy")</f>
        <v>2014</v>
      </c>
      <c r="O4053" t="b">
        <v>0</v>
      </c>
      <c r="P4053">
        <v>0</v>
      </c>
      <c r="Q4053" t="b">
        <v>0</v>
      </c>
      <c r="R4053" t="s">
        <v>8271</v>
      </c>
      <c r="S4053" s="10">
        <f>(E4053/D4053)*100</f>
        <v>0</v>
      </c>
      <c r="T4053" s="12">
        <f>IF(P4053&gt;0,E4053/P4053,0)</f>
        <v>0</v>
      </c>
      <c r="U4053" t="str">
        <f>LEFT(R4053,FIND("/",R4053,1)-1)</f>
        <v>theater</v>
      </c>
      <c r="V4053" t="str">
        <f>RIGHT(R4053,(LEN(R4053)-LEN(U4053)-1))</f>
        <v>plays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>(I4054/86400)+25569+(-5/24)</f>
        <v>41925.670324074068</v>
      </c>
      <c r="K4054">
        <v>1408050316</v>
      </c>
      <c r="L4054" s="13">
        <f>(K4054/86400)+25569+(-5/24)</f>
        <v>41865.670324074068</v>
      </c>
      <c r="M4054" s="15" t="str">
        <f>TEXT(L4054, "mmm")</f>
        <v>Aug</v>
      </c>
      <c r="N4054" s="15" t="str">
        <f>TEXT(L4054, "yyyy")</f>
        <v>2014</v>
      </c>
      <c r="O4054" t="b">
        <v>0</v>
      </c>
      <c r="P4054">
        <v>13</v>
      </c>
      <c r="Q4054" t="b">
        <v>0</v>
      </c>
      <c r="R4054" t="s">
        <v>8271</v>
      </c>
      <c r="S4054" s="10">
        <f>(E4054/D4054)*100</f>
        <v>37.533333333333339</v>
      </c>
      <c r="T4054" s="12">
        <f>IF(P4054&gt;0,E4054/P4054,0)</f>
        <v>86.615384615384613</v>
      </c>
      <c r="U4054" t="str">
        <f>LEFT(R4054,FIND("/",R4054,1)-1)</f>
        <v>theater</v>
      </c>
      <c r="V4054" t="str">
        <f>RIGHT(R4054,(LEN(R4054)-LEN(U4054)-1))</f>
        <v>plays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>(I4055/86400)+25569+(-5/24)</f>
        <v>41958.624999999993</v>
      </c>
      <c r="K4055">
        <v>1413477228</v>
      </c>
      <c r="L4055" s="13">
        <f>(K4055/86400)+25569+(-5/24)</f>
        <v>41928.481805555552</v>
      </c>
      <c r="M4055" s="15" t="str">
        <f>TEXT(L4055, "mmm")</f>
        <v>Oct</v>
      </c>
      <c r="N4055" s="15" t="str">
        <f>TEXT(L4055, "yyyy")</f>
        <v>2014</v>
      </c>
      <c r="O4055" t="b">
        <v>0</v>
      </c>
      <c r="P4055">
        <v>2</v>
      </c>
      <c r="Q4055" t="b">
        <v>0</v>
      </c>
      <c r="R4055" t="s">
        <v>8271</v>
      </c>
      <c r="S4055" s="10">
        <f>(E4055/D4055)*100</f>
        <v>22</v>
      </c>
      <c r="T4055" s="12">
        <f>IF(P4055&gt;0,E4055/P4055,0)</f>
        <v>55</v>
      </c>
      <c r="U4055" t="str">
        <f>LEFT(R4055,FIND("/",R4055,1)-1)</f>
        <v>theater</v>
      </c>
      <c r="V4055" t="str">
        <f>RIGHT(R4055,(LEN(R4055)-LEN(U4055)-1))</f>
        <v>plays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>(I4056/86400)+25569+(-5/24)</f>
        <v>42643.958333333336</v>
      </c>
      <c r="K4056">
        <v>1472674285</v>
      </c>
      <c r="L4056" s="13">
        <f>(K4056/86400)+25569+(-5/24)</f>
        <v>42613.632928240739</v>
      </c>
      <c r="M4056" s="15" t="str">
        <f>TEXT(L4056, "mmm")</f>
        <v>Aug</v>
      </c>
      <c r="N4056" s="15" t="str">
        <f>TEXT(L4056, "yyyy")</f>
        <v>2016</v>
      </c>
      <c r="O4056" t="b">
        <v>0</v>
      </c>
      <c r="P4056">
        <v>0</v>
      </c>
      <c r="Q4056" t="b">
        <v>0</v>
      </c>
      <c r="R4056" t="s">
        <v>8271</v>
      </c>
      <c r="S4056" s="10">
        <f>(E4056/D4056)*100</f>
        <v>0</v>
      </c>
      <c r="T4056" s="12">
        <f>IF(P4056&gt;0,E4056/P4056,0)</f>
        <v>0</v>
      </c>
      <c r="U4056" t="str">
        <f>LEFT(R4056,FIND("/",R4056,1)-1)</f>
        <v>theater</v>
      </c>
      <c r="V4056" t="str">
        <f>RIGHT(R4056,(LEN(R4056)-LEN(U4056)-1))</f>
        <v>plays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>(I4057/86400)+25569+(-5/24)</f>
        <v>41809.44017361111</v>
      </c>
      <c r="K4057">
        <v>1400600031</v>
      </c>
      <c r="L4057" s="13">
        <f>(K4057/86400)+25569+(-5/24)</f>
        <v>41779.44017361111</v>
      </c>
      <c r="M4057" s="15" t="str">
        <f>TEXT(L4057, "mmm")</f>
        <v>May</v>
      </c>
      <c r="N4057" s="15" t="str">
        <f>TEXT(L4057, "yyyy")</f>
        <v>2014</v>
      </c>
      <c r="O4057" t="b">
        <v>0</v>
      </c>
      <c r="P4057">
        <v>21</v>
      </c>
      <c r="Q4057" t="b">
        <v>0</v>
      </c>
      <c r="R4057" t="s">
        <v>8271</v>
      </c>
      <c r="S4057" s="10">
        <f>(E4057/D4057)*100</f>
        <v>17.62</v>
      </c>
      <c r="T4057" s="12">
        <f>IF(P4057&gt;0,E4057/P4057,0)</f>
        <v>41.952380952380949</v>
      </c>
      <c r="U4057" t="str">
        <f>LEFT(R4057,FIND("/",R4057,1)-1)</f>
        <v>theater</v>
      </c>
      <c r="V4057" t="str">
        <f>RIGHT(R4057,(LEN(R4057)-LEN(U4057)-1))</f>
        <v>plays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>(I4058/86400)+25569+(-5/24)</f>
        <v>42554.624305555553</v>
      </c>
      <c r="K4058">
        <v>1465856639</v>
      </c>
      <c r="L4058" s="13">
        <f>(K4058/86400)+25569+(-5/24)</f>
        <v>42534.724988425922</v>
      </c>
      <c r="M4058" s="15" t="str">
        <f>TEXT(L4058, "mmm")</f>
        <v>Jun</v>
      </c>
      <c r="N4058" s="15" t="str">
        <f>TEXT(L4058, "yyyy")</f>
        <v>2016</v>
      </c>
      <c r="O4058" t="b">
        <v>0</v>
      </c>
      <c r="P4058">
        <v>9</v>
      </c>
      <c r="Q4058" t="b">
        <v>0</v>
      </c>
      <c r="R4058" t="s">
        <v>8271</v>
      </c>
      <c r="S4058" s="10">
        <f>(E4058/D4058)*100</f>
        <v>53</v>
      </c>
      <c r="T4058" s="12">
        <f>IF(P4058&gt;0,E4058/P4058,0)</f>
        <v>88.333333333333329</v>
      </c>
      <c r="U4058" t="str">
        <f>LEFT(R4058,FIND("/",R4058,1)-1)</f>
        <v>theater</v>
      </c>
      <c r="V4058" t="str">
        <f>RIGHT(R4058,(LEN(R4058)-LEN(U4058)-1))</f>
        <v>plays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>(I4059/86400)+25569+(-5/24)</f>
        <v>42333.749999999993</v>
      </c>
      <c r="K4059">
        <v>1446506080</v>
      </c>
      <c r="L4059" s="13">
        <f>(K4059/86400)+25569+(-5/24)</f>
        <v>42310.760185185187</v>
      </c>
      <c r="M4059" s="15" t="str">
        <f>TEXT(L4059, "mmm")</f>
        <v>Nov</v>
      </c>
      <c r="N4059" s="15" t="str">
        <f>TEXT(L4059, "yyyy")</f>
        <v>2015</v>
      </c>
      <c r="O4059" t="b">
        <v>0</v>
      </c>
      <c r="P4059">
        <v>6</v>
      </c>
      <c r="Q4059" t="b">
        <v>0</v>
      </c>
      <c r="R4059" t="s">
        <v>8271</v>
      </c>
      <c r="S4059" s="10">
        <f>(E4059/D4059)*100</f>
        <v>22.142857142857142</v>
      </c>
      <c r="T4059" s="12">
        <f>IF(P4059&gt;0,E4059/P4059,0)</f>
        <v>129.16666666666666</v>
      </c>
      <c r="U4059" t="str">
        <f>LEFT(R4059,FIND("/",R4059,1)-1)</f>
        <v>theater</v>
      </c>
      <c r="V4059" t="str">
        <f>RIGHT(R4059,(LEN(R4059)-LEN(U4059)-1))</f>
        <v>plays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>(I4060/86400)+25569+(-5/24)</f>
        <v>42460.957638888889</v>
      </c>
      <c r="K4060">
        <v>1458178044</v>
      </c>
      <c r="L4060" s="13">
        <f>(K4060/86400)+25569+(-5/24)</f>
        <v>42445.852361111109</v>
      </c>
      <c r="M4060" s="15" t="str">
        <f>TEXT(L4060, "mmm")</f>
        <v>Mar</v>
      </c>
      <c r="N4060" s="15" t="str">
        <f>TEXT(L4060, "yyyy")</f>
        <v>2016</v>
      </c>
      <c r="O4060" t="b">
        <v>0</v>
      </c>
      <c r="P4060">
        <v>4</v>
      </c>
      <c r="Q4060" t="b">
        <v>0</v>
      </c>
      <c r="R4060" t="s">
        <v>8271</v>
      </c>
      <c r="S4060" s="10">
        <f>(E4060/D4060)*100</f>
        <v>2.5333333333333332</v>
      </c>
      <c r="T4060" s="12">
        <f>IF(P4060&gt;0,E4060/P4060,0)</f>
        <v>23.75</v>
      </c>
      <c r="U4060" t="str">
        <f>LEFT(R4060,FIND("/",R4060,1)-1)</f>
        <v>theater</v>
      </c>
      <c r="V4060" t="str">
        <f>RIGHT(R4060,(LEN(R4060)-LEN(U4060)-1))</f>
        <v>plays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>(I4061/86400)+25569+(-5/24)</f>
        <v>41897.916666666664</v>
      </c>
      <c r="K4061">
        <v>1408116152</v>
      </c>
      <c r="L4061" s="13">
        <f>(K4061/86400)+25569+(-5/24)</f>
        <v>41866.432314814811</v>
      </c>
      <c r="M4061" s="15" t="str">
        <f>TEXT(L4061, "mmm")</f>
        <v>Aug</v>
      </c>
      <c r="N4061" s="15" t="str">
        <f>TEXT(L4061, "yyyy")</f>
        <v>2014</v>
      </c>
      <c r="O4061" t="b">
        <v>0</v>
      </c>
      <c r="P4061">
        <v>7</v>
      </c>
      <c r="Q4061" t="b">
        <v>0</v>
      </c>
      <c r="R4061" t="s">
        <v>8271</v>
      </c>
      <c r="S4061" s="10">
        <f>(E4061/D4061)*100</f>
        <v>2.5</v>
      </c>
      <c r="T4061" s="12">
        <f>IF(P4061&gt;0,E4061/P4061,0)</f>
        <v>35.714285714285715</v>
      </c>
      <c r="U4061" t="str">
        <f>LEFT(R4061,FIND("/",R4061,1)-1)</f>
        <v>theater</v>
      </c>
      <c r="V4061" t="str">
        <f>RIGHT(R4061,(LEN(R4061)-LEN(U4061)-1))</f>
        <v>plays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>(I4062/86400)+25569+(-5/24)</f>
        <v>41813.458333333328</v>
      </c>
      <c r="K4062">
        <v>1400604056</v>
      </c>
      <c r="L4062" s="13">
        <f>(K4062/86400)+25569+(-5/24)</f>
        <v>41779.486759259256</v>
      </c>
      <c r="M4062" s="15" t="str">
        <f>TEXT(L4062, "mmm")</f>
        <v>May</v>
      </c>
      <c r="N4062" s="15" t="str">
        <f>TEXT(L4062, "yyyy")</f>
        <v>2014</v>
      </c>
      <c r="O4062" t="b">
        <v>0</v>
      </c>
      <c r="P4062">
        <v>5</v>
      </c>
      <c r="Q4062" t="b">
        <v>0</v>
      </c>
      <c r="R4062" t="s">
        <v>8271</v>
      </c>
      <c r="S4062" s="10">
        <f>(E4062/D4062)*100</f>
        <v>2.85</v>
      </c>
      <c r="T4062" s="12">
        <f>IF(P4062&gt;0,E4062/P4062,0)</f>
        <v>57</v>
      </c>
      <c r="U4062" t="str">
        <f>LEFT(R4062,FIND("/",R4062,1)-1)</f>
        <v>theater</v>
      </c>
      <c r="V4062" t="str">
        <f>RIGHT(R4062,(LEN(R4062)-LEN(U4062)-1))</f>
        <v>plays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>(I4063/86400)+25569+(-5/24)</f>
        <v>42480.891469907401</v>
      </c>
      <c r="K4063">
        <v>1456025023</v>
      </c>
      <c r="L4063" s="13">
        <f>(K4063/86400)+25569+(-5/24)</f>
        <v>42420.933136574073</v>
      </c>
      <c r="M4063" s="15" t="str">
        <f>TEXT(L4063, "mmm")</f>
        <v>Feb</v>
      </c>
      <c r="N4063" s="15" t="str">
        <f>TEXT(L4063, "yyyy")</f>
        <v>2016</v>
      </c>
      <c r="O4063" t="b">
        <v>0</v>
      </c>
      <c r="P4063">
        <v>0</v>
      </c>
      <c r="Q4063" t="b">
        <v>0</v>
      </c>
      <c r="R4063" t="s">
        <v>8271</v>
      </c>
      <c r="S4063" s="10">
        <f>(E4063/D4063)*100</f>
        <v>0</v>
      </c>
      <c r="T4063" s="12">
        <f>IF(P4063&gt;0,E4063/P4063,0)</f>
        <v>0</v>
      </c>
      <c r="U4063" t="str">
        <f>LEFT(R4063,FIND("/",R4063,1)-1)</f>
        <v>theater</v>
      </c>
      <c r="V4063" t="str">
        <f>RIGHT(R4063,(LEN(R4063)-LEN(U4063)-1))</f>
        <v>plays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>(I4064/86400)+25569+(-5/24)</f>
        <v>42553.530879629623</v>
      </c>
      <c r="K4064">
        <v>1464889468</v>
      </c>
      <c r="L4064" s="13">
        <f>(K4064/86400)+25569+(-5/24)</f>
        <v>42523.530879629623</v>
      </c>
      <c r="M4064" s="15" t="str">
        <f>TEXT(L4064, "mmm")</f>
        <v>Jun</v>
      </c>
      <c r="N4064" s="15" t="str">
        <f>TEXT(L4064, "yyyy")</f>
        <v>2016</v>
      </c>
      <c r="O4064" t="b">
        <v>0</v>
      </c>
      <c r="P4064">
        <v>3</v>
      </c>
      <c r="Q4064" t="b">
        <v>0</v>
      </c>
      <c r="R4064" t="s">
        <v>8271</v>
      </c>
      <c r="S4064" s="10">
        <f>(E4064/D4064)*100</f>
        <v>2.4500000000000002</v>
      </c>
      <c r="T4064" s="12">
        <f>IF(P4064&gt;0,E4064/P4064,0)</f>
        <v>163.33333333333334</v>
      </c>
      <c r="U4064" t="str">
        <f>LEFT(R4064,FIND("/",R4064,1)-1)</f>
        <v>theater</v>
      </c>
      <c r="V4064" t="str">
        <f>RIGHT(R4064,(LEN(R4064)-LEN(U4064)-1))</f>
        <v>plays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>(I4065/86400)+25569+(-5/24)</f>
        <v>41817.473194444443</v>
      </c>
      <c r="K4065">
        <v>1401294084</v>
      </c>
      <c r="L4065" s="13">
        <f>(K4065/86400)+25569+(-5/24)</f>
        <v>41787.473194444443</v>
      </c>
      <c r="M4065" s="15" t="str">
        <f>TEXT(L4065, "mmm")</f>
        <v>May</v>
      </c>
      <c r="N4065" s="15" t="str">
        <f>TEXT(L4065, "yyyy")</f>
        <v>2014</v>
      </c>
      <c r="O4065" t="b">
        <v>0</v>
      </c>
      <c r="P4065">
        <v>9</v>
      </c>
      <c r="Q4065" t="b">
        <v>0</v>
      </c>
      <c r="R4065" t="s">
        <v>8271</v>
      </c>
      <c r="S4065" s="10">
        <f>(E4065/D4065)*100</f>
        <v>1.4210526315789473</v>
      </c>
      <c r="T4065" s="12">
        <f>IF(P4065&gt;0,E4065/P4065,0)</f>
        <v>15</v>
      </c>
      <c r="U4065" t="str">
        <f>LEFT(R4065,FIND("/",R4065,1)-1)</f>
        <v>theater</v>
      </c>
      <c r="V4065" t="str">
        <f>RIGHT(R4065,(LEN(R4065)-LEN(U4065)-1))</f>
        <v>plays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>(I4066/86400)+25569+(-5/24)</f>
        <v>42123.379930555551</v>
      </c>
      <c r="K4066">
        <v>1427724426</v>
      </c>
      <c r="L4066" s="13">
        <f>(K4066/86400)+25569+(-5/24)</f>
        <v>42093.379930555551</v>
      </c>
      <c r="M4066" s="15" t="str">
        <f>TEXT(L4066, "mmm")</f>
        <v>Mar</v>
      </c>
      <c r="N4066" s="15" t="str">
        <f>TEXT(L4066, "yyyy")</f>
        <v>2015</v>
      </c>
      <c r="O4066" t="b">
        <v>0</v>
      </c>
      <c r="P4066">
        <v>6</v>
      </c>
      <c r="Q4066" t="b">
        <v>0</v>
      </c>
      <c r="R4066" t="s">
        <v>8271</v>
      </c>
      <c r="S4066" s="10">
        <f>(E4066/D4066)*100</f>
        <v>19.25</v>
      </c>
      <c r="T4066" s="12">
        <f>IF(P4066&gt;0,E4066/P4066,0)</f>
        <v>64.166666666666671</v>
      </c>
      <c r="U4066" t="str">
        <f>LEFT(R4066,FIND("/",R4066,1)-1)</f>
        <v>theater</v>
      </c>
      <c r="V4066" t="str">
        <f>RIGHT(R4066,(LEN(R4066)-LEN(U4066)-1))</f>
        <v>plays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>(I4067/86400)+25569+(-5/24)</f>
        <v>41863.74318287037</v>
      </c>
      <c r="K4067">
        <v>1405291811</v>
      </c>
      <c r="L4067" s="13">
        <f>(K4067/86400)+25569+(-5/24)</f>
        <v>41833.74318287037</v>
      </c>
      <c r="M4067" s="15" t="str">
        <f>TEXT(L4067, "mmm")</f>
        <v>Jul</v>
      </c>
      <c r="N4067" s="15" t="str">
        <f>TEXT(L4067, "yyyy")</f>
        <v>2014</v>
      </c>
      <c r="O4067" t="b">
        <v>0</v>
      </c>
      <c r="P4067">
        <v>4</v>
      </c>
      <c r="Q4067" t="b">
        <v>0</v>
      </c>
      <c r="R4067" t="s">
        <v>8271</v>
      </c>
      <c r="S4067" s="10">
        <f>(E4067/D4067)*100</f>
        <v>0.67500000000000004</v>
      </c>
      <c r="T4067" s="12">
        <f>IF(P4067&gt;0,E4067/P4067,0)</f>
        <v>6.75</v>
      </c>
      <c r="U4067" t="str">
        <f>LEFT(R4067,FIND("/",R4067,1)-1)</f>
        <v>theater</v>
      </c>
      <c r="V4067" t="str">
        <f>RIGHT(R4067,(LEN(R4067)-LEN(U4067)-1))</f>
        <v>plays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>(I4068/86400)+25569+(-5/24)</f>
        <v>42508.830879629626</v>
      </c>
      <c r="K4068">
        <v>1461027388</v>
      </c>
      <c r="L4068" s="13">
        <f>(K4068/86400)+25569+(-5/24)</f>
        <v>42478.830879629626</v>
      </c>
      <c r="M4068" s="15" t="str">
        <f>TEXT(L4068, "mmm")</f>
        <v>Apr</v>
      </c>
      <c r="N4068" s="15" t="str">
        <f>TEXT(L4068, "yyyy")</f>
        <v>2016</v>
      </c>
      <c r="O4068" t="b">
        <v>0</v>
      </c>
      <c r="P4068">
        <v>1</v>
      </c>
      <c r="Q4068" t="b">
        <v>0</v>
      </c>
      <c r="R4068" t="s">
        <v>8271</v>
      </c>
      <c r="S4068" s="10">
        <f>(E4068/D4068)*100</f>
        <v>0.16666666666666669</v>
      </c>
      <c r="T4068" s="12">
        <f>IF(P4068&gt;0,E4068/P4068,0)</f>
        <v>25</v>
      </c>
      <c r="U4068" t="str">
        <f>LEFT(R4068,FIND("/",R4068,1)-1)</f>
        <v>theater</v>
      </c>
      <c r="V4068" t="str">
        <f>RIGHT(R4068,(LEN(R4068)-LEN(U4068)-1))</f>
        <v>plays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>(I4069/86400)+25569+(-5/24)</f>
        <v>42274.909143518518</v>
      </c>
      <c r="K4069">
        <v>1439952550</v>
      </c>
      <c r="L4069" s="13">
        <f>(K4069/86400)+25569+(-5/24)</f>
        <v>42234.909143518518</v>
      </c>
      <c r="M4069" s="15" t="str">
        <f>TEXT(L4069, "mmm")</f>
        <v>Aug</v>
      </c>
      <c r="N4069" s="15" t="str">
        <f>TEXT(L4069, "yyyy")</f>
        <v>2015</v>
      </c>
      <c r="O4069" t="b">
        <v>0</v>
      </c>
      <c r="P4069">
        <v>17</v>
      </c>
      <c r="Q4069" t="b">
        <v>0</v>
      </c>
      <c r="R4069" t="s">
        <v>8271</v>
      </c>
      <c r="S4069" s="10">
        <f>(E4069/D4069)*100</f>
        <v>60.9</v>
      </c>
      <c r="T4069" s="12">
        <f>IF(P4069&gt;0,E4069/P4069,0)</f>
        <v>179.11764705882354</v>
      </c>
      <c r="U4069" t="str">
        <f>LEFT(R4069,FIND("/",R4069,1)-1)</f>
        <v>theater</v>
      </c>
      <c r="V4069" t="str">
        <f>RIGHT(R4069,(LEN(R4069)-LEN(U4069)-1))</f>
        <v>plays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>(I4070/86400)+25569+(-5/24)</f>
        <v>42748.753472222219</v>
      </c>
      <c r="K4070">
        <v>1481756855</v>
      </c>
      <c r="L4070" s="13">
        <f>(K4070/86400)+25569+(-5/24)</f>
        <v>42718.755266203698</v>
      </c>
      <c r="M4070" s="15" t="str">
        <f>TEXT(L4070, "mmm")</f>
        <v>Dec</v>
      </c>
      <c r="N4070" s="15" t="str">
        <f>TEXT(L4070, "yyyy")</f>
        <v>2016</v>
      </c>
      <c r="O4070" t="b">
        <v>0</v>
      </c>
      <c r="P4070">
        <v>1</v>
      </c>
      <c r="Q4070" t="b">
        <v>0</v>
      </c>
      <c r="R4070" t="s">
        <v>8271</v>
      </c>
      <c r="S4070" s="10">
        <f>(E4070/D4070)*100</f>
        <v>1</v>
      </c>
      <c r="T4070" s="12">
        <f>IF(P4070&gt;0,E4070/P4070,0)</f>
        <v>34.950000000000003</v>
      </c>
      <c r="U4070" t="str">
        <f>LEFT(R4070,FIND("/",R4070,1)-1)</f>
        <v>theater</v>
      </c>
      <c r="V4070" t="str">
        <f>RIGHT(R4070,(LEN(R4070)-LEN(U4070)-1))</f>
        <v>plays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>(I4071/86400)+25569+(-5/24)</f>
        <v>42063.291666666664</v>
      </c>
      <c r="K4071">
        <v>1421596356</v>
      </c>
      <c r="L4071" s="13">
        <f>(K4071/86400)+25569+(-5/24)</f>
        <v>42022.453194444439</v>
      </c>
      <c r="M4071" s="15" t="str">
        <f>TEXT(L4071, "mmm")</f>
        <v>Jan</v>
      </c>
      <c r="N4071" s="15" t="str">
        <f>TEXT(L4071, "yyyy")</f>
        <v>2015</v>
      </c>
      <c r="O4071" t="b">
        <v>0</v>
      </c>
      <c r="P4071">
        <v>13</v>
      </c>
      <c r="Q4071" t="b">
        <v>0</v>
      </c>
      <c r="R4071" t="s">
        <v>8271</v>
      </c>
      <c r="S4071" s="10">
        <f>(E4071/D4071)*100</f>
        <v>34.4</v>
      </c>
      <c r="T4071" s="12">
        <f>IF(P4071&gt;0,E4071/P4071,0)</f>
        <v>33.07692307692308</v>
      </c>
      <c r="U4071" t="str">
        <f>LEFT(R4071,FIND("/",R4071,1)-1)</f>
        <v>theater</v>
      </c>
      <c r="V4071" t="str">
        <f>RIGHT(R4071,(LEN(R4071)-LEN(U4071)-1))</f>
        <v>plays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>(I4072/86400)+25569+(-5/24)</f>
        <v>42063.916666666664</v>
      </c>
      <c r="K4072">
        <v>1422374420</v>
      </c>
      <c r="L4072" s="13">
        <f>(K4072/86400)+25569+(-5/24)</f>
        <v>42031.458564814813</v>
      </c>
      <c r="M4072" s="15" t="str">
        <f>TEXT(L4072, "mmm")</f>
        <v>Jan</v>
      </c>
      <c r="N4072" s="15" t="str">
        <f>TEXT(L4072, "yyyy")</f>
        <v>2015</v>
      </c>
      <c r="O4072" t="b">
        <v>0</v>
      </c>
      <c r="P4072">
        <v>6</v>
      </c>
      <c r="Q4072" t="b">
        <v>0</v>
      </c>
      <c r="R4072" t="s">
        <v>8271</v>
      </c>
      <c r="S4072" s="10">
        <f>(E4072/D4072)*100</f>
        <v>16.5</v>
      </c>
      <c r="T4072" s="12">
        <f>IF(P4072&gt;0,E4072/P4072,0)</f>
        <v>27.5</v>
      </c>
      <c r="U4072" t="str">
        <f>LEFT(R4072,FIND("/",R4072,1)-1)</f>
        <v>theater</v>
      </c>
      <c r="V4072" t="str">
        <f>RIGHT(R4072,(LEN(R4072)-LEN(U4072)-1))</f>
        <v>plays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>(I4073/86400)+25569+(-5/24)</f>
        <v>42730.59642361111</v>
      </c>
      <c r="K4073">
        <v>1480187931</v>
      </c>
      <c r="L4073" s="13">
        <f>(K4073/86400)+25569+(-5/24)</f>
        <v>42700.59642361111</v>
      </c>
      <c r="M4073" s="15" t="str">
        <f>TEXT(L4073, "mmm")</f>
        <v>Nov</v>
      </c>
      <c r="N4073" s="15" t="str">
        <f>TEXT(L4073, "yyyy")</f>
        <v>2016</v>
      </c>
      <c r="O4073" t="b">
        <v>0</v>
      </c>
      <c r="P4073">
        <v>0</v>
      </c>
      <c r="Q4073" t="b">
        <v>0</v>
      </c>
      <c r="R4073" t="s">
        <v>8271</v>
      </c>
      <c r="S4073" s="10">
        <f>(E4073/D4073)*100</f>
        <v>0</v>
      </c>
      <c r="T4073" s="12">
        <f>IF(P4073&gt;0,E4073/P4073,0)</f>
        <v>0</v>
      </c>
      <c r="U4073" t="str">
        <f>LEFT(R4073,FIND("/",R4073,1)-1)</f>
        <v>theater</v>
      </c>
      <c r="V4073" t="str">
        <f>RIGHT(R4073,(LEN(R4073)-LEN(U4073)-1))</f>
        <v>plays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>(I4074/86400)+25569+(-5/24)</f>
        <v>41872.566099537034</v>
      </c>
      <c r="K4074">
        <v>1403462111</v>
      </c>
      <c r="L4074" s="13">
        <f>(K4074/86400)+25569+(-5/24)</f>
        <v>41812.566099537034</v>
      </c>
      <c r="M4074" s="15" t="str">
        <f>TEXT(L4074, "mmm")</f>
        <v>Jun</v>
      </c>
      <c r="N4074" s="15" t="str">
        <f>TEXT(L4074, "yyyy")</f>
        <v>2014</v>
      </c>
      <c r="O4074" t="b">
        <v>0</v>
      </c>
      <c r="P4074">
        <v>2</v>
      </c>
      <c r="Q4074" t="b">
        <v>0</v>
      </c>
      <c r="R4074" t="s">
        <v>8271</v>
      </c>
      <c r="S4074" s="10">
        <f>(E4074/D4074)*100</f>
        <v>0.4</v>
      </c>
      <c r="T4074" s="12">
        <f>IF(P4074&gt;0,E4074/P4074,0)</f>
        <v>2</v>
      </c>
      <c r="U4074" t="str">
        <f>LEFT(R4074,FIND("/",R4074,1)-1)</f>
        <v>theater</v>
      </c>
      <c r="V4074" t="str">
        <f>RIGHT(R4074,(LEN(R4074)-LEN(U4074)-1))</f>
        <v>plays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>(I4075/86400)+25569+(-5/24)</f>
        <v>42132.958333333336</v>
      </c>
      <c r="K4075">
        <v>1426407426</v>
      </c>
      <c r="L4075" s="13">
        <f>(K4075/86400)+25569+(-5/24)</f>
        <v>42078.136874999997</v>
      </c>
      <c r="M4075" s="15" t="str">
        <f>TEXT(L4075, "mmm")</f>
        <v>Mar</v>
      </c>
      <c r="N4075" s="15" t="str">
        <f>TEXT(L4075, "yyyy")</f>
        <v>2015</v>
      </c>
      <c r="O4075" t="b">
        <v>0</v>
      </c>
      <c r="P4075">
        <v>2</v>
      </c>
      <c r="Q4075" t="b">
        <v>0</v>
      </c>
      <c r="R4075" t="s">
        <v>8271</v>
      </c>
      <c r="S4075" s="10">
        <f>(E4075/D4075)*100</f>
        <v>1.0571428571428572</v>
      </c>
      <c r="T4075" s="12">
        <f>IF(P4075&gt;0,E4075/P4075,0)</f>
        <v>18.5</v>
      </c>
      <c r="U4075" t="str">
        <f>LEFT(R4075,FIND("/",R4075,1)-1)</f>
        <v>theater</v>
      </c>
      <c r="V4075" t="str">
        <f>RIGHT(R4075,(LEN(R4075)-LEN(U4075)-1))</f>
        <v>plays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>(I4076/86400)+25569+(-5/24)</f>
        <v>42313.386284722219</v>
      </c>
      <c r="K4076">
        <v>1444137375</v>
      </c>
      <c r="L4076" s="13">
        <f>(K4076/86400)+25569+(-5/24)</f>
        <v>42283.344618055555</v>
      </c>
      <c r="M4076" s="15" t="str">
        <f>TEXT(L4076, "mmm")</f>
        <v>Oct</v>
      </c>
      <c r="N4076" s="15" t="str">
        <f>TEXT(L4076, "yyyy")</f>
        <v>2015</v>
      </c>
      <c r="O4076" t="b">
        <v>0</v>
      </c>
      <c r="P4076">
        <v>21</v>
      </c>
      <c r="Q4076" t="b">
        <v>0</v>
      </c>
      <c r="R4076" t="s">
        <v>8271</v>
      </c>
      <c r="S4076" s="10">
        <f>(E4076/D4076)*100</f>
        <v>26.727272727272727</v>
      </c>
      <c r="T4076" s="12">
        <f>IF(P4076&gt;0,E4076/P4076,0)</f>
        <v>35</v>
      </c>
      <c r="U4076" t="str">
        <f>LEFT(R4076,FIND("/",R4076,1)-1)</f>
        <v>theater</v>
      </c>
      <c r="V4076" t="str">
        <f>RIGHT(R4076,(LEN(R4076)-LEN(U4076)-1))</f>
        <v>plays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>(I4077/86400)+25569+(-5/24)</f>
        <v>41820.519444444442</v>
      </c>
      <c r="K4077">
        <v>1400547969</v>
      </c>
      <c r="L4077" s="13">
        <f>(K4077/86400)+25569+(-5/24)</f>
        <v>41778.837604166663</v>
      </c>
      <c r="M4077" s="15" t="str">
        <f>TEXT(L4077, "mmm")</f>
        <v>May</v>
      </c>
      <c r="N4077" s="15" t="str">
        <f>TEXT(L4077, "yyyy")</f>
        <v>2014</v>
      </c>
      <c r="O4077" t="b">
        <v>0</v>
      </c>
      <c r="P4077">
        <v>13</v>
      </c>
      <c r="Q4077" t="b">
        <v>0</v>
      </c>
      <c r="R4077" t="s">
        <v>8271</v>
      </c>
      <c r="S4077" s="10">
        <f>(E4077/D4077)*100</f>
        <v>28.799999999999997</v>
      </c>
      <c r="T4077" s="12">
        <f>IF(P4077&gt;0,E4077/P4077,0)</f>
        <v>44.307692307692307</v>
      </c>
      <c r="U4077" t="str">
        <f>LEFT(R4077,FIND("/",R4077,1)-1)</f>
        <v>theater</v>
      </c>
      <c r="V4077" t="str">
        <f>RIGHT(R4077,(LEN(R4077)-LEN(U4077)-1))</f>
        <v>plays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>(I4078/86400)+25569+(-5/24)</f>
        <v>41933.618750000001</v>
      </c>
      <c r="K4078">
        <v>1411499149</v>
      </c>
      <c r="L4078" s="13">
        <f>(K4078/86400)+25569+(-5/24)</f>
        <v>41905.587372685179</v>
      </c>
      <c r="M4078" s="15" t="str">
        <f>TEXT(L4078, "mmm")</f>
        <v>Sep</v>
      </c>
      <c r="N4078" s="15" t="str">
        <f>TEXT(L4078, "yyyy")</f>
        <v>2014</v>
      </c>
      <c r="O4078" t="b">
        <v>0</v>
      </c>
      <c r="P4078">
        <v>0</v>
      </c>
      <c r="Q4078" t="b">
        <v>0</v>
      </c>
      <c r="R4078" t="s">
        <v>8271</v>
      </c>
      <c r="S4078" s="10">
        <f>(E4078/D4078)*100</f>
        <v>0</v>
      </c>
      <c r="T4078" s="12">
        <f>IF(P4078&gt;0,E4078/P4078,0)</f>
        <v>0</v>
      </c>
      <c r="U4078" t="str">
        <f>LEFT(R4078,FIND("/",R4078,1)-1)</f>
        <v>theater</v>
      </c>
      <c r="V4078" t="str">
        <f>RIGHT(R4078,(LEN(R4078)-LEN(U4078)-1))</f>
        <v>plays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>(I4079/86400)+25569+(-5/24)</f>
        <v>42725.502245370364</v>
      </c>
      <c r="K4079">
        <v>1479747794</v>
      </c>
      <c r="L4079" s="13">
        <f>(K4079/86400)+25569+(-5/24)</f>
        <v>42695.502245370364</v>
      </c>
      <c r="M4079" s="15" t="str">
        <f>TEXT(L4079, "mmm")</f>
        <v>Nov</v>
      </c>
      <c r="N4079" s="15" t="str">
        <f>TEXT(L4079, "yyyy")</f>
        <v>2016</v>
      </c>
      <c r="O4079" t="b">
        <v>0</v>
      </c>
      <c r="P4079">
        <v>6</v>
      </c>
      <c r="Q4079" t="b">
        <v>0</v>
      </c>
      <c r="R4079" t="s">
        <v>8271</v>
      </c>
      <c r="S4079" s="10">
        <f>(E4079/D4079)*100</f>
        <v>8.9</v>
      </c>
      <c r="T4079" s="12">
        <f>IF(P4079&gt;0,E4079/P4079,0)</f>
        <v>222.5</v>
      </c>
      <c r="U4079" t="str">
        <f>LEFT(R4079,FIND("/",R4079,1)-1)</f>
        <v>theater</v>
      </c>
      <c r="V4079" t="str">
        <f>RIGHT(R4079,(LEN(R4079)-LEN(U4079)-1))</f>
        <v>plays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>(I4080/86400)+25569+(-5/24)</f>
        <v>42762.579189814809</v>
      </c>
      <c r="K4080">
        <v>1482951242</v>
      </c>
      <c r="L4080" s="13">
        <f>(K4080/86400)+25569+(-5/24)</f>
        <v>42732.579189814809</v>
      </c>
      <c r="M4080" s="15" t="str">
        <f>TEXT(L4080, "mmm")</f>
        <v>Dec</v>
      </c>
      <c r="N4080" s="15" t="str">
        <f>TEXT(L4080, "yyyy")</f>
        <v>2016</v>
      </c>
      <c r="O4080" t="b">
        <v>0</v>
      </c>
      <c r="P4080">
        <v>0</v>
      </c>
      <c r="Q4080" t="b">
        <v>0</v>
      </c>
      <c r="R4080" t="s">
        <v>8271</v>
      </c>
      <c r="S4080" s="10">
        <f>(E4080/D4080)*100</f>
        <v>0</v>
      </c>
      <c r="T4080" s="12">
        <f>IF(P4080&gt;0,E4080/P4080,0)</f>
        <v>0</v>
      </c>
      <c r="U4080" t="str">
        <f>LEFT(R4080,FIND("/",R4080,1)-1)</f>
        <v>theater</v>
      </c>
      <c r="V4080" t="str">
        <f>RIGHT(R4080,(LEN(R4080)-LEN(U4080)-1))</f>
        <v>plays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>(I4081/86400)+25569+(-5/24)</f>
        <v>42540.730567129627</v>
      </c>
      <c r="K4081">
        <v>1463783521</v>
      </c>
      <c r="L4081" s="13">
        <f>(K4081/86400)+25569+(-5/24)</f>
        <v>42510.730567129627</v>
      </c>
      <c r="M4081" s="15" t="str">
        <f>TEXT(L4081, "mmm")</f>
        <v>May</v>
      </c>
      <c r="N4081" s="15" t="str">
        <f>TEXT(L4081, "yyyy")</f>
        <v>2016</v>
      </c>
      <c r="O4081" t="b">
        <v>0</v>
      </c>
      <c r="P4081">
        <v>1</v>
      </c>
      <c r="Q4081" t="b">
        <v>0</v>
      </c>
      <c r="R4081" t="s">
        <v>8271</v>
      </c>
      <c r="S4081" s="10">
        <f>(E4081/D4081)*100</f>
        <v>0.16666666666666669</v>
      </c>
      <c r="T4081" s="12">
        <f>IF(P4081&gt;0,E4081/P4081,0)</f>
        <v>5</v>
      </c>
      <c r="U4081" t="str">
        <f>LEFT(R4081,FIND("/",R4081,1)-1)</f>
        <v>theater</v>
      </c>
      <c r="V4081" t="str">
        <f>RIGHT(R4081,(LEN(R4081)-LEN(U4081)-1))</f>
        <v>plays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>(I4082/86400)+25569+(-5/24)</f>
        <v>42535.579166666663</v>
      </c>
      <c r="K4082">
        <v>1463849116</v>
      </c>
      <c r="L4082" s="13">
        <f>(K4082/86400)+25569+(-5/24)</f>
        <v>42511.489768518521</v>
      </c>
      <c r="M4082" s="15" t="str">
        <f>TEXT(L4082, "mmm")</f>
        <v>May</v>
      </c>
      <c r="N4082" s="15" t="str">
        <f>TEXT(L4082, "yyyy")</f>
        <v>2016</v>
      </c>
      <c r="O4082" t="b">
        <v>0</v>
      </c>
      <c r="P4082">
        <v>0</v>
      </c>
      <c r="Q4082" t="b">
        <v>0</v>
      </c>
      <c r="R4082" t="s">
        <v>8271</v>
      </c>
      <c r="S4082" s="10">
        <f>(E4082/D4082)*100</f>
        <v>0</v>
      </c>
      <c r="T4082" s="12">
        <f>IF(P4082&gt;0,E4082/P4082,0)</f>
        <v>0</v>
      </c>
      <c r="U4082" t="str">
        <f>LEFT(R4082,FIND("/",R4082,1)-1)</f>
        <v>theater</v>
      </c>
      <c r="V4082" t="str">
        <f>RIGHT(R4082,(LEN(R4082)-LEN(U4082)-1))</f>
        <v>plays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>(I4083/86400)+25569+(-5/24)</f>
        <v>42071.331307870372</v>
      </c>
      <c r="K4083">
        <v>1423231025</v>
      </c>
      <c r="L4083" s="13">
        <f>(K4083/86400)+25569+(-5/24)</f>
        <v>42041.372974537029</v>
      </c>
      <c r="M4083" s="15" t="str">
        <f>TEXT(L4083, "mmm")</f>
        <v>Feb</v>
      </c>
      <c r="N4083" s="15" t="str">
        <f>TEXT(L4083, "yyyy")</f>
        <v>2015</v>
      </c>
      <c r="O4083" t="b">
        <v>0</v>
      </c>
      <c r="P4083">
        <v>12</v>
      </c>
      <c r="Q4083" t="b">
        <v>0</v>
      </c>
      <c r="R4083" t="s">
        <v>8271</v>
      </c>
      <c r="S4083" s="10">
        <f>(E4083/D4083)*100</f>
        <v>15.737410071942445</v>
      </c>
      <c r="T4083" s="12">
        <f>IF(P4083&gt;0,E4083/P4083,0)</f>
        <v>29.166666666666668</v>
      </c>
      <c r="U4083" t="str">
        <f>LEFT(R4083,FIND("/",R4083,1)-1)</f>
        <v>theater</v>
      </c>
      <c r="V4083" t="str">
        <f>RIGHT(R4083,(LEN(R4083)-LEN(U4083)-1))</f>
        <v>plays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>(I4084/86400)+25569+(-5/24)</f>
        <v>42322.749999999993</v>
      </c>
      <c r="K4084">
        <v>1446179553</v>
      </c>
      <c r="L4084" s="13">
        <f>(K4084/86400)+25569+(-5/24)</f>
        <v>42306.980937499997</v>
      </c>
      <c r="M4084" s="15" t="str">
        <f>TEXT(L4084, "mmm")</f>
        <v>Oct</v>
      </c>
      <c r="N4084" s="15" t="str">
        <f>TEXT(L4084, "yyyy")</f>
        <v>2015</v>
      </c>
      <c r="O4084" t="b">
        <v>0</v>
      </c>
      <c r="P4084">
        <v>2</v>
      </c>
      <c r="Q4084" t="b">
        <v>0</v>
      </c>
      <c r="R4084" t="s">
        <v>8271</v>
      </c>
      <c r="S4084" s="10">
        <f>(E4084/D4084)*100</f>
        <v>2</v>
      </c>
      <c r="T4084" s="12">
        <f>IF(P4084&gt;0,E4084/P4084,0)</f>
        <v>1.5</v>
      </c>
      <c r="U4084" t="str">
        <f>LEFT(R4084,FIND("/",R4084,1)-1)</f>
        <v>theater</v>
      </c>
      <c r="V4084" t="str">
        <f>RIGHT(R4084,(LEN(R4084)-LEN(U4084)-1))</f>
        <v>plays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>(I4085/86400)+25569+(-5/24)</f>
        <v>42383.553425925922</v>
      </c>
      <c r="K4085">
        <v>1450203416</v>
      </c>
      <c r="L4085" s="13">
        <f>(K4085/86400)+25569+(-5/24)</f>
        <v>42353.553425925922</v>
      </c>
      <c r="M4085" s="15" t="str">
        <f>TEXT(L4085, "mmm")</f>
        <v>Dec</v>
      </c>
      <c r="N4085" s="15" t="str">
        <f>TEXT(L4085, "yyyy")</f>
        <v>2015</v>
      </c>
      <c r="O4085" t="b">
        <v>0</v>
      </c>
      <c r="P4085">
        <v>6</v>
      </c>
      <c r="Q4085" t="b">
        <v>0</v>
      </c>
      <c r="R4085" t="s">
        <v>8271</v>
      </c>
      <c r="S4085" s="10">
        <f>(E4085/D4085)*100</f>
        <v>21.685714285714287</v>
      </c>
      <c r="T4085" s="12">
        <f>IF(P4085&gt;0,E4085/P4085,0)</f>
        <v>126.5</v>
      </c>
      <c r="U4085" t="str">
        <f>LEFT(R4085,FIND("/",R4085,1)-1)</f>
        <v>theater</v>
      </c>
      <c r="V4085" t="str">
        <f>RIGHT(R4085,(LEN(R4085)-LEN(U4085)-1))</f>
        <v>plays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>(I4086/86400)+25569+(-5/24)</f>
        <v>42652.228078703702</v>
      </c>
      <c r="K4086">
        <v>1473416906</v>
      </c>
      <c r="L4086" s="13">
        <f>(K4086/86400)+25569+(-5/24)</f>
        <v>42622.228078703702</v>
      </c>
      <c r="M4086" s="15" t="str">
        <f>TEXT(L4086, "mmm")</f>
        <v>Sep</v>
      </c>
      <c r="N4086" s="15" t="str">
        <f>TEXT(L4086, "yyyy")</f>
        <v>2016</v>
      </c>
      <c r="O4086" t="b">
        <v>0</v>
      </c>
      <c r="P4086">
        <v>1</v>
      </c>
      <c r="Q4086" t="b">
        <v>0</v>
      </c>
      <c r="R4086" t="s">
        <v>8271</v>
      </c>
      <c r="S4086" s="10">
        <f>(E4086/D4086)*100</f>
        <v>0.33333333333333337</v>
      </c>
      <c r="T4086" s="12">
        <f>IF(P4086&gt;0,E4086/P4086,0)</f>
        <v>10</v>
      </c>
      <c r="U4086" t="str">
        <f>LEFT(R4086,FIND("/",R4086,1)-1)</f>
        <v>theater</v>
      </c>
      <c r="V4086" t="str">
        <f>RIGHT(R4086,(LEN(R4086)-LEN(U4086)-1))</f>
        <v>plays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>(I4087/86400)+25569+(-5/24)</f>
        <v>42086.957638888889</v>
      </c>
      <c r="K4087">
        <v>1424701775</v>
      </c>
      <c r="L4087" s="13">
        <f>(K4087/86400)+25569+(-5/24)</f>
        <v>42058.395543981482</v>
      </c>
      <c r="M4087" s="15" t="str">
        <f>TEXT(L4087, "mmm")</f>
        <v>Feb</v>
      </c>
      <c r="N4087" s="15" t="str">
        <f>TEXT(L4087, "yyyy")</f>
        <v>2015</v>
      </c>
      <c r="O4087" t="b">
        <v>0</v>
      </c>
      <c r="P4087">
        <v>1</v>
      </c>
      <c r="Q4087" t="b">
        <v>0</v>
      </c>
      <c r="R4087" t="s">
        <v>8271</v>
      </c>
      <c r="S4087" s="10">
        <f>(E4087/D4087)*100</f>
        <v>0.2857142857142857</v>
      </c>
      <c r="T4087" s="12">
        <f>IF(P4087&gt;0,E4087/P4087,0)</f>
        <v>10</v>
      </c>
      <c r="U4087" t="str">
        <f>LEFT(R4087,FIND("/",R4087,1)-1)</f>
        <v>theater</v>
      </c>
      <c r="V4087" t="str">
        <f>RIGHT(R4087,(LEN(R4087)-LEN(U4087)-1))</f>
        <v>plays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>(I4088/86400)+25569+(-5/24)</f>
        <v>42328.958333333336</v>
      </c>
      <c r="K4088">
        <v>1445985299</v>
      </c>
      <c r="L4088" s="13">
        <f>(K4088/86400)+25569+(-5/24)</f>
        <v>42304.732627314814</v>
      </c>
      <c r="M4088" s="15" t="str">
        <f>TEXT(L4088, "mmm")</f>
        <v>Oct</v>
      </c>
      <c r="N4088" s="15" t="str">
        <f>TEXT(L4088, "yyyy")</f>
        <v>2015</v>
      </c>
      <c r="O4088" t="b">
        <v>0</v>
      </c>
      <c r="P4088">
        <v>5</v>
      </c>
      <c r="Q4088" t="b">
        <v>0</v>
      </c>
      <c r="R4088" t="s">
        <v>8271</v>
      </c>
      <c r="S4088" s="10">
        <f>(E4088/D4088)*100</f>
        <v>4.7</v>
      </c>
      <c r="T4088" s="12">
        <f>IF(P4088&gt;0,E4088/P4088,0)</f>
        <v>9.4</v>
      </c>
      <c r="U4088" t="str">
        <f>LEFT(R4088,FIND("/",R4088,1)-1)</f>
        <v>theater</v>
      </c>
      <c r="V4088" t="str">
        <f>RIGHT(R4088,(LEN(R4088)-LEN(U4088)-1))</f>
        <v>plays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>(I4089/86400)+25569+(-5/24)</f>
        <v>42568.53456018518</v>
      </c>
      <c r="K4089">
        <v>1466185786</v>
      </c>
      <c r="L4089" s="13">
        <f>(K4089/86400)+25569+(-5/24)</f>
        <v>42538.53456018518</v>
      </c>
      <c r="M4089" s="15" t="str">
        <f>TEXT(L4089, "mmm")</f>
        <v>Jun</v>
      </c>
      <c r="N4089" s="15" t="str">
        <f>TEXT(L4089, "yyyy")</f>
        <v>2016</v>
      </c>
      <c r="O4089" t="b">
        <v>0</v>
      </c>
      <c r="P4089">
        <v>0</v>
      </c>
      <c r="Q4089" t="b">
        <v>0</v>
      </c>
      <c r="R4089" t="s">
        <v>8271</v>
      </c>
      <c r="S4089" s="10">
        <f>(E4089/D4089)*100</f>
        <v>0</v>
      </c>
      <c r="T4089" s="12">
        <f>IF(P4089&gt;0,E4089/P4089,0)</f>
        <v>0</v>
      </c>
      <c r="U4089" t="str">
        <f>LEFT(R4089,FIND("/",R4089,1)-1)</f>
        <v>theater</v>
      </c>
      <c r="V4089" t="str">
        <f>RIGHT(R4089,(LEN(R4089)-LEN(U4089)-1))</f>
        <v>plays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>(I4090/86400)+25569+(-5/24)</f>
        <v>42020.226388888885</v>
      </c>
      <c r="K4090">
        <v>1418827324</v>
      </c>
      <c r="L4090" s="13">
        <f>(K4090/86400)+25569+(-5/24)</f>
        <v>41990.40421296296</v>
      </c>
      <c r="M4090" s="15" t="str">
        <f>TEXT(L4090, "mmm")</f>
        <v>Dec</v>
      </c>
      <c r="N4090" s="15" t="str">
        <f>TEXT(L4090, "yyyy")</f>
        <v>2014</v>
      </c>
      <c r="O4090" t="b">
        <v>0</v>
      </c>
      <c r="P4090">
        <v>3</v>
      </c>
      <c r="Q4090" t="b">
        <v>0</v>
      </c>
      <c r="R4090" t="s">
        <v>8271</v>
      </c>
      <c r="S4090" s="10">
        <f>(E4090/D4090)*100</f>
        <v>10.8</v>
      </c>
      <c r="T4090" s="12">
        <f>IF(P4090&gt;0,E4090/P4090,0)</f>
        <v>72</v>
      </c>
      <c r="U4090" t="str">
        <f>LEFT(R4090,FIND("/",R4090,1)-1)</f>
        <v>theater</v>
      </c>
      <c r="V4090" t="str">
        <f>RIGHT(R4090,(LEN(R4090)-LEN(U4090)-1))</f>
        <v>plays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>(I4091/86400)+25569+(-5/24)</f>
        <v>42155.524305555555</v>
      </c>
      <c r="K4091">
        <v>1430242488</v>
      </c>
      <c r="L4091" s="13">
        <f>(K4091/86400)+25569+(-5/24)</f>
        <v>42122.524166666662</v>
      </c>
      <c r="M4091" s="15" t="str">
        <f>TEXT(L4091, "mmm")</f>
        <v>Apr</v>
      </c>
      <c r="N4091" s="15" t="str">
        <f>TEXT(L4091, "yyyy")</f>
        <v>2015</v>
      </c>
      <c r="O4091" t="b">
        <v>0</v>
      </c>
      <c r="P4091">
        <v>8</v>
      </c>
      <c r="Q4091" t="b">
        <v>0</v>
      </c>
      <c r="R4091" t="s">
        <v>8271</v>
      </c>
      <c r="S4091" s="10">
        <f>(E4091/D4091)*100</f>
        <v>4.8</v>
      </c>
      <c r="T4091" s="12">
        <f>IF(P4091&gt;0,E4091/P4091,0)</f>
        <v>30</v>
      </c>
      <c r="U4091" t="str">
        <f>LEFT(R4091,FIND("/",R4091,1)-1)</f>
        <v>theater</v>
      </c>
      <c r="V4091" t="str">
        <f>RIGHT(R4091,(LEN(R4091)-LEN(U4091)-1))</f>
        <v>plays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>(I4092/86400)+25569+(-5/24)</f>
        <v>42223.416666666664</v>
      </c>
      <c r="K4092">
        <v>1437754137</v>
      </c>
      <c r="L4092" s="13">
        <f>(K4092/86400)+25569+(-5/24)</f>
        <v>42209.464548611104</v>
      </c>
      <c r="M4092" s="15" t="str">
        <f>TEXT(L4092, "mmm")</f>
        <v>Jul</v>
      </c>
      <c r="N4092" s="15" t="str">
        <f>TEXT(L4092, "yyyy")</f>
        <v>2015</v>
      </c>
      <c r="O4092" t="b">
        <v>0</v>
      </c>
      <c r="P4092">
        <v>3</v>
      </c>
      <c r="Q4092" t="b">
        <v>0</v>
      </c>
      <c r="R4092" t="s">
        <v>8271</v>
      </c>
      <c r="S4092" s="10">
        <f>(E4092/D4092)*100</f>
        <v>3.2</v>
      </c>
      <c r="T4092" s="12">
        <f>IF(P4092&gt;0,E4092/P4092,0)</f>
        <v>10.666666666666666</v>
      </c>
      <c r="U4092" t="str">
        <f>LEFT(R4092,FIND("/",R4092,1)-1)</f>
        <v>theater</v>
      </c>
      <c r="V4092" t="str">
        <f>RIGHT(R4092,(LEN(R4092)-LEN(U4092)-1))</f>
        <v>plays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>(I4093/86400)+25569+(-5/24)</f>
        <v>42020.298043981478</v>
      </c>
      <c r="K4093">
        <v>1418818151</v>
      </c>
      <c r="L4093" s="13">
        <f>(K4093/86400)+25569+(-5/24)</f>
        <v>41990.298043981478</v>
      </c>
      <c r="M4093" s="15" t="str">
        <f>TEXT(L4093, "mmm")</f>
        <v>Dec</v>
      </c>
      <c r="N4093" s="15" t="str">
        <f>TEXT(L4093, "yyyy")</f>
        <v>2014</v>
      </c>
      <c r="O4093" t="b">
        <v>0</v>
      </c>
      <c r="P4093">
        <v>8</v>
      </c>
      <c r="Q4093" t="b">
        <v>0</v>
      </c>
      <c r="R4093" t="s">
        <v>8271</v>
      </c>
      <c r="S4093" s="10">
        <f>(E4093/D4093)*100</f>
        <v>12.75</v>
      </c>
      <c r="T4093" s="12">
        <f>IF(P4093&gt;0,E4093/P4093,0)</f>
        <v>25.5</v>
      </c>
      <c r="U4093" t="str">
        <f>LEFT(R4093,FIND("/",R4093,1)-1)</f>
        <v>theater</v>
      </c>
      <c r="V4093" t="str">
        <f>RIGHT(R4093,(LEN(R4093)-LEN(U4093)-1))</f>
        <v>plays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>(I4094/86400)+25569+(-5/24)</f>
        <v>42098.944988425923</v>
      </c>
      <c r="K4094">
        <v>1423024847</v>
      </c>
      <c r="L4094" s="13">
        <f>(K4094/86400)+25569+(-5/24)</f>
        <v>42038.986655092587</v>
      </c>
      <c r="M4094" s="15" t="str">
        <f>TEXT(L4094, "mmm")</f>
        <v>Feb</v>
      </c>
      <c r="N4094" s="15" t="str">
        <f>TEXT(L4094, "yyyy")</f>
        <v>2015</v>
      </c>
      <c r="O4094" t="b">
        <v>0</v>
      </c>
      <c r="P4094">
        <v>1</v>
      </c>
      <c r="Q4094" t="b">
        <v>0</v>
      </c>
      <c r="R4094" t="s">
        <v>8271</v>
      </c>
      <c r="S4094" s="10">
        <f>(E4094/D4094)*100</f>
        <v>1.8181818181818181E-2</v>
      </c>
      <c r="T4094" s="12">
        <f>IF(P4094&gt;0,E4094/P4094,0)</f>
        <v>20</v>
      </c>
      <c r="U4094" t="str">
        <f>LEFT(R4094,FIND("/",R4094,1)-1)</f>
        <v>theater</v>
      </c>
      <c r="V4094" t="str">
        <f>RIGHT(R4094,(LEN(R4094)-LEN(U4094)-1))</f>
        <v>plays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>(I4095/86400)+25569+(-5/24)</f>
        <v>42238.607557870368</v>
      </c>
      <c r="K4095">
        <v>1435088093</v>
      </c>
      <c r="L4095" s="13">
        <f>(K4095/86400)+25569+(-5/24)</f>
        <v>42178.607557870368</v>
      </c>
      <c r="M4095" s="15" t="str">
        <f>TEXT(L4095, "mmm")</f>
        <v>Jun</v>
      </c>
      <c r="N4095" s="15" t="str">
        <f>TEXT(L4095, "yyyy")</f>
        <v>2015</v>
      </c>
      <c r="O4095" t="b">
        <v>0</v>
      </c>
      <c r="P4095">
        <v>4</v>
      </c>
      <c r="Q4095" t="b">
        <v>0</v>
      </c>
      <c r="R4095" t="s">
        <v>8271</v>
      </c>
      <c r="S4095" s="10">
        <f>(E4095/D4095)*100</f>
        <v>2.4</v>
      </c>
      <c r="T4095" s="12">
        <f>IF(P4095&gt;0,E4095/P4095,0)</f>
        <v>15</v>
      </c>
      <c r="U4095" t="str">
        <f>LEFT(R4095,FIND("/",R4095,1)-1)</f>
        <v>theater</v>
      </c>
      <c r="V4095" t="str">
        <f>RIGHT(R4095,(LEN(R4095)-LEN(U4095)-1))</f>
        <v>plays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>(I4096/86400)+25569+(-5/24)</f>
        <v>41933.999305555553</v>
      </c>
      <c r="K4096">
        <v>1410141900</v>
      </c>
      <c r="L4096" s="13">
        <f>(K4096/86400)+25569+(-5/24)</f>
        <v>41889.878472222219</v>
      </c>
      <c r="M4096" s="15" t="str">
        <f>TEXT(L4096, "mmm")</f>
        <v>Sep</v>
      </c>
      <c r="N4096" s="15" t="str">
        <f>TEXT(L4096, "yyyy")</f>
        <v>2014</v>
      </c>
      <c r="O4096" t="b">
        <v>0</v>
      </c>
      <c r="P4096">
        <v>8</v>
      </c>
      <c r="Q4096" t="b">
        <v>0</v>
      </c>
      <c r="R4096" t="s">
        <v>8271</v>
      </c>
      <c r="S4096" s="10">
        <f>(E4096/D4096)*100</f>
        <v>36.5</v>
      </c>
      <c r="T4096" s="12">
        <f>IF(P4096&gt;0,E4096/P4096,0)</f>
        <v>91.25</v>
      </c>
      <c r="U4096" t="str">
        <f>LEFT(R4096,FIND("/",R4096,1)-1)</f>
        <v>theater</v>
      </c>
      <c r="V4096" t="str">
        <f>RIGHT(R4096,(LEN(R4096)-LEN(U4096)-1))</f>
        <v>plays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>(I4097/86400)+25569+(-5/24)</f>
        <v>42722.823495370372</v>
      </c>
      <c r="K4097">
        <v>1479516350</v>
      </c>
      <c r="L4097" s="13">
        <f>(K4097/86400)+25569+(-5/24)</f>
        <v>42692.823495370372</v>
      </c>
      <c r="M4097" s="15" t="str">
        <f>TEXT(L4097, "mmm")</f>
        <v>Nov</v>
      </c>
      <c r="N4097" s="15" t="str">
        <f>TEXT(L4097, "yyyy")</f>
        <v>2016</v>
      </c>
      <c r="O4097" t="b">
        <v>0</v>
      </c>
      <c r="P4097">
        <v>1</v>
      </c>
      <c r="Q4097" t="b">
        <v>0</v>
      </c>
      <c r="R4097" t="s">
        <v>8271</v>
      </c>
      <c r="S4097" s="10">
        <f>(E4097/D4097)*100</f>
        <v>2.666666666666667</v>
      </c>
      <c r="T4097" s="12">
        <f>IF(P4097&gt;0,E4097/P4097,0)</f>
        <v>800</v>
      </c>
      <c r="U4097" t="str">
        <f>LEFT(R4097,FIND("/",R4097,1)-1)</f>
        <v>theater</v>
      </c>
      <c r="V4097" t="str">
        <f>RIGHT(R4097,(LEN(R4097)-LEN(U4097)-1))</f>
        <v>plays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>(I4098/86400)+25569+(-5/24)</f>
        <v>42794.160416666666</v>
      </c>
      <c r="K4098">
        <v>1484484219</v>
      </c>
      <c r="L4098" s="13">
        <f>(K4098/86400)+25569+(-5/24)</f>
        <v>42750.321979166663</v>
      </c>
      <c r="M4098" s="15" t="str">
        <f>TEXT(L4098, "mmm")</f>
        <v>Jan</v>
      </c>
      <c r="N4098" s="15" t="str">
        <f>TEXT(L4098, "yyyy")</f>
        <v>2017</v>
      </c>
      <c r="O4098" t="b">
        <v>0</v>
      </c>
      <c r="P4098">
        <v>5</v>
      </c>
      <c r="Q4098" t="b">
        <v>0</v>
      </c>
      <c r="R4098" t="s">
        <v>8271</v>
      </c>
      <c r="S4098" s="10">
        <f>(E4098/D4098)*100</f>
        <v>11.428571428571429</v>
      </c>
      <c r="T4098" s="12">
        <f>IF(P4098&gt;0,E4098/P4098,0)</f>
        <v>80</v>
      </c>
      <c r="U4098" t="str">
        <f>LEFT(R4098,FIND("/",R4098,1)-1)</f>
        <v>theater</v>
      </c>
      <c r="V4098" t="str">
        <f>RIGHT(R4098,(LEN(R4098)-LEN(U4098)-1))</f>
        <v>plays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>(I4099/86400)+25569+(-5/24)</f>
        <v>42400.788194444445</v>
      </c>
      <c r="K4099">
        <v>1449431237</v>
      </c>
      <c r="L4099" s="13">
        <f>(K4099/86400)+25569+(-5/24)</f>
        <v>42344.616168981483</v>
      </c>
      <c r="M4099" s="15" t="str">
        <f>TEXT(L4099, "mmm")</f>
        <v>Dec</v>
      </c>
      <c r="N4099" s="15" t="str">
        <f>TEXT(L4099, "yyyy")</f>
        <v>2015</v>
      </c>
      <c r="O4099" t="b">
        <v>0</v>
      </c>
      <c r="P4099">
        <v>0</v>
      </c>
      <c r="Q4099" t="b">
        <v>0</v>
      </c>
      <c r="R4099" t="s">
        <v>8271</v>
      </c>
      <c r="S4099" s="10">
        <f>(E4099/D4099)*100</f>
        <v>0</v>
      </c>
      <c r="T4099" s="12">
        <f>IF(P4099&gt;0,E4099/P4099,0)</f>
        <v>0</v>
      </c>
      <c r="U4099" t="str">
        <f>LEFT(R4099,FIND("/",R4099,1)-1)</f>
        <v>theater</v>
      </c>
      <c r="V4099" t="str">
        <f>RIGHT(R4099,(LEN(R4099)-LEN(U4099)-1))</f>
        <v>plays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>(I4100/86400)+25569+(-5/24)</f>
        <v>42525.51385416666</v>
      </c>
      <c r="K4100">
        <v>1462468797</v>
      </c>
      <c r="L4100" s="13">
        <f>(K4100/86400)+25569+(-5/24)</f>
        <v>42495.51385416666</v>
      </c>
      <c r="M4100" s="15" t="str">
        <f>TEXT(L4100, "mmm")</f>
        <v>May</v>
      </c>
      <c r="N4100" s="15" t="str">
        <f>TEXT(L4100, "yyyy")</f>
        <v>2016</v>
      </c>
      <c r="O4100" t="b">
        <v>0</v>
      </c>
      <c r="P4100">
        <v>0</v>
      </c>
      <c r="Q4100" t="b">
        <v>0</v>
      </c>
      <c r="R4100" t="s">
        <v>8271</v>
      </c>
      <c r="S4100" s="10">
        <f>(E4100/D4100)*100</f>
        <v>0</v>
      </c>
      <c r="T4100" s="12">
        <f>IF(P4100&gt;0,E4100/P4100,0)</f>
        <v>0</v>
      </c>
      <c r="U4100" t="str">
        <f>LEFT(R4100,FIND("/",R4100,1)-1)</f>
        <v>theater</v>
      </c>
      <c r="V4100" t="str">
        <f>RIGHT(R4100,(LEN(R4100)-LEN(U4100)-1))</f>
        <v>plays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>(I4101/86400)+25569+(-5/24)</f>
        <v>42615.642048611109</v>
      </c>
      <c r="K4101">
        <v>1468959873</v>
      </c>
      <c r="L4101" s="13">
        <f>(K4101/86400)+25569+(-5/24)</f>
        <v>42570.642048611109</v>
      </c>
      <c r="M4101" s="15" t="str">
        <f>TEXT(L4101, "mmm")</f>
        <v>Jul</v>
      </c>
      <c r="N4101" s="15" t="str">
        <f>TEXT(L4101, "yyyy")</f>
        <v>2016</v>
      </c>
      <c r="O4101" t="b">
        <v>0</v>
      </c>
      <c r="P4101">
        <v>1</v>
      </c>
      <c r="Q4101" t="b">
        <v>0</v>
      </c>
      <c r="R4101" t="s">
        <v>8271</v>
      </c>
      <c r="S4101" s="10">
        <f>(E4101/D4101)*100</f>
        <v>1.1111111111111112</v>
      </c>
      <c r="T4101" s="12">
        <f>IF(P4101&gt;0,E4101/P4101,0)</f>
        <v>50</v>
      </c>
      <c r="U4101" t="str">
        <f>LEFT(R4101,FIND("/",R4101,1)-1)</f>
        <v>theater</v>
      </c>
      <c r="V4101" t="str">
        <f>RIGHT(R4101,(LEN(R4101)-LEN(U4101)-1))</f>
        <v>plays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>(I4102/86400)+25569+(-5/24)</f>
        <v>41936.916550925926</v>
      </c>
      <c r="K4102">
        <v>1413341990</v>
      </c>
      <c r="L4102" s="13">
        <f>(K4102/86400)+25569+(-5/24)</f>
        <v>41926.916550925926</v>
      </c>
      <c r="M4102" s="15" t="str">
        <f>TEXT(L4102, "mmm")</f>
        <v>Oct</v>
      </c>
      <c r="N4102" s="15" t="str">
        <f>TEXT(L4102, "yyyy")</f>
        <v>2014</v>
      </c>
      <c r="O4102" t="b">
        <v>0</v>
      </c>
      <c r="P4102">
        <v>0</v>
      </c>
      <c r="Q4102" t="b">
        <v>0</v>
      </c>
      <c r="R4102" t="s">
        <v>8271</v>
      </c>
      <c r="S4102" s="10">
        <f>(E4102/D4102)*100</f>
        <v>0</v>
      </c>
      <c r="T4102" s="12">
        <f>IF(P4102&gt;0,E4102/P4102,0)</f>
        <v>0</v>
      </c>
      <c r="U4102" t="str">
        <f>LEFT(R4102,FIND("/",R4102,1)-1)</f>
        <v>theater</v>
      </c>
      <c r="V4102" t="str">
        <f>RIGHT(R4102,(LEN(R4102)-LEN(U4102)-1))</f>
        <v>plays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>(I4103/86400)+25569+(-5/24)</f>
        <v>42760.695393518516</v>
      </c>
      <c r="K4103">
        <v>1482788482</v>
      </c>
      <c r="L4103" s="13">
        <f>(K4103/86400)+25569+(-5/24)</f>
        <v>42730.695393518516</v>
      </c>
      <c r="M4103" s="15" t="str">
        <f>TEXT(L4103, "mmm")</f>
        <v>Dec</v>
      </c>
      <c r="N4103" s="15" t="str">
        <f>TEXT(L4103, "yyyy")</f>
        <v>2016</v>
      </c>
      <c r="O4103" t="b">
        <v>0</v>
      </c>
      <c r="P4103">
        <v>0</v>
      </c>
      <c r="Q4103" t="b">
        <v>0</v>
      </c>
      <c r="R4103" t="s">
        <v>8271</v>
      </c>
      <c r="S4103" s="10">
        <f>(E4103/D4103)*100</f>
        <v>0</v>
      </c>
      <c r="T4103" s="12">
        <f>IF(P4103&gt;0,E4103/P4103,0)</f>
        <v>0</v>
      </c>
      <c r="U4103" t="str">
        <f>LEFT(R4103,FIND("/",R4103,1)-1)</f>
        <v>theater</v>
      </c>
      <c r="V4103" t="str">
        <f>RIGHT(R4103,(LEN(R4103)-LEN(U4103)-1))</f>
        <v>plays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>(I4104/86400)+25569+(-5/24)</f>
        <v>42505.639733796292</v>
      </c>
      <c r="K4104">
        <v>1460751673</v>
      </c>
      <c r="L4104" s="13">
        <f>(K4104/86400)+25569+(-5/24)</f>
        <v>42475.639733796292</v>
      </c>
      <c r="M4104" s="15" t="str">
        <f>TEXT(L4104, "mmm")</f>
        <v>Apr</v>
      </c>
      <c r="N4104" s="15" t="str">
        <f>TEXT(L4104, "yyyy")</f>
        <v>2016</v>
      </c>
      <c r="O4104" t="b">
        <v>0</v>
      </c>
      <c r="P4104">
        <v>6</v>
      </c>
      <c r="Q4104" t="b">
        <v>0</v>
      </c>
      <c r="R4104" t="s">
        <v>8271</v>
      </c>
      <c r="S4104" s="10">
        <f>(E4104/D4104)*100</f>
        <v>27.400000000000002</v>
      </c>
      <c r="T4104" s="12">
        <f>IF(P4104&gt;0,E4104/P4104,0)</f>
        <v>22.833333333333332</v>
      </c>
      <c r="U4104" t="str">
        <f>LEFT(R4104,FIND("/",R4104,1)-1)</f>
        <v>theater</v>
      </c>
      <c r="V4104" t="str">
        <f>RIGHT(R4104,(LEN(R4104)-LEN(U4104)-1))</f>
        <v>plays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>(I4105/86400)+25569+(-5/24)</f>
        <v>42242.563888888886</v>
      </c>
      <c r="K4105">
        <v>1435953566</v>
      </c>
      <c r="L4105" s="13">
        <f>(K4105/86400)+25569+(-5/24)</f>
        <v>42188.624606481484</v>
      </c>
      <c r="M4105" s="15" t="str">
        <f>TEXT(L4105, "mmm")</f>
        <v>Jul</v>
      </c>
      <c r="N4105" s="15" t="str">
        <f>TEXT(L4105, "yyyy")</f>
        <v>2015</v>
      </c>
      <c r="O4105" t="b">
        <v>0</v>
      </c>
      <c r="P4105">
        <v>6</v>
      </c>
      <c r="Q4105" t="b">
        <v>0</v>
      </c>
      <c r="R4105" t="s">
        <v>8271</v>
      </c>
      <c r="S4105" s="10">
        <f>(E4105/D4105)*100</f>
        <v>10</v>
      </c>
      <c r="T4105" s="12">
        <f>IF(P4105&gt;0,E4105/P4105,0)</f>
        <v>16.666666666666668</v>
      </c>
      <c r="U4105" t="str">
        <f>LEFT(R4105,FIND("/",R4105,1)-1)</f>
        <v>theater</v>
      </c>
      <c r="V4105" t="str">
        <f>RIGHT(R4105,(LEN(R4105)-LEN(U4105)-1))</f>
        <v>plays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>(I4106/86400)+25569+(-5/24)</f>
        <v>42670.069837962961</v>
      </c>
      <c r="K4106">
        <v>1474958434</v>
      </c>
      <c r="L4106" s="13">
        <f>(K4106/86400)+25569+(-5/24)</f>
        <v>42640.069837962961</v>
      </c>
      <c r="M4106" s="15" t="str">
        <f>TEXT(L4106, "mmm")</f>
        <v>Sep</v>
      </c>
      <c r="N4106" s="15" t="str">
        <f>TEXT(L4106, "yyyy")</f>
        <v>2016</v>
      </c>
      <c r="O4106" t="b">
        <v>0</v>
      </c>
      <c r="P4106">
        <v>14</v>
      </c>
      <c r="Q4106" t="b">
        <v>0</v>
      </c>
      <c r="R4106" t="s">
        <v>8271</v>
      </c>
      <c r="S4106" s="10">
        <f>(E4106/D4106)*100</f>
        <v>21.366666666666667</v>
      </c>
      <c r="T4106" s="12">
        <f>IF(P4106&gt;0,E4106/P4106,0)</f>
        <v>45.785714285714285</v>
      </c>
      <c r="U4106" t="str">
        <f>LEFT(R4106,FIND("/",R4106,1)-1)</f>
        <v>theater</v>
      </c>
      <c r="V4106" t="str">
        <f>RIGHT(R4106,(LEN(R4106)-LEN(U4106)-1))</f>
        <v>plays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>(I4107/86400)+25569+(-5/24)</f>
        <v>42729.802187499998</v>
      </c>
      <c r="K4107">
        <v>1479860109</v>
      </c>
      <c r="L4107" s="13">
        <f>(K4107/86400)+25569+(-5/24)</f>
        <v>42696.802187499998</v>
      </c>
      <c r="M4107" s="15" t="str">
        <f>TEXT(L4107, "mmm")</f>
        <v>Nov</v>
      </c>
      <c r="N4107" s="15" t="str">
        <f>TEXT(L4107, "yyyy")</f>
        <v>2016</v>
      </c>
      <c r="O4107" t="b">
        <v>0</v>
      </c>
      <c r="P4107">
        <v>6</v>
      </c>
      <c r="Q4107" t="b">
        <v>0</v>
      </c>
      <c r="R4107" t="s">
        <v>8271</v>
      </c>
      <c r="S4107" s="10">
        <f>(E4107/D4107)*100</f>
        <v>6.9696969696969706</v>
      </c>
      <c r="T4107" s="12">
        <f>IF(P4107&gt;0,E4107/P4107,0)</f>
        <v>383.33333333333331</v>
      </c>
      <c r="U4107" t="str">
        <f>LEFT(R4107,FIND("/",R4107,1)-1)</f>
        <v>theater</v>
      </c>
      <c r="V4107" t="str">
        <f>RIGHT(R4107,(LEN(R4107)-LEN(U4107)-1))</f>
        <v>plays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>(I4108/86400)+25569+(-5/24)</f>
        <v>42095.833333333336</v>
      </c>
      <c r="K4108">
        <v>1424221866</v>
      </c>
      <c r="L4108" s="13">
        <f>(K4108/86400)+25569+(-5/24)</f>
        <v>42052.841041666667</v>
      </c>
      <c r="M4108" s="15" t="str">
        <f>TEXT(L4108, "mmm")</f>
        <v>Feb</v>
      </c>
      <c r="N4108" s="15" t="str">
        <f>TEXT(L4108, "yyyy")</f>
        <v>2015</v>
      </c>
      <c r="O4108" t="b">
        <v>0</v>
      </c>
      <c r="P4108">
        <v>33</v>
      </c>
      <c r="Q4108" t="b">
        <v>0</v>
      </c>
      <c r="R4108" t="s">
        <v>8271</v>
      </c>
      <c r="S4108" s="10">
        <f>(E4108/D4108)*100</f>
        <v>70.599999999999994</v>
      </c>
      <c r="T4108" s="12">
        <f>IF(P4108&gt;0,E4108/P4108,0)</f>
        <v>106.96969696969697</v>
      </c>
      <c r="U4108" t="str">
        <f>LEFT(R4108,FIND("/",R4108,1)-1)</f>
        <v>theater</v>
      </c>
      <c r="V4108" t="str">
        <f>RIGHT(R4108,(LEN(R4108)-LEN(U4108)-1))</f>
        <v>plays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>(I4109/86400)+25569+(-5/24)</f>
        <v>41906.708344907405</v>
      </c>
      <c r="K4109">
        <v>1409608801</v>
      </c>
      <c r="L4109" s="13">
        <f>(K4109/86400)+25569+(-5/24)</f>
        <v>41883.708344907405</v>
      </c>
      <c r="M4109" s="15" t="str">
        <f>TEXT(L4109, "mmm")</f>
        <v>Sep</v>
      </c>
      <c r="N4109" s="15" t="str">
        <f>TEXT(L4109, "yyyy")</f>
        <v>2014</v>
      </c>
      <c r="O4109" t="b">
        <v>0</v>
      </c>
      <c r="P4109">
        <v>4</v>
      </c>
      <c r="Q4109" t="b">
        <v>0</v>
      </c>
      <c r="R4109" t="s">
        <v>8271</v>
      </c>
      <c r="S4109" s="10">
        <f>(E4109/D4109)*100</f>
        <v>2.0500000000000003</v>
      </c>
      <c r="T4109" s="12">
        <f>IF(P4109&gt;0,E4109/P4109,0)</f>
        <v>10.25</v>
      </c>
      <c r="U4109" t="str">
        <f>LEFT(R4109,FIND("/",R4109,1)-1)</f>
        <v>theater</v>
      </c>
      <c r="V4109" t="str">
        <f>RIGHT(R4109,(LEN(R4109)-LEN(U4109)-1))</f>
        <v>plays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>(I4110/86400)+25569+(-5/24)</f>
        <v>42796.999999999993</v>
      </c>
      <c r="K4110">
        <v>1485909937</v>
      </c>
      <c r="L4110" s="13">
        <f>(K4110/86400)+25569+(-5/24)</f>
        <v>42766.823344907403</v>
      </c>
      <c r="M4110" s="15" t="str">
        <f>TEXT(L4110, "mmm")</f>
        <v>Jan</v>
      </c>
      <c r="N4110" s="15" t="str">
        <f>TEXT(L4110, "yyyy")</f>
        <v>2017</v>
      </c>
      <c r="O4110" t="b">
        <v>0</v>
      </c>
      <c r="P4110">
        <v>1</v>
      </c>
      <c r="Q4110" t="b">
        <v>0</v>
      </c>
      <c r="R4110" t="s">
        <v>8271</v>
      </c>
      <c r="S4110" s="10">
        <f>(E4110/D4110)*100</f>
        <v>1.9666666666666666</v>
      </c>
      <c r="T4110" s="12">
        <f>IF(P4110&gt;0,E4110/P4110,0)</f>
        <v>59</v>
      </c>
      <c r="U4110" t="str">
        <f>LEFT(R4110,FIND("/",R4110,1)-1)</f>
        <v>theater</v>
      </c>
      <c r="V4110" t="str">
        <f>RIGHT(R4110,(LEN(R4110)-LEN(U4110)-1))</f>
        <v>plays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>(I4111/86400)+25569+(-5/24)</f>
        <v>42337.372731481482</v>
      </c>
      <c r="K4111">
        <v>1446209804</v>
      </c>
      <c r="L4111" s="13">
        <f>(K4111/86400)+25569+(-5/24)</f>
        <v>42307.331064814811</v>
      </c>
      <c r="M4111" s="15" t="str">
        <f>TEXT(L4111, "mmm")</f>
        <v>Oct</v>
      </c>
      <c r="N4111" s="15" t="str">
        <f>TEXT(L4111, "yyyy")</f>
        <v>2015</v>
      </c>
      <c r="O4111" t="b">
        <v>0</v>
      </c>
      <c r="P4111">
        <v>0</v>
      </c>
      <c r="Q4111" t="b">
        <v>0</v>
      </c>
      <c r="R4111" t="s">
        <v>8271</v>
      </c>
      <c r="S4111" s="10">
        <f>(E4111/D4111)*100</f>
        <v>0</v>
      </c>
      <c r="T4111" s="12">
        <f>IF(P4111&gt;0,E4111/P4111,0)</f>
        <v>0</v>
      </c>
      <c r="U4111" t="str">
        <f>LEFT(R4111,FIND("/",R4111,1)-1)</f>
        <v>theater</v>
      </c>
      <c r="V4111" t="str">
        <f>RIGHT(R4111,(LEN(R4111)-LEN(U4111)-1))</f>
        <v>plays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>(I4112/86400)+25569+(-5/24)</f>
        <v>42572.418414351851</v>
      </c>
      <c r="K4112">
        <v>1463929351</v>
      </c>
      <c r="L4112" s="13">
        <f>(K4112/86400)+25569+(-5/24)</f>
        <v>42512.418414351851</v>
      </c>
      <c r="M4112" s="15" t="str">
        <f>TEXT(L4112, "mmm")</f>
        <v>May</v>
      </c>
      <c r="N4112" s="15" t="str">
        <f>TEXT(L4112, "yyyy")</f>
        <v>2016</v>
      </c>
      <c r="O4112" t="b">
        <v>0</v>
      </c>
      <c r="P4112">
        <v>6</v>
      </c>
      <c r="Q4112" t="b">
        <v>0</v>
      </c>
      <c r="R4112" t="s">
        <v>8271</v>
      </c>
      <c r="S4112" s="10">
        <f>(E4112/D4112)*100</f>
        <v>28.666666666666668</v>
      </c>
      <c r="T4112" s="12">
        <f>IF(P4112&gt;0,E4112/P4112,0)</f>
        <v>14.333333333333334</v>
      </c>
      <c r="U4112" t="str">
        <f>LEFT(R4112,FIND("/",R4112,1)-1)</f>
        <v>theater</v>
      </c>
      <c r="V4112" t="str">
        <f>RIGHT(R4112,(LEN(R4112)-LEN(U4112)-1))</f>
        <v>plays</v>
      </c>
    </row>
    <row r="4113" spans="1:22" ht="44" customHeight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>(I4113/86400)+25569+(-5/24)</f>
        <v>42058.927546296291</v>
      </c>
      <c r="K4113">
        <v>1422155740</v>
      </c>
      <c r="L4113" s="13">
        <f>(K4113/86400)+25569+(-5/24)</f>
        <v>42028.927546296291</v>
      </c>
      <c r="M4113" s="15" t="str">
        <f>TEXT(L4113, "mmm")</f>
        <v>Jan</v>
      </c>
      <c r="N4113" s="15" t="str">
        <f>TEXT(L4113, "yyyy")</f>
        <v>2015</v>
      </c>
      <c r="O4113" t="b">
        <v>0</v>
      </c>
      <c r="P4113">
        <v>6</v>
      </c>
      <c r="Q4113" t="b">
        <v>0</v>
      </c>
      <c r="R4113" t="s">
        <v>8271</v>
      </c>
      <c r="S4113" s="10">
        <f>(E4113/D4113)*100</f>
        <v>3.1333333333333333</v>
      </c>
      <c r="T4113" s="12">
        <f>IF(P4113&gt;0,E4113/P4113,0)</f>
        <v>15.666666666666666</v>
      </c>
      <c r="U4113" t="str">
        <f>LEFT(R4113,FIND("/",R4113,1)-1)</f>
        <v>theater</v>
      </c>
      <c r="V4113" t="str">
        <f>RIGHT(R4113,(LEN(R4113)-LEN(U4113)-1))</f>
        <v>plays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>(I4114/86400)+25569+(-5/24)</f>
        <v>42427.791666666664</v>
      </c>
      <c r="K4114">
        <v>1454280186</v>
      </c>
      <c r="L4114" s="13">
        <f>(K4114/86400)+25569+(-5/24)</f>
        <v>42400.738263888888</v>
      </c>
      <c r="M4114" s="15" t="str">
        <f>TEXT(L4114, "mmm")</f>
        <v>Jan</v>
      </c>
      <c r="N4114" s="15" t="str">
        <f>TEXT(L4114, "yyyy")</f>
        <v>2016</v>
      </c>
      <c r="O4114" t="b">
        <v>0</v>
      </c>
      <c r="P4114">
        <v>1</v>
      </c>
      <c r="Q4114" t="b">
        <v>0</v>
      </c>
      <c r="R4114" t="s">
        <v>8271</v>
      </c>
      <c r="S4114" s="10">
        <f>(E4114/D4114)*100</f>
        <v>0.04</v>
      </c>
      <c r="T4114" s="12">
        <f>IF(P4114&gt;0,E4114/P4114,0)</f>
        <v>1</v>
      </c>
      <c r="U4114" t="str">
        <f>LEFT(R4114,FIND("/",R4114,1)-1)</f>
        <v>theater</v>
      </c>
      <c r="V4114" t="str">
        <f>RIGHT(R4114,(LEN(R4114)-LEN(U4114)-1))</f>
        <v>plays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>(I4115/86400)+25569+(-5/24)</f>
        <v>42377.06527777778</v>
      </c>
      <c r="K4115">
        <v>1450619123</v>
      </c>
      <c r="L4115" s="13">
        <f>(K4115/86400)+25569+(-5/24)</f>
        <v>42358.364849537036</v>
      </c>
      <c r="M4115" s="15" t="str">
        <f>TEXT(L4115, "mmm")</f>
        <v>Dec</v>
      </c>
      <c r="N4115" s="15" t="str">
        <f>TEXT(L4115, "yyyy")</f>
        <v>2015</v>
      </c>
      <c r="O4115" t="b">
        <v>0</v>
      </c>
      <c r="P4115">
        <v>3</v>
      </c>
      <c r="Q4115" t="b">
        <v>0</v>
      </c>
      <c r="R4115" t="s">
        <v>8271</v>
      </c>
      <c r="S4115" s="10">
        <f>(E4115/D4115)*100</f>
        <v>0.2</v>
      </c>
      <c r="T4115" s="12">
        <f>IF(P4115&gt;0,E4115/P4115,0)</f>
        <v>1</v>
      </c>
      <c r="U4115" t="str">
        <f>LEFT(R4115,FIND("/",R4115,1)-1)</f>
        <v>theater</v>
      </c>
      <c r="V4115" t="str">
        <f>RIGHT(R4115,(LEN(R4115)-LEN(U4115)-1))</f>
        <v>plays</v>
      </c>
    </row>
  </sheetData>
  <autoFilter ref="A1:V4115"/>
  <sortState ref="A2:T4120">
    <sortCondition ref="A2:A4120"/>
  </sortState>
  <conditionalFormatting sqref="S2:S3859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2:F4115">
    <cfRule type="containsText" dxfId="3" priority="4" operator="containsText" text="successful">
      <formula>NOT(ISERROR(SEARCH("successful",F2)))</formula>
    </cfRule>
  </conditionalFormatting>
  <conditionalFormatting sqref="F1:F1048576">
    <cfRule type="containsText" dxfId="2" priority="1" operator="containsText" text="live">
      <formula>NOT(ISERROR(SEARCH("live",F1)))</formula>
    </cfRule>
    <cfRule type="containsText" dxfId="1" priority="2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zoomScaleNormal="100" workbookViewId="0">
      <selection activeCell="H13" sqref="H13"/>
    </sheetView>
  </sheetViews>
  <sheetFormatPr defaultRowHeight="14.5" x14ac:dyDescent="0.35"/>
  <cols>
    <col min="1" max="1" width="28.36328125" customWidth="1"/>
    <col min="2" max="2" width="29.54296875" customWidth="1"/>
    <col min="3" max="3" width="22.453125" customWidth="1"/>
    <col min="4" max="4" width="19.54296875" customWidth="1"/>
    <col min="5" max="5" width="17.90625" customWidth="1"/>
    <col min="6" max="6" width="19.453125" customWidth="1"/>
    <col min="7" max="7" width="22.54296875" customWidth="1"/>
    <col min="8" max="8" width="19.453125" customWidth="1"/>
  </cols>
  <sheetData>
    <row r="1" spans="1:8" x14ac:dyDescent="0.35">
      <c r="A1" s="1" t="s">
        <v>8385</v>
      </c>
      <c r="B1" s="1" t="s">
        <v>8386</v>
      </c>
      <c r="C1" s="1" t="s">
        <v>8387</v>
      </c>
      <c r="D1" s="1" t="s">
        <v>8388</v>
      </c>
      <c r="E1" s="1" t="s">
        <v>8389</v>
      </c>
      <c r="F1" s="1" t="s">
        <v>8390</v>
      </c>
      <c r="G1" s="1" t="s">
        <v>8391</v>
      </c>
      <c r="H1" s="1" t="s">
        <v>8392</v>
      </c>
    </row>
    <row r="2" spans="1:8" x14ac:dyDescent="0.35">
      <c r="A2" s="19" t="s">
        <v>8403</v>
      </c>
      <c r="B2" s="19">
        <f>COUNTIFS(Data!$F$2:$F$4115,"successful",Data!$D$2:$D$4115,"&lt;1000")</f>
        <v>322</v>
      </c>
      <c r="C2" s="19">
        <f>COUNTIFS(Data!$F$2:$F$4115,"failed",Data!$D$2:$D$4115,"&lt;1000")</f>
        <v>113</v>
      </c>
      <c r="D2" s="19">
        <f>COUNTIFS(Data!$F$2:$F$4115,"canceled",Data!$D$2:$D$4115,"&lt;1000")</f>
        <v>18</v>
      </c>
      <c r="E2" s="19">
        <f>SUM(B2,C2,D2)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35">
      <c r="A3" s="19" t="s">
        <v>8393</v>
      </c>
      <c r="B3" s="19">
        <f>COUNTIFS(Data!$F$2:$F$4115,"successful",Data!$D$2:$D$4115,"&gt;=1000",Data!$D$2:$D$4115,"&lt;5000")</f>
        <v>932</v>
      </c>
      <c r="C3" s="19">
        <f>COUNTIFS(Data!$F$2:$F$4115,"failed",Data!$D$2:$D$4115,"&gt;=1000",Data!$D$2:$D$4115,"&lt;5000")</f>
        <v>420</v>
      </c>
      <c r="D3" s="19">
        <f>COUNTIFS(Data!$F$2:$F$4115,"canceled",Data!$D$2:$D$4115,"&gt;=1000",Data!$D$2:$D$4115,"&lt;5000")</f>
        <v>60</v>
      </c>
      <c r="E3" s="19">
        <f t="shared" ref="E3:E4" si="0">SUM(B3,C3,D3)</f>
        <v>1412</v>
      </c>
      <c r="F3" s="20">
        <f t="shared" ref="F3:F12" si="1">B3/E3</f>
        <v>0.66005665722379603</v>
      </c>
      <c r="G3" s="20">
        <f t="shared" ref="G3:G12" si="2">C3/E3</f>
        <v>0.29745042492917845</v>
      </c>
      <c r="H3" s="20">
        <f t="shared" ref="H3:H12" si="3">D3/E3</f>
        <v>4.2492917847025496E-2</v>
      </c>
    </row>
    <row r="4" spans="1:8" x14ac:dyDescent="0.35">
      <c r="A4" s="19" t="s">
        <v>8401</v>
      </c>
      <c r="B4" s="19">
        <f>COUNTIFS(Data!$F$2:$F$4115,"successful",Data!$D$2:$D$4115,"&gt;=5000",Data!$D$2:$D$4115,"&lt;10000")</f>
        <v>381</v>
      </c>
      <c r="C4" s="19">
        <f>COUNTIFS(Data!$F$2:$F$4115,"failed",Data!$D$2:$D$4115,"&gt;=5000",Data!$D$2:$D$4115,"&lt;10000")</f>
        <v>283</v>
      </c>
      <c r="D4" s="19">
        <f>COUNTIFS(Data!$F$2:$F$4115,"canceled",Data!$D$2:$D$4115,"&gt;=5000",Data!$D$2:$D$4115,"&lt;10000")</f>
        <v>52</v>
      </c>
      <c r="E4" s="19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35">
      <c r="A5" s="19" t="s">
        <v>8394</v>
      </c>
      <c r="B5" s="19">
        <f>COUNTIFS(Data!$F$2:$F$4115,"successful",Data!$D$2:$D$4115,"&gt;=10000",Data!$D$2:$D$4115,"&lt;15000")</f>
        <v>168</v>
      </c>
      <c r="C5" s="19">
        <f>COUNTIFS(Data!$F$2:$F$4115,"failed",Data!$D$2:$D$4115,"&gt;=10000",Data!$D$2:$D$4115,"&lt;15000")</f>
        <v>144</v>
      </c>
      <c r="D5" s="19">
        <f>COUNTIFS(Data!$F$2:$F$4115,"canceled",Data!$D$2:$D$4115,"&gt;=10000",Data!$D$2:$D$4115,"&lt;15000")</f>
        <v>40</v>
      </c>
      <c r="E5" s="19">
        <f t="shared" ref="E5:E13" si="4">SUM(B5,C5,D5)</f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35">
      <c r="A6" s="19" t="s">
        <v>8395</v>
      </c>
      <c r="B6" s="19">
        <f>COUNTIFS(Data!$F$2:$F$4115,"successful",Data!$D$2:$D$4115,"&gt;=15000",Data!$D$2:$D$4115,"&lt;20000")</f>
        <v>94</v>
      </c>
      <c r="C6" s="19">
        <f>COUNTIFS(Data!$F$2:$F$4115,"failed",Data!$D$2:$D$4115,"&gt;=15000",Data!$D$2:$D$4115,"&lt;20000")</f>
        <v>90</v>
      </c>
      <c r="D6" s="19">
        <f>COUNTIFS(Data!$F$2:$F$4115,"canceled",Data!$D$2:$D$4115,"&gt;=15000",Data!$D$2:$D$4115,"&lt;20000")</f>
        <v>17</v>
      </c>
      <c r="E6" s="19">
        <f t="shared" si="4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35">
      <c r="A7" s="19" t="s">
        <v>8396</v>
      </c>
      <c r="B7" s="19">
        <f>COUNTIFS(Data!$F$2:$F$4115,"successful",Data!$D$2:$D$4115,"&gt;=20000",Data!$D$2:$D$4115,"&lt;25000")</f>
        <v>62</v>
      </c>
      <c r="C7" s="19">
        <f>COUNTIFS(Data!$F$2:$F$4115,"failed",Data!$D$2:$D$4115,"&gt;=20000",Data!$D$2:$D$4115,"&lt;25000")</f>
        <v>72</v>
      </c>
      <c r="D7" s="19">
        <f>COUNTIFS(Data!$F$2:$F$4115,"canceled",Data!$D$2:$D$4115,"&gt;=20000",Data!$D$2:$D$4115,"&lt;25000")</f>
        <v>14</v>
      </c>
      <c r="E7" s="19">
        <f t="shared" si="4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35">
      <c r="A8" s="19" t="s">
        <v>8397</v>
      </c>
      <c r="B8" s="19">
        <f>COUNTIFS(Data!$F$2:$F$4115,"successful",Data!$D$2:$D$4115,"&gt;=25000",Data!$D$2:$D$4115,"&lt;30000")</f>
        <v>55</v>
      </c>
      <c r="C8" s="19">
        <f>COUNTIFS(Data!$F$2:$F$4115,"failed",Data!$D$2:$D$4115,"&gt;=25000",Data!$D$2:$D$4115,"&lt;30000")</f>
        <v>64</v>
      </c>
      <c r="D8" s="19">
        <f>COUNTIFS(Data!$F$2:$F$4115,"canceled",Data!$D$2:$D$4115,"&gt;=25000",Data!$D$2:$D$4115,"&lt;30000")</f>
        <v>18</v>
      </c>
      <c r="E8" s="19">
        <f t="shared" si="4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35">
      <c r="A9" s="19" t="s">
        <v>8398</v>
      </c>
      <c r="B9" s="19">
        <f>COUNTIFS(Data!$F$2:$F$4115,"successful",Data!$D$2:$D$4115,"&gt;=30000",Data!$D$2:$D$4115,"&lt;35000")</f>
        <v>32</v>
      </c>
      <c r="C9" s="19">
        <f>COUNTIFS(Data!$F$2:$F$4115,"failed",Data!$D$2:$D$4115,"&gt;=30000",Data!$D$2:$D$4115,"&lt;35000")</f>
        <v>37</v>
      </c>
      <c r="D9" s="19">
        <f>COUNTIFS(Data!$F$2:$F$4115,"canceled",Data!$D$2:$D$4115,"&gt;=30000",Data!$D$2:$D$4115,"&lt;35000")</f>
        <v>13</v>
      </c>
      <c r="E9" s="19">
        <f t="shared" ref="E9:E10" si="5">SUM(B9,C9,D9)</f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35">
      <c r="A10" s="19" t="s">
        <v>8399</v>
      </c>
      <c r="B10" s="19">
        <f>COUNTIFS(Data!$F$2:$F$4115,"successful",Data!$D$2:$D$4115,"&gt;=35000",Data!$D$2:$D$4115,"&lt;40000")</f>
        <v>26</v>
      </c>
      <c r="C10" s="19">
        <f>COUNTIFS(Data!$F$2:$F$4115,"failed",Data!$D$2:$D$4115,"&gt;=35000",Data!$D$2:$D$4115,"&lt;40000")</f>
        <v>22</v>
      </c>
      <c r="D10" s="19">
        <f>COUNTIFS(Data!$F$2:$F$4115,"canceled",Data!$D$2:$D$4115,"&gt;=35000",Data!$D$2:$D$4115,"&lt;40000")</f>
        <v>7</v>
      </c>
      <c r="E10" s="19">
        <f t="shared" si="5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35">
      <c r="A11" s="19" t="s">
        <v>8404</v>
      </c>
      <c r="B11" s="19">
        <f>COUNTIFS(Data!$F$2:$F$4115,"successful",Data!$D$2:$D$4115,"&gt;=40000",Data!$D$2:$D$4115,"&lt;45000")</f>
        <v>21</v>
      </c>
      <c r="C11" s="19">
        <f>COUNTIFS(Data!$F$2:$F$4115,"failed",Data!$D$2:$D$4115,"&gt;=40000",Data!$D$2:$D$4115,"&lt;45000")</f>
        <v>16</v>
      </c>
      <c r="D11" s="19">
        <f>COUNTIFS(Data!$F$2:$F$4115,"canceled",Data!$D$2:$D$4115,"&gt;=40000",Data!$D$2:$D$4115,"&lt;45000")</f>
        <v>6</v>
      </c>
      <c r="E11" s="19">
        <f t="shared" si="4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35">
      <c r="A12" s="19" t="s">
        <v>8400</v>
      </c>
      <c r="B12" s="19">
        <f>COUNTIFS(Data!$F$2:$F$4115,"successful",Data!$D$2:$D$4115,"&gt;=45000",Data!$D$2:$D$4115,"&lt;50000")</f>
        <v>6</v>
      </c>
      <c r="C12" s="19">
        <f>COUNTIFS(Data!$F$2:$F$4115,"failed",Data!$D$2:$D$4115,"&gt;=45000",Data!$D$2:$D$4115,"&lt;50000")</f>
        <v>11</v>
      </c>
      <c r="D12" s="19">
        <f>COUNTIFS(Data!$F$2:$F$4115,"canceled",Data!$D$2:$D$4115,"&gt;=45000",Data!$D$2:$D$4115,"&lt;50000")</f>
        <v>4</v>
      </c>
      <c r="E12" s="19">
        <f t="shared" si="4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35">
      <c r="A13" s="19" t="s">
        <v>8402</v>
      </c>
      <c r="B13" s="19">
        <f>COUNTIFS(Data!$F$2:$F$4115,"successful",Data!$D$2:$D$4115,"&gt;=50000")</f>
        <v>86</v>
      </c>
      <c r="C13" s="19">
        <f>COUNTIFS(Data!$F$2:$F$4115,"failed",Data!$D$2:$D$4115,"&gt;=50000")</f>
        <v>258</v>
      </c>
      <c r="D13" s="19">
        <f>COUNTIFS(Data!$F$2:$F$4115,"canceled",Data!$D$2:$D$4115,"&gt;=50000")</f>
        <v>100</v>
      </c>
      <c r="E13" s="19">
        <f t="shared" si="4"/>
        <v>444</v>
      </c>
      <c r="F13" s="20">
        <f t="shared" ref="F13" si="6">B13/E13</f>
        <v>0.19369369369369369</v>
      </c>
      <c r="G13" s="20">
        <f t="shared" ref="G13" si="7">C13/E13</f>
        <v>0.58108108108108103</v>
      </c>
      <c r="H13" s="20">
        <f t="shared" ref="H13" si="8">D13/E13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Campaigns Per Category</vt:lpstr>
      <vt:lpstr>Campaigns Per SubCategory</vt:lpstr>
      <vt:lpstr>Mthly Campaigns Per Category</vt:lpstr>
      <vt:lpstr>Data</vt:lpstr>
      <vt:lpstr>Bonus 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 Wilson</cp:lastModifiedBy>
  <dcterms:created xsi:type="dcterms:W3CDTF">2017-04-20T15:17:24Z</dcterms:created>
  <dcterms:modified xsi:type="dcterms:W3CDTF">2018-01-16T20:00:24Z</dcterms:modified>
</cp:coreProperties>
</file>