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0" i="25" l="1" a="1"/>
  <c r="M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M13" i="25"/>
  <c r="M15" i="25" s="1"/>
  <c r="D21" i="25" l="1"/>
  <c r="D23" i="25"/>
  <c r="G21" i="28" s="1"/>
  <c r="E24" i="25"/>
  <c r="E20" i="25"/>
  <c r="G19" i="28" l="1"/>
  <c r="D24" i="25" a="1"/>
  <c r="D24" i="25" s="1"/>
  <c r="F22" i="25" s="1"/>
  <c r="D20" i="25" l="1"/>
  <c r="F20" i="25" s="1" a="1"/>
  <c r="F23" i="25"/>
  <c r="F24" i="25"/>
  <c r="M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M8" i="25"/>
  <c r="M10" i="25" s="1"/>
  <c r="M11" i="25" s="1"/>
  <c r="D25" i="25"/>
</calcChain>
</file>

<file path=xl/sharedStrings.xml><?xml version="1.0" encoding="utf-8"?>
<sst xmlns="http://schemas.openxmlformats.org/spreadsheetml/2006/main" count="248" uniqueCount="168">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</sst>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10" fontId="1" fillId="8" borderId="1" xfId="0" applyNumberFormat="1" applyFont="1" applyFill="1" applyBorder="1" applyAlignment="1">
      <alignment horizontal="center" vertical="center" wrapText="1"/>
    </xf>
    <xf numFmtId="0" fontId="16" fillId="16" borderId="1" xfId="1" applyBorder="1" applyAlignment="1">
      <alignment vertical="justify"/>
    </xf>
    <xf numFmtId="0" fontId="16" fillId="18" borderId="1" xfId="3" applyBorder="1" applyAlignment="1">
      <alignment vertical="justify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Оценка!D8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zoomScale="85" zoomScaleNormal="85" workbookViewId="0">
      <selection activeCell="I8" sqref="I8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60" x14ac:dyDescent="0.25">
      <c r="A7" s="86" t="s">
        <v>50</v>
      </c>
      <c r="B7" s="86"/>
      <c r="C7" s="86"/>
      <c r="D7" s="22" t="s">
        <v>51</v>
      </c>
      <c r="E7" s="23" t="s">
        <v>39</v>
      </c>
      <c r="F7" s="23" t="s">
        <v>40</v>
      </c>
      <c r="G7" s="96" t="s">
        <v>118</v>
      </c>
      <c r="H7" s="96" t="s">
        <v>167</v>
      </c>
      <c r="I7" s="96" t="s">
        <v>110</v>
      </c>
      <c r="L7" s="9" t="s">
        <v>10</v>
      </c>
      <c r="M7" s="11"/>
      <c r="S7" s="5"/>
    </row>
    <row r="8" spans="1:20" s="4" customFormat="1" ht="30" x14ac:dyDescent="0.25">
      <c r="A8" s="89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G8" s="97"/>
      <c r="H8" s="97"/>
      <c r="I8" s="97"/>
      <c r="L8" s="16" t="s">
        <v>8</v>
      </c>
      <c r="M8" s="41">
        <f>D20/8</f>
        <v>15.375</v>
      </c>
      <c r="S8" s="5"/>
    </row>
    <row r="9" spans="1:20" s="4" customFormat="1" ht="30" customHeight="1" x14ac:dyDescent="0.25">
      <c r="A9" s="89"/>
      <c r="B9" s="87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G9" s="97"/>
      <c r="H9" s="97"/>
      <c r="L9" s="16" t="s">
        <v>0</v>
      </c>
      <c r="M9" s="41">
        <f>D24/8</f>
        <v>10</v>
      </c>
      <c r="S9" s="5"/>
    </row>
    <row r="10" spans="1:20" s="4" customFormat="1" ht="25.5" x14ac:dyDescent="0.25">
      <c r="A10" s="89"/>
      <c r="B10" s="87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G10" s="97"/>
      <c r="H10" s="97"/>
      <c r="L10" s="17" t="s">
        <v>12</v>
      </c>
      <c r="M10" s="42">
        <f>SUM(M8:M9)</f>
        <v>25.375</v>
      </c>
      <c r="S10" s="5"/>
    </row>
    <row r="11" spans="1:20" s="4" customFormat="1" ht="30" customHeight="1" x14ac:dyDescent="0.25">
      <c r="A11" s="89"/>
      <c r="B11" s="87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97"/>
      <c r="H11" s="97"/>
      <c r="L11" s="16" t="s">
        <v>14</v>
      </c>
      <c r="M11" s="43">
        <f>M10*13000</f>
        <v>329875</v>
      </c>
      <c r="T11" s="5"/>
    </row>
    <row r="12" spans="1:20" s="4" customFormat="1" x14ac:dyDescent="0.25">
      <c r="A12" s="89"/>
      <c r="B12" s="87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97"/>
      <c r="H12" s="97"/>
      <c r="L12" s="16"/>
      <c r="M12" s="41"/>
      <c r="T12" s="5"/>
    </row>
    <row r="13" spans="1:20" s="4" customFormat="1" ht="25.5" x14ac:dyDescent="0.25">
      <c r="A13" s="89"/>
      <c r="B13" s="87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97"/>
      <c r="H13" s="97"/>
      <c r="L13" s="16" t="s">
        <v>9</v>
      </c>
      <c r="M13" s="41">
        <f>D26/8</f>
        <v>6.25</v>
      </c>
      <c r="T13" s="5"/>
    </row>
    <row r="14" spans="1:20" s="4" customFormat="1" ht="28.5" customHeight="1" x14ac:dyDescent="0.25">
      <c r="A14" s="89"/>
      <c r="B14" s="87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97"/>
      <c r="H14" s="97"/>
      <c r="L14" s="16" t="s">
        <v>52</v>
      </c>
      <c r="M14" s="18">
        <f>IF(C2="БИСКВИТ",16600,25920)</f>
        <v>25920</v>
      </c>
      <c r="T14" s="5"/>
    </row>
    <row r="15" spans="1:20" s="4" customFormat="1" ht="38.25" x14ac:dyDescent="0.25">
      <c r="A15" s="89"/>
      <c r="B15" s="87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97"/>
      <c r="H15" s="97"/>
      <c r="L15" s="16" t="s">
        <v>13</v>
      </c>
      <c r="M15" s="18">
        <f>M13*M14</f>
        <v>162000</v>
      </c>
      <c r="T15" s="5"/>
    </row>
    <row r="16" spans="1:20" s="4" customFormat="1" ht="30" x14ac:dyDescent="0.25">
      <c r="A16" s="89"/>
      <c r="B16" s="87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97"/>
      <c r="H16" s="97"/>
      <c r="T16" s="5"/>
    </row>
    <row r="17" spans="1:20" s="4" customFormat="1" x14ac:dyDescent="0.25">
      <c r="A17" s="89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97"/>
      <c r="H17" s="97"/>
      <c r="T17" s="5"/>
    </row>
    <row r="18" spans="1:20" s="4" customFormat="1" x14ac:dyDescent="0.25">
      <c r="A18" s="89"/>
      <c r="B18" s="87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97"/>
      <c r="H18" s="97"/>
      <c r="T18" s="5"/>
    </row>
    <row r="19" spans="1:20" s="4" customFormat="1" x14ac:dyDescent="0.25">
      <c r="A19" s="89"/>
      <c r="B19" s="87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97"/>
      <c r="H19" s="97"/>
      <c r="T19" s="5"/>
    </row>
    <row r="20" spans="1:20" s="4" customFormat="1" x14ac:dyDescent="0.25">
      <c r="A20" s="89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97"/>
      <c r="H20" s="97"/>
      <c r="T20" s="5"/>
    </row>
    <row r="21" spans="1:20" s="4" customFormat="1" x14ac:dyDescent="0.25">
      <c r="A21" s="88" t="s">
        <v>0</v>
      </c>
      <c r="B21" s="88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97"/>
      <c r="H21" s="97"/>
      <c r="T21" s="5"/>
    </row>
    <row r="22" spans="1:20" s="4" customFormat="1" ht="30" x14ac:dyDescent="0.25">
      <c r="A22" s="88"/>
      <c r="B22" s="88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97"/>
      <c r="H22" s="97"/>
      <c r="T22" s="5"/>
    </row>
    <row r="23" spans="1:20" s="4" customFormat="1" ht="30" x14ac:dyDescent="0.25">
      <c r="A23" s="88"/>
      <c r="B23" s="88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97"/>
      <c r="H23" s="97"/>
      <c r="T23" s="5"/>
    </row>
    <row r="24" spans="1:20" s="4" customFormat="1" x14ac:dyDescent="0.25">
      <c r="A24" s="88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97"/>
      <c r="H24" s="97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97"/>
      <c r="H25" s="97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G8:G19 G21:G23 G26</xm:sqref>
        </x14:dataValidation>
        <x14:dataValidation type="list" allowBlank="1" showInputMessage="1" showErrorMessage="1">
          <x14:formula1>
            <xm:f>Справочники!$A$28:$A$34</xm:f>
          </x14:formula1>
          <xm:sqref>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24" workbookViewId="0">
      <selection activeCell="F38" sqref="F3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93" t="s">
        <v>65</v>
      </c>
      <c r="D6" s="94"/>
      <c r="E6" s="94"/>
      <c r="F6" s="94"/>
      <c r="G6" s="94"/>
      <c r="H6" s="95"/>
      <c r="I6" s="92" t="s">
        <v>55</v>
      </c>
      <c r="J6" s="92"/>
      <c r="K6" s="92"/>
      <c r="L6" s="92"/>
      <c r="M6" s="92"/>
      <c r="N6" s="92"/>
    </row>
    <row r="7" spans="1:15" x14ac:dyDescent="0.25">
      <c r="A7" s="45"/>
      <c r="B7" s="61" t="s">
        <v>74</v>
      </c>
      <c r="C7" s="92" t="s">
        <v>66</v>
      </c>
      <c r="D7" s="92"/>
      <c r="E7" s="92" t="s">
        <v>67</v>
      </c>
      <c r="F7" s="92"/>
      <c r="G7" s="92" t="s">
        <v>68</v>
      </c>
      <c r="H7" s="92"/>
      <c r="I7" s="92" t="s">
        <v>66</v>
      </c>
      <c r="J7" s="92"/>
      <c r="K7" s="92" t="s">
        <v>55</v>
      </c>
      <c r="L7" s="92"/>
      <c r="M7" s="92" t="s">
        <v>69</v>
      </c>
      <c r="N7" s="92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91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91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91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91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91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91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91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91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91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91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90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90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90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  <row r="27" spans="1:16" x14ac:dyDescent="0.25">
      <c r="A27" s="84" t="s">
        <v>110</v>
      </c>
      <c r="B27" s="85" t="s">
        <v>118</v>
      </c>
    </row>
    <row r="28" spans="1:16" x14ac:dyDescent="0.25">
      <c r="A28" s="82" t="s">
        <v>111</v>
      </c>
      <c r="B28" s="83" t="s">
        <v>119</v>
      </c>
    </row>
    <row r="29" spans="1:16" x14ac:dyDescent="0.25">
      <c r="A29" s="82" t="s">
        <v>112</v>
      </c>
      <c r="B29" s="83" t="s">
        <v>120</v>
      </c>
    </row>
    <row r="30" spans="1:16" ht="30" x14ac:dyDescent="0.25">
      <c r="A30" s="82" t="s">
        <v>113</v>
      </c>
      <c r="B30" s="83" t="s">
        <v>121</v>
      </c>
    </row>
    <row r="31" spans="1:16" x14ac:dyDescent="0.25">
      <c r="A31" s="82" t="s">
        <v>114</v>
      </c>
      <c r="B31" s="83" t="s">
        <v>122</v>
      </c>
    </row>
    <row r="32" spans="1:16" x14ac:dyDescent="0.25">
      <c r="A32" s="82" t="s">
        <v>115</v>
      </c>
      <c r="B32" s="83" t="s">
        <v>123</v>
      </c>
    </row>
    <row r="33" spans="1:2" x14ac:dyDescent="0.25">
      <c r="A33" s="82" t="s">
        <v>116</v>
      </c>
      <c r="B33" s="83" t="s">
        <v>124</v>
      </c>
    </row>
    <row r="34" spans="1:2" x14ac:dyDescent="0.25">
      <c r="A34" s="82" t="s">
        <v>117</v>
      </c>
      <c r="B34" s="83" t="s">
        <v>125</v>
      </c>
    </row>
    <row r="35" spans="1:2" x14ac:dyDescent="0.25">
      <c r="B35" s="83" t="s">
        <v>126</v>
      </c>
    </row>
    <row r="36" spans="1:2" x14ac:dyDescent="0.25">
      <c r="B36" s="83" t="s">
        <v>127</v>
      </c>
    </row>
    <row r="37" spans="1:2" ht="30" x14ac:dyDescent="0.25">
      <c r="B37" s="83" t="s">
        <v>128</v>
      </c>
    </row>
    <row r="38" spans="1:2" ht="30" x14ac:dyDescent="0.25">
      <c r="B38" s="83" t="s">
        <v>129</v>
      </c>
    </row>
    <row r="39" spans="1:2" ht="30" x14ac:dyDescent="0.25">
      <c r="B39" s="83" t="s">
        <v>130</v>
      </c>
    </row>
    <row r="40" spans="1:2" x14ac:dyDescent="0.25">
      <c r="B40" s="83" t="s">
        <v>131</v>
      </c>
    </row>
    <row r="41" spans="1:2" ht="30" x14ac:dyDescent="0.25">
      <c r="B41" s="83" t="s">
        <v>132</v>
      </c>
    </row>
    <row r="42" spans="1:2" x14ac:dyDescent="0.25">
      <c r="B42" s="83" t="s">
        <v>133</v>
      </c>
    </row>
    <row r="43" spans="1:2" x14ac:dyDescent="0.25">
      <c r="B43" s="83" t="s">
        <v>134</v>
      </c>
    </row>
    <row r="44" spans="1:2" x14ac:dyDescent="0.25">
      <c r="B44" s="83" t="s">
        <v>135</v>
      </c>
    </row>
    <row r="45" spans="1:2" x14ac:dyDescent="0.25">
      <c r="B45" s="83" t="s">
        <v>136</v>
      </c>
    </row>
    <row r="46" spans="1:2" x14ac:dyDescent="0.25">
      <c r="B46" s="83" t="s">
        <v>137</v>
      </c>
    </row>
    <row r="47" spans="1:2" x14ac:dyDescent="0.25">
      <c r="B47" s="83" t="s">
        <v>138</v>
      </c>
    </row>
    <row r="48" spans="1:2" x14ac:dyDescent="0.25">
      <c r="B48" s="83" t="s">
        <v>139</v>
      </c>
    </row>
    <row r="49" spans="2:2" x14ac:dyDescent="0.25">
      <c r="B49" s="83" t="s">
        <v>140</v>
      </c>
    </row>
    <row r="50" spans="2:2" x14ac:dyDescent="0.25">
      <c r="B50" s="83" t="s">
        <v>141</v>
      </c>
    </row>
    <row r="51" spans="2:2" x14ac:dyDescent="0.25">
      <c r="B51" s="83" t="s">
        <v>142</v>
      </c>
    </row>
    <row r="52" spans="2:2" x14ac:dyDescent="0.25">
      <c r="B52" s="83" t="s">
        <v>143</v>
      </c>
    </row>
    <row r="53" spans="2:2" ht="45" x14ac:dyDescent="0.25">
      <c r="B53" s="83" t="s">
        <v>144</v>
      </c>
    </row>
    <row r="54" spans="2:2" x14ac:dyDescent="0.25">
      <c r="B54" s="83" t="s">
        <v>145</v>
      </c>
    </row>
    <row r="55" spans="2:2" x14ac:dyDescent="0.25">
      <c r="B55" s="83" t="s">
        <v>146</v>
      </c>
    </row>
    <row r="56" spans="2:2" x14ac:dyDescent="0.25">
      <c r="B56" s="83" t="s">
        <v>117</v>
      </c>
    </row>
    <row r="57" spans="2:2" x14ac:dyDescent="0.25">
      <c r="B57" s="83" t="s">
        <v>147</v>
      </c>
    </row>
    <row r="58" spans="2:2" x14ac:dyDescent="0.25">
      <c r="B58" s="83" t="s">
        <v>148</v>
      </c>
    </row>
    <row r="59" spans="2:2" x14ac:dyDescent="0.25">
      <c r="B59" s="83" t="s">
        <v>149</v>
      </c>
    </row>
    <row r="60" spans="2:2" x14ac:dyDescent="0.25">
      <c r="B60" s="83" t="s">
        <v>150</v>
      </c>
    </row>
    <row r="61" spans="2:2" x14ac:dyDescent="0.25">
      <c r="B61" s="83" t="s">
        <v>151</v>
      </c>
    </row>
    <row r="62" spans="2:2" x14ac:dyDescent="0.25">
      <c r="B62" s="83" t="s">
        <v>152</v>
      </c>
    </row>
    <row r="63" spans="2:2" x14ac:dyDescent="0.25">
      <c r="B63" s="83" t="s">
        <v>153</v>
      </c>
    </row>
    <row r="64" spans="2:2" x14ac:dyDescent="0.25">
      <c r="B64" s="83" t="s">
        <v>154</v>
      </c>
    </row>
    <row r="65" spans="2:2" ht="30" x14ac:dyDescent="0.25">
      <c r="B65" s="83" t="s">
        <v>155</v>
      </c>
    </row>
    <row r="66" spans="2:2" x14ac:dyDescent="0.25">
      <c r="B66" s="83" t="s">
        <v>156</v>
      </c>
    </row>
    <row r="67" spans="2:2" ht="30" x14ac:dyDescent="0.25">
      <c r="B67" s="83" t="s">
        <v>157</v>
      </c>
    </row>
    <row r="68" spans="2:2" x14ac:dyDescent="0.25">
      <c r="B68" s="83" t="s">
        <v>158</v>
      </c>
    </row>
    <row r="69" spans="2:2" x14ac:dyDescent="0.25">
      <c r="B69" s="83" t="s">
        <v>159</v>
      </c>
    </row>
    <row r="70" spans="2:2" x14ac:dyDescent="0.25">
      <c r="B70" s="83" t="s">
        <v>160</v>
      </c>
    </row>
    <row r="71" spans="2:2" x14ac:dyDescent="0.25">
      <c r="B71" s="83" t="s">
        <v>161</v>
      </c>
    </row>
    <row r="72" spans="2:2" ht="30" x14ac:dyDescent="0.25">
      <c r="B72" s="83" t="s">
        <v>162</v>
      </c>
    </row>
    <row r="73" spans="2:2" x14ac:dyDescent="0.25">
      <c r="B73" s="83" t="s">
        <v>163</v>
      </c>
    </row>
    <row r="74" spans="2:2" x14ac:dyDescent="0.25">
      <c r="B74" s="83" t="s">
        <v>164</v>
      </c>
    </row>
    <row r="75" spans="2:2" ht="30" x14ac:dyDescent="0.25">
      <c r="B75" s="83" t="s">
        <v>165</v>
      </c>
    </row>
    <row r="76" spans="2:2" ht="30" x14ac:dyDescent="0.25">
      <c r="B76" s="83" t="s">
        <v>166</v>
      </c>
    </row>
  </sheetData>
  <mergeCells count="14">
    <mergeCell ref="I6:N6"/>
    <mergeCell ref="C7:D7"/>
    <mergeCell ref="E7:F7"/>
    <mergeCell ref="G7:H7"/>
    <mergeCell ref="I7:J7"/>
    <mergeCell ref="K7:L7"/>
    <mergeCell ref="M7:N7"/>
    <mergeCell ref="C6:H6"/>
    <mergeCell ref="A22:A24"/>
    <mergeCell ref="A10:A11"/>
    <mergeCell ref="A12:A13"/>
    <mergeCell ref="A14:A15"/>
    <mergeCell ref="A16:A17"/>
    <mergeCell ref="A19:A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selection activeCell="H3" sqref="H3:I3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  <col min="10" max="10" width="12.5703125" customWidth="1"/>
    <col min="11" max="11" width="16.85546875" customWidth="1"/>
    <col min="12" max="12" width="12.5703125" customWidth="1"/>
    <col min="13" max="14" width="10" customWidth="1"/>
    <col min="15" max="16" width="13.42578125" customWidth="1"/>
  </cols>
  <sheetData>
    <row r="1" spans="1:9" ht="60" x14ac:dyDescent="0.25">
      <c r="B1" s="4"/>
      <c r="C1" s="98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x14ac:dyDescent="0.25">
      <c r="B2" s="4"/>
      <c r="C2" s="98" t="str">
        <f>Оценка!C2</f>
        <v>ЦФТ</v>
      </c>
      <c r="D2" s="98" t="str">
        <f>IF(C2="ЦФТ","JIRACFT","JIRABIS")</f>
        <v>JIRACFT</v>
      </c>
      <c r="E2" s="98" t="str">
        <f>IF(C2="ЦФТ","25","25")</f>
        <v>25</v>
      </c>
      <c r="F2" s="4"/>
    </row>
    <row r="3" spans="1:9" x14ac:dyDescent="0.25">
      <c r="B3" s="4"/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80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1" t="s">
        <v>98</v>
      </c>
      <c r="H7" s="81" t="s">
        <v>101</v>
      </c>
      <c r="I7" s="81" t="s">
        <v>105</v>
      </c>
    </row>
    <row r="8" spans="1:9" ht="30" x14ac:dyDescent="0.25">
      <c r="A8" s="78">
        <v>0</v>
      </c>
      <c r="B8" s="76" t="s">
        <v>20</v>
      </c>
      <c r="C8" s="76" t="s">
        <v>82</v>
      </c>
      <c r="D8" s="77"/>
      <c r="E8" s="76">
        <v>495</v>
      </c>
      <c r="F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5">
        <f>Оценка!D8</f>
        <v>16</v>
      </c>
      <c r="H8" s="74">
        <v>15</v>
      </c>
      <c r="I8" s="74" t="s">
        <v>106</v>
      </c>
    </row>
    <row r="9" spans="1:9" x14ac:dyDescent="0.25">
      <c r="A9" s="79">
        <v>1</v>
      </c>
      <c r="B9" s="76" t="s">
        <v>22</v>
      </c>
      <c r="C9" s="76" t="s">
        <v>83</v>
      </c>
      <c r="D9" s="76">
        <f>A8</f>
        <v>0</v>
      </c>
      <c r="E9" s="76">
        <v>496</v>
      </c>
      <c r="F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5">
        <f>Оценка!D9</f>
        <v>5</v>
      </c>
      <c r="H9" s="74">
        <v>5</v>
      </c>
      <c r="I9" s="74" t="s">
        <v>106</v>
      </c>
    </row>
    <row r="10" spans="1:9" x14ac:dyDescent="0.25">
      <c r="A10" s="78">
        <v>2</v>
      </c>
      <c r="B10" s="76" t="s">
        <v>23</v>
      </c>
      <c r="C10" s="76" t="s">
        <v>23</v>
      </c>
      <c r="D10" s="76">
        <f>A9</f>
        <v>1</v>
      </c>
      <c r="E10" s="76">
        <v>497</v>
      </c>
      <c r="F1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5">
        <f>Оценка!D10</f>
        <v>5</v>
      </c>
      <c r="H10" s="74">
        <v>5</v>
      </c>
      <c r="I10" s="74" t="s">
        <v>106</v>
      </c>
    </row>
    <row r="11" spans="1:9" x14ac:dyDescent="0.25">
      <c r="A11" s="79">
        <v>3</v>
      </c>
      <c r="B11" s="76" t="s">
        <v>24</v>
      </c>
      <c r="C11" s="76" t="s">
        <v>84</v>
      </c>
      <c r="D11" s="76">
        <f t="shared" ref="D11:D14" si="0">A10</f>
        <v>2</v>
      </c>
      <c r="E11" s="76">
        <v>498</v>
      </c>
      <c r="F1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5">
        <f>Оценка!D11</f>
        <v>9</v>
      </c>
      <c r="H11" s="74">
        <v>10</v>
      </c>
      <c r="I11" s="74" t="s">
        <v>106</v>
      </c>
    </row>
    <row r="12" spans="1:9" x14ac:dyDescent="0.25">
      <c r="A12" s="78">
        <v>4</v>
      </c>
      <c r="B12" s="76" t="s">
        <v>6</v>
      </c>
      <c r="C12" s="76" t="s">
        <v>6</v>
      </c>
      <c r="D12" s="76">
        <f t="shared" si="0"/>
        <v>3</v>
      </c>
      <c r="E12" s="76">
        <v>499</v>
      </c>
      <c r="F1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5">
        <f>Оценка!D12</f>
        <v>0</v>
      </c>
      <c r="H12" s="74">
        <v>5</v>
      </c>
      <c r="I12" s="74" t="s">
        <v>106</v>
      </c>
    </row>
    <row r="13" spans="1:9" x14ac:dyDescent="0.25">
      <c r="A13" s="79">
        <v>5</v>
      </c>
      <c r="B13" s="76" t="s">
        <v>25</v>
      </c>
      <c r="C13" s="76" t="s">
        <v>85</v>
      </c>
      <c r="D13" s="76">
        <f t="shared" si="0"/>
        <v>4</v>
      </c>
      <c r="E13" s="76">
        <v>500</v>
      </c>
      <c r="F1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5">
        <f>Оценка!D13</f>
        <v>2</v>
      </c>
      <c r="H13" s="74">
        <v>5</v>
      </c>
      <c r="I13" s="74" t="s">
        <v>106</v>
      </c>
    </row>
    <row r="14" spans="1:9" x14ac:dyDescent="0.25">
      <c r="A14" s="78">
        <v>6</v>
      </c>
      <c r="B14" s="76" t="s">
        <v>7</v>
      </c>
      <c r="C14" s="76" t="s">
        <v>7</v>
      </c>
      <c r="D14" s="76">
        <f t="shared" si="0"/>
        <v>5</v>
      </c>
      <c r="E14" s="76">
        <v>501</v>
      </c>
      <c r="F1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5">
        <f>Оценка!D14</f>
        <v>5</v>
      </c>
      <c r="H14" s="74">
        <v>10</v>
      </c>
      <c r="I14" s="74" t="s">
        <v>106</v>
      </c>
    </row>
    <row r="15" spans="1:9" ht="30" x14ac:dyDescent="0.25">
      <c r="A15" s="79">
        <v>7</v>
      </c>
      <c r="B15" s="76" t="s">
        <v>29</v>
      </c>
      <c r="C15" s="76" t="s">
        <v>86</v>
      </c>
      <c r="D15" s="76" t="s">
        <v>99</v>
      </c>
      <c r="E15" s="76">
        <v>502</v>
      </c>
      <c r="F15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5">
        <f>Оценка!D15</f>
        <v>15</v>
      </c>
      <c r="H15" s="74">
        <v>10</v>
      </c>
      <c r="I15" s="74" t="s">
        <v>106</v>
      </c>
    </row>
    <row r="16" spans="1:9" x14ac:dyDescent="0.25">
      <c r="A16" s="78">
        <v>8</v>
      </c>
      <c r="B16" s="76" t="s">
        <v>32</v>
      </c>
      <c r="C16" s="76" t="s">
        <v>88</v>
      </c>
      <c r="D16" s="76">
        <v>14</v>
      </c>
      <c r="E16" s="76">
        <v>504</v>
      </c>
      <c r="F16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5">
        <f>Оценка!D17</f>
        <v>24</v>
      </c>
      <c r="H16" s="74">
        <v>5</v>
      </c>
      <c r="I16" s="74" t="s">
        <v>106</v>
      </c>
    </row>
    <row r="17" spans="1:9" x14ac:dyDescent="0.25">
      <c r="A17" s="79">
        <v>9</v>
      </c>
      <c r="B17" s="76" t="s">
        <v>97</v>
      </c>
      <c r="C17" s="76" t="s">
        <v>89</v>
      </c>
      <c r="D17" s="77" t="s">
        <v>104</v>
      </c>
      <c r="E17" s="76">
        <v>505</v>
      </c>
      <c r="F17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5">
        <f>Оценка!D18</f>
        <v>35</v>
      </c>
      <c r="H17" s="74">
        <v>15</v>
      </c>
      <c r="I17" s="74" t="s">
        <v>106</v>
      </c>
    </row>
    <row r="18" spans="1:9" x14ac:dyDescent="0.25">
      <c r="A18" s="78">
        <v>10</v>
      </c>
      <c r="B18" s="76" t="s">
        <v>16</v>
      </c>
      <c r="C18" s="76" t="s">
        <v>16</v>
      </c>
      <c r="D18" s="76">
        <v>8</v>
      </c>
      <c r="E18" s="76">
        <v>506</v>
      </c>
      <c r="F18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5">
        <f>Оценка!D19</f>
        <v>7</v>
      </c>
      <c r="H18" s="74">
        <v>5</v>
      </c>
      <c r="I18" s="74" t="s">
        <v>106</v>
      </c>
    </row>
    <row r="19" spans="1:9" ht="30" x14ac:dyDescent="0.25">
      <c r="A19" s="79">
        <v>11</v>
      </c>
      <c r="B19" s="76" t="s">
        <v>35</v>
      </c>
      <c r="C19" s="76" t="s">
        <v>90</v>
      </c>
      <c r="D19" s="77" t="s">
        <v>103</v>
      </c>
      <c r="E19" s="76">
        <v>508</v>
      </c>
      <c r="F19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5">
        <f>Оценка!D21</f>
        <v>8</v>
      </c>
      <c r="H19" s="74"/>
      <c r="I19" s="74" t="s">
        <v>107</v>
      </c>
    </row>
    <row r="20" spans="1:9" ht="30" x14ac:dyDescent="0.25">
      <c r="A20" s="79">
        <v>12</v>
      </c>
      <c r="B20" s="76" t="s">
        <v>37</v>
      </c>
      <c r="C20" s="76" t="s">
        <v>95</v>
      </c>
      <c r="D20" s="76">
        <v>6</v>
      </c>
      <c r="E20" s="76">
        <v>509</v>
      </c>
      <c r="F20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5">
        <f>Оценка!D22</f>
        <v>40</v>
      </c>
      <c r="H20" s="74">
        <v>33</v>
      </c>
      <c r="I20" s="74" t="s">
        <v>107</v>
      </c>
    </row>
    <row r="21" spans="1:9" ht="45" x14ac:dyDescent="0.25">
      <c r="A21" s="78">
        <v>13</v>
      </c>
      <c r="B21" s="76" t="s">
        <v>38</v>
      </c>
      <c r="C21" s="76" t="s">
        <v>91</v>
      </c>
      <c r="D21" s="76" t="s">
        <v>100</v>
      </c>
      <c r="E21" s="76">
        <v>510</v>
      </c>
      <c r="F21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5">
        <f>Оценка!D23</f>
        <v>32</v>
      </c>
      <c r="H21" s="74">
        <v>33</v>
      </c>
      <c r="I21" s="74" t="s">
        <v>106</v>
      </c>
    </row>
    <row r="22" spans="1:9" ht="30" x14ac:dyDescent="0.25">
      <c r="A22" s="79">
        <v>14</v>
      </c>
      <c r="B22" s="76" t="s">
        <v>30</v>
      </c>
      <c r="C22" s="76" t="s">
        <v>87</v>
      </c>
      <c r="D22" s="76">
        <v>12</v>
      </c>
      <c r="E22" s="76">
        <v>503</v>
      </c>
      <c r="F22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5">
        <f>Оценка!D16</f>
        <v>0</v>
      </c>
      <c r="H22" s="74">
        <v>10</v>
      </c>
      <c r="I22" s="74" t="s">
        <v>107</v>
      </c>
    </row>
    <row r="23" spans="1:9" x14ac:dyDescent="0.25">
      <c r="A23" s="78">
        <v>15</v>
      </c>
      <c r="B23" s="76" t="s">
        <v>96</v>
      </c>
      <c r="C23" s="76" t="s">
        <v>96</v>
      </c>
      <c r="D23" s="76" t="s">
        <v>102</v>
      </c>
      <c r="E23" s="76">
        <v>512</v>
      </c>
      <c r="F23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5">
        <v>30</v>
      </c>
      <c r="H23" s="74">
        <v>100</v>
      </c>
      <c r="I23" s="74" t="s">
        <v>108</v>
      </c>
    </row>
    <row r="24" spans="1:9" x14ac:dyDescent="0.25">
      <c r="A24" s="78">
        <v>16</v>
      </c>
      <c r="B24" s="76" t="s">
        <v>34</v>
      </c>
      <c r="C24" s="76" t="s">
        <v>0</v>
      </c>
      <c r="D24" s="76">
        <v>6</v>
      </c>
      <c r="E24" s="76">
        <v>511</v>
      </c>
      <c r="F24" s="76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5">
        <f>Оценка!D26</f>
        <v>50</v>
      </c>
      <c r="H24" s="74">
        <v>100</v>
      </c>
      <c r="I24" s="74" t="s">
        <v>109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2020-01-14T05:42:16Z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