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рнест\Desktop\УЧЕБА\Диплом\20191121\"/>
    </mc:Choice>
  </mc:AlternateContent>
  <bookViews>
    <workbookView xWindow="0" yWindow="0" windowWidth="21570" windowHeight="8535" tabRatio="735" activeTab="3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F20" i="25" l="1" a="1"/>
  <c r="D24" i="25" a="1"/>
  <c r="D20" i="25" a="1"/>
  <c r="I14" i="25" l="1"/>
  <c r="O1" i="27" l="1"/>
  <c r="E9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1" i="25" l="1"/>
  <c r="E23" i="25"/>
  <c r="E22" i="25"/>
  <c r="E18" i="25"/>
  <c r="E14" i="25"/>
  <c r="E10" i="25"/>
  <c r="E8" i="25"/>
  <c r="E16" i="25"/>
  <c r="E12" i="25"/>
  <c r="E19" i="25"/>
  <c r="E15" i="25"/>
  <c r="E11" i="25"/>
  <c r="E17" i="25"/>
  <c r="E13" i="25"/>
  <c r="G21" i="27"/>
  <c r="I13" i="25"/>
  <c r="I15" i="25" s="1"/>
  <c r="D21" i="25" l="1"/>
  <c r="D23" i="25"/>
  <c r="E24" i="25"/>
  <c r="E20" i="25"/>
  <c r="D24" i="25" l="1"/>
  <c r="F22" i="25" s="1"/>
  <c r="D18" i="25"/>
  <c r="D15" i="25"/>
  <c r="D19" i="25"/>
  <c r="D13" i="25"/>
  <c r="D20" i="25" l="1"/>
  <c r="F23" i="25"/>
  <c r="F24" i="25"/>
  <c r="I9" i="25"/>
  <c r="F21" i="25"/>
  <c r="F9" i="25" l="1"/>
  <c r="F20" i="25"/>
  <c r="F8" i="25"/>
  <c r="F10" i="25"/>
  <c r="F11" i="25"/>
  <c r="F15" i="25"/>
  <c r="F16" i="25"/>
  <c r="F12" i="25"/>
  <c r="F13" i="25"/>
  <c r="F18" i="25"/>
  <c r="F17" i="25"/>
  <c r="F14" i="25"/>
  <c r="F19" i="25"/>
  <c r="I8" i="25"/>
  <c r="I10" i="25" s="1"/>
  <c r="I11" i="25" s="1"/>
  <c r="D25" i="25"/>
</calcChain>
</file>

<file path=xl/sharedStrings.xml><?xml version="1.0" encoding="utf-8"?>
<sst xmlns="http://schemas.openxmlformats.org/spreadsheetml/2006/main" count="177" uniqueCount="98">
  <si>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</si>
  <si>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</si>
  <si>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</si>
  <si>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</si>
  <si>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</si>
  <si>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</si>
  <si>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</si>
  <si>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</si>
  <si>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</si>
  <si>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</si>
  <si>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</si>
  <si>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</si>
  <si>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</si>
  <si>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</si>
  <si>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</si>
  <si>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</si>
  <si>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</si>
  <si>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</si>
  <si>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</si>
  <si>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</si>
  <si>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</si>
  <si>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</si>
  <si>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</si>
  <si>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</si>
  <si>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</si>
  <si>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</si>
  <si>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</si>
  <si>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</si>
  <si>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</si>
  <si>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</si>
  <si>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</si>
  <si>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</si>
  <si>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</si>
  <si>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</si>
  <si>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</si>
  <si>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</si>
  <si>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</si>
  <si>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</si>
  <si>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</si>
  <si>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</si>
  <si>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</si>
  <si>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</si>
  <si>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</si>
  <si>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</si>
  <si>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</si>
  <si>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</si>
  <si>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</si>
  <si>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</si>
  <si>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</si>
  <si>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</si>
  <si>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</si>
  <si>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</si>
  <si>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</si>
  <si>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</si>
  <si>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</si>
  <si>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</si>
  <si>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</si>
  <si>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</si>
  <si>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</si>
  <si>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</si>
  <si>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</si>
  <si>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</si>
  <si>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</si>
  <si>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</si>
  <si>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</si>
  <si>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</si>
  <si>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</si>
  <si>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</si>
  <si>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</si>
  <si>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</si>
  <si>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</si>
  <si>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</si>
  <si>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</si>
  <si>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</si>
  <si>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</si>
  <si>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</si>
  <si>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</si>
  <si>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</si>
  <si>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</si>
  <si>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Предшественники</t>
  </si>
  <si>
    <t>Тип Работы</t>
  </si>
  <si>
    <t>Исполнители</t>
  </si>
  <si>
    <t>Поддержка написания и согласование</t>
  </si>
  <si>
    <t>Разработка ТВИСа</t>
  </si>
  <si>
    <t>Разработка ФТ</t>
  </si>
  <si>
    <t xml:space="preserve">Поддержка написания спецификации </t>
  </si>
  <si>
    <t>Поддержка этапа разработки</t>
  </si>
  <si>
    <t>Поддержка предварительного тестирования</t>
  </si>
  <si>
    <t xml:space="preserve">Поддержка ПСИ </t>
  </si>
  <si>
    <t>Управление задачей</t>
  </si>
  <si>
    <t>Поддержка написания и согласование документации</t>
  </si>
  <si>
    <t xml:space="preserve">Поддержка до окончания ПСИ </t>
  </si>
  <si>
    <t>Наименование работы в MS Project</t>
  </si>
  <si>
    <t>Наименование работы в оценке</t>
  </si>
  <si>
    <t>Номер задачи</t>
  </si>
  <si>
    <t>Аналит1</t>
  </si>
  <si>
    <t>Аналит2</t>
  </si>
  <si>
    <t>Разраб1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</si>
</sst>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10" fontId="1" fillId="0" borderId="0" xfId="0" applyNumberFormat="1" applyFont="1" applyBorder="1" applyAlignment="1">
      <alignment vertical="justify"/>
    </xf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</cellXfs>
  <cellStyles count="1">
    <cellStyle name="Обычный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Таблица1" displayName="Таблица1" ref="B7:F26" totalsRowShown="0" headerRowDxfId="6" dataDxfId="5">
  <autoFilter ref="B7:F26"/>
  <tableColumns count="5">
    <tableColumn id="1" name="Наименование работы в оценке" dataDxfId="4"/>
    <tableColumn id="2" name="Наименование работы в MS Project" dataDxfId="3"/>
    <tableColumn id="3" name="Предшественники" dataDxfId="2"/>
    <tableColumn id="4" name="Тип Работы" dataDxfId="1"/>
    <tableColumn id="5" name="Исполнители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opLeftCell="A7" zoomScale="85" zoomScaleNormal="85" workbookViewId="0">
      <selection activeCell="D15" sqref="D15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13.140625" style="1" customWidth="1"/>
    <col min="8" max="8" width="29.28515625" style="1" customWidth="1"/>
    <col min="9" max="9" width="18.140625" style="1" customWidth="1"/>
    <col min="10" max="10" width="8.28515625" style="1" customWidth="1"/>
    <col min="11" max="11" width="12.28515625" style="1" customWidth="1"/>
    <col min="12" max="12" width="11.42578125" style="1" customWidth="1"/>
    <col min="13" max="13" width="12" style="1" customWidth="1"/>
    <col min="14" max="18" width="13.5703125" style="1" customWidth="1"/>
    <col min="19" max="19" width="12.7109375" style="1" customWidth="1"/>
    <col min="20" max="20" width="13.42578125" style="1" customWidth="1"/>
    <col min="21" max="22" width="13.85546875" style="1" customWidth="1"/>
    <col min="23" max="23" width="17.7109375" style="1" customWidth="1"/>
    <col min="24" max="24" width="11.7109375" style="1" customWidth="1"/>
    <col min="25" max="30" width="9.140625" customWidth="1"/>
    <col min="31" max="16384" width="8.85546875" style="1"/>
  </cols>
  <sheetData>
    <row r="1" spans="1:20" s="4" customFormat="1" ht="30" x14ac:dyDescent="0.25">
      <c r="B1" s="20" t="s">
        <v>46</v>
      </c>
      <c r="C1" s="21" t="s">
        <v>78</v>
      </c>
      <c r="E1" s="14"/>
      <c r="F1" s="6"/>
      <c r="G1" s="5"/>
      <c r="T1" s="5"/>
    </row>
    <row r="2" spans="1:20" s="4" customFormat="1" ht="30" x14ac:dyDescent="0.25">
      <c r="B2" s="20" t="s">
        <v>49</v>
      </c>
      <c r="C2" s="67" t="s">
        <v>55</v>
      </c>
      <c r="E2" s="14"/>
      <c r="F2" s="6"/>
      <c r="G2" s="5"/>
      <c r="T2" s="5"/>
    </row>
    <row r="3" spans="1:20" s="4" customFormat="1" ht="135" x14ac:dyDescent="0.25">
      <c r="B3" s="20" t="s">
        <v>4</v>
      </c>
      <c r="C3" s="21" t="s">
        <v>77</v>
      </c>
      <c r="L3" s="70"/>
      <c r="S3" s="5"/>
    </row>
    <row r="4" spans="1:20" s="4" customFormat="1" ht="30" x14ac:dyDescent="0.25">
      <c r="B4" s="20" t="s">
        <v>57</v>
      </c>
      <c r="C4" s="67" t="s">
        <v>64</v>
      </c>
      <c r="H4" s="49"/>
      <c r="S4" s="5"/>
    </row>
    <row r="5" spans="1:20" s="4" customFormat="1" ht="45" x14ac:dyDescent="0.25">
      <c r="B5" s="20" t="s">
        <v>58</v>
      </c>
      <c r="C5" s="67" t="s">
        <v>61</v>
      </c>
      <c r="S5" s="5"/>
    </row>
    <row r="6" spans="1:20" s="4" customFormat="1" x14ac:dyDescent="0.25">
      <c r="S6" s="5"/>
    </row>
    <row r="7" spans="1:20" s="4" customFormat="1" ht="30" x14ac:dyDescent="0.25">
      <c r="A7" s="74" t="s">
        <v>50</v>
      </c>
      <c r="B7" s="74"/>
      <c r="C7" s="74"/>
      <c r="D7" s="22" t="s">
        <v>51</v>
      </c>
      <c r="E7" s="23" t="s">
        <v>39</v>
      </c>
      <c r="F7" s="23" t="s">
        <v>40</v>
      </c>
      <c r="H7" s="9" t="s">
        <v>10</v>
      </c>
      <c r="I7" s="11"/>
      <c r="S7" s="5"/>
    </row>
    <row r="8" spans="1:20" s="4" customFormat="1" ht="30" x14ac:dyDescent="0.25">
      <c r="A8" s="77" t="s">
        <v>53</v>
      </c>
      <c r="B8" s="12" t="s">
        <v>11</v>
      </c>
      <c r="C8" s="30" t="s">
        <v>20</v>
      </c>
      <c r="D8" s="39">
        <v>16</v>
      </c>
      <c r="E8" s="50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8" s="50">
        <f>ROUND(D8,0)/$D$20</f>
        <v>0.17204301075268819</v>
      </c>
      <c r="H8" s="16" t="s">
        <v>8</v>
      </c>
      <c r="I8" s="41">
        <f>D20/8</f>
        <v>11.625</v>
      </c>
      <c r="S8" s="5"/>
    </row>
    <row r="9" spans="1:20" s="4" customFormat="1" ht="30" customHeight="1" x14ac:dyDescent="0.25">
      <c r="A9" s="77"/>
      <c r="B9" s="75" t="s">
        <v>21</v>
      </c>
      <c r="C9" s="69" t="s">
        <v>22</v>
      </c>
      <c r="D9" s="40">
        <v>0</v>
      </c>
      <c r="E9" s="50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9" s="50">
        <f t="shared" ref="F9:F19" si="0">ROUND(D9,0)/$D$20</f>
        <v>0</v>
      </c>
      <c r="H9" s="16" t="s">
        <v>0</v>
      </c>
      <c r="I9" s="41">
        <f>D24/8</f>
        <v>10</v>
      </c>
      <c r="S9" s="5"/>
    </row>
    <row r="10" spans="1:20" s="4" customFormat="1" x14ac:dyDescent="0.25">
      <c r="A10" s="77"/>
      <c r="B10" s="75"/>
      <c r="C10" s="30" t="s">
        <v>23</v>
      </c>
      <c r="D10" s="39">
        <v>5</v>
      </c>
      <c r="E10" s="50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0" s="50">
        <f t="shared" si="0"/>
        <v>5.3763440860215055E-2</v>
      </c>
      <c r="H10" s="17" t="s">
        <v>12</v>
      </c>
      <c r="I10" s="42">
        <f>SUM(I8:I9)</f>
        <v>21.625</v>
      </c>
      <c r="S10" s="5"/>
    </row>
    <row r="11" spans="1:20" s="4" customFormat="1" ht="30" customHeight="1" x14ac:dyDescent="0.25">
      <c r="A11" s="77"/>
      <c r="B11" s="75" t="s">
        <v>5</v>
      </c>
      <c r="C11" s="69" t="s">
        <v>24</v>
      </c>
      <c r="D11" s="40">
        <v>0</v>
      </c>
      <c r="E11" s="50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1" s="50">
        <f t="shared" si="0"/>
        <v>0</v>
      </c>
      <c r="G11" s="5"/>
      <c r="H11" s="16" t="s">
        <v>14</v>
      </c>
      <c r="I11" s="43">
        <f>I10*13000</f>
        <v>281125</v>
      </c>
      <c r="T11" s="5"/>
    </row>
    <row r="12" spans="1:20" s="4" customFormat="1" x14ac:dyDescent="0.25">
      <c r="A12" s="77"/>
      <c r="B12" s="75"/>
      <c r="C12" s="30" t="s">
        <v>6</v>
      </c>
      <c r="D12" s="39">
        <v>16</v>
      </c>
      <c r="E12" s="50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2" s="50">
        <f t="shared" si="0"/>
        <v>0.17204301075268819</v>
      </c>
      <c r="G12" s="5"/>
      <c r="H12" s="16"/>
      <c r="I12" s="41"/>
      <c r="T12" s="5"/>
    </row>
    <row r="13" spans="1:20" s="4" customFormat="1" x14ac:dyDescent="0.25">
      <c r="A13" s="77"/>
      <c r="B13" s="75" t="s">
        <v>27</v>
      </c>
      <c r="C13" s="30" t="s">
        <v>25</v>
      </c>
      <c r="D13" s="39">
        <f>IF($C$5="Да",$D$9*E13/$E$9, IF($E$11=0,$D$14*E13/$E$14,$D$11*E13/$E$11))</f>
        <v>0</v>
      </c>
      <c r="E13" s="50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3" s="50">
        <f t="shared" si="0"/>
        <v>0</v>
      </c>
      <c r="G13" s="5"/>
      <c r="H13" s="16" t="s">
        <v>9</v>
      </c>
      <c r="I13" s="41">
        <f>D26/8</f>
        <v>62.5</v>
      </c>
      <c r="T13" s="5"/>
    </row>
    <row r="14" spans="1:20" s="4" customFormat="1" ht="28.5" customHeight="1" x14ac:dyDescent="0.25">
      <c r="A14" s="77"/>
      <c r="B14" s="75"/>
      <c r="C14" s="69" t="s">
        <v>7</v>
      </c>
      <c r="D14" s="40">
        <v>0</v>
      </c>
      <c r="E14" s="50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4" s="50">
        <f t="shared" si="0"/>
        <v>0</v>
      </c>
      <c r="G14" s="5"/>
      <c r="H14" s="16" t="s">
        <v>52</v>
      </c>
      <c r="I14" s="18">
        <f>IF(C2="БИСКВИТ",16600,25920)</f>
        <v>25920</v>
      </c>
      <c r="T14" s="5"/>
    </row>
    <row r="15" spans="1:20" s="4" customFormat="1" x14ac:dyDescent="0.25">
      <c r="A15" s="77"/>
      <c r="B15" s="75" t="s">
        <v>28</v>
      </c>
      <c r="C15" s="30" t="s">
        <v>29</v>
      </c>
      <c r="D15" s="39">
        <f>IF($C$5="Да",$D$9*E15/$E$9,IF($E$11=0,$D$14*E15/$E$14,$D$11*E15/$E$11))</f>
        <v>0</v>
      </c>
      <c r="E15" s="50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5" s="50">
        <f t="shared" si="0"/>
        <v>0</v>
      </c>
      <c r="G15" s="5"/>
      <c r="H15" s="16" t="s">
        <v>13</v>
      </c>
      <c r="I15" s="18">
        <f>I13*I14</f>
        <v>1620000</v>
      </c>
      <c r="T15" s="5"/>
    </row>
    <row r="16" spans="1:20" s="4" customFormat="1" ht="30" x14ac:dyDescent="0.25">
      <c r="A16" s="77"/>
      <c r="B16" s="75"/>
      <c r="C16" s="30" t="s">
        <v>30</v>
      </c>
      <c r="D16" s="39">
        <v>32</v>
      </c>
      <c r="E16" s="50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6" s="50">
        <f t="shared" si="0"/>
        <v>0.34408602150537637</v>
      </c>
      <c r="G16" s="5"/>
      <c r="T16" s="5"/>
    </row>
    <row r="17" spans="1:20" s="4" customFormat="1" x14ac:dyDescent="0.25">
      <c r="A17" s="77"/>
      <c r="B17" s="12" t="s">
        <v>31</v>
      </c>
      <c r="C17" s="30" t="s">
        <v>32</v>
      </c>
      <c r="D17" s="39">
        <v>24</v>
      </c>
      <c r="E17" s="50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17" s="50">
        <f t="shared" si="0"/>
        <v>0.25806451612903225</v>
      </c>
      <c r="G17" s="5"/>
      <c r="T17" s="5"/>
    </row>
    <row r="18" spans="1:20" s="4" customFormat="1" x14ac:dyDescent="0.25">
      <c r="A18" s="77"/>
      <c r="B18" s="75" t="s">
        <v>26</v>
      </c>
      <c r="C18" s="30" t="s">
        <v>44</v>
      </c>
      <c r="D18" s="39">
        <f t="shared" ref="D18:D19" si="1">IF($C$5="Да",$D$9*E18/$E$9,IF($E$11=0,$D$14*E18/$E$14,$D$11*E18/$E$11))</f>
        <v>0</v>
      </c>
      <c r="E18" s="50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18" s="50">
        <f t="shared" si="0"/>
        <v>0</v>
      </c>
      <c r="G18" s="5"/>
      <c r="T18" s="5"/>
    </row>
    <row r="19" spans="1:20" s="4" customFormat="1" x14ac:dyDescent="0.25">
      <c r="A19" s="77"/>
      <c r="B19" s="75"/>
      <c r="C19" s="30" t="s">
        <v>16</v>
      </c>
      <c r="D19" s="39">
        <f t="shared" si="1"/>
        <v>0</v>
      </c>
      <c r="E19" s="50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19" s="50">
        <f t="shared" si="0"/>
        <v>0</v>
      </c>
      <c r="G19" s="5"/>
      <c r="T19" s="5"/>
    </row>
    <row r="20" spans="1:20" s="4" customFormat="1" x14ac:dyDescent="0.25">
      <c r="A20" s="77"/>
      <c r="B20" s="9"/>
      <c r="C20" s="9" t="s">
        <v>48</v>
      </c>
      <c r="D20" s="39">
        <f t="array" ref="D20">SUM(ROUND(D8:D19,0))</f>
        <v>93</v>
      </c>
      <c r="E20" s="51">
        <f>E8+E9+E10+E11+E12+E14+E13+E15+E16+E17+E18+E19</f>
        <v>1</v>
      </c>
      <c r="F20" s="51">
        <f t="array" ref="F20">(D20)/SUM(ROUND(D8:D19,0))</f>
        <v>1</v>
      </c>
      <c r="G20" s="5"/>
      <c r="T20" s="5"/>
    </row>
    <row r="21" spans="1:20" s="4" customFormat="1" x14ac:dyDescent="0.25">
      <c r="A21" s="76" t="s">
        <v>0</v>
      </c>
      <c r="B21" s="76" t="s">
        <v>36</v>
      </c>
      <c r="C21" s="31" t="s">
        <v>35</v>
      </c>
      <c r="D21" s="37">
        <f>IF(E22=0,0,$D$22*E21/$E$22)</f>
        <v>8</v>
      </c>
      <c r="E21" s="68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1" s="52">
        <f>D21/$D$24</f>
        <v>0.1</v>
      </c>
      <c r="G21" s="5"/>
      <c r="T21" s="5"/>
    </row>
    <row r="22" spans="1:20" s="4" customFormat="1" ht="30" x14ac:dyDescent="0.25">
      <c r="A22" s="76"/>
      <c r="B22" s="76"/>
      <c r="C22" s="69" t="s">
        <v>37</v>
      </c>
      <c r="D22" s="38">
        <v>40</v>
      </c>
      <c r="E22" s="68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2" s="52">
        <f t="shared" ref="F22:F23" si="2">D22/$D$24</f>
        <v>0.5</v>
      </c>
      <c r="G22" s="5"/>
      <c r="T22" s="5"/>
    </row>
    <row r="23" spans="1:20" s="4" customFormat="1" ht="30" x14ac:dyDescent="0.25">
      <c r="A23" s="76"/>
      <c r="B23" s="76"/>
      <c r="C23" s="31" t="s">
        <v>38</v>
      </c>
      <c r="D23" s="37">
        <f>IF(E22=0,0,$D$22*E23/$E$22)</f>
        <v>32</v>
      </c>
      <c r="E23" s="68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3" s="52">
        <f t="shared" si="2"/>
        <v>0.4</v>
      </c>
      <c r="G23" s="5"/>
      <c r="T23" s="5"/>
    </row>
    <row r="24" spans="1:20" s="4" customFormat="1" x14ac:dyDescent="0.25">
      <c r="A24" s="76"/>
      <c r="B24" s="10"/>
      <c r="C24" s="33" t="s">
        <v>47</v>
      </c>
      <c r="D24" s="37">
        <f t="array" ref="D24">SUM(ROUND(D21:D23,0))</f>
        <v>80</v>
      </c>
      <c r="E24" s="53">
        <f>SUM(E21:E23)</f>
        <v>1</v>
      </c>
      <c r="F24" s="53">
        <f>D24/SUM(D21:D23)</f>
        <v>1</v>
      </c>
      <c r="G24" s="5"/>
      <c r="T24" s="5"/>
    </row>
    <row r="25" spans="1:20" s="4" customFormat="1" x14ac:dyDescent="0.25">
      <c r="A25" s="24"/>
      <c r="B25" s="25"/>
      <c r="C25" s="26" t="s">
        <v>3</v>
      </c>
      <c r="D25" s="29">
        <f>D20+D24</f>
        <v>173</v>
      </c>
      <c r="E25" s="27"/>
      <c r="F25" s="27"/>
      <c r="G25" s="5"/>
      <c r="T25" s="5"/>
    </row>
    <row r="26" spans="1:20" s="4" customFormat="1" ht="30.75" customHeight="1" x14ac:dyDescent="0.25">
      <c r="B26" s="28" t="s">
        <v>33</v>
      </c>
      <c r="C26" s="32" t="s">
        <v>34</v>
      </c>
      <c r="D26" s="37">
        <v>500</v>
      </c>
      <c r="E26" s="14"/>
      <c r="F26" s="6"/>
      <c r="G26" s="5"/>
      <c r="T26" s="5"/>
    </row>
    <row r="27" spans="1:20" s="4" customFormat="1" x14ac:dyDescent="0.25">
      <c r="B27" s="1"/>
      <c r="C27" s="1"/>
      <c r="D27" s="1"/>
      <c r="E27" s="14"/>
      <c r="F27" s="6"/>
      <c r="G27" s="5"/>
      <c r="T27" s="5"/>
    </row>
    <row r="28" spans="1:20" s="4" customFormat="1" x14ac:dyDescent="0.25">
      <c r="D28" s="1"/>
      <c r="E28" s="14"/>
      <c r="F28" s="6"/>
      <c r="G28" s="5"/>
      <c r="T28" s="5"/>
    </row>
  </sheetData>
  <mergeCells count="9">
    <mergeCell ref="A7:C7"/>
    <mergeCell ref="B13:B14"/>
    <mergeCell ref="B15:B16"/>
    <mergeCell ref="B21:B23"/>
    <mergeCell ref="A8:A20"/>
    <mergeCell ref="B18:B19"/>
    <mergeCell ref="A21:A24"/>
    <mergeCell ref="B9:B10"/>
    <mergeCell ref="B11:B1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O6" sqref="O6:R24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1" t="s">
        <v>73</v>
      </c>
      <c r="C6" s="81" t="s">
        <v>65</v>
      </c>
      <c r="D6" s="82"/>
      <c r="E6" s="82"/>
      <c r="F6" s="82"/>
      <c r="G6" s="82"/>
      <c r="H6" s="83"/>
      <c r="I6" s="80" t="s">
        <v>55</v>
      </c>
      <c r="J6" s="80"/>
      <c r="K6" s="80"/>
      <c r="L6" s="80"/>
      <c r="M6" s="80"/>
      <c r="N6" s="80"/>
    </row>
    <row r="7" spans="1:15" x14ac:dyDescent="0.25">
      <c r="A7" s="45"/>
      <c r="B7" s="61" t="s">
        <v>74</v>
      </c>
      <c r="C7" s="80" t="s">
        <v>66</v>
      </c>
      <c r="D7" s="80"/>
      <c r="E7" s="80" t="s">
        <v>67</v>
      </c>
      <c r="F7" s="80"/>
      <c r="G7" s="80" t="s">
        <v>68</v>
      </c>
      <c r="H7" s="80"/>
      <c r="I7" s="80" t="s">
        <v>66</v>
      </c>
      <c r="J7" s="80"/>
      <c r="K7" s="80" t="s">
        <v>55</v>
      </c>
      <c r="L7" s="80"/>
      <c r="M7" s="80" t="s">
        <v>69</v>
      </c>
      <c r="N7" s="80"/>
    </row>
    <row r="8" spans="1:15" x14ac:dyDescent="0.25">
      <c r="A8" s="45"/>
      <c r="B8" s="61" t="s">
        <v>75</v>
      </c>
      <c r="C8" s="54" t="s">
        <v>70</v>
      </c>
      <c r="D8" s="54" t="s">
        <v>71</v>
      </c>
      <c r="E8" s="54" t="s">
        <v>70</v>
      </c>
      <c r="F8" s="54" t="s">
        <v>71</v>
      </c>
      <c r="G8" s="54" t="s">
        <v>70</v>
      </c>
      <c r="H8" s="54" t="s">
        <v>71</v>
      </c>
      <c r="I8" s="54" t="s">
        <v>70</v>
      </c>
      <c r="J8" s="54" t="s">
        <v>71</v>
      </c>
      <c r="K8" s="54" t="s">
        <v>70</v>
      </c>
      <c r="L8" s="54" t="s">
        <v>71</v>
      </c>
      <c r="M8" s="54" t="s">
        <v>70</v>
      </c>
      <c r="N8" s="54" t="s">
        <v>71</v>
      </c>
    </row>
    <row r="9" spans="1:15" ht="45" x14ac:dyDescent="0.25">
      <c r="A9" s="58" t="s">
        <v>11</v>
      </c>
      <c r="B9" s="59" t="s">
        <v>20</v>
      </c>
      <c r="C9" s="63">
        <v>0.09</v>
      </c>
      <c r="D9" s="63">
        <v>0.09</v>
      </c>
      <c r="E9" s="64">
        <v>0.09</v>
      </c>
      <c r="F9" s="64">
        <v>0.09</v>
      </c>
      <c r="G9" s="63">
        <v>0.09</v>
      </c>
      <c r="H9" s="63">
        <v>0.09</v>
      </c>
      <c r="I9" s="60">
        <v>0.09</v>
      </c>
      <c r="J9" s="60">
        <v>0.09</v>
      </c>
      <c r="K9" s="62">
        <v>0.09</v>
      </c>
      <c r="L9" s="62">
        <v>0.09</v>
      </c>
      <c r="M9" s="60">
        <v>0.09</v>
      </c>
      <c r="N9" s="72">
        <v>0.09</v>
      </c>
    </row>
    <row r="10" spans="1:15" x14ac:dyDescent="0.25">
      <c r="A10" s="79" t="s">
        <v>21</v>
      </c>
      <c r="B10" s="59" t="s">
        <v>22</v>
      </c>
      <c r="C10" s="63">
        <v>0.26</v>
      </c>
      <c r="D10" s="63">
        <v>0</v>
      </c>
      <c r="E10" s="64">
        <v>0.26</v>
      </c>
      <c r="F10" s="64">
        <v>0</v>
      </c>
      <c r="G10" s="63">
        <v>0.26</v>
      </c>
      <c r="H10" s="63">
        <v>0</v>
      </c>
      <c r="I10" s="60">
        <v>0.26</v>
      </c>
      <c r="J10" s="60">
        <v>0</v>
      </c>
      <c r="K10" s="62">
        <v>0.26</v>
      </c>
      <c r="L10" s="62">
        <v>0</v>
      </c>
      <c r="M10" s="60">
        <v>0.26</v>
      </c>
      <c r="N10" s="60">
        <v>0</v>
      </c>
    </row>
    <row r="11" spans="1:15" x14ac:dyDescent="0.25">
      <c r="A11" s="79"/>
      <c r="B11" s="59" t="s">
        <v>23</v>
      </c>
      <c r="C11" s="63">
        <v>0.09</v>
      </c>
      <c r="D11" s="63">
        <v>0</v>
      </c>
      <c r="E11" s="64">
        <v>0.09</v>
      </c>
      <c r="F11" s="64">
        <v>0</v>
      </c>
      <c r="G11" s="63">
        <v>0.09</v>
      </c>
      <c r="H11" s="63">
        <v>0</v>
      </c>
      <c r="I11" s="60">
        <v>0.09</v>
      </c>
      <c r="J11" s="60">
        <v>0</v>
      </c>
      <c r="K11" s="62">
        <v>0.09</v>
      </c>
      <c r="L11" s="62">
        <v>0</v>
      </c>
      <c r="M11" s="60">
        <v>0.09</v>
      </c>
      <c r="N11" s="60">
        <v>0</v>
      </c>
    </row>
    <row r="12" spans="1:15" x14ac:dyDescent="0.25">
      <c r="A12" s="79" t="s">
        <v>5</v>
      </c>
      <c r="B12" s="59" t="s">
        <v>24</v>
      </c>
      <c r="C12" s="63">
        <v>0.22</v>
      </c>
      <c r="D12" s="63">
        <v>0.48</v>
      </c>
      <c r="E12" s="64">
        <v>0.17</v>
      </c>
      <c r="F12" s="64">
        <v>0.43</v>
      </c>
      <c r="G12" s="63">
        <v>0.17</v>
      </c>
      <c r="H12" s="63">
        <v>0.43</v>
      </c>
      <c r="I12" s="60">
        <v>0.22</v>
      </c>
      <c r="J12" s="60">
        <v>0.48</v>
      </c>
      <c r="K12" s="62">
        <v>0</v>
      </c>
      <c r="L12" s="62">
        <v>0</v>
      </c>
      <c r="M12" s="60">
        <v>0.17</v>
      </c>
      <c r="N12" s="60">
        <v>0.4</v>
      </c>
    </row>
    <row r="13" spans="1:15" x14ac:dyDescent="0.25">
      <c r="A13" s="79"/>
      <c r="B13" s="59" t="s">
        <v>6</v>
      </c>
      <c r="C13" s="63">
        <v>0.11</v>
      </c>
      <c r="D13" s="63">
        <v>0.2</v>
      </c>
      <c r="E13" s="64">
        <v>0.06</v>
      </c>
      <c r="F13" s="64">
        <v>0.15</v>
      </c>
      <c r="G13" s="63">
        <v>0.06</v>
      </c>
      <c r="H13" s="63">
        <v>0.15</v>
      </c>
      <c r="I13" s="60">
        <v>0.11</v>
      </c>
      <c r="J13" s="60">
        <v>0.2</v>
      </c>
      <c r="K13" s="62">
        <v>0</v>
      </c>
      <c r="L13" s="62">
        <v>0</v>
      </c>
      <c r="M13" s="60">
        <v>0.06</v>
      </c>
      <c r="N13" s="60">
        <v>0.12</v>
      </c>
    </row>
    <row r="14" spans="1:15" x14ac:dyDescent="0.25">
      <c r="A14" s="79" t="s">
        <v>27</v>
      </c>
      <c r="B14" s="59" t="s">
        <v>25</v>
      </c>
      <c r="C14" s="63">
        <v>0</v>
      </c>
      <c r="D14" s="63">
        <v>0</v>
      </c>
      <c r="E14" s="64">
        <v>0.05</v>
      </c>
      <c r="F14" s="64">
        <v>0.05</v>
      </c>
      <c r="G14" s="63">
        <v>0.05</v>
      </c>
      <c r="H14" s="63">
        <v>0.05</v>
      </c>
      <c r="I14" s="60">
        <v>0</v>
      </c>
      <c r="J14" s="60">
        <v>0</v>
      </c>
      <c r="K14" s="62">
        <v>0.13</v>
      </c>
      <c r="L14" s="62">
        <v>0.2</v>
      </c>
      <c r="M14" s="60">
        <v>0.05</v>
      </c>
      <c r="N14" s="60">
        <v>0.05</v>
      </c>
    </row>
    <row r="15" spans="1:15" x14ac:dyDescent="0.25">
      <c r="A15" s="79"/>
      <c r="B15" s="59" t="s">
        <v>7</v>
      </c>
      <c r="C15" s="63">
        <v>0</v>
      </c>
      <c r="D15" s="63">
        <v>0</v>
      </c>
      <c r="E15" s="64">
        <v>0.05</v>
      </c>
      <c r="F15" s="64">
        <v>0.05</v>
      </c>
      <c r="G15" s="63">
        <v>0.05</v>
      </c>
      <c r="H15" s="63">
        <v>0.05</v>
      </c>
      <c r="I15" s="60">
        <v>0</v>
      </c>
      <c r="J15" s="60">
        <v>0</v>
      </c>
      <c r="K15" s="62">
        <v>0.2</v>
      </c>
      <c r="L15" s="62">
        <v>0.3</v>
      </c>
      <c r="M15" s="60">
        <v>0.05</v>
      </c>
      <c r="N15" s="60">
        <v>0.11</v>
      </c>
    </row>
    <row r="16" spans="1:15" ht="30" x14ac:dyDescent="0.25">
      <c r="A16" s="79" t="s">
        <v>28</v>
      </c>
      <c r="B16" s="59" t="s">
        <v>29</v>
      </c>
      <c r="C16" s="63">
        <v>0.03</v>
      </c>
      <c r="D16" s="63">
        <v>0.03</v>
      </c>
      <c r="E16" s="64">
        <v>0.03</v>
      </c>
      <c r="F16" s="64">
        <v>0.03</v>
      </c>
      <c r="G16" s="63">
        <v>0.03</v>
      </c>
      <c r="H16" s="63">
        <v>0.03</v>
      </c>
      <c r="I16" s="60">
        <v>0.03</v>
      </c>
      <c r="J16" s="60">
        <v>0.03</v>
      </c>
      <c r="K16" s="62">
        <v>0.03</v>
      </c>
      <c r="L16" s="62">
        <v>0.1</v>
      </c>
      <c r="M16" s="60">
        <v>0.03</v>
      </c>
      <c r="N16" s="60">
        <v>0.03</v>
      </c>
    </row>
    <row r="17" spans="1:16" ht="45" x14ac:dyDescent="0.25">
      <c r="A17" s="79"/>
      <c r="B17" s="59" t="s">
        <v>30</v>
      </c>
      <c r="C17" s="63">
        <v>0.08</v>
      </c>
      <c r="D17" s="63">
        <v>0.08</v>
      </c>
      <c r="E17" s="64">
        <v>0.08</v>
      </c>
      <c r="F17" s="64">
        <v>0.08</v>
      </c>
      <c r="G17" s="63">
        <v>0.08</v>
      </c>
      <c r="H17" s="63">
        <v>0.08</v>
      </c>
      <c r="I17" s="60">
        <v>0.08</v>
      </c>
      <c r="J17" s="60">
        <v>0.08</v>
      </c>
      <c r="K17" s="62">
        <v>0.08</v>
      </c>
      <c r="L17" s="62">
        <v>0.13</v>
      </c>
      <c r="M17" s="60">
        <v>0.08</v>
      </c>
      <c r="N17" s="60">
        <v>0.08</v>
      </c>
    </row>
    <row r="18" spans="1:16" ht="30" x14ac:dyDescent="0.25">
      <c r="A18" s="58" t="s">
        <v>31</v>
      </c>
      <c r="B18" s="59" t="s">
        <v>32</v>
      </c>
      <c r="C18" s="63">
        <v>0.08</v>
      </c>
      <c r="D18" s="63">
        <v>0.08</v>
      </c>
      <c r="E18" s="64">
        <v>0.08</v>
      </c>
      <c r="F18" s="64">
        <v>0.08</v>
      </c>
      <c r="G18" s="63">
        <v>0.08</v>
      </c>
      <c r="H18" s="63">
        <v>0.08</v>
      </c>
      <c r="I18" s="60">
        <v>0.08</v>
      </c>
      <c r="J18" s="60">
        <v>0.08</v>
      </c>
      <c r="K18" s="62">
        <v>0.08</v>
      </c>
      <c r="L18" s="62">
        <v>0.11</v>
      </c>
      <c r="M18" s="60">
        <v>0.08</v>
      </c>
      <c r="N18" s="60">
        <v>0.08</v>
      </c>
    </row>
    <row r="19" spans="1:16" ht="30" x14ac:dyDescent="0.25">
      <c r="A19" s="79" t="s">
        <v>26</v>
      </c>
      <c r="B19" s="59" t="s">
        <v>72</v>
      </c>
      <c r="C19" s="63">
        <v>0.03</v>
      </c>
      <c r="D19" s="63">
        <v>0.03</v>
      </c>
      <c r="E19" s="64">
        <v>0.03</v>
      </c>
      <c r="F19" s="64">
        <v>0.03</v>
      </c>
      <c r="G19" s="63">
        <v>0.03</v>
      </c>
      <c r="H19" s="63">
        <v>0.03</v>
      </c>
      <c r="I19" s="60">
        <v>0.03</v>
      </c>
      <c r="J19" s="60">
        <v>0.03</v>
      </c>
      <c r="K19" s="62">
        <v>0.03</v>
      </c>
      <c r="L19" s="62">
        <v>0.06</v>
      </c>
      <c r="M19" s="60">
        <v>0.03</v>
      </c>
      <c r="N19" s="60">
        <v>0.03</v>
      </c>
    </row>
    <row r="20" spans="1:16" x14ac:dyDescent="0.25">
      <c r="A20" s="79"/>
      <c r="B20" s="59" t="s">
        <v>16</v>
      </c>
      <c r="C20" s="63">
        <v>0.01</v>
      </c>
      <c r="D20" s="63">
        <v>0.01</v>
      </c>
      <c r="E20" s="64">
        <v>0.01</v>
      </c>
      <c r="F20" s="64">
        <v>0.01</v>
      </c>
      <c r="G20" s="63">
        <v>0.01</v>
      </c>
      <c r="H20" s="63">
        <v>0.01</v>
      </c>
      <c r="I20" s="60">
        <v>0.01</v>
      </c>
      <c r="J20" s="60">
        <v>0.01</v>
      </c>
      <c r="K20" s="62">
        <v>0.01</v>
      </c>
      <c r="L20" s="62">
        <v>0.01</v>
      </c>
      <c r="M20" s="60">
        <v>0.01</v>
      </c>
      <c r="N20" s="60">
        <v>0.01</v>
      </c>
    </row>
    <row r="21" spans="1:16" x14ac:dyDescent="0.25">
      <c r="A21" s="9"/>
      <c r="B21" s="9" t="s">
        <v>48</v>
      </c>
      <c r="C21" s="65">
        <f t="shared" ref="C21:F21" si="0">C9+C10+C11+C12+C13+C15+C14+C16+C17+C18+C19+C20</f>
        <v>0.99999999999999989</v>
      </c>
      <c r="D21" s="65">
        <f t="shared" si="0"/>
        <v>1</v>
      </c>
      <c r="E21" s="65">
        <f t="shared" si="0"/>
        <v>1</v>
      </c>
      <c r="F21" s="65">
        <f t="shared" si="0"/>
        <v>1</v>
      </c>
      <c r="G21" s="65">
        <f>G9+G10+G11+G12+G13+G15+G14+G16+G17+G18+G19+G20</f>
        <v>1</v>
      </c>
      <c r="H21" s="65">
        <f t="shared" ref="H21:N21" si="1">H9+H10+H11+H12+H13+H15+H14+H16+H17+H18+H19+H20</f>
        <v>1</v>
      </c>
      <c r="I21" s="65">
        <f t="shared" si="1"/>
        <v>0.99999999999999989</v>
      </c>
      <c r="J21" s="65">
        <f t="shared" si="1"/>
        <v>1</v>
      </c>
      <c r="K21" s="65">
        <f t="shared" si="1"/>
        <v>0.99999999999999989</v>
      </c>
      <c r="L21" s="65">
        <f t="shared" si="1"/>
        <v>1</v>
      </c>
      <c r="M21" s="65">
        <f t="shared" si="1"/>
        <v>1</v>
      </c>
      <c r="N21" s="65">
        <f t="shared" si="1"/>
        <v>1</v>
      </c>
    </row>
    <row r="22" spans="1:16" ht="30" x14ac:dyDescent="0.25">
      <c r="A22" s="78" t="s">
        <v>36</v>
      </c>
      <c r="B22" s="56" t="s">
        <v>35</v>
      </c>
      <c r="C22" s="66">
        <v>0.1</v>
      </c>
      <c r="D22" s="66">
        <v>0.1</v>
      </c>
      <c r="E22" s="57">
        <v>0</v>
      </c>
      <c r="F22" s="57">
        <v>0</v>
      </c>
      <c r="G22" s="66">
        <v>0.1</v>
      </c>
      <c r="H22" s="66">
        <v>0.1</v>
      </c>
      <c r="I22" s="66">
        <v>0.1</v>
      </c>
      <c r="J22" s="66">
        <v>0.1</v>
      </c>
      <c r="K22" s="57">
        <v>0</v>
      </c>
      <c r="L22" s="57">
        <v>0</v>
      </c>
      <c r="M22" s="66">
        <v>0.1</v>
      </c>
      <c r="N22" s="66">
        <v>0.1</v>
      </c>
    </row>
    <row r="23" spans="1:16" ht="30" x14ac:dyDescent="0.25">
      <c r="A23" s="78"/>
      <c r="B23" s="56" t="s">
        <v>37</v>
      </c>
      <c r="C23" s="66">
        <v>0.5</v>
      </c>
      <c r="D23" s="66">
        <v>0.5</v>
      </c>
      <c r="E23" s="57">
        <v>0</v>
      </c>
      <c r="F23" s="57">
        <v>0</v>
      </c>
      <c r="G23" s="66">
        <v>0.5</v>
      </c>
      <c r="H23" s="66">
        <v>0.5</v>
      </c>
      <c r="I23" s="66">
        <v>0.5</v>
      </c>
      <c r="J23" s="66">
        <v>0.5</v>
      </c>
      <c r="K23" s="57">
        <v>0</v>
      </c>
      <c r="L23" s="57">
        <v>0</v>
      </c>
      <c r="M23" s="66">
        <v>0.5</v>
      </c>
      <c r="N23" s="66">
        <v>0.5</v>
      </c>
    </row>
    <row r="24" spans="1:16" ht="60" x14ac:dyDescent="0.25">
      <c r="A24" s="78"/>
      <c r="B24" s="56" t="s">
        <v>38</v>
      </c>
      <c r="C24" s="66">
        <v>0.4</v>
      </c>
      <c r="D24" s="66">
        <v>0.4</v>
      </c>
      <c r="E24" s="57">
        <v>0</v>
      </c>
      <c r="F24" s="57">
        <v>0</v>
      </c>
      <c r="G24" s="66">
        <v>0.4</v>
      </c>
      <c r="H24" s="66">
        <v>0.4</v>
      </c>
      <c r="I24" s="66">
        <v>0.4</v>
      </c>
      <c r="J24" s="66">
        <v>0.4</v>
      </c>
      <c r="K24" s="57">
        <v>0</v>
      </c>
      <c r="L24" s="57">
        <v>0</v>
      </c>
      <c r="M24" s="66">
        <v>0.4</v>
      </c>
      <c r="N24" s="66">
        <v>0.4</v>
      </c>
    </row>
    <row r="25" spans="1:16" x14ac:dyDescent="0.25">
      <c r="A25" s="9"/>
      <c r="B25" s="9" t="s">
        <v>47</v>
      </c>
      <c r="C25" s="55">
        <f t="shared" ref="C25:F25" si="2">SUM(C22:C24)</f>
        <v>1</v>
      </c>
      <c r="D25" s="55">
        <f t="shared" si="2"/>
        <v>1</v>
      </c>
      <c r="E25" s="55">
        <f t="shared" si="2"/>
        <v>0</v>
      </c>
      <c r="F25" s="55">
        <f t="shared" si="2"/>
        <v>0</v>
      </c>
      <c r="G25" s="55">
        <f>SUM(G22:G24)</f>
        <v>1</v>
      </c>
      <c r="H25" s="55">
        <f t="shared" ref="H25:N25" si="3">SUM(H22:H24)</f>
        <v>1</v>
      </c>
      <c r="I25" s="55">
        <f t="shared" si="3"/>
        <v>1</v>
      </c>
      <c r="J25" s="55">
        <f t="shared" si="3"/>
        <v>1</v>
      </c>
      <c r="K25" s="55">
        <f t="shared" si="3"/>
        <v>0</v>
      </c>
      <c r="L25" s="55">
        <f t="shared" si="3"/>
        <v>0</v>
      </c>
      <c r="M25" s="55">
        <f t="shared" si="3"/>
        <v>1</v>
      </c>
      <c r="N25" s="55">
        <f t="shared" si="3"/>
        <v>1</v>
      </c>
      <c r="O25" s="71"/>
      <c r="P25" s="73"/>
    </row>
  </sheetData>
  <mergeCells count="14">
    <mergeCell ref="I6:N6"/>
    <mergeCell ref="C7:D7"/>
    <mergeCell ref="E7:F7"/>
    <mergeCell ref="G7:H7"/>
    <mergeCell ref="I7:J7"/>
    <mergeCell ref="K7:L7"/>
    <mergeCell ref="M7:N7"/>
    <mergeCell ref="C6:H6"/>
    <mergeCell ref="A22:A24"/>
    <mergeCell ref="A10:A11"/>
    <mergeCell ref="A12:A13"/>
    <mergeCell ref="A14:A15"/>
    <mergeCell ref="A16:A17"/>
    <mergeCell ref="A19:A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70" zoomScaleNormal="70" workbookViewId="0">
      <selection activeCell="G18" sqref="G18"/>
    </sheetView>
  </sheetViews>
  <sheetFormatPr defaultColWidth="216.5703125" defaultRowHeight="15" x14ac:dyDescent="0.25"/>
  <cols>
    <col min="1" max="1" width="13.85546875" bestFit="1" customWidth="1"/>
    <col min="2" max="2" width="61.7109375" bestFit="1" customWidth="1"/>
    <col min="3" max="3" width="35.28515625" customWidth="1"/>
    <col min="4" max="4" width="20" customWidth="1"/>
    <col min="5" max="5" width="13.5703125" customWidth="1"/>
    <col min="6" max="6" width="15.42578125" customWidth="1"/>
  </cols>
  <sheetData>
    <row r="1" spans="1:6" x14ac:dyDescent="0.25">
      <c r="B1" s="4"/>
      <c r="C1" s="4"/>
      <c r="D1" s="4"/>
      <c r="E1" s="4"/>
      <c r="F1" s="4"/>
    </row>
    <row r="2" spans="1:6" x14ac:dyDescent="0.25">
      <c r="B2" s="4"/>
      <c r="C2" s="4"/>
      <c r="D2" s="4"/>
      <c r="E2" s="4"/>
      <c r="F2" s="4"/>
    </row>
    <row r="3" spans="1:6" x14ac:dyDescent="0.25">
      <c r="B3" s="4"/>
      <c r="C3" s="4"/>
      <c r="D3" s="4"/>
      <c r="E3" s="4"/>
      <c r="F3" s="4"/>
    </row>
    <row r="4" spans="1:6" x14ac:dyDescent="0.25">
      <c r="B4" s="4"/>
      <c r="C4" s="4"/>
      <c r="D4" s="4"/>
      <c r="E4" s="4"/>
      <c r="F4" s="4"/>
    </row>
    <row r="5" spans="1:6" x14ac:dyDescent="0.25">
      <c r="B5" s="4"/>
      <c r="C5" s="4"/>
      <c r="D5" s="4"/>
      <c r="E5" s="4"/>
      <c r="F5" s="4"/>
    </row>
    <row r="6" spans="1:6" x14ac:dyDescent="0.25">
      <c r="B6" s="4"/>
      <c r="C6" s="4"/>
      <c r="D6" s="4"/>
      <c r="E6" s="4"/>
      <c r="F6" s="4"/>
    </row>
    <row r="7" spans="1:6" x14ac:dyDescent="0.25">
      <c r="A7" t="s">
        <v>94</v>
      </c>
      <c r="B7" s="4" t="s">
        <v>93</v>
      </c>
      <c r="C7" s="4" t="s">
        <v>92</v>
      </c>
      <c r="D7" s="4" t="s">
        <v>79</v>
      </c>
      <c r="E7" s="4" t="s">
        <v>80</v>
      </c>
      <c r="F7" s="4" t="s">
        <v>81</v>
      </c>
    </row>
    <row r="8" spans="1:6" ht="30" x14ac:dyDescent="0.25">
      <c r="A8">
        <v>0</v>
      </c>
      <c r="B8" s="4" t="s">
        <v>20</v>
      </c>
      <c r="C8" s="4" t="s">
        <v>82</v>
      </c>
      <c r="D8" s="4"/>
      <c r="E8" s="4">
        <v>495</v>
      </c>
      <c r="F8" s="4" t="s">
        <v>95</v>
      </c>
    </row>
    <row r="9" spans="1:6" x14ac:dyDescent="0.25">
      <c r="A9">
        <v>1</v>
      </c>
      <c r="B9" s="4" t="s">
        <v>22</v>
      </c>
      <c r="C9" s="4" t="s">
        <v>83</v>
      </c>
      <c r="D9" s="4">
        <v>0</v>
      </c>
      <c r="E9" s="4">
        <v>496</v>
      </c>
      <c r="F9" s="4" t="s">
        <v>96</v>
      </c>
    </row>
    <row r="10" spans="1:6" x14ac:dyDescent="0.25">
      <c r="A10">
        <v>2</v>
      </c>
      <c r="B10" s="4" t="s">
        <v>23</v>
      </c>
      <c r="C10" s="4" t="s">
        <v>23</v>
      </c>
      <c r="D10" s="4">
        <v>1</v>
      </c>
      <c r="E10" s="4">
        <v>497</v>
      </c>
      <c r="F10" s="4" t="s">
        <v>95</v>
      </c>
    </row>
    <row r="11" spans="1:6" x14ac:dyDescent="0.25">
      <c r="A11">
        <v>3</v>
      </c>
      <c r="B11" s="4" t="s">
        <v>24</v>
      </c>
      <c r="C11" s="4" t="s">
        <v>84</v>
      </c>
      <c r="D11" s="4">
        <v>2</v>
      </c>
      <c r="E11" s="4">
        <v>498</v>
      </c>
      <c r="F11" s="4" t="s">
        <v>96</v>
      </c>
    </row>
    <row r="12" spans="1:6" x14ac:dyDescent="0.25">
      <c r="A12">
        <v>4</v>
      </c>
      <c r="B12" s="4" t="s">
        <v>6</v>
      </c>
      <c r="C12" s="4" t="s">
        <v>6</v>
      </c>
      <c r="D12" s="4">
        <v>3</v>
      </c>
      <c r="E12" s="4">
        <v>499</v>
      </c>
      <c r="F12" s="4" t="s">
        <v>95</v>
      </c>
    </row>
    <row r="13" spans="1:6" ht="30" x14ac:dyDescent="0.25">
      <c r="A13">
        <v>5</v>
      </c>
      <c r="B13" s="4" t="s">
        <v>25</v>
      </c>
      <c r="C13" s="4" t="s">
        <v>85</v>
      </c>
      <c r="D13" s="4">
        <v>4</v>
      </c>
      <c r="E13" s="4">
        <v>500</v>
      </c>
      <c r="F13" s="4" t="s">
        <v>96</v>
      </c>
    </row>
    <row r="14" spans="1:6" x14ac:dyDescent="0.25">
      <c r="A14">
        <v>6</v>
      </c>
      <c r="B14" s="4" t="s">
        <v>7</v>
      </c>
      <c r="C14" s="4" t="s">
        <v>7</v>
      </c>
      <c r="D14" s="4">
        <v>5</v>
      </c>
      <c r="E14" s="4">
        <v>501</v>
      </c>
      <c r="F14" s="4" t="s">
        <v>95</v>
      </c>
    </row>
    <row r="15" spans="1:6" ht="30" x14ac:dyDescent="0.25">
      <c r="A15">
        <v>7</v>
      </c>
      <c r="B15" s="4" t="s">
        <v>29</v>
      </c>
      <c r="C15" s="4" t="s">
        <v>86</v>
      </c>
      <c r="D15" s="4">
        <v>6</v>
      </c>
      <c r="E15" s="4">
        <v>502</v>
      </c>
      <c r="F15" s="4" t="s">
        <v>96</v>
      </c>
    </row>
    <row r="16" spans="1:6" ht="30" x14ac:dyDescent="0.25">
      <c r="A16">
        <v>8</v>
      </c>
      <c r="B16" s="4" t="s">
        <v>30</v>
      </c>
      <c r="C16" s="4" t="s">
        <v>87</v>
      </c>
      <c r="D16" s="4">
        <v>7</v>
      </c>
      <c r="E16" s="4">
        <v>503</v>
      </c>
      <c r="F16" s="4" t="s">
        <v>95</v>
      </c>
    </row>
    <row r="17" spans="1:6" x14ac:dyDescent="0.25">
      <c r="A17">
        <v>9</v>
      </c>
      <c r="B17" s="4" t="s">
        <v>32</v>
      </c>
      <c r="C17" s="4" t="s">
        <v>88</v>
      </c>
      <c r="D17" s="4">
        <v>8</v>
      </c>
      <c r="E17" s="4">
        <v>504</v>
      </c>
      <c r="F17" s="4" t="s">
        <v>96</v>
      </c>
    </row>
    <row r="18" spans="1:6" x14ac:dyDescent="0.25">
      <c r="A18">
        <v>10</v>
      </c>
      <c r="B18" s="4" t="s">
        <v>44</v>
      </c>
      <c r="C18" s="4" t="s">
        <v>89</v>
      </c>
      <c r="D18" s="4">
        <v>9</v>
      </c>
      <c r="E18" s="4">
        <v>505</v>
      </c>
      <c r="F18" s="4" t="s">
        <v>95</v>
      </c>
    </row>
    <row r="19" spans="1:6" x14ac:dyDescent="0.25">
      <c r="A19">
        <v>11</v>
      </c>
      <c r="B19" s="4" t="s">
        <v>16</v>
      </c>
      <c r="C19" s="4" t="s">
        <v>16</v>
      </c>
      <c r="D19" s="4">
        <v>10</v>
      </c>
      <c r="E19" s="4">
        <v>506</v>
      </c>
      <c r="F19" s="4" t="s">
        <v>96</v>
      </c>
    </row>
    <row r="20" spans="1:6" x14ac:dyDescent="0.25">
      <c r="B20" s="4"/>
      <c r="C20" s="4"/>
      <c r="D20" s="4"/>
      <c r="E20" s="4"/>
      <c r="F20" s="4" t="s">
        <v>95</v>
      </c>
    </row>
    <row r="21" spans="1:6" ht="30" x14ac:dyDescent="0.25">
      <c r="A21">
        <v>12</v>
      </c>
      <c r="B21" s="4" t="s">
        <v>35</v>
      </c>
      <c r="C21" s="4" t="s">
        <v>90</v>
      </c>
      <c r="D21" s="4">
        <v>11</v>
      </c>
      <c r="E21" s="4">
        <v>508</v>
      </c>
      <c r="F21" s="4" t="s">
        <v>96</v>
      </c>
    </row>
    <row r="22" spans="1:6" ht="30" x14ac:dyDescent="0.25">
      <c r="A22">
        <v>13</v>
      </c>
      <c r="B22" s="4" t="s">
        <v>37</v>
      </c>
      <c r="C22" s="4" t="s">
        <v>0</v>
      </c>
      <c r="D22" s="4">
        <v>12</v>
      </c>
      <c r="E22" s="4">
        <v>509</v>
      </c>
      <c r="F22" s="4" t="s">
        <v>95</v>
      </c>
    </row>
    <row r="23" spans="1:6" ht="45" x14ac:dyDescent="0.25">
      <c r="A23">
        <v>14</v>
      </c>
      <c r="B23" s="4" t="s">
        <v>38</v>
      </c>
      <c r="C23" s="4" t="s">
        <v>91</v>
      </c>
      <c r="D23" s="4">
        <v>13</v>
      </c>
      <c r="E23" s="4">
        <v>510</v>
      </c>
      <c r="F23" s="4" t="s">
        <v>96</v>
      </c>
    </row>
    <row r="24" spans="1:6" x14ac:dyDescent="0.25">
      <c r="B24" s="4"/>
      <c r="C24" s="4"/>
      <c r="D24" s="4"/>
      <c r="E24" s="4"/>
      <c r="F24" s="4"/>
    </row>
    <row r="25" spans="1:6" x14ac:dyDescent="0.25">
      <c r="B25" s="4"/>
      <c r="C25" s="4"/>
      <c r="D25" s="4"/>
      <c r="E25" s="4"/>
      <c r="F25" s="4"/>
    </row>
    <row r="26" spans="1:6" x14ac:dyDescent="0.25">
      <c r="A26">
        <v>15</v>
      </c>
      <c r="B26" s="4" t="s">
        <v>34</v>
      </c>
      <c r="C26" s="4" t="s">
        <v>34</v>
      </c>
      <c r="D26" s="4">
        <v>14</v>
      </c>
      <c r="E26" s="4">
        <v>511</v>
      </c>
      <c r="F26" s="4" t="s">
        <v>97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Справочники!$C$2:$C$4</xm:f>
          </x14:formula1>
          <xm:sqref>B4:C4</xm:sqref>
        </x14:dataValidation>
        <x14:dataValidation type="list" showInputMessage="1" showErrorMessage="1">
          <x14:formula1>
            <xm:f>Справочники!$B$2:$B$3</xm:f>
          </x14:formula1>
          <xm:sqref>B5:C5</xm:sqref>
        </x14:dataValidation>
        <x14:dataValidation type="list" allowBlank="1" showInputMessage="1" showErrorMessage="1">
          <x14:formula1>
            <xm:f>Справочники!$A$2:$A$3</xm:f>
          </x14:formula1>
          <xm:sqref>B2:C2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6BF1D7-A4D9-4478-A8BA-91CF146DE1C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Эрнест</cp:lastModifiedBy>
  <cp:lastPrinted>2014-02-21T11:57:58Z</cp:lastPrinted>
  <dcterms:created xsi:type="dcterms:W3CDTF">2014-01-20T05:45:55Z</dcterms:created>
  <dcterms:modified xsi:type="dcterms:W3CDTF">2019-11-26T00:43:37Z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