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ilis\Downloads\"/>
    </mc:Choice>
  </mc:AlternateContent>
  <xr:revisionPtr revIDLastSave="0" documentId="13_ncr:1_{BC410D70-85F2-4F29-95A7-37DA482EE2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Data" sheetId="1" r:id="rId1"/>
    <sheet name="Monthly Sales Data" sheetId="2" r:id="rId2"/>
    <sheet name="Attendance Data" sheetId="3" r:id="rId3"/>
    <sheet name="Dashboard" sheetId="4" r:id="rId4"/>
  </sheets>
  <calcPr calcId="181029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H15" i="2"/>
  <c r="H14" i="2"/>
  <c r="E5" i="3"/>
  <c r="E4" i="3"/>
  <c r="E3" i="3"/>
  <c r="E2" i="3"/>
  <c r="F9" i="2"/>
  <c r="F8" i="2"/>
  <c r="F7" i="2"/>
  <c r="F6" i="2"/>
  <c r="F5" i="2"/>
  <c r="F4" i="2"/>
  <c r="E16" i="2" s="1"/>
  <c r="F2" i="2"/>
  <c r="E15" i="2" s="1"/>
  <c r="F3" i="2"/>
  <c r="E9" i="2"/>
  <c r="E8" i="2"/>
  <c r="E7" i="2"/>
  <c r="E6" i="2"/>
  <c r="E5" i="2"/>
  <c r="E4" i="2"/>
  <c r="B16" i="2" s="1"/>
  <c r="E3" i="2"/>
  <c r="E2" i="2"/>
  <c r="B15" i="2" s="1"/>
  <c r="F4" i="3" l="1"/>
  <c r="G4" i="3" s="1"/>
  <c r="F5" i="3"/>
  <c r="G5" i="3" s="1"/>
  <c r="B17" i="2"/>
  <c r="E17" i="2"/>
  <c r="F2" i="3"/>
  <c r="G2" i="3" s="1"/>
  <c r="B14" i="2"/>
  <c r="E14" i="2"/>
  <c r="F3" i="3"/>
  <c r="G3" i="3" s="1"/>
</calcChain>
</file>

<file path=xl/sharedStrings.xml><?xml version="1.0" encoding="utf-8"?>
<sst xmlns="http://schemas.openxmlformats.org/spreadsheetml/2006/main" count="64" uniqueCount="32">
  <si>
    <t>Employee ID</t>
  </si>
  <si>
    <t>Name</t>
  </si>
  <si>
    <t>Department</t>
  </si>
  <si>
    <t>Role</t>
  </si>
  <si>
    <t>Hire Date</t>
  </si>
  <si>
    <t>John Smith</t>
  </si>
  <si>
    <t>Emily Davis</t>
  </si>
  <si>
    <t>Michael Brown</t>
  </si>
  <si>
    <t>Sara Johnson</t>
  </si>
  <si>
    <t>Sales</t>
  </si>
  <si>
    <t>Marketing</t>
  </si>
  <si>
    <t>Sales Manager</t>
  </si>
  <si>
    <t>Sales Executive</t>
  </si>
  <si>
    <t>Marketing Executive</t>
  </si>
  <si>
    <t>2019-01-15</t>
  </si>
  <si>
    <t>2020-05-22</t>
  </si>
  <si>
    <t>2018-07-18</t>
  </si>
  <si>
    <t>2021-03-10</t>
  </si>
  <si>
    <t>Month</t>
  </si>
  <si>
    <t>Sales Amount</t>
  </si>
  <si>
    <t>Target</t>
  </si>
  <si>
    <t>2024-01</t>
  </si>
  <si>
    <t>2024-02</t>
  </si>
  <si>
    <t>Days Worked</t>
  </si>
  <si>
    <t>Total Days</t>
  </si>
  <si>
    <t>Nane</t>
  </si>
  <si>
    <t>Average Sales Per Role</t>
  </si>
  <si>
    <t>Employees Per Department</t>
  </si>
  <si>
    <t>Total Sales Per Employee</t>
  </si>
  <si>
    <t>Daily Sales</t>
  </si>
  <si>
    <t>Sales Target Achievement</t>
  </si>
  <si>
    <t>Employee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</si>
</sst>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3" borderId="3" xfId="0" applyFill="1" applyBorder="1"/>
    <xf numFmtId="0" fontId="0" fillId="4" borderId="3" xfId="0" applyFill="1" applyBorder="1"/>
    <xf numFmtId="0" fontId="0" fillId="4" borderId="5" xfId="0" applyFill="1" applyBorder="1"/>
    <xf numFmtId="0" fontId="3" fillId="5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4" fontId="0" fillId="6" borderId="4" xfId="0" applyNumberFormat="1" applyFill="1" applyBorder="1"/>
    <xf numFmtId="164" fontId="0" fillId="7" borderId="4" xfId="0" applyNumberFormat="1" applyFill="1" applyBorder="1"/>
    <xf numFmtId="164" fontId="0" fillId="0" borderId="0" xfId="0" applyNumberFormat="1"/>
    <xf numFmtId="0" fontId="1" fillId="8" borderId="2" xfId="0" applyFont="1" applyFill="1" applyBorder="1" applyAlignment="1">
      <alignment horizontal="center" vertical="top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64" fontId="0" fillId="11" borderId="0" xfId="1" applyNumberFormat="1" applyFont="1" applyFill="1"/>
    <xf numFmtId="164" fontId="0" fillId="12" borderId="0" xfId="1" applyNumberFormat="1" applyFont="1" applyFill="1"/>
    <xf numFmtId="0" fontId="1" fillId="5" borderId="2" xfId="0" applyFont="1" applyFill="1" applyBorder="1" applyAlignment="1">
      <alignment horizontal="center" vertical="top"/>
    </xf>
    <xf numFmtId="9" fontId="0" fillId="0" borderId="0" xfId="2" applyFont="1"/>
    <xf numFmtId="0" fontId="4" fillId="8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1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rgb="FFFF000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numFmt numFmtId="0" formatCode="General"/>
      <fill>
        <patternFill patternType="solid">
          <fgColor indexed="64"/>
          <bgColor theme="5"/>
        </patternFill>
      </fill>
    </dxf>
    <dxf>
      <numFmt numFmtId="0" formatCode="General"/>
      <fill>
        <patternFill patternType="solid">
          <fgColor indexed="64"/>
          <bgColor theme="5"/>
        </patternFill>
      </fill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Sales Data'!$H$13</c:f>
              <c:strCache>
                <c:ptCount val="1"/>
                <c:pt idx="0">
                  <c:v>Employees Per Department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09-406F-AF30-AC4D99173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09-406F-AF30-AC4D9917330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Sales Data'!$G$14:$G$15</c:f>
              <c:strCache>
                <c:ptCount val="2"/>
                <c:pt idx="0">
                  <c:v>Sales</c:v>
                </c:pt>
                <c:pt idx="1">
                  <c:v>Marketing</c:v>
                </c:pt>
              </c:strCache>
            </c:strRef>
          </c:cat>
          <c:val>
            <c:numRef>
              <c:f>'Monthly Sales Data'!$H$14:$H$15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09-406F-AF30-AC4D9917330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 Data'!$E$13</c:f>
              <c:strCache>
                <c:ptCount val="1"/>
                <c:pt idx="0">
                  <c:v>Average Sales Per Role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Sales Data'!$D$14:$D$17</c:f>
              <c:strCache>
                <c:ptCount val="4"/>
                <c:pt idx="0">
                  <c:v>Sales Manager</c:v>
                </c:pt>
                <c:pt idx="1">
                  <c:v>Sales Executive</c:v>
                </c:pt>
                <c:pt idx="2">
                  <c:v>Marketing Executive</c:v>
                </c:pt>
                <c:pt idx="3">
                  <c:v>Sales Executive</c:v>
                </c:pt>
              </c:strCache>
            </c:strRef>
          </c:cat>
          <c:val>
            <c:numRef>
              <c:f>'Monthly Sales Data'!$E$14:$E$17</c:f>
              <c:numCache>
                <c:formatCode>_-[$$-409]* #,##0.00_ ;_-[$$-409]* \-#,##0.00\ ;_-[$$-409]* "-"??_ ;_-@_ </c:formatCode>
                <c:ptCount val="4"/>
                <c:pt idx="0">
                  <c:v>52500</c:v>
                </c:pt>
                <c:pt idx="1">
                  <c:v>29250</c:v>
                </c:pt>
                <c:pt idx="2">
                  <c:v>41000</c:v>
                </c:pt>
                <c:pt idx="3">
                  <c:v>29250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C-43E6-B4EB-B1B20D476E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5891976"/>
        <c:axId val="625891256"/>
      </c:barChart>
      <c:catAx>
        <c:axId val="62589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1256"/>
        <c:crosses val="autoZero"/>
        <c:auto val="1"/>
        <c:lblAlgn val="ctr"/>
        <c:lblOffset val="100"/>
        <c:noMultiLvlLbl val="0"/>
      </c:catAx>
      <c:valAx>
        <c:axId val="625891256"/>
        <c:scaling>
          <c:orientation val="minMax"/>
        </c:scaling>
        <c:delete val="1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crossAx val="625891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'Attendance Data'!$F$1</c:f>
              <c:strCache>
                <c:ptCount val="1"/>
                <c:pt idx="0">
                  <c:v>Total Sales Per Employee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Data'!$E$2:$E$5</c:f>
              <c:strCache>
                <c:ptCount val="4"/>
                <c:pt idx="0">
                  <c:v>John Smith</c:v>
                </c:pt>
                <c:pt idx="1">
                  <c:v>Emily Davis</c:v>
                </c:pt>
                <c:pt idx="2">
                  <c:v>Michael Brown</c:v>
                </c:pt>
                <c:pt idx="3">
                  <c:v>Sara Johnson</c:v>
                </c:pt>
              </c:strCache>
            </c:strRef>
          </c:cat>
          <c:val>
            <c:numRef>
              <c:f>'Attendance Data'!$F$2:$F$5</c:f>
              <c:numCache>
                <c:formatCode>_-[$$-409]* #,##0.00_ ;_-[$$-409]* \-#,##0.00\ ;_-[$$-409]* "-"??_ ;_-@_ </c:formatCode>
                <c:ptCount val="4"/>
                <c:pt idx="0">
                  <c:v>105000</c:v>
                </c:pt>
                <c:pt idx="1">
                  <c:v>65000</c:v>
                </c:pt>
                <c:pt idx="2">
                  <c:v>82000</c:v>
                </c:pt>
                <c:pt idx="3">
                  <c:v>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8-4217-A133-FEB1CAB61F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6977736"/>
        <c:axId val="626973416"/>
      </c:lineChart>
      <c:catAx>
        <c:axId val="6269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3416"/>
        <c:crosses val="autoZero"/>
        <c:auto val="1"/>
        <c:lblAlgn val="ctr"/>
        <c:lblOffset val="100"/>
        <c:noMultiLvlLbl val="0"/>
      </c:catAx>
      <c:valAx>
        <c:axId val="626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9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'Attendance Data'!$E$2</c:f>
              <c:strCache>
                <c:ptCount val="1"/>
                <c:pt idx="0">
                  <c:v>John Smith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Data'!$G$1</c:f>
              <c:strCache>
                <c:ptCount val="1"/>
                <c:pt idx="0">
                  <c:v>Daily Sales</c:v>
                </c:pt>
              </c:strCache>
            </c:strRef>
          </c:cat>
          <c:val>
            <c:numRef>
              <c:f>'Attendance Data'!$G$2</c:f>
              <c:numCache>
                <c:formatCode>_-[$$-409]* #,##0.00_ ;_-[$$-409]* \-#,##0.00\ ;_-[$$-409]* "-"??_ ;_-@_ </c:formatCode>
                <c:ptCount val="1"/>
                <c:pt idx="0">
                  <c:v>4772.727272727273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D-4FF6-86F7-681B870B3E2A}"/>
            </c:ext>
          </c:extLst>
        </c:ser>
        <c:ser>
          <c:idx val="1"/>
          <c:order val="1"/>
          <c:tx>
            <c:strRef>
              <c:f>'Attendance Data'!$E$3</c:f>
              <c:strCache>
                <c:ptCount val="1"/>
                <c:pt idx="0">
                  <c:v>Emily Davis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Data'!$G$1</c:f>
              <c:strCache>
                <c:ptCount val="1"/>
                <c:pt idx="0">
                  <c:v>Daily Sales</c:v>
                </c:pt>
              </c:strCache>
            </c:strRef>
          </c:cat>
          <c:val>
            <c:numRef>
              <c:f>'Attendance Data'!$G$3</c:f>
              <c:numCache>
                <c:formatCode>_-[$$-409]* #,##0.00_ ;_-[$$-409]* \-#,##0.00\ ;_-[$$-409]* "-"??_ ;_-@_ </c:formatCode>
                <c:ptCount val="1"/>
                <c:pt idx="0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D-4FF6-86F7-681B870B3E2A}"/>
            </c:ext>
          </c:extLst>
        </c:ser>
        <c:ser>
          <c:idx val="2"/>
          <c:order val="2"/>
          <c:tx>
            <c:strRef>
              <c:f>'Attendance Data'!$E$4</c:f>
              <c:strCache>
                <c:ptCount val="1"/>
                <c:pt idx="0">
                  <c:v>Michael Brown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Data'!$G$1</c:f>
              <c:strCache>
                <c:ptCount val="1"/>
                <c:pt idx="0">
                  <c:v>Daily Sales</c:v>
                </c:pt>
              </c:strCache>
            </c:strRef>
          </c:cat>
          <c:val>
            <c:numRef>
              <c:f>'Attendance Data'!$G$4</c:f>
              <c:numCache>
                <c:formatCode>_-[$$-409]* #,##0.00_ ;_-[$$-409]* \-#,##0.00\ ;_-[$$-409]* "-"??_ ;_-@_ </c:formatCode>
                <c:ptCount val="1"/>
                <c:pt idx="0">
                  <c:v>3904.7619047619046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CD-4FF6-86F7-681B870B3E2A}"/>
            </c:ext>
          </c:extLst>
        </c:ser>
        <c:ser>
          <c:idx val="3"/>
          <c:order val="3"/>
          <c:tx>
            <c:strRef>
              <c:f>'Attendance Data'!$E$5</c:f>
              <c:strCache>
                <c:ptCount val="1"/>
                <c:pt idx="0">
                  <c:v>Sara Johnson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Data'!$G$1</c:f>
              <c:strCache>
                <c:ptCount val="1"/>
                <c:pt idx="0">
                  <c:v>Daily Sales</c:v>
                </c:pt>
              </c:strCache>
            </c:strRef>
          </c:cat>
          <c:val>
            <c:numRef>
              <c:f>'Attendance Data'!$G$5</c:f>
              <c:numCache>
                <c:formatCode>_-[$$-409]* #,##0.00_ ;_-[$$-409]* \-#,##0.00\ ;_-[$$-409]* "-"??_ ;_-@_ </c:formatCode>
                <c:ptCount val="1"/>
                <c:pt idx="0">
                  <c:v>2736.8421052631579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CD-4FF6-86F7-681B870B3E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8933520"/>
        <c:axId val="628934960"/>
      </c:barChart>
      <c:catAx>
        <c:axId val="628933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8934960"/>
        <c:crosses val="autoZero"/>
        <c:auto val="1"/>
        <c:lblAlgn val="ctr"/>
        <c:lblOffset val="100"/>
        <c:noMultiLvlLbl val="0"/>
      </c:catAx>
      <c:valAx>
        <c:axId val="6289349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7</xdr:col>
      <xdr:colOff>600074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FD36-B951-4E84-A1CC-FBCB37D3E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95250</xdr:rowOff>
    </xdr:from>
    <xdr:to>
      <xdr:col>7</xdr:col>
      <xdr:colOff>600074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D4A6D-7C1B-4839-AB2B-0F901705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9524</xdr:colOff>
      <xdr:row>17</xdr:row>
      <xdr:rowOff>95250</xdr:rowOff>
    </xdr:from>
    <xdr:to>
      <xdr:col>15</xdr:col>
      <xdr:colOff>600075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C4367-0BD7-4C38-B9FE-A3DA3D3D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3</xdr:row>
      <xdr:rowOff>9525</xdr:rowOff>
    </xdr:from>
    <xdr:to>
      <xdr:col>15</xdr:col>
      <xdr:colOff>600075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9EA8F-610E-43A2-9404-58AA89AB6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75771-069C-4A9C-96EA-15A36214540C}" name="Table1" displayName="Table1" ref="A1:E5" totalsRowShown="0" headerRowDxfId="20" headerRowBorderDxfId="19" tableBorderDxfId="18">
  <autoFilter ref="A1:E5" xr:uid="{96C75771-069C-4A9C-96EA-15A36214540C}"/>
  <tableColumns count="5">
    <tableColumn id="1" xr3:uid="{5FE155ED-5AD8-4592-982F-BC09528F3212}" name="Employee ID"/>
    <tableColumn id="2" xr3:uid="{83EDE6FC-A262-4091-94BC-9A097B11334B}" name="Name"/>
    <tableColumn id="3" xr3:uid="{7EC7DC4E-F24D-49A7-9447-2C23DA96B384}" name="Department"/>
    <tableColumn id="4" xr3:uid="{E31D31DA-9BA5-40FB-BA99-B0A50D6CE1CC}" name="Role"/>
    <tableColumn id="5" xr3:uid="{0230495B-D94C-4268-A9A8-F9EC12D78DF9}" name="Hire Date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F06C12-0DF2-42EC-BCDD-0015121D1882}" name="Table2" displayName="Table2" ref="A1:G9" totalsRowShown="0" headerRowDxfId="17" headerRowBorderDxfId="16" tableBorderDxfId="15">
  <autoFilter ref="A1:G9" xr:uid="{22F06C12-0DF2-42EC-BCDD-0015121D1882}"/>
  <tableColumns count="7">
    <tableColumn id="1" xr3:uid="{5E4BDA54-7ED8-4AEB-AEB2-696F2C0B6952}" name="Employee ID"/>
    <tableColumn id="2" xr3:uid="{E83416DC-6531-43C8-8D6E-2A5D1311E2A6}" name="Month"/>
    <tableColumn id="3" xr3:uid="{3953095A-0B3C-4A21-B266-A4E6DE60FC2C}" name="Sales Amount" dataDxfId="14"/>
    <tableColumn id="4" xr3:uid="{40403EED-7E8C-4B5D-BE92-97380F20B271}" name="Target" dataDxfId="13"/>
    <tableColumn id="5" xr3:uid="{D83C39C8-8D63-40C9-8473-A82CF888E742}" name="Name" dataDxfId="12">
      <calculatedColumnFormula>VLOOKUP(A2,'Employee Data'!A2:E5, 2, FALSE)</calculatedColumnFormula>
    </tableColumn>
    <tableColumn id="6" xr3:uid="{475F5C1E-9F44-4739-A387-39C0B3285427}" name="Role" dataDxfId="11">
      <calculatedColumnFormula>VLOOKUP(A2,'Employee Data'!A1:E4, 4, FALSE)</calculatedColumnFormula>
    </tableColumn>
    <tableColumn id="8" xr3:uid="{DCA74CE7-1ED8-4A1D-BB8F-8FFA68CD1162}" name="Sales Target Achievement" dataDxfId="10" dataCellStyle="Percent">
      <calculatedColumnFormula>C2/D2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13A973-C1CC-48E9-A48F-467149539696}" name="Table3" displayName="Table3" ref="A1:G5" totalsRowShown="0" headerRowDxfId="9" headerRowBorderDxfId="8" tableBorderDxfId="7">
  <autoFilter ref="A1:G5" xr:uid="{A913A973-C1CC-48E9-A48F-467149539696}"/>
  <tableColumns count="7">
    <tableColumn id="1" xr3:uid="{05B53F58-EEE8-41B4-A0B8-04783657A805}" name="Employee ID"/>
    <tableColumn id="2" xr3:uid="{ACFEE935-DC5F-4327-8186-310DEA1F6C70}" name="Month"/>
    <tableColumn id="3" xr3:uid="{70E8D793-E61F-4F3D-ABEE-9236694B4A39}" name="Days Worked"/>
    <tableColumn id="4" xr3:uid="{AD5795D7-F72C-4E11-8154-33C5C5E18E04}" name="Total Days"/>
    <tableColumn id="5" xr3:uid="{67BD49FB-44A6-4EEC-98A5-16E63D1E9289}" name="Nane" dataDxfId="6">
      <calculatedColumnFormula>VLOOKUP(A1, 'Employee Data'!A1:E5, 2, FALSE)</calculatedColumnFormula>
    </tableColumn>
    <tableColumn id="6" xr3:uid="{F7D6B8CF-B2EE-4F24-A183-0FCEEB1FE908}" name="Total Sales Per Employee" dataDxfId="5">
      <calculatedColumnFormula xml:space="preserve"> SUMIF('Monthly Sales Data'!E1:E8, E2,'Monthly Sales Data'!C1:C8)</calculatedColumnFormula>
    </tableColumn>
    <tableColumn id="7" xr3:uid="{800A4FF4-8BB7-413F-AB08-256F9AE2E361}" name="Daily Sales" dataDxfId="4">
      <calculatedColumnFormula xml:space="preserve"> F2/C2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L15" sqref="L15"/>
    </sheetView>
  </sheetViews>
  <sheetFormatPr defaultRowHeight="15" x14ac:dyDescent="0.25"/>
  <cols>
    <col min="1" max="1" width="16.7109375" bestFit="1" customWidth="1"/>
    <col min="2" max="2" width="14.28515625" bestFit="1" customWidth="1"/>
    <col min="3" max="3" width="16.28515625" bestFit="1" customWidth="1"/>
    <col min="4" max="4" width="19.28515625" bestFit="1" customWidth="1"/>
    <col min="5" max="5" width="13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9</v>
      </c>
      <c r="D2" t="s">
        <v>11</v>
      </c>
      <c r="E2" t="s">
        <v>14</v>
      </c>
    </row>
    <row r="3" spans="1:5" x14ac:dyDescent="0.25">
      <c r="A3">
        <v>102</v>
      </c>
      <c r="B3" t="s">
        <v>6</v>
      </c>
      <c r="C3" t="s">
        <v>9</v>
      </c>
      <c r="D3" t="s">
        <v>12</v>
      </c>
      <c r="E3" t="s">
        <v>15</v>
      </c>
    </row>
    <row r="4" spans="1:5" x14ac:dyDescent="0.25">
      <c r="A4">
        <v>103</v>
      </c>
      <c r="B4" t="s">
        <v>7</v>
      </c>
      <c r="C4" t="s">
        <v>10</v>
      </c>
      <c r="D4" t="s">
        <v>13</v>
      </c>
      <c r="E4" t="s">
        <v>16</v>
      </c>
    </row>
    <row r="5" spans="1:5" x14ac:dyDescent="0.25">
      <c r="A5">
        <v>104</v>
      </c>
      <c r="B5" t="s">
        <v>8</v>
      </c>
      <c r="C5" t="s">
        <v>9</v>
      </c>
      <c r="D5" t="s">
        <v>12</v>
      </c>
      <c r="E5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opLeftCell="A4" workbookViewId="0">
      <selection activeCell="F20" sqref="F20"/>
    </sheetView>
  </sheetViews>
  <sheetFormatPr defaultRowHeight="15" x14ac:dyDescent="0.25"/>
  <cols>
    <col min="1" max="1" width="16.7109375" bestFit="1" customWidth="1"/>
    <col min="2" max="2" width="24" bestFit="1" customWidth="1"/>
    <col min="3" max="3" width="17.85546875" bestFit="1" customWidth="1"/>
    <col min="4" max="4" width="19.28515625" bestFit="1" customWidth="1"/>
    <col min="5" max="5" width="21.5703125" bestFit="1" customWidth="1"/>
    <col min="6" max="6" width="19.28515625" bestFit="1" customWidth="1"/>
    <col min="7" max="7" width="28.85546875" bestFit="1" customWidth="1"/>
    <col min="8" max="8" width="25.85546875" bestFit="1" customWidth="1"/>
  </cols>
  <sheetData>
    <row r="1" spans="1:8" x14ac:dyDescent="0.25">
      <c r="A1" s="1" t="s">
        <v>0</v>
      </c>
      <c r="B1" s="1" t="s">
        <v>18</v>
      </c>
      <c r="C1" s="1" t="s">
        <v>19</v>
      </c>
      <c r="D1" s="1" t="s">
        <v>20</v>
      </c>
      <c r="E1" s="10" t="s">
        <v>1</v>
      </c>
      <c r="F1" s="10" t="s">
        <v>3</v>
      </c>
      <c r="G1" s="1" t="s">
        <v>30</v>
      </c>
    </row>
    <row r="2" spans="1:8" x14ac:dyDescent="0.25">
      <c r="A2">
        <v>101</v>
      </c>
      <c r="B2" t="s">
        <v>21</v>
      </c>
      <c r="C2" s="9">
        <v>50000</v>
      </c>
      <c r="D2" s="9">
        <v>45000</v>
      </c>
      <c r="E2" s="11" t="str">
        <f>VLOOKUP(A2,'Employee Data'!A2:E5, 2, FALSE)</f>
        <v>John Smith</v>
      </c>
      <c r="F2" s="11" t="str">
        <f>VLOOKUP(A2,'Employee Data'!A1:E4, 4, FALSE)</f>
        <v>Sales Manager</v>
      </c>
      <c r="G2" s="18">
        <f t="shared" ref="G2:G9" si="0">C2/D2</f>
        <v>1.1111111111111112</v>
      </c>
    </row>
    <row r="3" spans="1:8" x14ac:dyDescent="0.25">
      <c r="A3">
        <v>102</v>
      </c>
      <c r="B3" t="s">
        <v>21</v>
      </c>
      <c r="C3" s="9">
        <v>30000</v>
      </c>
      <c r="D3" s="9">
        <v>35000</v>
      </c>
      <c r="E3" s="12" t="str">
        <f>VLOOKUP(A3,'Employee Data'!A2:E5, 2, FALSE)</f>
        <v>Emily Davis</v>
      </c>
      <c r="F3" s="12" t="str">
        <f>VLOOKUP(A3,'Employee Data'!A2:E5, 4, FALSE)</f>
        <v>Sales Executive</v>
      </c>
      <c r="G3" s="18">
        <f t="shared" si="0"/>
        <v>0.8571428571428571</v>
      </c>
    </row>
    <row r="4" spans="1:8" x14ac:dyDescent="0.25">
      <c r="A4">
        <v>103</v>
      </c>
      <c r="B4" t="s">
        <v>21</v>
      </c>
      <c r="C4" s="9">
        <v>40000</v>
      </c>
      <c r="D4" s="9">
        <v>39000</v>
      </c>
      <c r="E4" s="11" t="str">
        <f>VLOOKUP(A4,'Employee Data'!A2:E5, 2, FALSE)</f>
        <v>Michael Brown</v>
      </c>
      <c r="F4" s="11" t="str">
        <f>VLOOKUP(A4,'Employee Data'!A2:E5, 4, FALSE)</f>
        <v>Marketing Executive</v>
      </c>
      <c r="G4" s="18">
        <f t="shared" si="0"/>
        <v>1.0256410256410255</v>
      </c>
    </row>
    <row r="5" spans="1:8" x14ac:dyDescent="0.25">
      <c r="A5">
        <v>104</v>
      </c>
      <c r="B5" t="s">
        <v>21</v>
      </c>
      <c r="C5" s="9">
        <v>25000</v>
      </c>
      <c r="D5" s="9">
        <v>28000</v>
      </c>
      <c r="E5" s="12" t="str">
        <f>VLOOKUP(A5,'Employee Data'!A2:E5, 2, FALSE)</f>
        <v>Sara Johnson</v>
      </c>
      <c r="F5" s="12" t="str">
        <f>VLOOKUP(A5,'Employee Data'!A2:E5, 4, FALSE)</f>
        <v>Sales Executive</v>
      </c>
      <c r="G5" s="18">
        <f t="shared" si="0"/>
        <v>0.8928571428571429</v>
      </c>
    </row>
    <row r="6" spans="1:8" x14ac:dyDescent="0.25">
      <c r="A6">
        <v>101</v>
      </c>
      <c r="B6" t="s">
        <v>22</v>
      </c>
      <c r="C6" s="9">
        <v>55000</v>
      </c>
      <c r="D6" s="9">
        <v>48000</v>
      </c>
      <c r="E6" s="11" t="str">
        <f>VLOOKUP(A6,'Employee Data'!A2:E5, 2, FALSE)</f>
        <v>John Smith</v>
      </c>
      <c r="F6" s="11" t="str">
        <f>VLOOKUP(A6,'Employee Data'!A2:E5, 4, FALSE)</f>
        <v>Sales Manager</v>
      </c>
      <c r="G6" s="18">
        <f t="shared" si="0"/>
        <v>1.1458333333333333</v>
      </c>
    </row>
    <row r="7" spans="1:8" x14ac:dyDescent="0.25">
      <c r="A7">
        <v>102</v>
      </c>
      <c r="B7" t="s">
        <v>22</v>
      </c>
      <c r="C7" s="9">
        <v>35000</v>
      </c>
      <c r="D7" s="9">
        <v>37000</v>
      </c>
      <c r="E7" s="12" t="str">
        <f>VLOOKUP(A7,'Employee Data'!A2:E5, 2, FALSE)</f>
        <v>Emily Davis</v>
      </c>
      <c r="F7" s="12" t="str">
        <f>VLOOKUP(A7,'Employee Data'!A2:E5, 4, FALSE)</f>
        <v>Sales Executive</v>
      </c>
      <c r="G7" s="18">
        <f t="shared" si="0"/>
        <v>0.94594594594594594</v>
      </c>
    </row>
    <row r="8" spans="1:8" x14ac:dyDescent="0.25">
      <c r="A8">
        <v>103</v>
      </c>
      <c r="B8" t="s">
        <v>22</v>
      </c>
      <c r="C8" s="9">
        <v>42000</v>
      </c>
      <c r="D8" s="9">
        <v>40000</v>
      </c>
      <c r="E8" s="11" t="str">
        <f>VLOOKUP(A8,'Employee Data'!A2:E5, 2, FALSE)</f>
        <v>Michael Brown</v>
      </c>
      <c r="F8" s="11" t="str">
        <f>VLOOKUP(A8,'Employee Data'!A2:E5, 4, FALSE)</f>
        <v>Marketing Executive</v>
      </c>
      <c r="G8" s="18">
        <f t="shared" si="0"/>
        <v>1.05</v>
      </c>
    </row>
    <row r="9" spans="1:8" x14ac:dyDescent="0.25">
      <c r="A9">
        <v>104</v>
      </c>
      <c r="B9" t="s">
        <v>22</v>
      </c>
      <c r="C9" s="9">
        <v>27000</v>
      </c>
      <c r="D9" s="9">
        <v>30000</v>
      </c>
      <c r="E9" s="12" t="str">
        <f>VLOOKUP(A9,'Employee Data'!A2:E5, 2, FALSE)</f>
        <v>Sara Johnson</v>
      </c>
      <c r="F9" s="12" t="str">
        <f>VLOOKUP(A9,'Employee Data'!A2:E5, 4, FALSE)</f>
        <v>Sales Executive</v>
      </c>
      <c r="G9" s="18">
        <f t="shared" si="0"/>
        <v>0.9</v>
      </c>
    </row>
    <row r="13" spans="1:8" x14ac:dyDescent="0.25">
      <c r="A13" s="6" t="s">
        <v>1</v>
      </c>
      <c r="B13" s="5" t="s">
        <v>28</v>
      </c>
      <c r="D13" s="6" t="s">
        <v>3</v>
      </c>
      <c r="E13" s="5" t="s">
        <v>26</v>
      </c>
      <c r="G13" s="6" t="s">
        <v>2</v>
      </c>
      <c r="H13" s="5" t="s">
        <v>27</v>
      </c>
    </row>
    <row r="14" spans="1:8" x14ac:dyDescent="0.25">
      <c r="A14" s="2" t="s">
        <v>5</v>
      </c>
      <c r="B14" s="7">
        <f>SUMIF(E2:E9, A14, C2:C9)</f>
        <v>105000</v>
      </c>
      <c r="D14" s="2" t="s">
        <v>11</v>
      </c>
      <c r="E14" s="15">
        <f>AVERAGEIF(F2:F9, D14, C2:C9)</f>
        <v>52500</v>
      </c>
      <c r="G14" s="2" t="s">
        <v>9</v>
      </c>
      <c r="H14" s="13">
        <f>COUNTIF('Employee Data'!C2:C5,G14:G15)</f>
        <v>3</v>
      </c>
    </row>
    <row r="15" spans="1:8" x14ac:dyDescent="0.25">
      <c r="A15" s="3" t="s">
        <v>6</v>
      </c>
      <c r="B15" s="8">
        <f>SUMIF(E2:E9, A15, C2:C9)</f>
        <v>65000</v>
      </c>
      <c r="D15" s="3" t="s">
        <v>12</v>
      </c>
      <c r="E15" s="16">
        <f>AVERAGEIF(F2:F9, D15, C2:C9)</f>
        <v>29250</v>
      </c>
      <c r="G15" s="2" t="s">
        <v>10</v>
      </c>
      <c r="H15" s="14">
        <f>COUNTIF('Employee Data'!C2:C5,G14:G15)</f>
        <v>1</v>
      </c>
    </row>
    <row r="16" spans="1:8" x14ac:dyDescent="0.25">
      <c r="A16" s="2" t="s">
        <v>7</v>
      </c>
      <c r="B16" s="7">
        <f>SUMIF(E2:E9, A16, C2:C9)</f>
        <v>82000</v>
      </c>
      <c r="D16" s="2" t="s">
        <v>13</v>
      </c>
      <c r="E16" s="15">
        <f>AVERAGEIF(F2:F9, D16, C2:C9)</f>
        <v>41000</v>
      </c>
    </row>
    <row r="17" spans="1:5" x14ac:dyDescent="0.25">
      <c r="A17" s="4" t="s">
        <v>8</v>
      </c>
      <c r="B17" s="8">
        <f>SUMIF(E2:E9, A17, C2:C9)</f>
        <v>52000</v>
      </c>
      <c r="D17" s="4" t="s">
        <v>12</v>
      </c>
      <c r="E17" s="16">
        <f>AVERAGEIF(F2:F9, D17, C2:C9)</f>
        <v>29250</v>
      </c>
    </row>
  </sheetData>
  <conditionalFormatting sqref="C2:C9">
    <cfRule type="cellIs" dxfId="3" priority="3" operator="lessThan">
      <formula>D2</formula>
    </cfRule>
  </conditionalFormatting>
  <conditionalFormatting sqref="D3:D9">
    <cfRule type="cellIs" dxfId="2" priority="4" operator="greaterThan">
      <formula>"C2"</formula>
    </cfRule>
  </conditionalFormatting>
  <conditionalFormatting sqref="G2:G9">
    <cfRule type="cellIs" dxfId="1" priority="1" operator="lessThan">
      <formula>1</formula>
    </cfRule>
    <cfRule type="cellIs" dxfId="0" priority="2" operator="lessThan">
      <formula>1</formula>
    </cfRule>
  </conditionalFormatting>
  <pageMargins left="0.7" right="0.7" top="0.75" bottom="0.75" header="0.3" footer="0.3"/>
  <ignoredErrors>
    <ignoredError sqref="E3:E9 F4:F9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H26" sqref="H26"/>
    </sheetView>
  </sheetViews>
  <sheetFormatPr defaultRowHeight="15" x14ac:dyDescent="0.25"/>
  <cols>
    <col min="1" max="1" width="16.7109375" bestFit="1" customWidth="1"/>
    <col min="2" max="2" width="11.5703125" bestFit="1" customWidth="1"/>
    <col min="3" max="3" width="17.28515625" bestFit="1" customWidth="1"/>
    <col min="4" max="4" width="14.5703125" bestFit="1" customWidth="1"/>
    <col min="5" max="5" width="14.28515625" bestFit="1" customWidth="1"/>
    <col min="6" max="6" width="28.140625" bestFit="1" customWidth="1"/>
    <col min="7" max="7" width="15" bestFit="1" customWidth="1"/>
    <col min="8" max="8" width="28.85546875" bestFit="1" customWidth="1"/>
  </cols>
  <sheetData>
    <row r="1" spans="1:7" x14ac:dyDescent="0.25">
      <c r="A1" s="1" t="s">
        <v>0</v>
      </c>
      <c r="B1" s="1" t="s">
        <v>18</v>
      </c>
      <c r="C1" s="1" t="s">
        <v>23</v>
      </c>
      <c r="D1" s="1" t="s">
        <v>24</v>
      </c>
      <c r="E1" s="10" t="s">
        <v>25</v>
      </c>
      <c r="F1" s="17" t="s">
        <v>28</v>
      </c>
      <c r="G1" s="1" t="s">
        <v>29</v>
      </c>
    </row>
    <row r="2" spans="1:7" x14ac:dyDescent="0.25">
      <c r="A2">
        <v>101</v>
      </c>
      <c r="B2" t="s">
        <v>21</v>
      </c>
      <c r="C2">
        <v>22</v>
      </c>
      <c r="D2">
        <v>22</v>
      </c>
      <c r="E2" s="11" t="str">
        <f>VLOOKUP(A2, 'Employee Data'!A2:E5, 2, FALSE)</f>
        <v>John Smith</v>
      </c>
      <c r="F2" s="7">
        <f xml:space="preserve"> SUMIF('Monthly Sales Data'!E1:E8, E2,'Monthly Sales Data'!C1:C8)</f>
        <v>105000</v>
      </c>
      <c r="G2" s="9">
        <f t="shared" ref="G2:G5" si="0" xml:space="preserve"> F2/C2</f>
        <v>4772.727272727273</v>
      </c>
    </row>
    <row r="3" spans="1:7" x14ac:dyDescent="0.25">
      <c r="A3">
        <v>102</v>
      </c>
      <c r="B3" t="s">
        <v>21</v>
      </c>
      <c r="C3">
        <v>20</v>
      </c>
      <c r="D3">
        <v>22</v>
      </c>
      <c r="E3" s="12" t="str">
        <f>VLOOKUP(A3, 'Employee Data'!A2:E5, 2, FALSE)</f>
        <v>Emily Davis</v>
      </c>
      <c r="F3" s="8">
        <f xml:space="preserve"> SUMIF('Monthly Sales Data'!E2:E9, E3,'Monthly Sales Data'!C2:C9)</f>
        <v>65000</v>
      </c>
      <c r="G3" s="9">
        <f t="shared" si="0"/>
        <v>3250</v>
      </c>
    </row>
    <row r="4" spans="1:7" x14ac:dyDescent="0.25">
      <c r="A4">
        <v>103</v>
      </c>
      <c r="B4" t="s">
        <v>21</v>
      </c>
      <c r="C4">
        <v>21</v>
      </c>
      <c r="D4">
        <v>22</v>
      </c>
      <c r="E4" s="11" t="str">
        <f>VLOOKUP(A4, 'Employee Data'!A2:E5, 2, FALSE)</f>
        <v>Michael Brown</v>
      </c>
      <c r="F4" s="7">
        <f xml:space="preserve"> SUMIF('Monthly Sales Data'!E2:E9, E4,'Monthly Sales Data'!C2:C9)</f>
        <v>82000</v>
      </c>
      <c r="G4" s="9">
        <f t="shared" si="0"/>
        <v>3904.7619047619046</v>
      </c>
    </row>
    <row r="5" spans="1:7" x14ac:dyDescent="0.25">
      <c r="A5">
        <v>104</v>
      </c>
      <c r="B5" t="s">
        <v>21</v>
      </c>
      <c r="C5">
        <v>19</v>
      </c>
      <c r="D5">
        <v>22</v>
      </c>
      <c r="E5" s="12" t="str">
        <f>VLOOKUP(A5, 'Employee Data'!A2:E5, 2, FALSE)</f>
        <v>Sara Johnson</v>
      </c>
      <c r="F5" s="8">
        <f xml:space="preserve"> SUMIF('Monthly Sales Data'!E2:E9, E5,'Monthly Sales Data'!C2:C9)</f>
        <v>52000</v>
      </c>
      <c r="G5" s="9">
        <f t="shared" si="0"/>
        <v>2736.8421052631579</v>
      </c>
    </row>
  </sheetData>
  <conditionalFormatting sqref="C2:C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{9F855DD8-2825-4327-95AC-404ED8F0F76A}</x14:id>
        </ext>
      </extLst>
    </cfRule>
  </conditionalFormatting>
  <pageMargins left="0.7" right="0.7" top="0.75" bottom="0.75" header="0.3" footer="0.3"/>
  <ignoredErrors>
    <ignoredError sqref="E2:E5 F4:F5" calculatedColumn="1"/>
  </ignoredErrors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855DD8-2825-4327-95AC-404ED8F0F7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2539-4427-48F3-B779-B6D3A94B1EBD}">
  <dimension ref="A1:P3"/>
  <sheetViews>
    <sheetView workbookViewId="0">
      <selection activeCell="R8" sqref="R8"/>
    </sheetView>
  </sheetViews>
  <sheetFormatPr defaultRowHeight="15" x14ac:dyDescent="0.25"/>
  <sheetData>
    <row r="1" spans="1:16" ht="15" customHeight="1" x14ac:dyDescent="0.2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1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5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</sheetData>
  <mergeCells count="1">
    <mergeCell ref="A1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</vt:lpstr>
      <vt:lpstr>Monthly Sales Data</vt:lpstr>
      <vt:lpstr>Attendance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Vasilis Gerontatis</cp:lastModifiedBy>
  <dcterms:created xsi:type="dcterms:W3CDTF">2024-09-05T19:01:46Z</dcterms:created>
  <dcterms:modified xsi:type="dcterms:W3CDTF">2024-09-06T11:44:17Z</dcterms:modified>
</cp:coreProperties>
</file>