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PBGU-Analitics-2021\homeworks\savichdg\22-11-2021\"/>
    </mc:Choice>
  </mc:AlternateContent>
  <xr:revisionPtr revIDLastSave="0" documentId="13_ncr:1_{825A5992-1761-4FD9-8690-3DC770956FB6}" xr6:coauthVersionLast="37" xr6:coauthVersionMax="37" xr10:uidLastSave="{00000000-0000-0000-0000-000000000000}"/>
  <bookViews>
    <workbookView xWindow="0" yWindow="0" windowWidth="21570" windowHeight="7620" xr2:uid="{C006E50E-17C9-4132-B9EB-C00E074F292D}"/>
  </bookViews>
  <sheets>
    <sheet name="Лист2" sheetId="2" r:id="rId1"/>
    <sheet name="Лист1" sheetId="1" r:id="rId2"/>
  </sheets>
  <definedNames>
    <definedName name="ExternalData_1" localSheetId="0" hidden="1">Лист2!$A$1:$N$305</definedName>
  </definedName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2" i="2" l="1"/>
  <c r="C312" i="2"/>
  <c r="D312" i="2"/>
  <c r="E312" i="2"/>
  <c r="F312" i="2"/>
  <c r="G312" i="2"/>
  <c r="H312" i="2"/>
  <c r="I312" i="2"/>
  <c r="J312" i="2"/>
  <c r="K312" i="2"/>
  <c r="L312" i="2"/>
  <c r="M312" i="2"/>
  <c r="N312" i="2"/>
  <c r="A312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A311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A310" i="2"/>
  <c r="N308" i="2"/>
  <c r="J308" i="2"/>
  <c r="F308" i="2"/>
  <c r="B308" i="2"/>
  <c r="B306" i="2"/>
  <c r="C306" i="2"/>
  <c r="C308" i="2" s="1"/>
  <c r="D306" i="2"/>
  <c r="D308" i="2" s="1"/>
  <c r="E306" i="2"/>
  <c r="E308" i="2" s="1"/>
  <c r="F306" i="2"/>
  <c r="G306" i="2"/>
  <c r="G308" i="2" s="1"/>
  <c r="H306" i="2"/>
  <c r="H308" i="2" s="1"/>
  <c r="I306" i="2"/>
  <c r="I308" i="2" s="1"/>
  <c r="J306" i="2"/>
  <c r="K306" i="2"/>
  <c r="K308" i="2" s="1"/>
  <c r="L306" i="2"/>
  <c r="L308" i="2" s="1"/>
  <c r="M306" i="2"/>
  <c r="M308" i="2" s="1"/>
  <c r="N306" i="2"/>
  <c r="A306" i="2"/>
  <c r="A30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347119-8C74-479B-BB0E-B7E47DDDFF8D}" keepAlive="1" name="Запрос — heart" description="Соединение с запросом &quot;heart&quot; в книге." type="5" refreshedVersion="6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<sst xmlns="http://schemas.openxmlformats.org/spreadsheetml/2006/main" count="326" uniqueCount="63">
  <si>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</si>
  <si>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</si>
  <si>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</si>
  <si>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</si>
  <si>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</si>
  <si>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</si>
  <si>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</si>
  <si>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</si>
  <si>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</si>
  <si>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</si>
  <si>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</si>
  <si>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</si>
  <si>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</si>
  <si>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</si>
  <si>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2.3</t>
  </si>
  <si>
    <t>3.5</t>
  </si>
  <si>
    <t>1.4</t>
  </si>
  <si>
    <t>0.8</t>
  </si>
  <si>
    <t>0.6</t>
  </si>
  <si>
    <t>0.4</t>
  </si>
  <si>
    <t>1.3</t>
  </si>
  <si>
    <t>0</t>
  </si>
  <si>
    <t>0.5</t>
  </si>
  <si>
    <t>1.6</t>
  </si>
  <si>
    <t>1.2</t>
  </si>
  <si>
    <t>0.2</t>
  </si>
  <si>
    <t>1.8</t>
  </si>
  <si>
    <t>1</t>
  </si>
  <si>
    <t>2.6</t>
  </si>
  <si>
    <t>1.5</t>
  </si>
  <si>
    <t>3</t>
  </si>
  <si>
    <t>2.4</t>
  </si>
  <si>
    <t>0.1</t>
  </si>
  <si>
    <t>1.9</t>
  </si>
  <si>
    <t>4.2</t>
  </si>
  <si>
    <t>1.1</t>
  </si>
  <si>
    <t>2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</si>
  <si>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</si>
  <si>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</si>
  <si>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</si>
  <si>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</si>
  <si>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</si>
  <si>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</si>
  <si>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</si>
  <si>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</si>
  <si>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</si>
  <si>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</si>
  <si>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</si>
  <si>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4</t>
  </si>
  <si>
    <t>5.6</t>
  </si>
  <si>
    <t>2.9</t>
  </si>
  <si>
    <t>2.1</t>
  </si>
  <si>
    <t>3.8</t>
  </si>
  <si>
    <t>4.4</t>
  </si>
  <si>
    <t>Коммент</t>
  </si>
  <si>
    <r>
      <t>СРЗНАЧ (</t>
    </r>
    <r>
      <rPr>
        <b/>
        <sz val="11"/>
        <color rgb="FF00B050"/>
        <rFont val="Calibri"/>
        <family val="2"/>
        <charset val="204"/>
        <scheme val="minor"/>
      </rPr>
      <t>Excel</t>
    </r>
    <r>
      <rPr>
        <b/>
        <sz val="11"/>
        <color theme="1"/>
        <rFont val="Calibri"/>
        <family val="2"/>
        <charset val="204"/>
        <scheme val="minor"/>
      </rPr>
      <t>)
и</t>
    </r>
  </si>
  <si>
    <r>
      <t>Среднеквадратичное отклонение
СТАНДОТКЛОН.В (</t>
    </r>
    <r>
      <rPr>
        <b/>
        <sz val="11"/>
        <color rgb="FF00B050"/>
        <rFont val="Calibri"/>
        <family val="2"/>
        <charset val="204"/>
        <scheme val="minor"/>
      </rPr>
      <t>Excel</t>
    </r>
    <r>
      <rPr>
        <b/>
        <sz val="11"/>
        <color theme="1"/>
        <rFont val="Calibri"/>
        <family val="2"/>
        <charset val="204"/>
        <scheme val="minor"/>
      </rPr>
      <t xml:space="preserve">)
и </t>
    </r>
  </si>
  <si>
    <r>
      <t>МИН (</t>
    </r>
    <r>
      <rPr>
        <b/>
        <sz val="11"/>
        <color rgb="FF00B050"/>
        <rFont val="Calibri"/>
        <family val="2"/>
        <charset val="204"/>
        <scheme val="minor"/>
      </rPr>
      <t>Excel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</si>
  <si>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МАКС (</t>
    </r>
    <r>
      <rPr>
        <b/>
        <sz val="11"/>
        <color rgb="FF00B050"/>
        <rFont val="Calibri"/>
        <family val="2"/>
        <charset val="204"/>
        <scheme val="minor"/>
      </rPr>
      <t>Excel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</si>
  <si>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МЕДИАНА (</t>
    </r>
    <r>
      <rPr>
        <b/>
        <sz val="11"/>
        <color rgb="FF00B050"/>
        <rFont val="Calibri"/>
        <family val="2"/>
        <charset val="204"/>
        <scheme val="minor"/>
      </rPr>
      <t>Excel</t>
    </r>
    <r>
      <rPr>
        <b/>
        <sz val="11"/>
        <color theme="1"/>
        <rFont val="Calibri"/>
        <family val="2"/>
        <charset val="204"/>
        <scheme val="minor"/>
      </rPr>
      <t>)
и</t>
    </r>
  </si>
  <si>
    <r>
      <t xml:space="preserve">    mean (</t>
    </r>
    <r>
      <rPr>
        <b/>
        <sz val="11"/>
        <color rgb="FFC00000"/>
        <rFont val="Calibri"/>
        <family val="2"/>
        <charset val="204"/>
        <scheme val="minor"/>
      </rPr>
      <t>Python pandas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</si>
  <si>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    std (</t>
    </r>
    <r>
      <rPr>
        <b/>
        <sz val="11"/>
        <color rgb="FFC00000"/>
        <rFont val="Calibri"/>
        <family val="2"/>
        <charset val="204"/>
        <scheme val="minor"/>
      </rPr>
      <t>Python pandas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</si>
  <si>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    50% Квантиль (</t>
    </r>
    <r>
      <rPr>
        <b/>
        <sz val="11"/>
        <color rgb="FFC00000"/>
        <rFont val="Calibri"/>
        <family val="2"/>
        <charset val="204"/>
        <scheme val="minor"/>
      </rPr>
      <t>Python pandas</t>
    </r>
    <r>
      <rPr>
        <b/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</si>
</sst>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Обычный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Лист2!$A$1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Лист2!$A$2:$A$304</c:f>
              <c:numCache>
                <c:formatCode>General</c:formatCode>
                <c:ptCount val="303"/>
                <c:pt idx="0">
                  <c:v>63</c:v>
                </c:pt>
                <c:pt idx="1">
                  <c:v>37</c:v>
                </c:pt>
                <c:pt idx="2">
                  <c:v>41</c:v>
                </c:pt>
                <c:pt idx="3">
                  <c:v>56</c:v>
                </c:pt>
                <c:pt idx="4">
                  <c:v>57</c:v>
                </c:pt>
                <c:pt idx="5">
                  <c:v>57</c:v>
                </c:pt>
                <c:pt idx="6">
                  <c:v>56</c:v>
                </c:pt>
                <c:pt idx="7">
                  <c:v>44</c:v>
                </c:pt>
                <c:pt idx="8">
                  <c:v>52</c:v>
                </c:pt>
                <c:pt idx="9">
                  <c:v>57</c:v>
                </c:pt>
                <c:pt idx="10">
                  <c:v>54</c:v>
                </c:pt>
                <c:pt idx="11">
                  <c:v>48</c:v>
                </c:pt>
                <c:pt idx="12">
                  <c:v>49</c:v>
                </c:pt>
                <c:pt idx="13">
                  <c:v>64</c:v>
                </c:pt>
                <c:pt idx="14">
                  <c:v>58</c:v>
                </c:pt>
                <c:pt idx="15">
                  <c:v>50</c:v>
                </c:pt>
                <c:pt idx="16">
                  <c:v>58</c:v>
                </c:pt>
                <c:pt idx="17">
                  <c:v>66</c:v>
                </c:pt>
                <c:pt idx="18">
                  <c:v>43</c:v>
                </c:pt>
                <c:pt idx="19">
                  <c:v>69</c:v>
                </c:pt>
                <c:pt idx="20">
                  <c:v>59</c:v>
                </c:pt>
                <c:pt idx="21">
                  <c:v>44</c:v>
                </c:pt>
                <c:pt idx="22">
                  <c:v>42</c:v>
                </c:pt>
                <c:pt idx="23">
                  <c:v>61</c:v>
                </c:pt>
                <c:pt idx="24">
                  <c:v>40</c:v>
                </c:pt>
                <c:pt idx="25">
                  <c:v>71</c:v>
                </c:pt>
                <c:pt idx="26">
                  <c:v>59</c:v>
                </c:pt>
                <c:pt idx="27">
                  <c:v>51</c:v>
                </c:pt>
                <c:pt idx="28">
                  <c:v>65</c:v>
                </c:pt>
                <c:pt idx="29">
                  <c:v>53</c:v>
                </c:pt>
                <c:pt idx="30">
                  <c:v>41</c:v>
                </c:pt>
                <c:pt idx="31">
                  <c:v>65</c:v>
                </c:pt>
                <c:pt idx="32">
                  <c:v>44</c:v>
                </c:pt>
                <c:pt idx="33">
                  <c:v>54</c:v>
                </c:pt>
                <c:pt idx="34">
                  <c:v>51</c:v>
                </c:pt>
                <c:pt idx="35">
                  <c:v>46</c:v>
                </c:pt>
                <c:pt idx="36">
                  <c:v>54</c:v>
                </c:pt>
                <c:pt idx="37">
                  <c:v>54</c:v>
                </c:pt>
                <c:pt idx="38">
                  <c:v>65</c:v>
                </c:pt>
                <c:pt idx="39">
                  <c:v>65</c:v>
                </c:pt>
                <c:pt idx="40">
                  <c:v>51</c:v>
                </c:pt>
                <c:pt idx="41">
                  <c:v>48</c:v>
                </c:pt>
                <c:pt idx="42">
                  <c:v>45</c:v>
                </c:pt>
                <c:pt idx="43">
                  <c:v>53</c:v>
                </c:pt>
                <c:pt idx="44">
                  <c:v>39</c:v>
                </c:pt>
                <c:pt idx="45">
                  <c:v>52</c:v>
                </c:pt>
                <c:pt idx="46">
                  <c:v>44</c:v>
                </c:pt>
                <c:pt idx="47">
                  <c:v>47</c:v>
                </c:pt>
                <c:pt idx="48">
                  <c:v>53</c:v>
                </c:pt>
                <c:pt idx="49">
                  <c:v>53</c:v>
                </c:pt>
                <c:pt idx="50">
                  <c:v>51</c:v>
                </c:pt>
                <c:pt idx="51">
                  <c:v>66</c:v>
                </c:pt>
                <c:pt idx="52">
                  <c:v>62</c:v>
                </c:pt>
                <c:pt idx="53">
                  <c:v>44</c:v>
                </c:pt>
                <c:pt idx="54">
                  <c:v>63</c:v>
                </c:pt>
                <c:pt idx="55">
                  <c:v>52</c:v>
                </c:pt>
                <c:pt idx="56">
                  <c:v>48</c:v>
                </c:pt>
                <c:pt idx="57">
                  <c:v>45</c:v>
                </c:pt>
                <c:pt idx="58">
                  <c:v>34</c:v>
                </c:pt>
                <c:pt idx="59">
                  <c:v>57</c:v>
                </c:pt>
                <c:pt idx="60">
                  <c:v>71</c:v>
                </c:pt>
                <c:pt idx="61">
                  <c:v>54</c:v>
                </c:pt>
                <c:pt idx="62">
                  <c:v>52</c:v>
                </c:pt>
                <c:pt idx="63">
                  <c:v>41</c:v>
                </c:pt>
                <c:pt idx="64">
                  <c:v>58</c:v>
                </c:pt>
                <c:pt idx="65">
                  <c:v>35</c:v>
                </c:pt>
                <c:pt idx="66">
                  <c:v>51</c:v>
                </c:pt>
                <c:pt idx="67">
                  <c:v>45</c:v>
                </c:pt>
                <c:pt idx="68">
                  <c:v>44</c:v>
                </c:pt>
                <c:pt idx="69">
                  <c:v>62</c:v>
                </c:pt>
                <c:pt idx="70">
                  <c:v>54</c:v>
                </c:pt>
                <c:pt idx="71">
                  <c:v>51</c:v>
                </c:pt>
                <c:pt idx="72">
                  <c:v>29</c:v>
                </c:pt>
                <c:pt idx="73">
                  <c:v>51</c:v>
                </c:pt>
                <c:pt idx="74">
                  <c:v>43</c:v>
                </c:pt>
                <c:pt idx="75">
                  <c:v>55</c:v>
                </c:pt>
                <c:pt idx="76">
                  <c:v>51</c:v>
                </c:pt>
                <c:pt idx="77">
                  <c:v>59</c:v>
                </c:pt>
                <c:pt idx="78">
                  <c:v>52</c:v>
                </c:pt>
                <c:pt idx="79">
                  <c:v>58</c:v>
                </c:pt>
                <c:pt idx="80">
                  <c:v>41</c:v>
                </c:pt>
                <c:pt idx="81">
                  <c:v>45</c:v>
                </c:pt>
                <c:pt idx="82">
                  <c:v>60</c:v>
                </c:pt>
                <c:pt idx="83">
                  <c:v>52</c:v>
                </c:pt>
                <c:pt idx="84">
                  <c:v>42</c:v>
                </c:pt>
                <c:pt idx="85">
                  <c:v>67</c:v>
                </c:pt>
                <c:pt idx="86">
                  <c:v>68</c:v>
                </c:pt>
                <c:pt idx="87">
                  <c:v>46</c:v>
                </c:pt>
                <c:pt idx="88">
                  <c:v>54</c:v>
                </c:pt>
                <c:pt idx="89">
                  <c:v>58</c:v>
                </c:pt>
                <c:pt idx="90">
                  <c:v>48</c:v>
                </c:pt>
                <c:pt idx="91">
                  <c:v>57</c:v>
                </c:pt>
                <c:pt idx="92">
                  <c:v>52</c:v>
                </c:pt>
                <c:pt idx="93">
                  <c:v>54</c:v>
                </c:pt>
                <c:pt idx="94">
                  <c:v>45</c:v>
                </c:pt>
                <c:pt idx="95">
                  <c:v>53</c:v>
                </c:pt>
                <c:pt idx="96">
                  <c:v>62</c:v>
                </c:pt>
                <c:pt idx="97">
                  <c:v>52</c:v>
                </c:pt>
                <c:pt idx="98">
                  <c:v>43</c:v>
                </c:pt>
                <c:pt idx="99">
                  <c:v>53</c:v>
                </c:pt>
                <c:pt idx="100">
                  <c:v>42</c:v>
                </c:pt>
                <c:pt idx="101">
                  <c:v>59</c:v>
                </c:pt>
                <c:pt idx="102">
                  <c:v>63</c:v>
                </c:pt>
                <c:pt idx="103">
                  <c:v>42</c:v>
                </c:pt>
                <c:pt idx="104">
                  <c:v>50</c:v>
                </c:pt>
                <c:pt idx="105">
                  <c:v>68</c:v>
                </c:pt>
                <c:pt idx="106">
                  <c:v>69</c:v>
                </c:pt>
                <c:pt idx="107">
                  <c:v>45</c:v>
                </c:pt>
                <c:pt idx="108">
                  <c:v>50</c:v>
                </c:pt>
                <c:pt idx="109">
                  <c:v>50</c:v>
                </c:pt>
                <c:pt idx="110">
                  <c:v>64</c:v>
                </c:pt>
                <c:pt idx="111">
                  <c:v>57</c:v>
                </c:pt>
                <c:pt idx="112">
                  <c:v>64</c:v>
                </c:pt>
                <c:pt idx="113">
                  <c:v>43</c:v>
                </c:pt>
                <c:pt idx="114">
                  <c:v>55</c:v>
                </c:pt>
                <c:pt idx="115">
                  <c:v>37</c:v>
                </c:pt>
                <c:pt idx="116">
                  <c:v>41</c:v>
                </c:pt>
                <c:pt idx="117">
                  <c:v>56</c:v>
                </c:pt>
                <c:pt idx="118">
                  <c:v>46</c:v>
                </c:pt>
                <c:pt idx="119">
                  <c:v>46</c:v>
                </c:pt>
                <c:pt idx="120">
                  <c:v>64</c:v>
                </c:pt>
                <c:pt idx="121">
                  <c:v>59</c:v>
                </c:pt>
                <c:pt idx="122">
                  <c:v>41</c:v>
                </c:pt>
                <c:pt idx="123">
                  <c:v>54</c:v>
                </c:pt>
                <c:pt idx="124">
                  <c:v>39</c:v>
                </c:pt>
                <c:pt idx="125">
                  <c:v>34</c:v>
                </c:pt>
                <c:pt idx="126">
                  <c:v>47</c:v>
                </c:pt>
                <c:pt idx="127">
                  <c:v>67</c:v>
                </c:pt>
                <c:pt idx="128">
                  <c:v>52</c:v>
                </c:pt>
                <c:pt idx="129">
                  <c:v>74</c:v>
                </c:pt>
                <c:pt idx="130">
                  <c:v>54</c:v>
                </c:pt>
                <c:pt idx="131">
                  <c:v>49</c:v>
                </c:pt>
                <c:pt idx="132">
                  <c:v>42</c:v>
                </c:pt>
                <c:pt idx="133">
                  <c:v>41</c:v>
                </c:pt>
                <c:pt idx="134">
                  <c:v>41</c:v>
                </c:pt>
                <c:pt idx="135">
                  <c:v>49</c:v>
                </c:pt>
                <c:pt idx="136">
                  <c:v>60</c:v>
                </c:pt>
                <c:pt idx="137">
                  <c:v>62</c:v>
                </c:pt>
                <c:pt idx="138">
                  <c:v>57</c:v>
                </c:pt>
                <c:pt idx="139">
                  <c:v>64</c:v>
                </c:pt>
                <c:pt idx="140">
                  <c:v>51</c:v>
                </c:pt>
                <c:pt idx="141">
                  <c:v>43</c:v>
                </c:pt>
                <c:pt idx="142">
                  <c:v>42</c:v>
                </c:pt>
                <c:pt idx="143">
                  <c:v>67</c:v>
                </c:pt>
                <c:pt idx="144">
                  <c:v>76</c:v>
                </c:pt>
                <c:pt idx="145">
                  <c:v>70</c:v>
                </c:pt>
                <c:pt idx="146">
                  <c:v>44</c:v>
                </c:pt>
                <c:pt idx="147">
                  <c:v>60</c:v>
                </c:pt>
                <c:pt idx="148">
                  <c:v>44</c:v>
                </c:pt>
                <c:pt idx="149">
                  <c:v>42</c:v>
                </c:pt>
                <c:pt idx="150">
                  <c:v>66</c:v>
                </c:pt>
                <c:pt idx="151">
                  <c:v>71</c:v>
                </c:pt>
                <c:pt idx="152">
                  <c:v>64</c:v>
                </c:pt>
                <c:pt idx="153">
                  <c:v>66</c:v>
                </c:pt>
                <c:pt idx="154">
                  <c:v>39</c:v>
                </c:pt>
                <c:pt idx="155">
                  <c:v>58</c:v>
                </c:pt>
                <c:pt idx="156">
                  <c:v>47</c:v>
                </c:pt>
                <c:pt idx="157">
                  <c:v>35</c:v>
                </c:pt>
                <c:pt idx="158">
                  <c:v>58</c:v>
                </c:pt>
                <c:pt idx="159">
                  <c:v>56</c:v>
                </c:pt>
                <c:pt idx="160">
                  <c:v>56</c:v>
                </c:pt>
                <c:pt idx="161">
                  <c:v>55</c:v>
                </c:pt>
                <c:pt idx="162">
                  <c:v>41</c:v>
                </c:pt>
                <c:pt idx="163">
                  <c:v>38</c:v>
                </c:pt>
                <c:pt idx="164">
                  <c:v>38</c:v>
                </c:pt>
                <c:pt idx="165">
                  <c:v>67</c:v>
                </c:pt>
                <c:pt idx="166">
                  <c:v>67</c:v>
                </c:pt>
                <c:pt idx="167">
                  <c:v>62</c:v>
                </c:pt>
                <c:pt idx="168">
                  <c:v>63</c:v>
                </c:pt>
                <c:pt idx="169">
                  <c:v>53</c:v>
                </c:pt>
                <c:pt idx="170">
                  <c:v>56</c:v>
                </c:pt>
                <c:pt idx="171">
                  <c:v>48</c:v>
                </c:pt>
                <c:pt idx="172">
                  <c:v>58</c:v>
                </c:pt>
                <c:pt idx="173">
                  <c:v>58</c:v>
                </c:pt>
                <c:pt idx="174">
                  <c:v>60</c:v>
                </c:pt>
                <c:pt idx="175">
                  <c:v>40</c:v>
                </c:pt>
                <c:pt idx="176">
                  <c:v>60</c:v>
                </c:pt>
                <c:pt idx="177">
                  <c:v>64</c:v>
                </c:pt>
                <c:pt idx="178">
                  <c:v>43</c:v>
                </c:pt>
                <c:pt idx="179">
                  <c:v>57</c:v>
                </c:pt>
                <c:pt idx="180">
                  <c:v>55</c:v>
                </c:pt>
                <c:pt idx="181">
                  <c:v>65</c:v>
                </c:pt>
                <c:pt idx="182">
                  <c:v>61</c:v>
                </c:pt>
                <c:pt idx="183">
                  <c:v>58</c:v>
                </c:pt>
                <c:pt idx="184">
                  <c:v>50</c:v>
                </c:pt>
                <c:pt idx="185">
                  <c:v>44</c:v>
                </c:pt>
                <c:pt idx="186">
                  <c:v>60</c:v>
                </c:pt>
                <c:pt idx="187">
                  <c:v>54</c:v>
                </c:pt>
                <c:pt idx="188">
                  <c:v>50</c:v>
                </c:pt>
                <c:pt idx="189">
                  <c:v>41</c:v>
                </c:pt>
                <c:pt idx="190">
                  <c:v>51</c:v>
                </c:pt>
                <c:pt idx="191">
                  <c:v>58</c:v>
                </c:pt>
                <c:pt idx="192">
                  <c:v>54</c:v>
                </c:pt>
                <c:pt idx="193">
                  <c:v>60</c:v>
                </c:pt>
                <c:pt idx="194">
                  <c:v>60</c:v>
                </c:pt>
                <c:pt idx="195">
                  <c:v>59</c:v>
                </c:pt>
                <c:pt idx="196">
                  <c:v>46</c:v>
                </c:pt>
                <c:pt idx="197">
                  <c:v>67</c:v>
                </c:pt>
                <c:pt idx="198">
                  <c:v>62</c:v>
                </c:pt>
                <c:pt idx="199">
                  <c:v>65</c:v>
                </c:pt>
                <c:pt idx="200">
                  <c:v>44</c:v>
                </c:pt>
                <c:pt idx="201">
                  <c:v>60</c:v>
                </c:pt>
                <c:pt idx="202">
                  <c:v>58</c:v>
                </c:pt>
                <c:pt idx="203">
                  <c:v>68</c:v>
                </c:pt>
                <c:pt idx="204">
                  <c:v>62</c:v>
                </c:pt>
                <c:pt idx="205">
                  <c:v>52</c:v>
                </c:pt>
                <c:pt idx="206">
                  <c:v>59</c:v>
                </c:pt>
                <c:pt idx="207">
                  <c:v>60</c:v>
                </c:pt>
                <c:pt idx="208">
                  <c:v>49</c:v>
                </c:pt>
                <c:pt idx="209">
                  <c:v>59</c:v>
                </c:pt>
                <c:pt idx="210">
                  <c:v>57</c:v>
                </c:pt>
                <c:pt idx="211">
                  <c:v>61</c:v>
                </c:pt>
                <c:pt idx="212">
                  <c:v>39</c:v>
                </c:pt>
                <c:pt idx="213">
                  <c:v>61</c:v>
                </c:pt>
                <c:pt idx="214">
                  <c:v>56</c:v>
                </c:pt>
                <c:pt idx="215">
                  <c:v>43</c:v>
                </c:pt>
                <c:pt idx="216">
                  <c:v>62</c:v>
                </c:pt>
                <c:pt idx="217">
                  <c:v>63</c:v>
                </c:pt>
                <c:pt idx="218">
                  <c:v>65</c:v>
                </c:pt>
                <c:pt idx="219">
                  <c:v>48</c:v>
                </c:pt>
                <c:pt idx="220">
                  <c:v>63</c:v>
                </c:pt>
                <c:pt idx="221">
                  <c:v>55</c:v>
                </c:pt>
                <c:pt idx="222">
                  <c:v>65</c:v>
                </c:pt>
                <c:pt idx="223">
                  <c:v>56</c:v>
                </c:pt>
                <c:pt idx="224">
                  <c:v>54</c:v>
                </c:pt>
                <c:pt idx="225">
                  <c:v>70</c:v>
                </c:pt>
                <c:pt idx="226">
                  <c:v>62</c:v>
                </c:pt>
                <c:pt idx="227">
                  <c:v>35</c:v>
                </c:pt>
                <c:pt idx="228">
                  <c:v>59</c:v>
                </c:pt>
                <c:pt idx="229">
                  <c:v>64</c:v>
                </c:pt>
                <c:pt idx="230">
                  <c:v>47</c:v>
                </c:pt>
                <c:pt idx="231">
                  <c:v>57</c:v>
                </c:pt>
                <c:pt idx="232">
                  <c:v>55</c:v>
                </c:pt>
                <c:pt idx="233">
                  <c:v>64</c:v>
                </c:pt>
                <c:pt idx="234">
                  <c:v>70</c:v>
                </c:pt>
                <c:pt idx="235">
                  <c:v>51</c:v>
                </c:pt>
                <c:pt idx="236">
                  <c:v>58</c:v>
                </c:pt>
                <c:pt idx="237">
                  <c:v>60</c:v>
                </c:pt>
                <c:pt idx="238">
                  <c:v>77</c:v>
                </c:pt>
                <c:pt idx="239">
                  <c:v>35</c:v>
                </c:pt>
                <c:pt idx="240">
                  <c:v>70</c:v>
                </c:pt>
                <c:pt idx="241">
                  <c:v>59</c:v>
                </c:pt>
                <c:pt idx="242">
                  <c:v>64</c:v>
                </c:pt>
                <c:pt idx="243">
                  <c:v>57</c:v>
                </c:pt>
                <c:pt idx="244">
                  <c:v>56</c:v>
                </c:pt>
                <c:pt idx="245">
                  <c:v>48</c:v>
                </c:pt>
                <c:pt idx="246">
                  <c:v>56</c:v>
                </c:pt>
                <c:pt idx="247">
                  <c:v>66</c:v>
                </c:pt>
                <c:pt idx="248">
                  <c:v>54</c:v>
                </c:pt>
                <c:pt idx="249">
                  <c:v>69</c:v>
                </c:pt>
                <c:pt idx="250">
                  <c:v>51</c:v>
                </c:pt>
                <c:pt idx="251">
                  <c:v>43</c:v>
                </c:pt>
                <c:pt idx="252">
                  <c:v>62</c:v>
                </c:pt>
                <c:pt idx="253">
                  <c:v>67</c:v>
                </c:pt>
                <c:pt idx="254">
                  <c:v>59</c:v>
                </c:pt>
                <c:pt idx="255">
                  <c:v>45</c:v>
                </c:pt>
                <c:pt idx="256">
                  <c:v>58</c:v>
                </c:pt>
                <c:pt idx="257">
                  <c:v>50</c:v>
                </c:pt>
                <c:pt idx="258">
                  <c:v>62</c:v>
                </c:pt>
                <c:pt idx="259">
                  <c:v>38</c:v>
                </c:pt>
                <c:pt idx="260">
                  <c:v>66</c:v>
                </c:pt>
                <c:pt idx="261">
                  <c:v>52</c:v>
                </c:pt>
                <c:pt idx="262">
                  <c:v>53</c:v>
                </c:pt>
                <c:pt idx="263">
                  <c:v>63</c:v>
                </c:pt>
                <c:pt idx="264">
                  <c:v>54</c:v>
                </c:pt>
                <c:pt idx="265">
                  <c:v>66</c:v>
                </c:pt>
                <c:pt idx="266">
                  <c:v>55</c:v>
                </c:pt>
                <c:pt idx="267">
                  <c:v>49</c:v>
                </c:pt>
                <c:pt idx="268">
                  <c:v>54</c:v>
                </c:pt>
                <c:pt idx="269">
                  <c:v>56</c:v>
                </c:pt>
                <c:pt idx="270">
                  <c:v>46</c:v>
                </c:pt>
                <c:pt idx="271">
                  <c:v>61</c:v>
                </c:pt>
                <c:pt idx="272">
                  <c:v>67</c:v>
                </c:pt>
                <c:pt idx="273">
                  <c:v>58</c:v>
                </c:pt>
                <c:pt idx="274">
                  <c:v>47</c:v>
                </c:pt>
                <c:pt idx="275">
                  <c:v>52</c:v>
                </c:pt>
                <c:pt idx="276">
                  <c:v>58</c:v>
                </c:pt>
                <c:pt idx="277">
                  <c:v>57</c:v>
                </c:pt>
                <c:pt idx="278">
                  <c:v>58</c:v>
                </c:pt>
                <c:pt idx="279">
                  <c:v>61</c:v>
                </c:pt>
                <c:pt idx="280">
                  <c:v>42</c:v>
                </c:pt>
                <c:pt idx="281">
                  <c:v>52</c:v>
                </c:pt>
                <c:pt idx="282">
                  <c:v>59</c:v>
                </c:pt>
                <c:pt idx="283">
                  <c:v>40</c:v>
                </c:pt>
                <c:pt idx="284">
                  <c:v>61</c:v>
                </c:pt>
                <c:pt idx="285">
                  <c:v>46</c:v>
                </c:pt>
                <c:pt idx="286">
                  <c:v>59</c:v>
                </c:pt>
                <c:pt idx="287">
                  <c:v>57</c:v>
                </c:pt>
                <c:pt idx="288">
                  <c:v>57</c:v>
                </c:pt>
                <c:pt idx="289">
                  <c:v>55</c:v>
                </c:pt>
                <c:pt idx="290">
                  <c:v>61</c:v>
                </c:pt>
                <c:pt idx="291">
                  <c:v>58</c:v>
                </c:pt>
                <c:pt idx="292">
                  <c:v>58</c:v>
                </c:pt>
                <c:pt idx="293">
                  <c:v>67</c:v>
                </c:pt>
                <c:pt idx="294">
                  <c:v>44</c:v>
                </c:pt>
                <c:pt idx="295">
                  <c:v>63</c:v>
                </c:pt>
                <c:pt idx="296">
                  <c:v>63</c:v>
                </c:pt>
                <c:pt idx="297">
                  <c:v>59</c:v>
                </c:pt>
                <c:pt idx="298">
                  <c:v>57</c:v>
                </c:pt>
                <c:pt idx="299">
                  <c:v>45</c:v>
                </c:pt>
                <c:pt idx="300">
                  <c:v>68</c:v>
                </c:pt>
                <c:pt idx="301">
                  <c:v>57</c:v>
                </c:pt>
                <c:pt idx="302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0B-45E1-BD17-429E2833E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6990776"/>
        <c:axId val="278860224"/>
      </c:barChart>
      <c:catAx>
        <c:axId val="916990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8860224"/>
        <c:crosses val="autoZero"/>
        <c:auto val="1"/>
        <c:lblAlgn val="ctr"/>
        <c:lblOffset val="100"/>
        <c:noMultiLvlLbl val="0"/>
      </c:catAx>
      <c:valAx>
        <c:axId val="27886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6990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1943100</xdr:colOff>
      <xdr:row>303</xdr:row>
      <xdr:rowOff>185737</xdr:rowOff>
    </xdr:from>
    <xdr:to>
      <xdr:col>22</xdr:col>
      <xdr:colOff>295275</xdr:colOff>
      <xdr:row>314</xdr:row>
      <xdr:rowOff>71437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CE4E1C4-5B36-45B2-B771-F252A75F7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0909E9-687D-4F19-9147-9DDF5E8C9252}" autoFormatId="16" applyNumberFormats="0" applyBorderFormats="0" applyFontFormats="0" applyPatternFormats="0" applyAlignmentFormats="0" applyWidthHeightFormats="0">
  <queryTableRefresh nextId="16" unboundColumnsRight="1">
    <queryTableFields count="15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371B5-3BE8-4B78-8ABE-DA4A06DEAC7D}" name="heart" displayName="heart" ref="A1:O306" tableType="queryTable" totalsRowCount="1">
  <autoFilter ref="A1:O305" xr:uid="{221AF5D8-17B6-43FB-B36C-B949948A8926}"/>
  <tableColumns count="15">
    <tableColumn id="1" xr3:uid="{F3B5802C-B194-4AC3-8AFE-D05917BEE896}" uniqueName="1" name="age" totalsRowFunction="custom" queryTableFieldId="1" totalsRowDxfId="15">
      <totalsRowFormula>AVERAGE(heart[age])</totalsRowFormula>
    </tableColumn>
    <tableColumn id="2" xr3:uid="{109DEF6E-0879-40FB-82BC-2CCFBE0E5BC5}" uniqueName="2" name="sex" totalsRowFunction="custom" queryTableFieldId="2" totalsRowDxfId="14">
      <totalsRowFormula>AVERAGE(heart[sex])</totalsRowFormula>
    </tableColumn>
    <tableColumn id="3" xr3:uid="{D7CBEE81-5053-4ED6-9926-BD4698BF454C}" uniqueName="3" name="cp" totalsRowFunction="custom" queryTableFieldId="3" totalsRowDxfId="13">
      <totalsRowFormula>AVERAGE(heart[cp])</totalsRowFormula>
    </tableColumn>
    <tableColumn id="4" xr3:uid="{61F4F374-76BD-4001-84E1-B30EBD89E1AF}" uniqueName="4" name="trestbps" totalsRowFunction="custom" queryTableFieldId="4" totalsRowDxfId="12">
      <totalsRowFormula>AVERAGE(heart[trestbps])</totalsRowFormula>
    </tableColumn>
    <tableColumn id="5" xr3:uid="{6ADF88C4-2A46-4FB3-B805-BE14DFB7E819}" uniqueName="5" name="chol" totalsRowFunction="custom" queryTableFieldId="5" totalsRowDxfId="11">
      <totalsRowFormula>AVERAGE(heart[chol])</totalsRowFormula>
    </tableColumn>
    <tableColumn id="6" xr3:uid="{0D9F3C5F-E671-44FF-92C9-CBBAD0388E17}" uniqueName="6" name="fbs" totalsRowFunction="custom" queryTableFieldId="6" totalsRowDxfId="10">
      <totalsRowFormula>AVERAGE(heart[fbs])</totalsRowFormula>
    </tableColumn>
    <tableColumn id="7" xr3:uid="{E1E62BE9-4DCD-4330-BCFD-454AEC9EEDEA}" uniqueName="7" name="restecg" totalsRowFunction="custom" queryTableFieldId="7" totalsRowDxfId="9">
      <totalsRowFormula>AVERAGE(heart[restecg])</totalsRowFormula>
    </tableColumn>
    <tableColumn id="8" xr3:uid="{B5A0DE27-FFD2-4E0C-ABAC-2B28A371C9D9}" uniqueName="8" name="thalach" totalsRowFunction="custom" queryTableFieldId="8" totalsRowDxfId="8">
      <totalsRowFormula>AVERAGE(heart[thalach])</totalsRowFormula>
    </tableColumn>
    <tableColumn id="9" xr3:uid="{BF673D78-B1F8-4270-954D-F6F7E2F3CB07}" uniqueName="9" name="exang" totalsRowFunction="custom" queryTableFieldId="9" totalsRowDxfId="7">
      <totalsRowFormula>AVERAGE(heart[exang])</totalsRowFormula>
    </tableColumn>
    <tableColumn id="10" xr3:uid="{7ACEEFA6-9D53-40AB-8893-4CFA8062B724}" uniqueName="10" name="oldpeak" totalsRowFunction="custom" queryTableFieldId="10" dataDxfId="6" totalsRowDxfId="5">
      <totalsRowFormula>AVERAGE(heart[oldpeak])</totalsRowFormula>
    </tableColumn>
    <tableColumn id="11" xr3:uid="{3057FF42-0515-42BD-BF9D-328F8721156B}" uniqueName="11" name="slope" totalsRowFunction="custom" queryTableFieldId="11" totalsRowDxfId="4">
      <totalsRowFormula>AVERAGE(heart[slope])</totalsRowFormula>
    </tableColumn>
    <tableColumn id="12" xr3:uid="{CC67992A-95C4-4E82-928D-B9A00F120007}" uniqueName="12" name="ca" totalsRowFunction="custom" queryTableFieldId="12" totalsRowDxfId="3">
      <totalsRowFormula>AVERAGE(heart[ca])</totalsRowFormula>
    </tableColumn>
    <tableColumn id="13" xr3:uid="{B9C781AD-3AE0-4D30-8F68-B8BB386DF236}" uniqueName="13" name="thal" totalsRowFunction="custom" queryTableFieldId="13" totalsRowDxfId="2">
      <totalsRowFormula>AVERAGE(heart[thal])</totalsRowFormula>
    </tableColumn>
    <tableColumn id="14" xr3:uid="{6CD80D7F-CE79-42F3-A699-EBE2AC80246B}" uniqueName="14" name="target" totalsRowFunction="custom" queryTableFieldId="14" totalsRowDxfId="1">
      <totalsRowFormula>AVERAGE(heart[target])</totalsRowFormula>
    </tableColumn>
    <tableColumn id="15" xr3:uid="{69C9A187-F4E8-430F-A7DE-E294743AC080}" uniqueName="15" name="Коммент" totalsRowLabel="СРЗНАЧ (Excel)_x000a_и" queryTableFieldId="15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46E7-D83B-499A-8E8A-7D4C4B9F3FD5}">
  <dimension ref="A1:O313"/>
  <sheetViews>
    <sheetView tabSelected="1" workbookViewId="0">
      <pane ySplit="1" topLeftCell="A284" activePane="bottomLeft" state="frozenSplit"/>
      <selection pane="bottomLeft" activeCell="O314" sqref="O314"/>
    </sheetView>
  </sheetViews>
  <sheetFormatPr defaultRowHeight="15" x14ac:dyDescent="0.25"/>
  <cols>
    <col min="1" max="1" width="7.5703125" bestFit="1" customWidth="1"/>
    <col min="2" max="2" width="6.28515625" bestFit="1" customWidth="1"/>
    <col min="3" max="3" width="5.28515625" bestFit="1" customWidth="1"/>
    <col min="4" max="4" width="10.5703125" bestFit="1" customWidth="1"/>
    <col min="5" max="5" width="7" bestFit="1" customWidth="1"/>
    <col min="6" max="6" width="6" bestFit="1" customWidth="1"/>
    <col min="7" max="8" width="9.7109375" bestFit="1" customWidth="1"/>
    <col min="9" max="9" width="8.5703125" bestFit="1" customWidth="1"/>
    <col min="10" max="10" width="10.42578125" bestFit="1" customWidth="1"/>
    <col min="11" max="11" width="8.140625" bestFit="1" customWidth="1"/>
    <col min="12" max="12" width="5.140625" bestFit="1" customWidth="1"/>
    <col min="13" max="13" width="6.7109375" bestFit="1" customWidth="1"/>
    <col min="14" max="14" width="8.5703125" bestFit="1" customWidth="1"/>
    <col min="15" max="15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54</v>
      </c>
    </row>
    <row r="2" spans="1:15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s="1" t="s">
        <v>14</v>
      </c>
      <c r="K2">
        <v>0</v>
      </c>
      <c r="L2">
        <v>0</v>
      </c>
      <c r="M2">
        <v>1</v>
      </c>
      <c r="N2">
        <v>1</v>
      </c>
    </row>
    <row r="3" spans="1:15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s="1" t="s">
        <v>15</v>
      </c>
      <c r="K3">
        <v>0</v>
      </c>
      <c r="L3">
        <v>0</v>
      </c>
      <c r="M3">
        <v>2</v>
      </c>
      <c r="N3">
        <v>1</v>
      </c>
    </row>
    <row r="4" spans="1:15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s="1" t="s">
        <v>16</v>
      </c>
      <c r="K4">
        <v>2</v>
      </c>
      <c r="L4">
        <v>0</v>
      </c>
      <c r="M4">
        <v>2</v>
      </c>
      <c r="N4">
        <v>1</v>
      </c>
    </row>
    <row r="5" spans="1:15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s="1" t="s">
        <v>17</v>
      </c>
      <c r="K5">
        <v>2</v>
      </c>
      <c r="L5">
        <v>0</v>
      </c>
      <c r="M5">
        <v>2</v>
      </c>
      <c r="N5">
        <v>1</v>
      </c>
    </row>
    <row r="6" spans="1:15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s="1" t="s">
        <v>18</v>
      </c>
      <c r="K6">
        <v>2</v>
      </c>
      <c r="L6">
        <v>0</v>
      </c>
      <c r="M6">
        <v>2</v>
      </c>
      <c r="N6">
        <v>1</v>
      </c>
    </row>
    <row r="7" spans="1:15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s="1" t="s">
        <v>19</v>
      </c>
      <c r="K7">
        <v>1</v>
      </c>
      <c r="L7">
        <v>0</v>
      </c>
      <c r="M7">
        <v>1</v>
      </c>
      <c r="N7">
        <v>1</v>
      </c>
    </row>
    <row r="8" spans="1:15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s="1" t="s">
        <v>20</v>
      </c>
      <c r="K8">
        <v>1</v>
      </c>
      <c r="L8">
        <v>0</v>
      </c>
      <c r="M8">
        <v>2</v>
      </c>
      <c r="N8">
        <v>1</v>
      </c>
    </row>
    <row r="9" spans="1:15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 s="1" t="s">
        <v>21</v>
      </c>
      <c r="K9">
        <v>2</v>
      </c>
      <c r="L9">
        <v>0</v>
      </c>
      <c r="M9">
        <v>3</v>
      </c>
      <c r="N9">
        <v>1</v>
      </c>
    </row>
    <row r="10" spans="1:15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s="1" t="s">
        <v>22</v>
      </c>
      <c r="K10">
        <v>2</v>
      </c>
      <c r="L10">
        <v>0</v>
      </c>
      <c r="M10">
        <v>3</v>
      </c>
      <c r="N10">
        <v>1</v>
      </c>
    </row>
    <row r="11" spans="1:15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s="1" t="s">
        <v>23</v>
      </c>
      <c r="K11">
        <v>2</v>
      </c>
      <c r="L11">
        <v>0</v>
      </c>
      <c r="M11">
        <v>2</v>
      </c>
      <c r="N11">
        <v>1</v>
      </c>
    </row>
    <row r="12" spans="1:15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s="1" t="s">
        <v>24</v>
      </c>
      <c r="K12">
        <v>2</v>
      </c>
      <c r="L12">
        <v>0</v>
      </c>
      <c r="M12">
        <v>2</v>
      </c>
      <c r="N12">
        <v>1</v>
      </c>
    </row>
    <row r="13" spans="1:15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s="1" t="s">
        <v>25</v>
      </c>
      <c r="K13">
        <v>2</v>
      </c>
      <c r="L13">
        <v>0</v>
      </c>
      <c r="M13">
        <v>2</v>
      </c>
      <c r="N13">
        <v>1</v>
      </c>
    </row>
    <row r="14" spans="1:15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s="1" t="s">
        <v>18</v>
      </c>
      <c r="K14">
        <v>2</v>
      </c>
      <c r="L14">
        <v>0</v>
      </c>
      <c r="M14">
        <v>2</v>
      </c>
      <c r="N14">
        <v>1</v>
      </c>
    </row>
    <row r="15" spans="1:15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 s="1" t="s">
        <v>26</v>
      </c>
      <c r="K15">
        <v>1</v>
      </c>
      <c r="L15">
        <v>0</v>
      </c>
      <c r="M15">
        <v>2</v>
      </c>
      <c r="N15">
        <v>1</v>
      </c>
    </row>
    <row r="16" spans="1:15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 s="1" t="s">
        <v>27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 s="1" t="s">
        <v>23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 s="1" t="s">
        <v>21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 s="1" t="s">
        <v>28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 s="1" t="s">
        <v>29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 s="1" t="s">
        <v>26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 s="1" t="s">
        <v>22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 s="1" t="s">
        <v>19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 s="1" t="s">
        <v>21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 s="1" t="s">
        <v>27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 s="1" t="s">
        <v>16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 s="1" t="s">
        <v>19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 s="1" t="s">
        <v>23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 s="1" t="s">
        <v>18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 s="1" t="s">
        <v>17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 s="1" t="s">
        <v>24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 s="1" t="s">
        <v>21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 s="1" t="s">
        <v>19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 s="1" t="s">
        <v>21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 s="1" t="s">
        <v>22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 s="1" t="s">
        <v>16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 s="1" t="s">
        <v>16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 s="1" t="s">
        <v>21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 s="1" t="s">
        <v>23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 s="1" t="s">
        <v>17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 s="1" t="s">
        <v>17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 s="1" t="s">
        <v>29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 s="1" t="s">
        <v>25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 s="1" t="s">
        <v>30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 s="1" t="s">
        <v>19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 s="1" t="s">
        <v>21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 s="1" t="s">
        <v>25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 s="1" t="s">
        <v>21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 s="1" t="s">
        <v>21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 s="1" t="s">
        <v>21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 s="1" t="s">
        <v>21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 s="1" t="s">
        <v>22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 s="1" t="s">
        <v>19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 s="1" t="s">
        <v>26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 s="1" t="s">
        <v>18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 s="1" t="s">
        <v>21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 s="1" t="s">
        <v>17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 s="1" t="s">
        <v>21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 s="1" t="s">
        <v>21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 s="1" t="s">
        <v>21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 s="1" t="s">
        <v>21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 s="1" t="s">
        <v>21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 s="1" t="s">
        <v>21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 s="1" t="s">
        <v>21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 s="1" t="s">
        <v>21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 s="1" t="s">
        <v>21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 s="1" t="s">
        <v>16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 s="1" t="s">
        <v>24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 s="1" t="s">
        <v>18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 s="1" t="s">
        <v>21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 s="1" t="s">
        <v>21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 s="1" t="s">
        <v>19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 s="1" t="s">
        <v>21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 s="1" t="s">
        <v>21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 s="1" t="s">
        <v>21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 s="1" t="s">
        <v>25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 s="1" t="s">
        <v>16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 s="1" t="s">
        <v>31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 s="1" t="s">
        <v>21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 s="1" t="s">
        <v>21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 s="1" t="s">
        <v>18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 s="1" t="s">
        <v>21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 s="1" t="s">
        <v>21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 s="1" t="s">
        <v>21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 s="1" t="s">
        <v>24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 s="1" t="s">
        <v>18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 s="1" t="s">
        <v>23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 s="1" t="s">
        <v>27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 s="1" t="s">
        <v>21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 s="1" t="s">
        <v>23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 s="1" t="s">
        <v>27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 s="1" t="s">
        <v>21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 s="1" t="s">
        <v>21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 s="1" t="s">
        <v>21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 s="1" t="s">
        <v>21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 s="1" t="s">
        <v>21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 s="1" t="s">
        <v>21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 s="1" t="s">
        <v>24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 s="1" t="s">
        <v>32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 s="1" t="s">
        <v>33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 s="1" t="s">
        <v>21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 s="1" t="s">
        <v>17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 s="1" t="s">
        <v>34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 s="1" t="s">
        <v>21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 s="1" t="s">
        <v>17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 s="1" t="s">
        <v>21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 s="1" t="s">
        <v>29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 s="1" t="s">
        <v>32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 s="1" t="s">
        <v>25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 s="1" t="s">
        <v>35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 s="1" t="s">
        <v>21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 s="1" t="s">
        <v>21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 s="1" t="s">
        <v>25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 s="1" t="s">
        <v>25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 s="1" t="s">
        <v>21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 s="1" t="s">
        <v>21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 s="1" t="s">
        <v>21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 s="1" t="s">
        <v>36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 s="1" t="s">
        <v>33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 s="1" t="s">
        <v>21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 s="1" t="s">
        <v>21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 s="1" t="s">
        <v>36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 s="1" t="s">
        <v>21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 s="1" t="s">
        <v>21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 s="1" t="s">
        <v>21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 s="1" t="s">
        <v>21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 s="1" t="s">
        <v>37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 s="1" t="s">
        <v>32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 s="1" t="s">
        <v>21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 s="1" t="s">
        <v>32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 s="1" t="s">
        <v>25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 s="1" t="s">
        <v>21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 s="1" t="s">
        <v>21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 s="1" t="s">
        <v>21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 s="1" t="s">
        <v>21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 s="1" t="s">
        <v>21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 s="1" t="s">
        <v>21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 s="1" t="s">
        <v>21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 s="1" t="s">
        <v>21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 s="1" t="s">
        <v>29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 s="1" t="s">
        <v>25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 s="1" t="s">
        <v>18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 s="1" t="s">
        <v>24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 s="1" t="s">
        <v>21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 s="1" t="s">
        <v>38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 s="1" t="s">
        <v>35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 s="1" t="s">
        <v>21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 s="1" t="s">
        <v>38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 s="1" t="s">
        <v>39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 s="1" t="s">
        <v>21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 s="1" t="s">
        <v>21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 s="1" t="s">
        <v>14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 s="1" t="s">
        <v>23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 s="1" t="s">
        <v>18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 s="1" t="s">
        <v>21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 s="1" t="s">
        <v>21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 s="1" t="s">
        <v>18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 s="1" t="s">
        <v>21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 s="1" t="s">
        <v>21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 s="1" t="s">
        <v>19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 s="1" t="s">
        <v>21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 s="1" t="s">
        <v>21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 s="1" t="s">
        <v>24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 s="1" t="s">
        <v>21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 s="1" t="s">
        <v>21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 s="1" t="s">
        <v>21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 s="1" t="s">
        <v>29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 s="1" t="s">
        <v>28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 s="1" t="s">
        <v>40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 s="1" t="s">
        <v>16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 s="1" t="s">
        <v>41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 s="1" t="s">
        <v>18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 s="1" t="s">
        <v>27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 s="1" t="s">
        <v>26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 s="1" t="s">
        <v>42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 s="1" t="s">
        <v>31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 s="1" t="s">
        <v>36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 s="1" t="s">
        <v>16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 s="1" t="s">
        <v>21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 s="1" t="s">
        <v>43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 s="1" t="s">
        <v>18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 s="1" t="s">
        <v>24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 s="1" t="s">
        <v>27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 s="1" t="s">
        <v>21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 s="1" t="s">
        <v>43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 s="1" t="s">
        <v>28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 s="1" t="s">
        <v>21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 s="1" t="s">
        <v>16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 s="1" t="s">
        <v>44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 s="1" t="s">
        <v>18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 s="1" t="s">
        <v>21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 s="1" t="s">
        <v>24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 s="1" t="s">
        <v>44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 s="1" t="s">
        <v>16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 s="1" t="s">
        <v>45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 s="1" t="s">
        <v>30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 s="1" t="s">
        <v>46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 s="1" t="s">
        <v>40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 s="1" t="s">
        <v>25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 s="1" t="s">
        <v>26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 s="1" t="s">
        <v>18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 s="1" t="s">
        <v>21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 s="1" t="s">
        <v>45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 s="1" t="s">
        <v>17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 s="1" t="s">
        <v>23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 s="1" t="s">
        <v>47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 s="1" t="s">
        <v>21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 s="1" t="s">
        <v>24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 s="1" t="s">
        <v>28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 s="1" t="s">
        <v>36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 s="1" t="s">
        <v>21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 s="1" t="s">
        <v>19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 s="1" t="s">
        <v>40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 s="1" t="s">
        <v>24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 s="1" t="s">
        <v>27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 s="1" t="s">
        <v>24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 s="1" t="s">
        <v>30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 s="1" t="s">
        <v>24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 s="1" t="s">
        <v>26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 s="1" t="s">
        <v>45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 s="1" t="s">
        <v>21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 s="1" t="s">
        <v>48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 s="1" t="s">
        <v>49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 s="1" t="s">
        <v>16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 s="1" t="s">
        <v>48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 s="1" t="s">
        <v>45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 s="1" t="s">
        <v>28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 s="1" t="s">
        <v>16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 s="1" t="s">
        <v>23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 s="1" t="s">
        <v>25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 s="1" t="s">
        <v>26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 s="1" t="s">
        <v>21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 s="1" t="s">
        <v>27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 s="1" t="s">
        <v>17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 s="1" t="s">
        <v>44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 s="1" t="s">
        <v>31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 s="1" t="s">
        <v>23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 s="1" t="s">
        <v>21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 s="1" t="s">
        <v>24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 s="1" t="s">
        <v>21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 s="1" t="s">
        <v>21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 s="1" t="s">
        <v>50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 s="1" t="s">
        <v>21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 s="1" t="s">
        <v>36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 s="1" t="s">
        <v>24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 s="1" t="s">
        <v>51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 s="1" t="s">
        <v>22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 s="1" t="s">
        <v>33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 s="1" t="s">
        <v>21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 s="1" t="s">
        <v>21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 s="1" t="s">
        <v>36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 s="1" t="s">
        <v>34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 s="1" t="s">
        <v>32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 s="1" t="s">
        <v>33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 s="1" t="s">
        <v>39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 s="1" t="s">
        <v>21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 s="1" t="s">
        <v>21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 s="1" t="s">
        <v>30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 s="1" t="s">
        <v>39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 s="1" t="s">
        <v>16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 s="1" t="s">
        <v>52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 s="1" t="s">
        <v>27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 s="1" t="s">
        <v>21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 s="1" t="s">
        <v>36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 s="1" t="s">
        <v>26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 s="1" t="s">
        <v>21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 s="1" t="s">
        <v>32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 s="1" t="s">
        <v>46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 s="1" t="s">
        <v>17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 s="1" t="s">
        <v>42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 s="1" t="s">
        <v>23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 s="1" t="s">
        <v>17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 s="1" t="s">
        <v>28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 s="1" t="s">
        <v>27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 s="1" t="s">
        <v>32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 s="1" t="s">
        <v>27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 s="1" t="s">
        <v>27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 s="1" t="s">
        <v>36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 s="1" t="s">
        <v>38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 s="1" t="s">
        <v>21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 s="1" t="s">
        <v>40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 s="1" t="s">
        <v>26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 s="1" t="s">
        <v>27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 s="1" t="s">
        <v>44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 s="1" t="s">
        <v>21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 s="1" t="s">
        <v>33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 s="1" t="s">
        <v>26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 s="1" t="s">
        <v>17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 s="1" t="s">
        <v>21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 s="1" t="s">
        <v>30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 s="1" t="s">
        <v>36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 s="1" t="s">
        <v>21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 s="1" t="s">
        <v>53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 s="1" t="s">
        <v>45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 s="1" t="s">
        <v>17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 s="1" t="s">
        <v>45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 s="1" t="s">
        <v>48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 s="1" t="s">
        <v>21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 s="1" t="s">
        <v>27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 s="1" t="s">
        <v>25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 s="1" t="s">
        <v>24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 s="1" t="s">
        <v>46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 s="1" t="s">
        <v>24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 s="1" t="s">
        <v>21</v>
      </c>
      <c r="K304">
        <v>1</v>
      </c>
      <c r="L304">
        <v>1</v>
      </c>
      <c r="M304">
        <v>2</v>
      </c>
      <c r="N304">
        <v>0</v>
      </c>
    </row>
    <row r="305" spans="1:15" x14ac:dyDescent="0.25">
      <c r="J305" s="1"/>
    </row>
    <row r="306" spans="1:15" ht="45" x14ac:dyDescent="0.25">
      <c r="A306" s="3">
        <f>AVERAGE(heart[age])</f>
        <v>54.366336633663366</v>
      </c>
      <c r="B306" s="3">
        <f>AVERAGE(heart[sex])</f>
        <v>0.68316831683168322</v>
      </c>
      <c r="C306" s="3">
        <f>AVERAGE(heart[cp])</f>
        <v>0.96699669966996704</v>
      </c>
      <c r="D306" s="3">
        <f>AVERAGE(heart[trestbps])</f>
        <v>131.62376237623764</v>
      </c>
      <c r="E306" s="3">
        <f>AVERAGE(heart[chol])</f>
        <v>246.26402640264027</v>
      </c>
      <c r="F306" s="3">
        <f>AVERAGE(heart[fbs])</f>
        <v>0.14851485148514851</v>
      </c>
      <c r="G306" s="3">
        <f>AVERAGE(heart[restecg])</f>
        <v>0.528052805280528</v>
      </c>
      <c r="H306" s="3">
        <f>AVERAGE(heart[thalach])</f>
        <v>149.64686468646866</v>
      </c>
      <c r="I306" s="3">
        <f>AVERAGE(heart[exang])</f>
        <v>0.32673267326732675</v>
      </c>
      <c r="J306" s="3" t="e">
        <f>AVERAGE(heart[oldpeak])</f>
        <v>#DIV/0!</v>
      </c>
      <c r="K306" s="3">
        <f>AVERAGE(heart[slope])</f>
        <v>1.3993399339933994</v>
      </c>
      <c r="L306" s="3">
        <f>AVERAGE(heart[ca])</f>
        <v>0.72937293729372932</v>
      </c>
      <c r="M306" s="3">
        <f>AVERAGE(heart[thal])</f>
        <v>2.3135313531353137</v>
      </c>
      <c r="N306" s="3">
        <f>AVERAGE(heart[target])</f>
        <v>0.54455445544554459</v>
      </c>
      <c r="O306" s="2" t="s">
        <v>55</v>
      </c>
    </row>
    <row r="307" spans="1:15" ht="45" x14ac:dyDescent="0.25">
      <c r="A307" s="4">
        <v>54.366337000000001</v>
      </c>
      <c r="B307" s="4">
        <v>0.683168</v>
      </c>
      <c r="C307" s="4">
        <v>0.966997</v>
      </c>
      <c r="D307" s="4">
        <v>131.623762</v>
      </c>
      <c r="E307" s="4">
        <v>246.264026</v>
      </c>
      <c r="F307" s="4">
        <v>0.14851500000000001</v>
      </c>
      <c r="G307" s="4">
        <v>0.52805299999999999</v>
      </c>
      <c r="H307" s="4">
        <v>149.64686499999999</v>
      </c>
      <c r="I307" s="4">
        <v>0.326733</v>
      </c>
      <c r="J307" s="4">
        <v>1.039604</v>
      </c>
      <c r="K307" s="4">
        <v>1.39934</v>
      </c>
      <c r="L307" s="4">
        <v>0.72937300000000005</v>
      </c>
      <c r="M307" s="4">
        <v>2.3135309999999998</v>
      </c>
      <c r="N307" s="4">
        <v>0.54455399999999998</v>
      </c>
      <c r="O307" s="2" t="s">
        <v>60</v>
      </c>
    </row>
    <row r="308" spans="1:15" ht="95.25" customHeight="1" x14ac:dyDescent="0.25">
      <c r="A308" s="3">
        <f>_xlfn.STDEV.S(heart[[#Data],[#Totals],[age]])</f>
        <v>9.0671016385778778</v>
      </c>
      <c r="B308" s="3">
        <f>_xlfn.STDEV.S(heart[[#Data],[#Totals],[sex]])</f>
        <v>0.46524119304834566</v>
      </c>
      <c r="C308" s="3">
        <f>_xlfn.STDEV.S(heart[[#Data],[#Totals],[cp]])</f>
        <v>1.0303480250839463</v>
      </c>
      <c r="D308" s="3">
        <f>_xlfn.STDEV.S(heart[[#Data],[#Totals],[trestbps]])</f>
        <v>17.509178065734403</v>
      </c>
      <c r="E308" s="3">
        <f>_xlfn.STDEV.S(heart[[#Data],[#Totals],[chol]])</f>
        <v>51.745151010457143</v>
      </c>
      <c r="F308" s="3">
        <f>_xlfn.STDEV.S(heart[[#Data],[#Totals],[fbs]])</f>
        <v>0.3556096038825341</v>
      </c>
      <c r="G308" s="3">
        <f>_xlfn.STDEV.S(heart[[#Data],[#Totals],[restecg]])</f>
        <v>0.52499112409632143</v>
      </c>
      <c r="H308" s="3">
        <f>_xlfn.STDEV.S(heart[[#Data],[#Totals],[thalach]])</f>
        <v>22.867332581889354</v>
      </c>
      <c r="I308" s="3">
        <f>_xlfn.STDEV.S(heart[[#Data],[#Totals],[exang]])</f>
        <v>0.46901858543869351</v>
      </c>
      <c r="J308" s="3" t="e">
        <f>_xlfn.STDEV.S(heart[[#Data],[#Totals],[oldpeak]])</f>
        <v>#DIV/0!</v>
      </c>
      <c r="K308" s="3">
        <f>_xlfn.STDEV.S(heart[[#Data],[#Totals],[slope]])</f>
        <v>0.61520843012566506</v>
      </c>
      <c r="L308" s="3">
        <f>_xlfn.STDEV.S(heart[[#Data],[#Totals],[ca]])</f>
        <v>1.020917501116565</v>
      </c>
      <c r="M308" s="3">
        <f>_xlfn.STDEV.S(heart[[#Data],[#Totals],[thal]])</f>
        <v>0.61126531499882364</v>
      </c>
      <c r="N308" s="3">
        <f>_xlfn.STDEV.S(heart[[#Data],[#Totals],[target]])</f>
        <v>0.49801094415680364</v>
      </c>
      <c r="O308" s="2" t="s">
        <v>56</v>
      </c>
    </row>
    <row r="309" spans="1:15" ht="30" x14ac:dyDescent="0.25">
      <c r="A309" s="4">
        <v>9.0821009999999998</v>
      </c>
      <c r="B309" s="4">
        <v>0.46601100000000001</v>
      </c>
      <c r="C309" s="4">
        <v>1.032052</v>
      </c>
      <c r="D309" s="4">
        <v>17.538143000000002</v>
      </c>
      <c r="E309" s="4">
        <v>51.830750999999999</v>
      </c>
      <c r="F309" s="4">
        <v>0.35619800000000001</v>
      </c>
      <c r="G309" s="4">
        <v>0.52585999999999999</v>
      </c>
      <c r="H309" s="4">
        <v>22.905161</v>
      </c>
      <c r="I309" s="4">
        <v>0.46979399999999999</v>
      </c>
      <c r="J309" s="4">
        <v>1.1610750000000001</v>
      </c>
      <c r="K309" s="4">
        <v>0.61622600000000005</v>
      </c>
      <c r="L309" s="4">
        <v>1.0226059999999999</v>
      </c>
      <c r="M309" s="4">
        <v>0.61227699999999996</v>
      </c>
      <c r="N309" s="4">
        <v>0.49883499999999997</v>
      </c>
      <c r="O309" s="5" t="s">
        <v>61</v>
      </c>
    </row>
    <row r="310" spans="1:15" x14ac:dyDescent="0.25">
      <c r="A310" s="3">
        <f>MIN(A2:A304)</f>
        <v>29</v>
      </c>
      <c r="B310" s="3">
        <f t="shared" ref="B310:N310" si="0">MIN(B2:B304)</f>
        <v>0</v>
      </c>
      <c r="C310" s="3">
        <f t="shared" si="0"/>
        <v>0</v>
      </c>
      <c r="D310" s="3">
        <f t="shared" si="0"/>
        <v>94</v>
      </c>
      <c r="E310" s="3">
        <f t="shared" si="0"/>
        <v>126</v>
      </c>
      <c r="F310" s="3">
        <f t="shared" si="0"/>
        <v>0</v>
      </c>
      <c r="G310" s="3">
        <f t="shared" si="0"/>
        <v>0</v>
      </c>
      <c r="H310" s="3">
        <f t="shared" si="0"/>
        <v>71</v>
      </c>
      <c r="I310" s="3">
        <f t="shared" si="0"/>
        <v>0</v>
      </c>
      <c r="J310" s="3">
        <f t="shared" si="0"/>
        <v>0</v>
      </c>
      <c r="K310" s="3">
        <f t="shared" si="0"/>
        <v>0</v>
      </c>
      <c r="L310" s="3">
        <f t="shared" si="0"/>
        <v>0</v>
      </c>
      <c r="M310" s="3">
        <f t="shared" si="0"/>
        <v>0</v>
      </c>
      <c r="N310" s="3">
        <f t="shared" si="0"/>
        <v>0</v>
      </c>
      <c r="O310" s="5" t="s">
        <v>57</v>
      </c>
    </row>
    <row r="311" spans="1:15" x14ac:dyDescent="0.25">
      <c r="A311" s="3">
        <f>MAX(A2:A304)</f>
        <v>77</v>
      </c>
      <c r="B311" s="3">
        <f t="shared" ref="B311:N311" si="1">MAX(B2:B304)</f>
        <v>1</v>
      </c>
      <c r="C311" s="3">
        <f t="shared" si="1"/>
        <v>3</v>
      </c>
      <c r="D311" s="3">
        <f t="shared" si="1"/>
        <v>200</v>
      </c>
      <c r="E311" s="3">
        <f t="shared" si="1"/>
        <v>564</v>
      </c>
      <c r="F311" s="3">
        <f t="shared" si="1"/>
        <v>1</v>
      </c>
      <c r="G311" s="3">
        <f t="shared" si="1"/>
        <v>2</v>
      </c>
      <c r="H311" s="3">
        <f t="shared" si="1"/>
        <v>202</v>
      </c>
      <c r="I311" s="3">
        <f t="shared" si="1"/>
        <v>1</v>
      </c>
      <c r="J311" s="3">
        <f t="shared" si="1"/>
        <v>0</v>
      </c>
      <c r="K311" s="3">
        <f t="shared" si="1"/>
        <v>2</v>
      </c>
      <c r="L311" s="3">
        <f t="shared" si="1"/>
        <v>4</v>
      </c>
      <c r="M311" s="3">
        <f t="shared" si="1"/>
        <v>3</v>
      </c>
      <c r="N311" s="3">
        <f t="shared" si="1"/>
        <v>1</v>
      </c>
      <c r="O311" s="5" t="s">
        <v>58</v>
      </c>
    </row>
    <row r="312" spans="1:15" ht="45" x14ac:dyDescent="0.25">
      <c r="A312" s="3">
        <f>MEDIAN(A2:A304)</f>
        <v>55</v>
      </c>
      <c r="B312" s="3">
        <f t="shared" ref="B312:N312" si="2">MEDIAN(B2:B304)</f>
        <v>1</v>
      </c>
      <c r="C312" s="3">
        <f t="shared" si="2"/>
        <v>1</v>
      </c>
      <c r="D312" s="3">
        <f t="shared" si="2"/>
        <v>130</v>
      </c>
      <c r="E312" s="3">
        <f t="shared" si="2"/>
        <v>240</v>
      </c>
      <c r="F312" s="3">
        <f t="shared" si="2"/>
        <v>0</v>
      </c>
      <c r="G312" s="3">
        <f t="shared" si="2"/>
        <v>1</v>
      </c>
      <c r="H312" s="3">
        <f t="shared" si="2"/>
        <v>153</v>
      </c>
      <c r="I312" s="3">
        <f t="shared" si="2"/>
        <v>0</v>
      </c>
      <c r="J312" s="3" t="e">
        <f t="shared" si="2"/>
        <v>#NUM!</v>
      </c>
      <c r="K312" s="3">
        <f t="shared" si="2"/>
        <v>1</v>
      </c>
      <c r="L312" s="3">
        <f t="shared" si="2"/>
        <v>0</v>
      </c>
      <c r="M312" s="3">
        <f t="shared" si="2"/>
        <v>2</v>
      </c>
      <c r="N312" s="3">
        <f t="shared" si="2"/>
        <v>1</v>
      </c>
      <c r="O312" s="5" t="s">
        <v>59</v>
      </c>
    </row>
    <row r="313" spans="1:15" ht="60" x14ac:dyDescent="0.25">
      <c r="A313" s="4">
        <v>55</v>
      </c>
      <c r="B313" s="4">
        <v>1</v>
      </c>
      <c r="C313" s="4">
        <v>1</v>
      </c>
      <c r="D313" s="4">
        <v>130</v>
      </c>
      <c r="E313" s="4">
        <v>240</v>
      </c>
      <c r="F313" s="4">
        <v>0</v>
      </c>
      <c r="G313" s="4">
        <v>1</v>
      </c>
      <c r="H313" s="4">
        <v>153</v>
      </c>
      <c r="I313" s="4">
        <v>0</v>
      </c>
      <c r="J313" s="4">
        <v>0.8</v>
      </c>
      <c r="K313" s="4">
        <v>1</v>
      </c>
      <c r="L313" s="4">
        <v>0</v>
      </c>
      <c r="M313" s="4">
        <v>2</v>
      </c>
      <c r="N313" s="4">
        <v>1</v>
      </c>
      <c r="O313" s="6" t="s">
        <v>62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A0A5-C322-4F48-9366-DB3872718DA7}">
  <dimension ref="A1"/>
  <sheetViews>
    <sheetView workbookViewId="0">
      <selection activeCell="I1" sqref="I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C7CE57-FEC0-4874-819A-B019066F37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2021-11-23T05:24:19Z</dcterms:created>
  <dcterms:modified xsi:type="dcterms:W3CDTF">2021-11-23T17:02:33Z</dcterms:modified>
</cp:coreProperties>
</file>