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a Mustaqiem\Downloads\"/>
    </mc:Choice>
  </mc:AlternateContent>
  <xr:revisionPtr revIDLastSave="0" documentId="13_ncr:1_{4124C4B8-B813-462B-9D43-F57FB4EFA88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petunjuk" sheetId="7" r:id="rId1"/>
    <sheet name="faktor 1" sheetId="4" r:id="rId2"/>
    <sheet name="faktor 2" sheetId="5" r:id="rId3"/>
    <sheet name="faktor 3" sheetId="6" r:id="rId4"/>
    <sheet name="result" sheetId="2" r:id="rId5"/>
    <sheet name="bobot" sheetId="1" r:id="rId6"/>
  </sheets>
  <definedNames>
    <definedName name="_xlnm.Print_Area" localSheetId="4">result!$A$1:$J$49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G20" i="2"/>
  <c r="E19" i="2" l="1"/>
  <c r="C9" i="2" l="1"/>
  <c r="F14" i="2" l="1"/>
  <c r="F13" i="2"/>
  <c r="F12" i="2"/>
  <c r="F19" i="6" l="1"/>
  <c r="F20" i="6" s="1"/>
  <c r="E14" i="2" s="1"/>
  <c r="F18" i="5"/>
  <c r="F19" i="5" s="1"/>
  <c r="E13" i="2" s="1"/>
  <c r="F18" i="4"/>
  <c r="F19" i="4" s="1"/>
  <c r="G26" i="2"/>
  <c r="G27" i="2"/>
  <c r="G28" i="2"/>
  <c r="G29" i="2"/>
  <c r="F32" i="2"/>
  <c r="G32" i="2" s="1"/>
  <c r="F5" i="1"/>
  <c r="F6" i="1"/>
  <c r="F7" i="1"/>
  <c r="F8" i="1"/>
  <c r="F9" i="1"/>
  <c r="F4" i="1"/>
  <c r="E12" i="2" l="1"/>
  <c r="G12" i="2" s="1"/>
  <c r="G13" i="2"/>
  <c r="G14" i="2"/>
  <c r="G30" i="2"/>
  <c r="G19" i="2" l="1"/>
  <c r="G21" i="2" s="1"/>
  <c r="G15" i="2"/>
  <c r="G34" i="2" l="1"/>
  <c r="H34" i="2" s="1"/>
</calcChain>
</file>

<file path=xl/sharedStrings.xml><?xml version="1.0" encoding="utf-8"?>
<sst xmlns="http://schemas.openxmlformats.org/spreadsheetml/2006/main" count="291" uniqueCount="229">
  <si>
    <t>LEVEL</t>
  </si>
  <si>
    <t>BOBOT</t>
  </si>
  <si>
    <t>DIREKTUR</t>
  </si>
  <si>
    <t>VP</t>
  </si>
  <si>
    <t>MANAGER</t>
  </si>
  <si>
    <t>SUPERVISOR</t>
  </si>
  <si>
    <t>STAFF</t>
  </si>
  <si>
    <t>NON STAFF</t>
  </si>
  <si>
    <t>FAKTOR 1</t>
  </si>
  <si>
    <t>FAKTOR 2</t>
  </si>
  <si>
    <t>FAKTOR 3</t>
  </si>
  <si>
    <t>HASIL KERJA</t>
  </si>
  <si>
    <t>SKILL &amp; KNOWLEDGE</t>
  </si>
  <si>
    <t>BEHAVIOR (CORE VALUE)</t>
  </si>
  <si>
    <t>NILAI</t>
  </si>
  <si>
    <t>FAKTOR 1 : HASIL KERJA</t>
  </si>
  <si>
    <t>TOTAL NILAI</t>
  </si>
  <si>
    <t>FAKTOR 2 : SKILL &amp; KNOWLEDGE</t>
  </si>
  <si>
    <t>P</t>
  </si>
  <si>
    <t>O</t>
  </si>
  <si>
    <t>L</t>
  </si>
  <si>
    <t>I</t>
  </si>
  <si>
    <t>T</t>
  </si>
  <si>
    <t>E</t>
  </si>
  <si>
    <t>FAKTOR 3 : BEHAVIOR</t>
  </si>
  <si>
    <t>SCORE</t>
  </si>
  <si>
    <t>D</t>
  </si>
  <si>
    <t>C</t>
  </si>
  <si>
    <t>B</t>
  </si>
  <si>
    <t>A</t>
  </si>
  <si>
    <t>DESKRIPSI</t>
  </si>
  <si>
    <t>ABSENSI</t>
  </si>
  <si>
    <t>SAKIT TANPA SURAT DOKTER</t>
  </si>
  <si>
    <t>IJIN</t>
  </si>
  <si>
    <t>ALPA</t>
  </si>
  <si>
    <t>SURAT PERINGATAN</t>
  </si>
  <si>
    <t>Outstanding</t>
  </si>
  <si>
    <t>&gt; 95</t>
  </si>
  <si>
    <t>Unsatisfactory</t>
  </si>
  <si>
    <t>Satisfactory</t>
  </si>
  <si>
    <t>Need Improvement</t>
  </si>
  <si>
    <t>PERFORMANCE APPRAISAL</t>
  </si>
  <si>
    <t>TERLAMBAT HADIR (KALI)</t>
  </si>
  <si>
    <t>NILAI AKHIR</t>
  </si>
  <si>
    <t>NAMA</t>
  </si>
  <si>
    <t>NIP</t>
  </si>
  <si>
    <t>JABATAN</t>
  </si>
  <si>
    <t>GRADE</t>
  </si>
  <si>
    <t>FAKTOR PENGURANG</t>
  </si>
  <si>
    <t>Seringkali tidak dapat menyelesaikan tugas yang diberikan (75% dalam satu periode waktu yang ditetapkan).
- Perlu pengawasan terus menerus, harus didorong untuk melaksanakan tugas rutin
- Tidak teliti, ceroboh. Selalu membuat kesalahan
- Selalu tidak dapat menyelesaikan tugasnya secara mandiri</t>
  </si>
  <si>
    <t>Tugas yang diberikan jarang dapat diselesaikan (50% dalam suatu periode waktu yang ditetapkan).
- Seringkali memerlukan pengawasan untuk melaksanakan tugas yang diharapkan darinya
- Kurang teliti, agak ceroboh. Sering membuat kesalahan</t>
  </si>
  <si>
    <t>Kadang-kadang tidak dapat menyelesaikan tugas yang diberikan (25% dalam suatu periode waktu yang ditetapkan).
- Hanya sesekali memerlukan pengawasan dalam melaksanakan tugasnya
- Teliti dan cermat. Hanya sesekali berbuat salah</t>
  </si>
  <si>
    <t>Tugas yang diberikan dapat diselesaikan sesuai target/standard yang diberikan bahkan lebih, baik dalam kualitas, waktu dan kuantitas. Tugasnya dapat diselesaikan tanpa pengawasan (dapat bekerja mandiri).</t>
  </si>
  <si>
    <t>Skill dan knowledge yang dimiliki, sangat terbatas (kurang dari 50% skill dan knowledge yang diperlukan) sehingga seringkali tidak dapat menyelesaikan tugas yang diberikan.
Tidak memiliki kemampuan untuk menyelesaikan masalah yang timbul.</t>
  </si>
  <si>
    <t>Skill dan knowledge yang dimiliki, kurang (50-60%) sehingga jarang dapat menyelesaikan tugas yang diberikan.</t>
  </si>
  <si>
    <t>Skill dan knowledge yang dimiliki, baik (di atas 85%) bahkan melebihi sehingga tugas yang diberikan dapat diselesaikan, bahkan lebih.
- Mampu membuat analisis atau rencana yang kompleks
- Mampu memberikan ide baru dan solusi yang diperlukan
- Pemecah masalah dalam mengerjakan tugas (individu dan kelompok)</t>
  </si>
  <si>
    <t>Skill dan knowledge yang dimiliki, masih kurang (61-85%) sehingga sesekali tidak dapat menyelesaikan tugas yang diberikan.</t>
  </si>
  <si>
    <t>- Tidak mau menerima masukan
- Tidak mau menerima perubahan
- Tidak mau membantu pihak lain dalam meningkatkan kualitas kerja</t>
  </si>
  <si>
    <t>- Sulit menerima masukan
- Sulit menerima perubahan
- Membantu pihak lain hanya jika diminta</t>
  </si>
  <si>
    <t xml:space="preserve">- Mau menerima masukan jika menguntungkan dirinya
- Hanya menerima perubahan yang tidak menuntut effort yang besar 
- Mau membantu pihak lain
</t>
  </si>
  <si>
    <t xml:space="preserve">- Mau menerima masukan dan menerapkannya dengan sungguh-sungguh  
- Mudah dalam menerima perubahan
- Mau membantu pihak lain bahkan membimbingnya dalam meningkatkan kualitas kerja </t>
  </si>
  <si>
    <t>Tidak memiliki komitmen untuk bekerja dengan baik secara konsisten
- Hanya bekerja jika diawasi
- Berperilaku tidak sesuai dengan perkataan</t>
  </si>
  <si>
    <t>Tidak konsisten untuk fokus pada pencapaian target kerja
- Tidak mau meng-upgrade diri terkait pekerjaan
- Tidak aktif membantu atapun memberikan ide dalam pencapaian target kerja team
- Tidak mampu menerapkan skala prioritas baik sederhana maupun kompleks</t>
  </si>
  <si>
    <t>Kurang konsisten untuk fokus pada pencapaian target kerja
- Butuh dorongan untuk meng-upgrade diri terkait pekerjaan
- Membantu ataupun memberikan ide hanya jika diminta
- Kurang mampu dalam menerapkan skala prioritas untuk pekerjaan yang sederhana</t>
  </si>
  <si>
    <t>Cukup konsisten untuk fokus pada pencapaian target kerja
- Mampu meng-upgrade diri terkait teknik pekerjaan
- Mau membantu dan memberikan ide
- Dapat menerapkan skala prioritas untuk pekerjaan yang bersifat sederhana</t>
  </si>
  <si>
    <t>Secara konsisten fokus pada pencapaian target kerja
- Aktif meng-upgrade diri terkait teknik pekerjaan
- Aktif membantu atau memberikan ide yang membangun terkait pencapaian target kerja team
- Mampu menerapkan skala prioritas baik sederhana maupun kompleks</t>
  </si>
  <si>
    <t xml:space="preserve"> - Sulit bekerja sama dengan pihak lain baik dengan pihak internal ataupun eksternal
- Tidak memiliki komunikasi yang baik secara dua arah
</t>
  </si>
  <si>
    <t>Memiliki komitmen untuk bekerja dengan baik namun belum konsisten
- Dapat bekerja secara mandiri
- Berperilaku sesuai dengan perkataan</t>
  </si>
  <si>
    <t>Memiliki komitmen untuk bekerja 
- Dapat bekerja dengan pengawasan yang minim
- Terkadang perilakunya tidak sesuai dengan perkataan</t>
  </si>
  <si>
    <t xml:space="preserve">Memiliki komitmen untuk bekerja dengan baik dan konsisten
- Bekerja dengan baik tanpa diawasi
- Berperilaku sesuai dengan perkataan, menjadi teladan bagi orang lain dan membawa suasana positif bagi sekelilingnya
</t>
  </si>
  <si>
    <t>- Kerja sama dilakukan hanya pada pihak tertentu
- Membatasi komunikasi dan enggan menjalin komunikasi yang baik</t>
  </si>
  <si>
    <t>- Dapat bekerjasama dengan pihak lain
- Mencoba menjalin komunikasi yang baik</t>
  </si>
  <si>
    <t>- Kehadiran 75-85% dari total kehadiran selama periode PA
- Melanggar Peraturan Perusahaan atau SOP, pernah mendapatkan maksimal 2x teguran baik lisan maupun tertulis (wajib menyertakan berita acara), dan atau Surat Peringatan (SP1 dan atau SP2)
- Kurang mampu dalam mengerjakan tugas yang diberikan</t>
  </si>
  <si>
    <t>- Sering terlambat (75%) dalam total kehadiran selama periode PA 
- Melanggar Peraturan Perusahaan atau SOP, sudah mendapatkan minimal 3x teguran baik lisan ataupun tertulis (wajib menyertakan berita acara), dan atau Surat Peringatan (SP 2 dan atau SP3)
- Tidak cakap dalam mengerjakan tugas</t>
  </si>
  <si>
    <t>- Kehadiran 85-95% dari total kehadiran selama periode PA
- Hampir tidak pernah melanggar Peraturan Perusahaan atau SOP
- Mampu mengerjakan tugas yang diberikan</t>
  </si>
  <si>
    <t>- Hampir tidak pernah terlambat (95% hadir tepat waktu) selama periode PA
- Peraturan Perusahaan dan SOP dilakukan dengan baik serta dapat menjadi teladan bagi rekan kerjanya.
- Cakap dalam mengerjakan tugas</t>
  </si>
  <si>
    <t>Berorientasi pada pelayanan terhadap customer, baik internal maupun eksternal, dengan memperhatikan dan memberikan solusi untuk permasalahan yang terjadi</t>
  </si>
  <si>
    <t>Bersikap "masa bodoh", tidak peka, tidak mempunyai kepedulian terhadap customer, baik internal maupun eksternal</t>
  </si>
  <si>
    <t>Bersedia membantu customer, baik internal maupun eksternal, dalam menyelesaikan permasalahan yang terjadi</t>
  </si>
  <si>
    <t>Mempunyai kepedulian terhadap customer, baik internal maupun eksternal, namun kurang konsisten</t>
  </si>
  <si>
    <t>NO.</t>
  </si>
  <si>
    <t>URAIAN PEKERJAAN</t>
  </si>
  <si>
    <t>PENCAPAIAN</t>
  </si>
  <si>
    <t>RATA-RATA</t>
  </si>
  <si>
    <t>HASIL</t>
  </si>
  <si>
    <t>Professionalism</t>
  </si>
  <si>
    <t>Objective Oriented</t>
  </si>
  <si>
    <t>Low Profile</t>
  </si>
  <si>
    <t>Integrity</t>
  </si>
  <si>
    <t>Teamwork</t>
  </si>
  <si>
    <t>Exceeding Customer Expectation</t>
  </si>
  <si>
    <t>CORPORATE CULTURE</t>
  </si>
  <si>
    <t>:</t>
  </si>
  <si>
    <t>FAKTOR PENAMBAH</t>
  </si>
  <si>
    <t>OUTSTANDING PERFORMANCE</t>
  </si>
  <si>
    <t>76 - 89</t>
  </si>
  <si>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90</t>
    </r>
  </si>
  <si>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59</t>
    </r>
  </si>
  <si>
    <t>60 - 75</t>
  </si>
  <si>
    <t>&lt; 60</t>
  </si>
  <si>
    <t>&gt; 85 - 95</t>
  </si>
  <si>
    <t>60 - 70</t>
  </si>
  <si>
    <t>&gt; 70 - 85</t>
  </si>
  <si>
    <t>Average</t>
  </si>
  <si>
    <t>RATING</t>
  </si>
  <si>
    <t>Terlambat hadir (kali)</t>
  </si>
  <si>
    <t>Sakit tanpa surat dokter</t>
  </si>
  <si>
    <t>Ijin</t>
  </si>
  <si>
    <t>Alpa</t>
  </si>
  <si>
    <t>0 - 95</t>
  </si>
  <si>
    <t>0 - 4</t>
  </si>
  <si>
    <t>0 - 3</t>
  </si>
  <si>
    <t>96 - 143</t>
  </si>
  <si>
    <t>5 - 7</t>
  </si>
  <si>
    <t>4 - 6</t>
  </si>
  <si>
    <t>144 - 239</t>
  </si>
  <si>
    <t>8 - 10</t>
  </si>
  <si>
    <r>
      <rPr>
        <u/>
        <sz val="10"/>
        <color theme="1"/>
        <rFont val="Calibri"/>
        <family val="2"/>
        <scheme val="minor"/>
      </rPr>
      <t>&gt;</t>
    </r>
    <r>
      <rPr>
        <sz val="10"/>
        <color theme="1"/>
        <rFont val="Calibri"/>
        <family val="2"/>
        <scheme val="minor"/>
      </rPr>
      <t xml:space="preserve"> 240</t>
    </r>
  </si>
  <si>
    <t>&gt; 10</t>
  </si>
  <si>
    <r>
      <rPr>
        <u/>
        <sz val="10"/>
        <color theme="1"/>
        <rFont val="Calibri"/>
        <family val="2"/>
        <scheme val="minor"/>
      </rPr>
      <t>&gt;</t>
    </r>
    <r>
      <rPr>
        <sz val="10"/>
        <color theme="1"/>
        <rFont val="Calibri"/>
        <family val="2"/>
        <scheme val="minor"/>
      </rPr>
      <t xml:space="preserve"> 8</t>
    </r>
  </si>
  <si>
    <r>
      <rPr>
        <u/>
        <sz val="10"/>
        <color theme="1"/>
        <rFont val="Calibri"/>
        <family val="2"/>
        <scheme val="minor"/>
      </rPr>
      <t>&gt;</t>
    </r>
    <r>
      <rPr>
        <sz val="10"/>
        <color theme="1"/>
        <rFont val="Calibri"/>
        <family val="2"/>
        <scheme val="minor"/>
      </rPr>
      <t xml:space="preserve"> 6</t>
    </r>
  </si>
  <si>
    <t>Faktor penambah</t>
  </si>
  <si>
    <t>POINT</t>
  </si>
  <si>
    <t>PETUNJUK PENGISIAN</t>
  </si>
  <si>
    <t>Uraian Pekerjaan</t>
  </si>
  <si>
    <t>Pencapaian</t>
  </si>
  <si>
    <t>Hasil</t>
  </si>
  <si>
    <t>Faktor</t>
  </si>
  <si>
    <t>1. Hasil Kerja</t>
  </si>
  <si>
    <t>2. Skill &amp; Knowledge</t>
  </si>
  <si>
    <t>Skill &amp; Knowledge</t>
  </si>
  <si>
    <t>3. Behavior</t>
  </si>
  <si>
    <t>Corporate Culture</t>
  </si>
  <si>
    <t xml:space="preserve">Pencapaian tugas dan tanggung jawab selama periode penilaian </t>
  </si>
  <si>
    <t>Penjabaran dari tugas dan tanggung jawab jabatan (minimal 5 tugas) dalam bekerja</t>
  </si>
  <si>
    <t>Penjabaran skill dan knowledge yang dibutuhkan dalam melaksanakan tugas dan tanggung jawab</t>
  </si>
  <si>
    <t>Implementasi budaya Perusahaan yang tercermin dari sikap dan perilaku dalam melaksanakan tugas dan tanggung jawab serta relasi dengan pihak lain</t>
  </si>
  <si>
    <t>Hasil dari penerapan skill &amp; knowledge dalam tugas dan tanggung jawab</t>
  </si>
  <si>
    <t>Nilai</t>
  </si>
  <si>
    <t>Nilai atas hasil (mengacu pada deskripsi). Rentang nilai : 1 - 100</t>
  </si>
  <si>
    <t>FAKTOR</t>
  </si>
  <si>
    <t>PENJELASAN</t>
  </si>
  <si>
    <t>PT</t>
  </si>
  <si>
    <t>Outstanding performance (pencapaian di atas target)</t>
  </si>
  <si>
    <t>5% - 15%</t>
  </si>
  <si>
    <t>&gt; 25%</t>
  </si>
  <si>
    <t>&gt; 15% - 25%</t>
  </si>
  <si>
    <t>&gt; 2</t>
  </si>
  <si>
    <t>BOBOT (%)</t>
  </si>
  <si>
    <t>RESULT</t>
  </si>
  <si>
    <t>Nama lengkap karyawan</t>
  </si>
  <si>
    <t>Nomor Induk Pegawai</t>
  </si>
  <si>
    <t>Faktor pengurang</t>
  </si>
  <si>
    <t>Absensi</t>
  </si>
  <si>
    <t>Surat Peringatan (SP)</t>
  </si>
  <si>
    <t>SP1</t>
  </si>
  <si>
    <t>SP2</t>
  </si>
  <si>
    <t>SP3</t>
  </si>
  <si>
    <t>Karyawan (Yang dinilai)</t>
  </si>
  <si>
    <t>Atasan (Penilai)</t>
  </si>
  <si>
    <t>Direktur</t>
  </si>
  <si>
    <t>POINT PA</t>
  </si>
  <si>
    <t>1 : HASIL KERJA</t>
  </si>
  <si>
    <t>2 : SKILL &amp; KNOWLEDGE</t>
  </si>
  <si>
    <t>3 : BEHAVIOR</t>
  </si>
  <si>
    <t>1 - 2</t>
  </si>
  <si>
    <t>3 - 5</t>
  </si>
  <si>
    <t>6</t>
  </si>
  <si>
    <t>7 - 9</t>
  </si>
  <si>
    <t>10 - 12</t>
  </si>
  <si>
    <t>13 - 15</t>
  </si>
  <si>
    <t>PE/Phintech/MECS/MBPS/Effist/Aplikas/Relia/Phincon</t>
  </si>
  <si>
    <t>Jabatan saat periode penilaian</t>
  </si>
  <si>
    <t xml:space="preserve">Periode Penilaian : </t>
  </si>
  <si>
    <t>Periode Penilaian</t>
  </si>
  <si>
    <t>Grade saat periode penilaian</t>
  </si>
  <si>
    <t>Bobot</t>
  </si>
  <si>
    <t>Point</t>
  </si>
  <si>
    <r>
      <t>Diambil dari rata-rata nilai masing-masing faktor (</t>
    </r>
    <r>
      <rPr>
        <b/>
        <i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)</t>
    </r>
  </si>
  <si>
    <r>
      <t>Persentase berdasarkan level dan faktor (</t>
    </r>
    <r>
      <rPr>
        <b/>
        <i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)</t>
    </r>
  </si>
  <si>
    <r>
      <t>Hasil dari nilai x bobot (</t>
    </r>
    <r>
      <rPr>
        <b/>
        <i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)</t>
    </r>
  </si>
  <si>
    <t>Outrstanding Performance</t>
  </si>
  <si>
    <t>TRAINING MANDATORY</t>
  </si>
  <si>
    <t>Training Mandatory</t>
  </si>
  <si>
    <t>SP</t>
  </si>
  <si>
    <t>Nilai Akhir dan Rating</t>
  </si>
  <si>
    <t>Formula</t>
  </si>
  <si>
    <t>Point Outstanding Performance</t>
  </si>
  <si>
    <t>Point Training Mandatory</t>
  </si>
  <si>
    <t>Point Absensi</t>
  </si>
  <si>
    <t>Point SP</t>
  </si>
  <si>
    <r>
      <t>Level saat periode penilaian (</t>
    </r>
    <r>
      <rPr>
        <b/>
        <i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)</t>
    </r>
  </si>
  <si>
    <t>Angka rata-rata tiap faktor diberi warna kuning, secara otomatis masuk ke nilai masing-masing faktor pada sheet 'result'.</t>
  </si>
  <si>
    <t>Jika grade tidak di isi, bobot dan point pada faktor 1,2,3 akan terisi 0.</t>
  </si>
  <si>
    <t>Semua cell yang berwarna biru sudah berisi formula, tidak boleh di ubah.</t>
  </si>
  <si>
    <t>- Dapat bekerjasama dengan sangat baik dengan pihak internal maupun eksternal
- Mampu berkomunikasi secara dua arah</t>
  </si>
  <si>
    <t xml:space="preserve">Professionalism
Objective Oriented
Low Profile
Integrity
Teamwork
Exceeding Customer Expectation
</t>
  </si>
  <si>
    <t>Mulai (bulan, tahun) sampai (bulan, tahun)</t>
  </si>
  <si>
    <t>Data dari HRD</t>
  </si>
  <si>
    <r>
      <t>Terlambat hadir (kali), Sakit tanpa surat dokter, Ijin, Alpa selama periode penilaian (</t>
    </r>
    <r>
      <rPr>
        <b/>
        <i/>
        <sz val="11"/>
        <color theme="1"/>
        <rFont val="Calibri"/>
        <family val="2"/>
        <scheme val="minor"/>
      </rPr>
      <t>data dari HRD</t>
    </r>
    <r>
      <rPr>
        <sz val="11"/>
        <color theme="1"/>
        <rFont val="Calibri"/>
        <family val="2"/>
        <scheme val="minor"/>
      </rPr>
      <t>)</t>
    </r>
  </si>
  <si>
    <r>
      <t>Surat Peringatan yang diterbitkan untuk karyawan selama periode penilaian (</t>
    </r>
    <r>
      <rPr>
        <b/>
        <i/>
        <sz val="11"/>
        <color theme="1"/>
        <rFont val="Calibri"/>
        <family val="2"/>
        <scheme val="minor"/>
      </rPr>
      <t>data dari HRD</t>
    </r>
    <r>
      <rPr>
        <sz val="11"/>
        <color theme="1"/>
        <rFont val="Calibri"/>
        <family val="2"/>
        <scheme val="minor"/>
      </rPr>
      <t>)</t>
    </r>
  </si>
  <si>
    <r>
      <t>Training wajib yang di ikuti secara offline selama periode penilaian (</t>
    </r>
    <r>
      <rPr>
        <b/>
        <i/>
        <sz val="11"/>
        <color theme="1"/>
        <rFont val="Calibri"/>
        <family val="2"/>
        <scheme val="minor"/>
      </rPr>
      <t>data dari HRD</t>
    </r>
    <r>
      <rPr>
        <sz val="11"/>
        <color theme="1"/>
        <rFont val="Calibri"/>
        <family val="2"/>
        <scheme val="minor"/>
      </rPr>
      <t>)</t>
    </r>
  </si>
  <si>
    <t>%</t>
  </si>
  <si>
    <t>Nilai atas pencapaian (mengacu pada deskripsi). Rentang nilai : 1 - 100 (untuk pencapaian melebihi target, dapat di isi lebih dari 100)</t>
  </si>
  <si>
    <r>
      <t>Hanya jika pencapaian faktor 1 melebihi target (di atas 100%). (</t>
    </r>
    <r>
      <rPr>
        <b/>
        <i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>)</t>
    </r>
  </si>
  <si>
    <t>Off line</t>
  </si>
  <si>
    <t>On line</t>
  </si>
  <si>
    <t>PT Mitracomm Ekasarana - Business Services</t>
  </si>
  <si>
    <t>IT Application Development</t>
  </si>
  <si>
    <t>Developing and Integrating  Program</t>
  </si>
  <si>
    <t>Membuat  pengembangan dan integrasi perangkat lunak, mengembangkan secara aktif kemampuan dalam pengembangan perangkat lunak, menerima permintaan user untuk masalah-masalah yang harus diselesaikan.</t>
  </si>
  <si>
    <t>Designing Program</t>
  </si>
  <si>
    <t>Merancang, membuat kode program dan mengembangkan rancangan inovatif aplikasi desktop</t>
  </si>
  <si>
    <t>Program Testing</t>
  </si>
  <si>
    <t>Menguji program untuk mendukung perencanaan pengembangan aplikasi sistem sesuai dengan permintaan user / customer</t>
  </si>
  <si>
    <t>Monitoring &amp; Supporting</t>
  </si>
  <si>
    <t>Menjadi PIC pada project pengembangan yang dilakukan, menyediakan dukungan dan penyelesaian masalah konsumen baik untuk konsumen internal maupun eksternal</t>
  </si>
  <si>
    <t>Programming</t>
  </si>
  <si>
    <t>Design Database</t>
  </si>
  <si>
    <t>Design Application</t>
  </si>
  <si>
    <t>Database</t>
  </si>
  <si>
    <t>Mengimplementasi business logic ke dalam pemrograman</t>
  </si>
  <si>
    <t>Merancang Aplikasi</t>
  </si>
  <si>
    <t>Melakukan query data dari database</t>
  </si>
  <si>
    <t>Merancang Database</t>
  </si>
  <si>
    <t>Fath Hadzami</t>
  </si>
  <si>
    <t>Endang Widya Permanasari</t>
  </si>
  <si>
    <t>Billy Anggoro Sarro</t>
  </si>
  <si>
    <t>22202009011-BAO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</si>
</sst>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38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quotePrefix="1" applyBorder="1" applyAlignment="1">
      <alignment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6" fillId="0" borderId="1" xfId="0" quotePrefix="1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2" borderId="3" xfId="0" applyFill="1" applyBorder="1" applyAlignment="1">
      <alignment vertical="center"/>
    </xf>
    <xf numFmtId="40" fontId="0" fillId="3" borderId="1" xfId="0" applyNumberFormat="1" applyFill="1" applyBorder="1" applyAlignment="1">
      <alignment horizontal="center" vertical="center"/>
    </xf>
    <xf numFmtId="40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40" fontId="1" fillId="4" borderId="5" xfId="0" applyNumberFormat="1" applyFont="1" applyFill="1" applyBorder="1" applyAlignment="1">
      <alignment horizontal="center" vertical="center"/>
    </xf>
    <xf numFmtId="38" fontId="0" fillId="4" borderId="10" xfId="0" applyNumberFormat="1" applyFont="1" applyFill="1" applyBorder="1" applyAlignment="1">
      <alignment horizontal="center" vertical="center"/>
    </xf>
    <xf numFmtId="40" fontId="1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14" fillId="0" borderId="0" xfId="0" quotePrefix="1" applyFont="1" applyAlignment="1">
      <alignment vertical="center"/>
    </xf>
    <xf numFmtId="3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109903</xdr:rowOff>
    </xdr:from>
    <xdr:to>
      <xdr:col>4</xdr:col>
      <xdr:colOff>123297</xdr:colOff>
      <xdr:row>52</xdr:row>
      <xdr:rowOff>306998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67DB76-7BBD-47C8-AD2D-5BEF1431C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25557"/>
          <a:ext cx="1984335" cy="2644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F643-3027-4AFF-9F4E-3DD59AE468DC}">
  <dimension ref="A1:D41"/>
  <sheetViews>
    <sheetView workbookViewId="0">
      <selection activeCell="A12" sqref="A12"/>
    </sheetView>
  </sheetViews>
  <sheetFormatPr defaultColWidth="9.140625" defaultRowHeight="15" x14ac:dyDescent="0.25"/>
  <cols>
    <col min="1" max="1" width="14.7109375" style="1" customWidth="1"/>
    <col min="2" max="4" width="33.7109375" style="1" customWidth="1"/>
    <col min="5" max="16384" width="9.140625" style="1"/>
  </cols>
  <sheetData>
    <row r="1" spans="1:4" ht="18.75" x14ac:dyDescent="0.25">
      <c r="A1" s="58" t="s">
        <v>123</v>
      </c>
    </row>
    <row r="3" spans="1:4" ht="15.75" x14ac:dyDescent="0.25">
      <c r="A3" s="59" t="s">
        <v>140</v>
      </c>
      <c r="B3" s="79" t="s">
        <v>141</v>
      </c>
      <c r="C3" s="79"/>
      <c r="D3" s="79"/>
    </row>
    <row r="4" spans="1:4" x14ac:dyDescent="0.25">
      <c r="A4" s="80" t="s">
        <v>128</v>
      </c>
      <c r="B4" s="50" t="s">
        <v>124</v>
      </c>
      <c r="C4" s="50" t="s">
        <v>125</v>
      </c>
      <c r="D4" s="50" t="s">
        <v>138</v>
      </c>
    </row>
    <row r="5" spans="1:4" ht="60" x14ac:dyDescent="0.25">
      <c r="A5" s="80"/>
      <c r="B5" s="15" t="s">
        <v>134</v>
      </c>
      <c r="C5" s="15" t="s">
        <v>133</v>
      </c>
      <c r="D5" s="15" t="s">
        <v>203</v>
      </c>
    </row>
    <row r="6" spans="1:4" x14ac:dyDescent="0.25">
      <c r="A6" s="80" t="s">
        <v>129</v>
      </c>
      <c r="B6" s="50" t="s">
        <v>130</v>
      </c>
      <c r="C6" s="50" t="s">
        <v>126</v>
      </c>
      <c r="D6" s="75" t="s">
        <v>138</v>
      </c>
    </row>
    <row r="7" spans="1:4" ht="60" x14ac:dyDescent="0.25">
      <c r="A7" s="80"/>
      <c r="B7" s="15" t="s">
        <v>135</v>
      </c>
      <c r="C7" s="15" t="s">
        <v>137</v>
      </c>
      <c r="D7" s="15" t="s">
        <v>139</v>
      </c>
    </row>
    <row r="8" spans="1:4" x14ac:dyDescent="0.25">
      <c r="A8" s="80" t="s">
        <v>131</v>
      </c>
      <c r="B8" s="50" t="s">
        <v>132</v>
      </c>
      <c r="C8" s="50" t="s">
        <v>126</v>
      </c>
      <c r="D8" s="75" t="s">
        <v>138</v>
      </c>
    </row>
    <row r="9" spans="1:4" ht="96.95" customHeight="1" x14ac:dyDescent="0.25">
      <c r="A9" s="80"/>
      <c r="B9" s="15" t="s">
        <v>196</v>
      </c>
      <c r="C9" s="15" t="s">
        <v>136</v>
      </c>
      <c r="D9" s="15" t="s">
        <v>139</v>
      </c>
    </row>
    <row r="10" spans="1:4" x14ac:dyDescent="0.25">
      <c r="A10" s="51"/>
      <c r="B10" s="51"/>
      <c r="C10" s="51"/>
      <c r="D10" s="51"/>
    </row>
    <row r="11" spans="1:4" x14ac:dyDescent="0.25">
      <c r="A11" s="73" t="s">
        <v>192</v>
      </c>
    </row>
    <row r="12" spans="1:4" x14ac:dyDescent="0.25">
      <c r="A12" s="56"/>
    </row>
    <row r="13" spans="1:4" ht="15.75" x14ac:dyDescent="0.25">
      <c r="A13" s="8" t="s">
        <v>149</v>
      </c>
    </row>
    <row r="14" spans="1:4" ht="31.5" x14ac:dyDescent="0.25">
      <c r="A14" s="63" t="s">
        <v>174</v>
      </c>
      <c r="B14" s="1" t="s">
        <v>197</v>
      </c>
    </row>
    <row r="15" spans="1:4" x14ac:dyDescent="0.25">
      <c r="A15" s="1" t="s">
        <v>44</v>
      </c>
      <c r="B15" s="1" t="s">
        <v>150</v>
      </c>
    </row>
    <row r="16" spans="1:4" x14ac:dyDescent="0.25">
      <c r="A16" s="1" t="s">
        <v>45</v>
      </c>
      <c r="B16" s="1" t="s">
        <v>151</v>
      </c>
    </row>
    <row r="17" spans="1:3" x14ac:dyDescent="0.25">
      <c r="A17" s="1" t="s">
        <v>142</v>
      </c>
      <c r="B17" s="1" t="s">
        <v>171</v>
      </c>
    </row>
    <row r="18" spans="1:3" x14ac:dyDescent="0.25">
      <c r="A18" s="1" t="s">
        <v>46</v>
      </c>
      <c r="B18" s="1" t="s">
        <v>172</v>
      </c>
    </row>
    <row r="19" spans="1:3" x14ac:dyDescent="0.25">
      <c r="A19" s="1" t="s">
        <v>47</v>
      </c>
      <c r="B19" s="1" t="s">
        <v>175</v>
      </c>
      <c r="C19" s="71" t="s">
        <v>193</v>
      </c>
    </row>
    <row r="20" spans="1:3" x14ac:dyDescent="0.25">
      <c r="A20" s="1" t="s">
        <v>0</v>
      </c>
      <c r="B20" s="1" t="s">
        <v>191</v>
      </c>
    </row>
    <row r="22" spans="1:3" x14ac:dyDescent="0.25">
      <c r="A22" s="1" t="s">
        <v>127</v>
      </c>
    </row>
    <row r="23" spans="1:3" x14ac:dyDescent="0.25">
      <c r="A23" s="1" t="s">
        <v>138</v>
      </c>
      <c r="B23" s="1" t="s">
        <v>178</v>
      </c>
    </row>
    <row r="24" spans="1:3" x14ac:dyDescent="0.25">
      <c r="A24" s="1" t="s">
        <v>176</v>
      </c>
      <c r="B24" s="1" t="s">
        <v>179</v>
      </c>
    </row>
    <row r="25" spans="1:3" x14ac:dyDescent="0.25">
      <c r="A25" s="1" t="s">
        <v>177</v>
      </c>
      <c r="B25" s="1" t="s">
        <v>180</v>
      </c>
    </row>
    <row r="27" spans="1:3" x14ac:dyDescent="0.25">
      <c r="A27" s="7" t="s">
        <v>121</v>
      </c>
    </row>
    <row r="28" spans="1:3" ht="30" x14ac:dyDescent="0.25">
      <c r="A28" s="57" t="s">
        <v>181</v>
      </c>
      <c r="B28" s="1" t="s">
        <v>204</v>
      </c>
    </row>
    <row r="29" spans="1:3" ht="45" x14ac:dyDescent="0.25">
      <c r="A29" s="57" t="s">
        <v>187</v>
      </c>
      <c r="B29" s="54" t="s">
        <v>186</v>
      </c>
    </row>
    <row r="30" spans="1:3" ht="30" x14ac:dyDescent="0.25">
      <c r="A30" s="57" t="s">
        <v>183</v>
      </c>
      <c r="B30" s="1" t="s">
        <v>201</v>
      </c>
    </row>
    <row r="31" spans="1:3" ht="30" x14ac:dyDescent="0.25">
      <c r="A31" s="57" t="s">
        <v>188</v>
      </c>
      <c r="B31" s="54" t="s">
        <v>186</v>
      </c>
    </row>
    <row r="33" spans="1:2" x14ac:dyDescent="0.25">
      <c r="A33" s="7" t="s">
        <v>152</v>
      </c>
    </row>
    <row r="34" spans="1:2" x14ac:dyDescent="0.25">
      <c r="A34" s="1" t="s">
        <v>153</v>
      </c>
      <c r="B34" s="1" t="s">
        <v>199</v>
      </c>
    </row>
    <row r="35" spans="1:2" x14ac:dyDescent="0.25">
      <c r="A35" s="57" t="s">
        <v>189</v>
      </c>
      <c r="B35" s="54" t="s">
        <v>186</v>
      </c>
    </row>
    <row r="36" spans="1:2" x14ac:dyDescent="0.25">
      <c r="A36" s="1" t="s">
        <v>184</v>
      </c>
      <c r="B36" s="1" t="s">
        <v>200</v>
      </c>
    </row>
    <row r="37" spans="1:2" x14ac:dyDescent="0.25">
      <c r="A37" s="57" t="s">
        <v>190</v>
      </c>
      <c r="B37" s="54" t="s">
        <v>186</v>
      </c>
    </row>
    <row r="39" spans="1:2" ht="30" x14ac:dyDescent="0.25">
      <c r="A39" s="57" t="s">
        <v>185</v>
      </c>
      <c r="B39" s="54" t="s">
        <v>186</v>
      </c>
    </row>
    <row r="41" spans="1:2" x14ac:dyDescent="0.25">
      <c r="A41" s="71" t="s">
        <v>194</v>
      </c>
    </row>
  </sheetData>
  <mergeCells count="4">
    <mergeCell ref="B3:D3"/>
    <mergeCell ref="A8:A9"/>
    <mergeCell ref="A6:A7"/>
    <mergeCell ref="A4:A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9"/>
  <sheetViews>
    <sheetView topLeftCell="A7" zoomScaleNormal="100" workbookViewId="0">
      <selection activeCell="F10" sqref="F10:F11"/>
    </sheetView>
  </sheetViews>
  <sheetFormatPr defaultColWidth="8.7109375" defaultRowHeight="15" x14ac:dyDescent="0.25"/>
  <cols>
    <col min="1" max="1" width="5.42578125" style="1" customWidth="1"/>
    <col min="2" max="2" width="10.7109375" style="1" customWidth="1"/>
    <col min="3" max="6" width="26.7109375" style="1" customWidth="1"/>
    <col min="7" max="16384" width="8.7109375" style="1"/>
  </cols>
  <sheetData>
    <row r="1" spans="1:6" ht="18.75" x14ac:dyDescent="0.25">
      <c r="A1" s="10" t="s">
        <v>41</v>
      </c>
    </row>
    <row r="2" spans="1:6" x14ac:dyDescent="0.25">
      <c r="C2" s="13" t="s">
        <v>26</v>
      </c>
      <c r="D2" s="13" t="s">
        <v>27</v>
      </c>
      <c r="E2" s="13" t="s">
        <v>28</v>
      </c>
      <c r="F2" s="13" t="s">
        <v>29</v>
      </c>
    </row>
    <row r="3" spans="1:6" ht="15.75" x14ac:dyDescent="0.25">
      <c r="B3" s="8" t="s">
        <v>15</v>
      </c>
    </row>
    <row r="4" spans="1:6" x14ac:dyDescent="0.25">
      <c r="B4" s="14" t="s">
        <v>25</v>
      </c>
      <c r="C4" s="18" t="s">
        <v>97</v>
      </c>
      <c r="D4" s="18" t="s">
        <v>98</v>
      </c>
      <c r="E4" s="12" t="s">
        <v>95</v>
      </c>
      <c r="F4" s="18" t="s">
        <v>96</v>
      </c>
    </row>
    <row r="5" spans="1:6" ht="210" x14ac:dyDescent="0.25">
      <c r="B5" s="5" t="s">
        <v>30</v>
      </c>
      <c r="C5" s="11" t="s">
        <v>49</v>
      </c>
      <c r="D5" s="11" t="s">
        <v>50</v>
      </c>
      <c r="E5" s="11" t="s">
        <v>51</v>
      </c>
      <c r="F5" s="11" t="s">
        <v>52</v>
      </c>
    </row>
    <row r="7" spans="1:6" ht="21" customHeight="1" x14ac:dyDescent="0.25">
      <c r="A7" s="13" t="s">
        <v>80</v>
      </c>
      <c r="B7" s="81" t="s">
        <v>81</v>
      </c>
      <c r="C7" s="81"/>
      <c r="D7" s="81" t="s">
        <v>82</v>
      </c>
      <c r="E7" s="81"/>
      <c r="F7" s="13" t="s">
        <v>14</v>
      </c>
    </row>
    <row r="8" spans="1:6" ht="63" customHeight="1" x14ac:dyDescent="0.25">
      <c r="A8" s="4">
        <v>1</v>
      </c>
      <c r="B8" s="82" t="s">
        <v>209</v>
      </c>
      <c r="C8" s="83"/>
      <c r="D8" s="82" t="s">
        <v>210</v>
      </c>
      <c r="E8" s="83"/>
      <c r="F8" s="4">
        <v>70</v>
      </c>
    </row>
    <row r="9" spans="1:6" ht="42" customHeight="1" x14ac:dyDescent="0.25">
      <c r="A9" s="4">
        <v>2</v>
      </c>
      <c r="B9" s="82" t="s">
        <v>211</v>
      </c>
      <c r="C9" s="83"/>
      <c r="D9" s="82" t="s">
        <v>212</v>
      </c>
      <c r="E9" s="83"/>
      <c r="F9" s="4">
        <v>70</v>
      </c>
    </row>
    <row r="10" spans="1:6" ht="42" customHeight="1" x14ac:dyDescent="0.25">
      <c r="A10" s="4">
        <v>3</v>
      </c>
      <c r="B10" s="82" t="s">
        <v>213</v>
      </c>
      <c r="C10" s="83"/>
      <c r="D10" s="82" t="s">
        <v>214</v>
      </c>
      <c r="E10" s="83"/>
      <c r="F10" s="4">
        <v>75</v>
      </c>
    </row>
    <row r="11" spans="1:6" ht="51" customHeight="1" x14ac:dyDescent="0.25">
      <c r="A11" s="4">
        <v>4</v>
      </c>
      <c r="B11" s="82" t="s">
        <v>215</v>
      </c>
      <c r="C11" s="83"/>
      <c r="D11" s="82" t="s">
        <v>216</v>
      </c>
      <c r="E11" s="83"/>
      <c r="F11" s="4">
        <v>75</v>
      </c>
    </row>
    <row r="12" spans="1:6" ht="21" customHeight="1" x14ac:dyDescent="0.25">
      <c r="A12" s="4">
        <v>5</v>
      </c>
      <c r="B12" s="82"/>
      <c r="C12" s="83"/>
      <c r="D12" s="82"/>
      <c r="E12" s="83"/>
      <c r="F12" s="4"/>
    </row>
    <row r="13" spans="1:6" ht="21" customHeight="1" x14ac:dyDescent="0.25">
      <c r="A13" s="4"/>
      <c r="B13" s="82"/>
      <c r="C13" s="83"/>
      <c r="D13" s="82"/>
      <c r="E13" s="83"/>
      <c r="F13" s="4"/>
    </row>
    <row r="14" spans="1:6" ht="21" customHeight="1" x14ac:dyDescent="0.25">
      <c r="A14" s="4"/>
      <c r="B14" s="82"/>
      <c r="C14" s="83"/>
      <c r="D14" s="82"/>
      <c r="E14" s="83"/>
      <c r="F14" s="4"/>
    </row>
    <row r="15" spans="1:6" ht="21" customHeight="1" x14ac:dyDescent="0.25">
      <c r="A15" s="4"/>
      <c r="B15" s="82"/>
      <c r="C15" s="83"/>
      <c r="D15" s="82"/>
      <c r="E15" s="83"/>
      <c r="F15" s="4"/>
    </row>
    <row r="16" spans="1:6" ht="21" customHeight="1" x14ac:dyDescent="0.25">
      <c r="A16" s="4"/>
      <c r="B16" s="82"/>
      <c r="C16" s="83"/>
      <c r="D16" s="82"/>
      <c r="E16" s="83"/>
      <c r="F16" s="4"/>
    </row>
    <row r="17" spans="1:6" ht="21" customHeight="1" x14ac:dyDescent="0.25">
      <c r="A17" s="4"/>
      <c r="B17" s="82"/>
      <c r="C17" s="83"/>
      <c r="D17" s="82"/>
      <c r="E17" s="83"/>
      <c r="F17" s="4"/>
    </row>
    <row r="18" spans="1:6" ht="21" customHeight="1" x14ac:dyDescent="0.25">
      <c r="E18" s="5" t="s">
        <v>16</v>
      </c>
      <c r="F18" s="13">
        <f>SUM(F8:F17)</f>
        <v>290</v>
      </c>
    </row>
    <row r="19" spans="1:6" ht="21" customHeight="1" x14ac:dyDescent="0.25">
      <c r="E19" s="5" t="s">
        <v>83</v>
      </c>
      <c r="F19" s="65">
        <f>IF(F18=0,0,IF(AVERAGE(F8:F17)&gt;100,100,AVERAGE(F8:F17)))</f>
        <v>72.5</v>
      </c>
    </row>
  </sheetData>
  <mergeCells count="22">
    <mergeCell ref="B16:C16"/>
    <mergeCell ref="D16:E16"/>
    <mergeCell ref="B17:C17"/>
    <mergeCell ref="D17:E17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D7:E7"/>
    <mergeCell ref="B7:C7"/>
    <mergeCell ref="D8:E8"/>
    <mergeCell ref="B8:C8"/>
    <mergeCell ref="B9:C9"/>
    <mergeCell ref="D9:E9"/>
  </mergeCells>
  <printOptions horizontalCentered="1"/>
  <pageMargins left="0.19685039370078741" right="0.19685039370078741" top="0.39370078740157483" bottom="0.19685039370078741" header="0.31496062992125984" footer="0.31496062992125984"/>
  <pageSetup paperSize="9"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opLeftCell="A7" zoomScaleNormal="100" workbookViewId="0">
      <selection activeCell="F12" sqref="F12"/>
    </sheetView>
  </sheetViews>
  <sheetFormatPr defaultColWidth="8.7109375" defaultRowHeight="15" x14ac:dyDescent="0.25"/>
  <cols>
    <col min="1" max="1" width="5.42578125" style="1" customWidth="1"/>
    <col min="2" max="2" width="10.7109375" style="1" customWidth="1"/>
    <col min="3" max="6" width="26.7109375" style="1" customWidth="1"/>
    <col min="7" max="16384" width="8.7109375" style="1"/>
  </cols>
  <sheetData>
    <row r="1" spans="1:6" ht="18.75" x14ac:dyDescent="0.25">
      <c r="A1" s="10" t="s">
        <v>41</v>
      </c>
    </row>
    <row r="2" spans="1:6" x14ac:dyDescent="0.25">
      <c r="C2" s="13" t="s">
        <v>26</v>
      </c>
      <c r="D2" s="13" t="s">
        <v>27</v>
      </c>
      <c r="E2" s="13" t="s">
        <v>28</v>
      </c>
      <c r="F2" s="13" t="s">
        <v>29</v>
      </c>
    </row>
    <row r="3" spans="1:6" ht="15.75" x14ac:dyDescent="0.25">
      <c r="B3" s="8" t="s">
        <v>17</v>
      </c>
    </row>
    <row r="4" spans="1:6" x14ac:dyDescent="0.25">
      <c r="B4" s="14" t="s">
        <v>25</v>
      </c>
      <c r="C4" s="18" t="s">
        <v>97</v>
      </c>
      <c r="D4" s="18" t="s">
        <v>98</v>
      </c>
      <c r="E4" s="12" t="s">
        <v>95</v>
      </c>
      <c r="F4" s="18" t="s">
        <v>96</v>
      </c>
    </row>
    <row r="5" spans="1:6" ht="195" x14ac:dyDescent="0.25">
      <c r="B5" s="5" t="s">
        <v>30</v>
      </c>
      <c r="C5" s="11" t="s">
        <v>53</v>
      </c>
      <c r="D5" s="11" t="s">
        <v>54</v>
      </c>
      <c r="E5" s="11" t="s">
        <v>56</v>
      </c>
      <c r="F5" s="11" t="s">
        <v>55</v>
      </c>
    </row>
    <row r="7" spans="1:6" ht="21" customHeight="1" x14ac:dyDescent="0.25">
      <c r="A7" s="13" t="s">
        <v>80</v>
      </c>
      <c r="B7" s="81" t="s">
        <v>12</v>
      </c>
      <c r="C7" s="81"/>
      <c r="D7" s="81" t="s">
        <v>84</v>
      </c>
      <c r="E7" s="81"/>
      <c r="F7" s="13" t="s">
        <v>14</v>
      </c>
    </row>
    <row r="8" spans="1:6" ht="21" customHeight="1" x14ac:dyDescent="0.25">
      <c r="A8" s="4">
        <v>1</v>
      </c>
      <c r="B8" s="82" t="s">
        <v>217</v>
      </c>
      <c r="C8" s="83"/>
      <c r="D8" s="82" t="s">
        <v>221</v>
      </c>
      <c r="E8" s="83"/>
      <c r="F8" s="4">
        <v>70</v>
      </c>
    </row>
    <row r="9" spans="1:6" ht="21" customHeight="1" x14ac:dyDescent="0.25">
      <c r="A9" s="4">
        <v>2</v>
      </c>
      <c r="B9" s="82" t="s">
        <v>219</v>
      </c>
      <c r="C9" s="83"/>
      <c r="D9" s="82" t="s">
        <v>222</v>
      </c>
      <c r="E9" s="83"/>
      <c r="F9" s="4">
        <v>70</v>
      </c>
    </row>
    <row r="10" spans="1:6" ht="21" customHeight="1" x14ac:dyDescent="0.25">
      <c r="A10" s="4">
        <v>3</v>
      </c>
      <c r="B10" s="82" t="s">
        <v>220</v>
      </c>
      <c r="C10" s="83"/>
      <c r="D10" s="82" t="s">
        <v>223</v>
      </c>
      <c r="E10" s="83"/>
      <c r="F10" s="4">
        <v>70</v>
      </c>
    </row>
    <row r="11" spans="1:6" ht="21" customHeight="1" x14ac:dyDescent="0.25">
      <c r="A11" s="4">
        <v>4</v>
      </c>
      <c r="B11" s="82" t="s">
        <v>218</v>
      </c>
      <c r="C11" s="83"/>
      <c r="D11" s="82" t="s">
        <v>224</v>
      </c>
      <c r="E11" s="83"/>
      <c r="F11" s="4">
        <v>70</v>
      </c>
    </row>
    <row r="12" spans="1:6" ht="21" customHeight="1" x14ac:dyDescent="0.25">
      <c r="A12" s="4"/>
      <c r="B12" s="82"/>
      <c r="C12" s="83"/>
      <c r="D12" s="82"/>
      <c r="E12" s="83"/>
      <c r="F12" s="4"/>
    </row>
    <row r="13" spans="1:6" ht="21" customHeight="1" x14ac:dyDescent="0.25">
      <c r="A13" s="4"/>
      <c r="B13" s="82"/>
      <c r="C13" s="83"/>
      <c r="D13" s="82"/>
      <c r="E13" s="83"/>
      <c r="F13" s="4"/>
    </row>
    <row r="14" spans="1:6" ht="21" customHeight="1" x14ac:dyDescent="0.25">
      <c r="A14" s="4"/>
      <c r="B14" s="82"/>
      <c r="C14" s="83"/>
      <c r="D14" s="82"/>
      <c r="E14" s="83"/>
      <c r="F14" s="4"/>
    </row>
    <row r="15" spans="1:6" ht="21" customHeight="1" x14ac:dyDescent="0.25">
      <c r="A15" s="4"/>
      <c r="B15" s="82"/>
      <c r="C15" s="83"/>
      <c r="D15" s="82"/>
      <c r="E15" s="83"/>
      <c r="F15" s="4"/>
    </row>
    <row r="16" spans="1:6" ht="21" customHeight="1" x14ac:dyDescent="0.25">
      <c r="A16" s="4"/>
      <c r="B16" s="82"/>
      <c r="C16" s="83"/>
      <c r="D16" s="82"/>
      <c r="E16" s="83"/>
      <c r="F16" s="4"/>
    </row>
    <row r="17" spans="1:6" ht="21" customHeight="1" x14ac:dyDescent="0.25">
      <c r="A17" s="4"/>
      <c r="B17" s="82"/>
      <c r="C17" s="83"/>
      <c r="D17" s="82"/>
      <c r="E17" s="83"/>
      <c r="F17" s="4"/>
    </row>
    <row r="18" spans="1:6" ht="21" customHeight="1" x14ac:dyDescent="0.25">
      <c r="E18" s="5" t="s">
        <v>16</v>
      </c>
      <c r="F18" s="13">
        <f>SUM(F8:F17)</f>
        <v>280</v>
      </c>
    </row>
    <row r="19" spans="1:6" ht="21" customHeight="1" x14ac:dyDescent="0.25">
      <c r="E19" s="5" t="s">
        <v>83</v>
      </c>
      <c r="F19" s="65">
        <f>IF(F18=0,0,IF(AVERAGE(F8:F17)&gt;100,100,AVERAGE(F8:F17)))</f>
        <v>70</v>
      </c>
    </row>
  </sheetData>
  <mergeCells count="22">
    <mergeCell ref="B16:C16"/>
    <mergeCell ref="D16:E16"/>
    <mergeCell ref="B17:C17"/>
    <mergeCell ref="D17:E17"/>
    <mergeCell ref="B13:C13"/>
    <mergeCell ref="D13:E13"/>
    <mergeCell ref="B14:C14"/>
    <mergeCell ref="D14:E14"/>
    <mergeCell ref="B15:C15"/>
    <mergeCell ref="D15:E15"/>
    <mergeCell ref="B10:C10"/>
    <mergeCell ref="D10:E10"/>
    <mergeCell ref="B11:C11"/>
    <mergeCell ref="D11:E11"/>
    <mergeCell ref="B12:C12"/>
    <mergeCell ref="D12:E12"/>
    <mergeCell ref="B7:C7"/>
    <mergeCell ref="D7:E7"/>
    <mergeCell ref="B8:C8"/>
    <mergeCell ref="D8:E8"/>
    <mergeCell ref="B9:C9"/>
    <mergeCell ref="D9:E9"/>
  </mergeCells>
  <printOptions horizontalCentered="1"/>
  <pageMargins left="0.19685039370078741" right="0.19685039370078741" top="0.39370078740157483" bottom="0.19685039370078741" header="0.31496062992125984" footer="0.31496062992125984"/>
  <pageSetup paperSize="9" scale="80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topLeftCell="A10" zoomScaleNormal="100" workbookViewId="0">
      <selection activeCell="F17" sqref="F17"/>
    </sheetView>
  </sheetViews>
  <sheetFormatPr defaultColWidth="8.7109375" defaultRowHeight="15" x14ac:dyDescent="0.25"/>
  <cols>
    <col min="1" max="1" width="5.42578125" style="1" customWidth="1"/>
    <col min="2" max="2" width="8.7109375" style="1" customWidth="1"/>
    <col min="3" max="6" width="26.7109375" style="1" customWidth="1"/>
    <col min="7" max="16384" width="8.7109375" style="1"/>
  </cols>
  <sheetData>
    <row r="1" spans="1:6" ht="18.75" x14ac:dyDescent="0.25">
      <c r="A1" s="10" t="s">
        <v>41</v>
      </c>
    </row>
    <row r="2" spans="1:6" x14ac:dyDescent="0.25">
      <c r="C2" s="13" t="s">
        <v>26</v>
      </c>
      <c r="D2" s="13" t="s">
        <v>27</v>
      </c>
      <c r="E2" s="13" t="s">
        <v>28</v>
      </c>
      <c r="F2" s="13" t="s">
        <v>29</v>
      </c>
    </row>
    <row r="3" spans="1:6" ht="15.75" x14ac:dyDescent="0.25">
      <c r="B3" s="8" t="s">
        <v>24</v>
      </c>
    </row>
    <row r="4" spans="1:6" x14ac:dyDescent="0.25">
      <c r="B4" s="14" t="s">
        <v>25</v>
      </c>
      <c r="C4" s="13" t="s">
        <v>97</v>
      </c>
      <c r="D4" s="13" t="s">
        <v>98</v>
      </c>
      <c r="E4" s="12" t="s">
        <v>95</v>
      </c>
      <c r="F4" s="13" t="s">
        <v>96</v>
      </c>
    </row>
    <row r="5" spans="1:6" ht="210" x14ac:dyDescent="0.25">
      <c r="B5" s="16" t="s">
        <v>18</v>
      </c>
      <c r="C5" s="11" t="s">
        <v>73</v>
      </c>
      <c r="D5" s="11" t="s">
        <v>72</v>
      </c>
      <c r="E5" s="11" t="s">
        <v>74</v>
      </c>
      <c r="F5" s="11" t="s">
        <v>75</v>
      </c>
    </row>
    <row r="6" spans="1:6" ht="195" x14ac:dyDescent="0.25">
      <c r="B6" s="16" t="s">
        <v>19</v>
      </c>
      <c r="C6" s="15" t="s">
        <v>62</v>
      </c>
      <c r="D6" s="15" t="s">
        <v>63</v>
      </c>
      <c r="E6" s="15" t="s">
        <v>64</v>
      </c>
      <c r="F6" s="15" t="s">
        <v>65</v>
      </c>
    </row>
    <row r="7" spans="1:6" ht="135" x14ac:dyDescent="0.25">
      <c r="B7" s="16" t="s">
        <v>20</v>
      </c>
      <c r="C7" s="15" t="s">
        <v>57</v>
      </c>
      <c r="D7" s="15" t="s">
        <v>58</v>
      </c>
      <c r="E7" s="15" t="s">
        <v>59</v>
      </c>
      <c r="F7" s="15" t="s">
        <v>60</v>
      </c>
    </row>
    <row r="8" spans="1:6" ht="165" x14ac:dyDescent="0.25">
      <c r="B8" s="16" t="s">
        <v>21</v>
      </c>
      <c r="C8" s="15" t="s">
        <v>61</v>
      </c>
      <c r="D8" s="15" t="s">
        <v>68</v>
      </c>
      <c r="E8" s="15" t="s">
        <v>67</v>
      </c>
      <c r="F8" s="15" t="s">
        <v>69</v>
      </c>
    </row>
    <row r="9" spans="1:6" ht="90" x14ac:dyDescent="0.25">
      <c r="B9" s="16" t="s">
        <v>22</v>
      </c>
      <c r="C9" s="15" t="s">
        <v>66</v>
      </c>
      <c r="D9" s="11" t="s">
        <v>70</v>
      </c>
      <c r="E9" s="11" t="s">
        <v>71</v>
      </c>
      <c r="F9" s="11" t="s">
        <v>195</v>
      </c>
    </row>
    <row r="10" spans="1:6" ht="90" x14ac:dyDescent="0.25">
      <c r="B10" s="16" t="s">
        <v>23</v>
      </c>
      <c r="C10" s="15" t="s">
        <v>77</v>
      </c>
      <c r="D10" s="15" t="s">
        <v>79</v>
      </c>
      <c r="E10" s="15" t="s">
        <v>78</v>
      </c>
      <c r="F10" s="15" t="s">
        <v>76</v>
      </c>
    </row>
    <row r="12" spans="1:6" ht="21" customHeight="1" x14ac:dyDescent="0.25">
      <c r="A12" s="13" t="s">
        <v>80</v>
      </c>
      <c r="B12" s="81" t="s">
        <v>91</v>
      </c>
      <c r="C12" s="81"/>
      <c r="D12" s="81" t="s">
        <v>84</v>
      </c>
      <c r="E12" s="81"/>
      <c r="F12" s="13" t="s">
        <v>14</v>
      </c>
    </row>
    <row r="13" spans="1:6" ht="21" customHeight="1" x14ac:dyDescent="0.25">
      <c r="A13" s="4">
        <v>1</v>
      </c>
      <c r="B13" s="82" t="s">
        <v>85</v>
      </c>
      <c r="C13" s="83"/>
      <c r="D13" s="82"/>
      <c r="E13" s="83"/>
      <c r="F13" s="4">
        <v>85</v>
      </c>
    </row>
    <row r="14" spans="1:6" ht="21" customHeight="1" x14ac:dyDescent="0.25">
      <c r="A14" s="4">
        <v>2</v>
      </c>
      <c r="B14" s="82" t="s">
        <v>86</v>
      </c>
      <c r="C14" s="83"/>
      <c r="D14" s="82"/>
      <c r="E14" s="83"/>
      <c r="F14" s="4">
        <v>80</v>
      </c>
    </row>
    <row r="15" spans="1:6" ht="21" customHeight="1" x14ac:dyDescent="0.25">
      <c r="A15" s="4">
        <v>3</v>
      </c>
      <c r="B15" s="82" t="s">
        <v>87</v>
      </c>
      <c r="C15" s="83"/>
      <c r="D15" s="82"/>
      <c r="E15" s="83"/>
      <c r="F15" s="4">
        <v>85</v>
      </c>
    </row>
    <row r="16" spans="1:6" ht="21" customHeight="1" x14ac:dyDescent="0.25">
      <c r="A16" s="4">
        <v>4</v>
      </c>
      <c r="B16" s="82" t="s">
        <v>88</v>
      </c>
      <c r="C16" s="83"/>
      <c r="D16" s="82"/>
      <c r="E16" s="83"/>
      <c r="F16" s="4">
        <v>85</v>
      </c>
    </row>
    <row r="17" spans="1:6" ht="21" customHeight="1" x14ac:dyDescent="0.25">
      <c r="A17" s="4">
        <v>5</v>
      </c>
      <c r="B17" s="82" t="s">
        <v>89</v>
      </c>
      <c r="C17" s="83"/>
      <c r="D17" s="82"/>
      <c r="E17" s="83"/>
      <c r="F17" s="4">
        <v>80</v>
      </c>
    </row>
    <row r="18" spans="1:6" ht="21" customHeight="1" x14ac:dyDescent="0.25">
      <c r="A18" s="4">
        <v>6</v>
      </c>
      <c r="B18" s="82" t="s">
        <v>90</v>
      </c>
      <c r="C18" s="83"/>
      <c r="D18" s="82"/>
      <c r="E18" s="83"/>
      <c r="F18" s="4">
        <v>80</v>
      </c>
    </row>
    <row r="19" spans="1:6" ht="21" customHeight="1" x14ac:dyDescent="0.25">
      <c r="E19" s="5" t="s">
        <v>16</v>
      </c>
      <c r="F19" s="13">
        <f>SUM(F13:F18)</f>
        <v>495</v>
      </c>
    </row>
    <row r="20" spans="1:6" ht="21" customHeight="1" x14ac:dyDescent="0.25">
      <c r="E20" s="5" t="s">
        <v>83</v>
      </c>
      <c r="F20" s="65">
        <f>IF(F19=0,0,IF(AVERAGE(F13:F18)&gt;100,100,AVERAGE(F13:F18)))</f>
        <v>82.5</v>
      </c>
    </row>
  </sheetData>
  <mergeCells count="14">
    <mergeCell ref="B18:C18"/>
    <mergeCell ref="D18:E18"/>
    <mergeCell ref="B14:C14"/>
    <mergeCell ref="D14:E14"/>
    <mergeCell ref="B15:C15"/>
    <mergeCell ref="D15:E15"/>
    <mergeCell ref="B16:C16"/>
    <mergeCell ref="D16:E16"/>
    <mergeCell ref="B12:C12"/>
    <mergeCell ref="D12:E12"/>
    <mergeCell ref="B13:C13"/>
    <mergeCell ref="D13:E13"/>
    <mergeCell ref="B17:C17"/>
    <mergeCell ref="D17:E17"/>
  </mergeCells>
  <printOptions horizontalCentered="1"/>
  <pageMargins left="0.25" right="0.25" top="0.75" bottom="0.5" header="0.31496062992126" footer="0.31496062992126"/>
  <pageSetup paperSize="9" scale="80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tabSelected="1" topLeftCell="A36" zoomScale="130" zoomScaleNormal="130" workbookViewId="0">
      <selection activeCell="J41" sqref="J41"/>
    </sheetView>
  </sheetViews>
  <sheetFormatPr defaultColWidth="8.7109375" defaultRowHeight="15" x14ac:dyDescent="0.25"/>
  <cols>
    <col min="1" max="1" width="10.7109375" style="1" customWidth="1"/>
    <col min="2" max="2" width="2.7109375" style="1" customWidth="1"/>
    <col min="3" max="3" width="7.7109375" style="1" customWidth="1"/>
    <col min="4" max="4" width="6.7109375" style="1" customWidth="1"/>
    <col min="5" max="5" width="8.7109375" style="1"/>
    <col min="6" max="6" width="7.7109375" style="1" customWidth="1"/>
    <col min="7" max="8" width="9.7109375" style="1" customWidth="1"/>
    <col min="9" max="16384" width="8.7109375" style="1"/>
  </cols>
  <sheetData>
    <row r="1" spans="1:10" ht="18.75" x14ac:dyDescent="0.25">
      <c r="A1" s="10" t="s">
        <v>41</v>
      </c>
      <c r="B1" s="10"/>
    </row>
    <row r="2" spans="1:10" ht="15" customHeight="1" x14ac:dyDescent="0.25">
      <c r="A2" s="10"/>
      <c r="B2" s="10"/>
    </row>
    <row r="3" spans="1:10" ht="18.75" x14ac:dyDescent="0.25">
      <c r="A3" s="88" t="s">
        <v>173</v>
      </c>
      <c r="B3" s="89"/>
      <c r="C3" s="89"/>
      <c r="D3" s="89"/>
      <c r="E3" s="86"/>
      <c r="F3" s="86"/>
      <c r="G3" s="86"/>
      <c r="H3" s="86"/>
      <c r="I3" s="86"/>
      <c r="J3" s="87"/>
    </row>
    <row r="4" spans="1:10" ht="18" customHeight="1" x14ac:dyDescent="0.25">
      <c r="A4" s="22" t="s">
        <v>44</v>
      </c>
      <c r="B4" s="24" t="s">
        <v>92</v>
      </c>
      <c r="C4" s="93" t="s">
        <v>227</v>
      </c>
      <c r="D4" s="93"/>
      <c r="E4" s="93"/>
      <c r="F4" s="93"/>
      <c r="G4" s="93"/>
      <c r="H4" s="93"/>
      <c r="I4" s="93"/>
      <c r="J4" s="94"/>
    </row>
    <row r="5" spans="1:10" ht="18" customHeight="1" x14ac:dyDescent="0.25">
      <c r="A5" s="22" t="s">
        <v>45</v>
      </c>
      <c r="B5" s="24" t="s">
        <v>92</v>
      </c>
      <c r="C5" s="93" t="s">
        <v>228</v>
      </c>
      <c r="D5" s="93"/>
      <c r="E5" s="93"/>
      <c r="F5" s="93"/>
      <c r="G5" s="93"/>
      <c r="H5" s="93"/>
      <c r="I5" s="93"/>
      <c r="J5" s="94"/>
    </row>
    <row r="6" spans="1:10" ht="18" customHeight="1" x14ac:dyDescent="0.25">
      <c r="A6" s="22" t="s">
        <v>142</v>
      </c>
      <c r="B6" s="24" t="s">
        <v>92</v>
      </c>
      <c r="C6" s="93" t="s">
        <v>207</v>
      </c>
      <c r="D6" s="93"/>
      <c r="E6" s="93"/>
      <c r="F6" s="93"/>
      <c r="G6" s="93"/>
      <c r="H6" s="93"/>
      <c r="I6" s="93"/>
      <c r="J6" s="94"/>
    </row>
    <row r="7" spans="1:10" ht="18" customHeight="1" x14ac:dyDescent="0.25">
      <c r="A7" s="22" t="s">
        <v>46</v>
      </c>
      <c r="B7" s="24" t="s">
        <v>92</v>
      </c>
      <c r="C7" s="93" t="s">
        <v>208</v>
      </c>
      <c r="D7" s="93"/>
      <c r="E7" s="93"/>
      <c r="F7" s="93"/>
      <c r="G7" s="93"/>
      <c r="H7" s="93"/>
      <c r="I7" s="93"/>
      <c r="J7" s="94"/>
    </row>
    <row r="8" spans="1:10" ht="18" customHeight="1" x14ac:dyDescent="0.25">
      <c r="A8" s="22" t="s">
        <v>47</v>
      </c>
      <c r="B8" s="24" t="s">
        <v>92</v>
      </c>
      <c r="C8" s="93">
        <v>4</v>
      </c>
      <c r="D8" s="93"/>
      <c r="E8" s="93"/>
      <c r="F8" s="93"/>
      <c r="G8" s="93"/>
      <c r="H8" s="93"/>
      <c r="I8" s="93"/>
      <c r="J8" s="94"/>
    </row>
    <row r="9" spans="1:10" ht="18" customHeight="1" x14ac:dyDescent="0.25">
      <c r="A9" s="22" t="s">
        <v>0</v>
      </c>
      <c r="B9" s="24" t="s">
        <v>92</v>
      </c>
      <c r="C9" s="95" t="str">
        <f>IF(C8="","",IF(C8&lt;3,"NON STAFF", IF(C8&lt;6,"STAFF",IF(C8&lt;7,"SUPERVISOR",IF(C8&lt;10,"MANAGER",IF(C8&lt;13,"VP","DIREKTUR"))))))</f>
        <v>STAFF</v>
      </c>
      <c r="D9" s="95"/>
      <c r="E9" s="95"/>
      <c r="F9" s="95"/>
      <c r="G9" s="95"/>
      <c r="H9" s="95"/>
      <c r="I9" s="95"/>
      <c r="J9" s="96"/>
    </row>
    <row r="10" spans="1:10" ht="15.75" x14ac:dyDescent="0.25">
      <c r="A10" s="8"/>
      <c r="B10" s="8"/>
    </row>
    <row r="11" spans="1:10" ht="18" customHeight="1" x14ac:dyDescent="0.25">
      <c r="A11" s="92" t="s">
        <v>140</v>
      </c>
      <c r="B11" s="86"/>
      <c r="C11" s="86"/>
      <c r="D11" s="87"/>
      <c r="E11" s="50" t="s">
        <v>14</v>
      </c>
      <c r="F11" s="17" t="s">
        <v>1</v>
      </c>
      <c r="G11" s="17" t="s">
        <v>122</v>
      </c>
    </row>
    <row r="12" spans="1:10" ht="18" customHeight="1" x14ac:dyDescent="0.25">
      <c r="A12" s="20" t="s">
        <v>162</v>
      </c>
      <c r="B12" s="23"/>
      <c r="C12" s="21"/>
      <c r="D12" s="19"/>
      <c r="E12" s="66">
        <f>'faktor 1'!F19</f>
        <v>72.5</v>
      </c>
      <c r="F12" s="67">
        <f>IF($C$9="",0,VLOOKUP($C$9,bobot!$B$4:$E$9,2,FALSE))</f>
        <v>0.6</v>
      </c>
      <c r="G12" s="66">
        <f>E12*F12</f>
        <v>43.5</v>
      </c>
    </row>
    <row r="13" spans="1:10" ht="18" customHeight="1" x14ac:dyDescent="0.25">
      <c r="A13" s="20" t="s">
        <v>163</v>
      </c>
      <c r="B13" s="23"/>
      <c r="C13" s="21"/>
      <c r="D13" s="19"/>
      <c r="E13" s="66">
        <f>'faktor 2'!F19</f>
        <v>70</v>
      </c>
      <c r="F13" s="67">
        <f>IF($C$9="",0,VLOOKUP($C$9,bobot!$B$4:$E$9,3,FALSE))</f>
        <v>0.2</v>
      </c>
      <c r="G13" s="66">
        <f>E13*F13</f>
        <v>14</v>
      </c>
    </row>
    <row r="14" spans="1:10" ht="18" customHeight="1" x14ac:dyDescent="0.25">
      <c r="A14" s="20" t="s">
        <v>164</v>
      </c>
      <c r="B14" s="23"/>
      <c r="C14" s="21"/>
      <c r="D14" s="19"/>
      <c r="E14" s="66">
        <f>'faktor 3'!F20</f>
        <v>82.5</v>
      </c>
      <c r="F14" s="67">
        <f>IF($C$9="",0,VLOOKUP($C$9,bobot!$B$4:$E$9,4,FALSE))</f>
        <v>0.2</v>
      </c>
      <c r="G14" s="66">
        <f>E14*F14</f>
        <v>16.5</v>
      </c>
    </row>
    <row r="15" spans="1:10" ht="18" customHeight="1" x14ac:dyDescent="0.25">
      <c r="E15" s="90" t="s">
        <v>161</v>
      </c>
      <c r="F15" s="91"/>
      <c r="G15" s="68">
        <f>SUM(G12,G13,G14)</f>
        <v>74</v>
      </c>
    </row>
    <row r="17" spans="1:7" ht="15.75" x14ac:dyDescent="0.25">
      <c r="A17" s="49" t="s">
        <v>93</v>
      </c>
      <c r="B17" s="25"/>
      <c r="C17" s="25"/>
      <c r="D17" s="25"/>
      <c r="E17" s="25"/>
      <c r="F17" s="25"/>
      <c r="G17" s="26"/>
    </row>
    <row r="18" spans="1:7" x14ac:dyDescent="0.25">
      <c r="A18" s="27"/>
      <c r="B18" s="28"/>
      <c r="C18" s="28"/>
      <c r="D18" s="28"/>
      <c r="E18" s="28"/>
      <c r="F18" s="28"/>
      <c r="G18" s="61" t="s">
        <v>122</v>
      </c>
    </row>
    <row r="19" spans="1:7" x14ac:dyDescent="0.25">
      <c r="A19" s="30" t="s">
        <v>94</v>
      </c>
      <c r="B19" s="28"/>
      <c r="C19" s="28"/>
      <c r="D19" s="28"/>
      <c r="E19" s="76">
        <f>IF(AVERAGE('faktor 1'!F8:F17)&gt;100,AVERAGE('faktor 1'!F8:F17)-'faktor 1'!F19,0)</f>
        <v>0</v>
      </c>
      <c r="F19" s="28" t="s">
        <v>202</v>
      </c>
      <c r="G19" s="69">
        <f>IF(E12&lt;100,0,IF(E19&lt;5,0,IF(E19&lt;15,5,IF(E19&lt;25,10,15))))</f>
        <v>0</v>
      </c>
    </row>
    <row r="20" spans="1:7" x14ac:dyDescent="0.25">
      <c r="A20" s="30" t="s">
        <v>182</v>
      </c>
      <c r="B20" s="28"/>
      <c r="C20" s="28"/>
      <c r="D20" s="28"/>
      <c r="E20" s="52">
        <v>0</v>
      </c>
      <c r="F20" s="52">
        <v>0</v>
      </c>
      <c r="G20" s="69">
        <f>IF(E20*3+F20*1&gt;9,9,E20*3+F20*1)</f>
        <v>0</v>
      </c>
    </row>
    <row r="21" spans="1:7" x14ac:dyDescent="0.25">
      <c r="A21" s="31"/>
      <c r="B21" s="32"/>
      <c r="C21" s="32"/>
      <c r="D21" s="32"/>
      <c r="E21" s="77" t="s">
        <v>205</v>
      </c>
      <c r="F21" s="77" t="s">
        <v>206</v>
      </c>
      <c r="G21" s="74">
        <f>SUM(G19:G20)</f>
        <v>0</v>
      </c>
    </row>
    <row r="23" spans="1:7" ht="15.75" x14ac:dyDescent="0.25">
      <c r="A23" s="49" t="s">
        <v>48</v>
      </c>
      <c r="B23" s="33"/>
      <c r="C23" s="25"/>
      <c r="D23" s="25"/>
      <c r="E23" s="25"/>
      <c r="F23" s="25"/>
      <c r="G23" s="26"/>
    </row>
    <row r="24" spans="1:7" ht="15.75" x14ac:dyDescent="0.25">
      <c r="A24" s="34"/>
      <c r="B24" s="35"/>
      <c r="C24" s="28"/>
      <c r="D24" s="28"/>
      <c r="E24" s="28"/>
      <c r="F24" s="28"/>
      <c r="G24" s="61" t="s">
        <v>122</v>
      </c>
    </row>
    <row r="25" spans="1:7" x14ac:dyDescent="0.25">
      <c r="A25" s="30" t="s">
        <v>31</v>
      </c>
      <c r="B25" s="36"/>
      <c r="C25" s="28"/>
      <c r="D25" s="28"/>
      <c r="E25" s="28"/>
      <c r="F25" s="28"/>
      <c r="G25" s="29"/>
    </row>
    <row r="26" spans="1:7" x14ac:dyDescent="0.25">
      <c r="A26" s="84" t="s">
        <v>42</v>
      </c>
      <c r="B26" s="85"/>
      <c r="C26" s="85"/>
      <c r="D26" s="85"/>
      <c r="E26" s="53">
        <v>0</v>
      </c>
      <c r="F26" s="28"/>
      <c r="G26" s="69">
        <f>IF(E26="","",IF(E26&lt;96,0,IF(E26&lt;144,3,IF(E26&lt;240,5,10))))</f>
        <v>0</v>
      </c>
    </row>
    <row r="27" spans="1:7" x14ac:dyDescent="0.25">
      <c r="A27" s="84" t="s">
        <v>32</v>
      </c>
      <c r="B27" s="85"/>
      <c r="C27" s="85"/>
      <c r="D27" s="85"/>
      <c r="E27" s="53">
        <v>0</v>
      </c>
      <c r="F27" s="28"/>
      <c r="G27" s="69">
        <f>IF(E27="","",IF(E27&lt;5,0,IF(E27&lt;8,3,IF(E27&lt;11,5,10))))</f>
        <v>0</v>
      </c>
    </row>
    <row r="28" spans="1:7" x14ac:dyDescent="0.25">
      <c r="A28" s="84" t="s">
        <v>33</v>
      </c>
      <c r="B28" s="85"/>
      <c r="C28" s="85"/>
      <c r="D28" s="85"/>
      <c r="E28" s="53">
        <v>0</v>
      </c>
      <c r="F28" s="28"/>
      <c r="G28" s="69">
        <f>IF(E28="","",IF(E28&lt;4,0,IF(E28&lt;7,5,IF(E28&lt;8,15,30))))</f>
        <v>0</v>
      </c>
    </row>
    <row r="29" spans="1:7" x14ac:dyDescent="0.25">
      <c r="A29" s="84" t="s">
        <v>34</v>
      </c>
      <c r="B29" s="85"/>
      <c r="C29" s="85"/>
      <c r="D29" s="85"/>
      <c r="E29" s="53">
        <v>0</v>
      </c>
      <c r="F29" s="28"/>
      <c r="G29" s="69">
        <f>IF(E29="","",IF(E29&lt;1,0,IF(E29&lt;2,1,IF(E29&lt;3,2,IF(E29&lt;4,3,IF(E29&lt;5,5,IF(E29&lt;6,15,30)))))))</f>
        <v>0</v>
      </c>
    </row>
    <row r="30" spans="1:7" x14ac:dyDescent="0.25">
      <c r="A30" s="37"/>
      <c r="B30" s="38"/>
      <c r="C30" s="28"/>
      <c r="D30" s="28"/>
      <c r="E30" s="28"/>
      <c r="F30" s="28"/>
      <c r="G30" s="74">
        <f>SUM(G26:G29)*-1</f>
        <v>0</v>
      </c>
    </row>
    <row r="31" spans="1:7" x14ac:dyDescent="0.25">
      <c r="A31" s="27"/>
      <c r="B31" s="28"/>
      <c r="C31" s="28"/>
      <c r="D31" s="28"/>
      <c r="E31" s="28"/>
      <c r="F31" s="28"/>
      <c r="G31" s="29"/>
    </row>
    <row r="32" spans="1:7" x14ac:dyDescent="0.25">
      <c r="A32" s="39" t="s">
        <v>35</v>
      </c>
      <c r="B32" s="40"/>
      <c r="C32" s="32"/>
      <c r="D32" s="32"/>
      <c r="E32" s="78"/>
      <c r="F32" s="41">
        <f>IF(E32="",0,IF(E32=1,5,IF(E32=2,15,IF(E32=3,30,0))))</f>
        <v>0</v>
      </c>
      <c r="G32" s="74">
        <f>F32*-1</f>
        <v>0</v>
      </c>
    </row>
    <row r="33" spans="1:10" x14ac:dyDescent="0.25">
      <c r="A33" s="7"/>
      <c r="B33" s="7"/>
      <c r="E33" s="2"/>
      <c r="F33" s="2"/>
      <c r="G33" s="9"/>
    </row>
    <row r="34" spans="1:10" ht="18.75" x14ac:dyDescent="0.25">
      <c r="A34" s="64"/>
      <c r="B34" s="21"/>
      <c r="C34" s="55" t="s">
        <v>198</v>
      </c>
      <c r="D34" s="19"/>
      <c r="E34" s="110" t="s">
        <v>43</v>
      </c>
      <c r="F34" s="111"/>
      <c r="G34" s="70">
        <f>G15+G21+G30+G32</f>
        <v>74</v>
      </c>
      <c r="H34" s="107" t="str">
        <f>IF(C9="","",IF(G34="","",IF(G34&lt;60,A41,IF(G34&gt;95,A37,IF(G34&gt;85,A38,IF(G34&gt;70,A39,A40))))))</f>
        <v>Average</v>
      </c>
      <c r="I34" s="108"/>
      <c r="J34" s="109"/>
    </row>
    <row r="36" spans="1:10" x14ac:dyDescent="0.25">
      <c r="A36" s="90" t="s">
        <v>104</v>
      </c>
      <c r="B36" s="112"/>
      <c r="C36" s="112"/>
      <c r="D36" s="112"/>
      <c r="E36" s="91"/>
    </row>
    <row r="37" spans="1:10" x14ac:dyDescent="0.25">
      <c r="A37" s="104" t="s">
        <v>36</v>
      </c>
      <c r="B37" s="104"/>
      <c r="C37" s="104"/>
      <c r="D37" s="81" t="s">
        <v>37</v>
      </c>
      <c r="E37" s="81"/>
    </row>
    <row r="38" spans="1:10" x14ac:dyDescent="0.25">
      <c r="A38" s="104" t="s">
        <v>39</v>
      </c>
      <c r="B38" s="104"/>
      <c r="C38" s="104"/>
      <c r="D38" s="81" t="s">
        <v>100</v>
      </c>
      <c r="E38" s="81"/>
    </row>
    <row r="39" spans="1:10" x14ac:dyDescent="0.25">
      <c r="A39" s="104" t="s">
        <v>103</v>
      </c>
      <c r="B39" s="104"/>
      <c r="C39" s="104"/>
      <c r="D39" s="81" t="s">
        <v>102</v>
      </c>
      <c r="E39" s="81"/>
    </row>
    <row r="40" spans="1:10" x14ac:dyDescent="0.25">
      <c r="A40" s="104" t="s">
        <v>40</v>
      </c>
      <c r="B40" s="104"/>
      <c r="C40" s="104"/>
      <c r="D40" s="81" t="s">
        <v>101</v>
      </c>
      <c r="E40" s="81"/>
    </row>
    <row r="41" spans="1:10" x14ac:dyDescent="0.25">
      <c r="A41" s="104" t="s">
        <v>38</v>
      </c>
      <c r="B41" s="104"/>
      <c r="C41" s="104"/>
      <c r="D41" s="81" t="s">
        <v>99</v>
      </c>
      <c r="E41" s="81"/>
    </row>
    <row r="43" spans="1:10" x14ac:dyDescent="0.25">
      <c r="A43" s="81" t="s">
        <v>158</v>
      </c>
      <c r="B43" s="81"/>
      <c r="C43" s="81"/>
      <c r="D43" s="81"/>
      <c r="E43" s="81" t="s">
        <v>159</v>
      </c>
      <c r="F43" s="81"/>
      <c r="G43" s="81"/>
      <c r="H43" s="81" t="s">
        <v>160</v>
      </c>
      <c r="I43" s="81"/>
      <c r="J43" s="81"/>
    </row>
    <row r="44" spans="1:10" x14ac:dyDescent="0.25">
      <c r="A44" s="27"/>
      <c r="B44" s="28"/>
      <c r="C44" s="28"/>
      <c r="D44" s="29"/>
      <c r="E44" s="27"/>
      <c r="F44" s="28"/>
      <c r="G44" s="29"/>
      <c r="H44" s="27"/>
      <c r="I44" s="28"/>
      <c r="J44" s="29"/>
    </row>
    <row r="45" spans="1:10" x14ac:dyDescent="0.25">
      <c r="A45" s="27"/>
      <c r="B45" s="28"/>
      <c r="C45" s="28"/>
      <c r="D45" s="29"/>
      <c r="E45" s="27"/>
      <c r="F45" s="28"/>
      <c r="G45" s="29"/>
      <c r="H45" s="27"/>
      <c r="I45" s="28"/>
      <c r="J45" s="29"/>
    </row>
    <row r="46" spans="1:10" x14ac:dyDescent="0.25">
      <c r="A46" s="27"/>
      <c r="B46" s="28"/>
      <c r="C46" s="28"/>
      <c r="D46" s="29"/>
      <c r="E46" s="27"/>
      <c r="F46" s="28"/>
      <c r="G46" s="29"/>
      <c r="H46" s="27"/>
      <c r="I46" s="28"/>
      <c r="J46" s="29"/>
    </row>
    <row r="47" spans="1:10" x14ac:dyDescent="0.25">
      <c r="A47" s="27"/>
      <c r="B47" s="28"/>
      <c r="C47" s="28"/>
      <c r="D47" s="29"/>
      <c r="E47" s="27"/>
      <c r="F47" s="28"/>
      <c r="G47" s="29"/>
      <c r="H47" s="27"/>
      <c r="I47" s="28"/>
      <c r="J47" s="29"/>
    </row>
    <row r="48" spans="1:10" x14ac:dyDescent="0.25">
      <c r="A48" s="27"/>
      <c r="B48" s="28"/>
      <c r="C48" s="28"/>
      <c r="D48" s="29"/>
      <c r="E48" s="27"/>
      <c r="F48" s="28"/>
      <c r="G48" s="29"/>
      <c r="H48" s="27"/>
      <c r="I48" s="28"/>
      <c r="J48" s="29"/>
    </row>
    <row r="49" spans="1:12" x14ac:dyDescent="0.25">
      <c r="A49" s="81" t="str">
        <f>C4</f>
        <v>Billy Anggoro Sarro</v>
      </c>
      <c r="B49" s="81"/>
      <c r="C49" s="81"/>
      <c r="D49" s="81"/>
      <c r="E49" s="81" t="s">
        <v>225</v>
      </c>
      <c r="F49" s="81"/>
      <c r="G49" s="81"/>
      <c r="H49" s="81" t="s">
        <v>226</v>
      </c>
      <c r="I49" s="81"/>
      <c r="J49" s="81"/>
    </row>
    <row r="51" spans="1:12" x14ac:dyDescent="0.25">
      <c r="A51" s="60" t="s">
        <v>121</v>
      </c>
    </row>
    <row r="52" spans="1:12" s="42" customFormat="1" ht="12.75" x14ac:dyDescent="0.25"/>
    <row r="53" spans="1:12" s="42" customFormat="1" ht="25.5" customHeight="1" x14ac:dyDescent="0.25">
      <c r="A53" s="98" t="s">
        <v>143</v>
      </c>
      <c r="B53" s="98"/>
      <c r="C53" s="98"/>
      <c r="D53" s="98"/>
      <c r="F53" s="97" t="s">
        <v>183</v>
      </c>
      <c r="G53" s="97"/>
    </row>
    <row r="54" spans="1:12" s="42" customFormat="1" ht="12.75" x14ac:dyDescent="0.25">
      <c r="A54" s="97" t="s">
        <v>144</v>
      </c>
      <c r="B54" s="97"/>
      <c r="C54" s="97"/>
      <c r="D54" s="44">
        <v>5</v>
      </c>
      <c r="F54" s="44">
        <v>1</v>
      </c>
      <c r="G54" s="44">
        <v>3</v>
      </c>
    </row>
    <row r="55" spans="1:12" s="42" customFormat="1" ht="12.75" x14ac:dyDescent="0.25">
      <c r="A55" s="97" t="s">
        <v>146</v>
      </c>
      <c r="B55" s="97"/>
      <c r="C55" s="97"/>
      <c r="D55" s="44">
        <v>10</v>
      </c>
      <c r="F55" s="44">
        <v>2</v>
      </c>
      <c r="G55" s="44">
        <v>6</v>
      </c>
    </row>
    <row r="56" spans="1:12" s="42" customFormat="1" ht="12.75" x14ac:dyDescent="0.25">
      <c r="A56" s="97" t="s">
        <v>145</v>
      </c>
      <c r="B56" s="97"/>
      <c r="C56" s="97"/>
      <c r="D56" s="44">
        <v>15</v>
      </c>
      <c r="F56" s="44" t="s">
        <v>147</v>
      </c>
      <c r="G56" s="44">
        <v>9</v>
      </c>
    </row>
    <row r="57" spans="1:12" s="42" customFormat="1" ht="12.75" x14ac:dyDescent="0.25"/>
    <row r="58" spans="1:12" s="42" customFormat="1" ht="12.75" x14ac:dyDescent="0.25"/>
    <row r="59" spans="1:12" ht="14.25" customHeight="1" x14ac:dyDescent="0.25">
      <c r="A59" s="60" t="s">
        <v>152</v>
      </c>
      <c r="B59" s="42"/>
      <c r="C59" s="42"/>
      <c r="D59" s="42"/>
      <c r="E59" s="42"/>
      <c r="F59" s="42"/>
      <c r="G59" s="42"/>
      <c r="H59" s="42"/>
      <c r="I59" s="42"/>
      <c r="J59" s="42"/>
      <c r="K59" s="42"/>
    </row>
    <row r="60" spans="1:12" ht="14.25" customHeight="1" x14ac:dyDescent="0.25">
      <c r="A60" s="60"/>
      <c r="B60" s="42"/>
      <c r="C60" s="42"/>
      <c r="D60" s="42"/>
      <c r="E60" s="42"/>
      <c r="F60" s="42"/>
      <c r="G60" s="42"/>
      <c r="H60" s="42"/>
      <c r="I60" s="42"/>
      <c r="J60" s="42"/>
      <c r="K60" s="42"/>
    </row>
    <row r="61" spans="1:12" x14ac:dyDescent="0.25">
      <c r="A61" s="42" t="s">
        <v>153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</row>
    <row r="62" spans="1:12" ht="30" customHeight="1" x14ac:dyDescent="0.25">
      <c r="A62" s="99" t="s">
        <v>105</v>
      </c>
      <c r="B62" s="100"/>
      <c r="C62" s="101"/>
      <c r="E62" s="105" t="s">
        <v>106</v>
      </c>
      <c r="F62" s="106"/>
      <c r="G62" s="43"/>
      <c r="H62" s="105" t="s">
        <v>107</v>
      </c>
      <c r="I62" s="106"/>
      <c r="J62" s="42"/>
      <c r="K62" s="105" t="s">
        <v>108</v>
      </c>
      <c r="L62" s="106"/>
    </row>
    <row r="63" spans="1:12" x14ac:dyDescent="0.25">
      <c r="A63" s="48" t="s">
        <v>109</v>
      </c>
      <c r="B63" s="102">
        <v>0</v>
      </c>
      <c r="C63" s="103"/>
      <c r="E63" s="44" t="s">
        <v>110</v>
      </c>
      <c r="F63" s="44">
        <v>0</v>
      </c>
      <c r="G63" s="45"/>
      <c r="H63" s="44" t="s">
        <v>111</v>
      </c>
      <c r="I63" s="44">
        <v>0</v>
      </c>
      <c r="J63" s="42"/>
      <c r="K63" s="44">
        <v>1</v>
      </c>
      <c r="L63" s="44">
        <v>1</v>
      </c>
    </row>
    <row r="64" spans="1:12" x14ac:dyDescent="0.25">
      <c r="A64" s="48" t="s">
        <v>112</v>
      </c>
      <c r="B64" s="102">
        <v>5</v>
      </c>
      <c r="C64" s="103"/>
      <c r="E64" s="46" t="s">
        <v>113</v>
      </c>
      <c r="F64" s="44">
        <v>3</v>
      </c>
      <c r="G64" s="45"/>
      <c r="H64" s="46" t="s">
        <v>114</v>
      </c>
      <c r="I64" s="44">
        <v>5</v>
      </c>
      <c r="J64" s="42"/>
      <c r="K64" s="47">
        <v>2</v>
      </c>
      <c r="L64" s="44">
        <v>2</v>
      </c>
    </row>
    <row r="65" spans="1:12" x14ac:dyDescent="0.25">
      <c r="A65" s="48" t="s">
        <v>115</v>
      </c>
      <c r="B65" s="102">
        <v>10</v>
      </c>
      <c r="C65" s="103"/>
      <c r="E65" s="46" t="s">
        <v>116</v>
      </c>
      <c r="F65" s="44">
        <v>5</v>
      </c>
      <c r="G65" s="45"/>
      <c r="H65" s="47">
        <v>7</v>
      </c>
      <c r="I65" s="44">
        <v>15</v>
      </c>
      <c r="J65" s="42"/>
      <c r="K65" s="47">
        <v>3</v>
      </c>
      <c r="L65" s="44">
        <v>3</v>
      </c>
    </row>
    <row r="66" spans="1:12" x14ac:dyDescent="0.25">
      <c r="A66" s="48" t="s">
        <v>117</v>
      </c>
      <c r="B66" s="102">
        <v>15</v>
      </c>
      <c r="C66" s="103"/>
      <c r="E66" s="44" t="s">
        <v>118</v>
      </c>
      <c r="F66" s="44">
        <v>10</v>
      </c>
      <c r="G66" s="45"/>
      <c r="H66" s="47" t="s">
        <v>119</v>
      </c>
      <c r="I66" s="44">
        <v>30</v>
      </c>
      <c r="J66" s="42"/>
      <c r="K66" s="47">
        <v>4</v>
      </c>
      <c r="L66" s="44">
        <v>5</v>
      </c>
    </row>
    <row r="67" spans="1:12" x14ac:dyDescent="0.25">
      <c r="A67" s="42"/>
      <c r="B67" s="42"/>
      <c r="C67" s="42"/>
      <c r="E67" s="42"/>
      <c r="F67" s="42"/>
      <c r="G67" s="42"/>
      <c r="H67" s="42"/>
      <c r="I67" s="42"/>
      <c r="J67" s="42"/>
      <c r="K67" s="44">
        <v>5</v>
      </c>
      <c r="L67" s="44">
        <v>15</v>
      </c>
    </row>
    <row r="68" spans="1:12" x14ac:dyDescent="0.25">
      <c r="A68" s="97" t="s">
        <v>154</v>
      </c>
      <c r="B68" s="97"/>
      <c r="C68" s="97"/>
      <c r="E68" s="42"/>
      <c r="F68" s="42"/>
      <c r="G68" s="42"/>
      <c r="H68" s="42"/>
      <c r="I68" s="42"/>
      <c r="J68" s="42"/>
      <c r="K68" s="44" t="s">
        <v>120</v>
      </c>
      <c r="L68" s="44">
        <v>30</v>
      </c>
    </row>
    <row r="69" spans="1:12" x14ac:dyDescent="0.25">
      <c r="A69" s="50" t="s">
        <v>155</v>
      </c>
      <c r="B69" s="81">
        <v>5</v>
      </c>
      <c r="C69" s="81"/>
    </row>
    <row r="70" spans="1:12" x14ac:dyDescent="0.25">
      <c r="A70" s="50" t="s">
        <v>156</v>
      </c>
      <c r="B70" s="81">
        <v>15</v>
      </c>
      <c r="C70" s="81"/>
    </row>
    <row r="71" spans="1:12" x14ac:dyDescent="0.25">
      <c r="A71" s="50" t="s">
        <v>157</v>
      </c>
      <c r="B71" s="81">
        <v>30</v>
      </c>
      <c r="C71" s="81"/>
    </row>
  </sheetData>
  <mergeCells count="50">
    <mergeCell ref="A37:C37"/>
    <mergeCell ref="E62:F62"/>
    <mergeCell ref="H62:I62"/>
    <mergeCell ref="K62:L62"/>
    <mergeCell ref="H34:J34"/>
    <mergeCell ref="D41:E41"/>
    <mergeCell ref="D40:E40"/>
    <mergeCell ref="D39:E39"/>
    <mergeCell ref="D38:E38"/>
    <mergeCell ref="D37:E37"/>
    <mergeCell ref="A41:C41"/>
    <mergeCell ref="A40:C40"/>
    <mergeCell ref="A39:C39"/>
    <mergeCell ref="E34:F34"/>
    <mergeCell ref="A36:E36"/>
    <mergeCell ref="B66:C66"/>
    <mergeCell ref="B65:C65"/>
    <mergeCell ref="B64:C64"/>
    <mergeCell ref="B63:C63"/>
    <mergeCell ref="A38:C38"/>
    <mergeCell ref="B71:C71"/>
    <mergeCell ref="B70:C70"/>
    <mergeCell ref="B69:C69"/>
    <mergeCell ref="A68:C68"/>
    <mergeCell ref="H43:J43"/>
    <mergeCell ref="E43:G43"/>
    <mergeCell ref="A43:D43"/>
    <mergeCell ref="H49:J49"/>
    <mergeCell ref="E49:G49"/>
    <mergeCell ref="A49:D49"/>
    <mergeCell ref="F53:G53"/>
    <mergeCell ref="A53:D53"/>
    <mergeCell ref="A56:C56"/>
    <mergeCell ref="A55:C55"/>
    <mergeCell ref="A54:C54"/>
    <mergeCell ref="A62:C62"/>
    <mergeCell ref="A26:D26"/>
    <mergeCell ref="A27:D27"/>
    <mergeCell ref="A28:D28"/>
    <mergeCell ref="A29:D29"/>
    <mergeCell ref="E3:J3"/>
    <mergeCell ref="A3:D3"/>
    <mergeCell ref="E15:F15"/>
    <mergeCell ref="A11:D11"/>
    <mergeCell ref="C8:J8"/>
    <mergeCell ref="C7:J7"/>
    <mergeCell ref="C6:J6"/>
    <mergeCell ref="C9:J9"/>
    <mergeCell ref="C5:J5"/>
    <mergeCell ref="C4:J4"/>
  </mergeCells>
  <printOptions horizontalCentered="1"/>
  <pageMargins left="0.5" right="0.5" top="0.5" bottom="0.5" header="0.3" footer="0.3"/>
  <pageSetup paperSize="9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15" zoomScaleNormal="115" workbookViewId="0">
      <selection sqref="A1:A3"/>
    </sheetView>
  </sheetViews>
  <sheetFormatPr defaultColWidth="8.7109375" defaultRowHeight="15" x14ac:dyDescent="0.25"/>
  <cols>
    <col min="1" max="2" width="12.7109375" style="1" customWidth="1"/>
    <col min="3" max="5" width="12.42578125" style="1" customWidth="1"/>
    <col min="6" max="16384" width="8.7109375" style="1"/>
  </cols>
  <sheetData>
    <row r="1" spans="1:6" x14ac:dyDescent="0.25">
      <c r="A1" s="81" t="s">
        <v>47</v>
      </c>
      <c r="B1" s="81" t="s">
        <v>0</v>
      </c>
      <c r="C1" s="81" t="s">
        <v>148</v>
      </c>
      <c r="D1" s="81"/>
      <c r="E1" s="81"/>
    </row>
    <row r="2" spans="1:6" x14ac:dyDescent="0.25">
      <c r="A2" s="81"/>
      <c r="B2" s="81"/>
      <c r="C2" s="3" t="s">
        <v>8</v>
      </c>
      <c r="D2" s="3" t="s">
        <v>9</v>
      </c>
      <c r="E2" s="3" t="s">
        <v>10</v>
      </c>
    </row>
    <row r="3" spans="1:6" ht="45" x14ac:dyDescent="0.25">
      <c r="A3" s="81"/>
      <c r="B3" s="81"/>
      <c r="C3" s="4" t="s">
        <v>11</v>
      </c>
      <c r="D3" s="4" t="s">
        <v>12</v>
      </c>
      <c r="E3" s="4" t="s">
        <v>13</v>
      </c>
    </row>
    <row r="4" spans="1:6" x14ac:dyDescent="0.25">
      <c r="A4" s="62" t="s">
        <v>170</v>
      </c>
      <c r="B4" s="5" t="s">
        <v>2</v>
      </c>
      <c r="C4" s="6">
        <v>0.4</v>
      </c>
      <c r="D4" s="6">
        <v>0.35</v>
      </c>
      <c r="E4" s="6">
        <v>0.25</v>
      </c>
      <c r="F4" s="72">
        <f>SUM(C4:E4)</f>
        <v>1</v>
      </c>
    </row>
    <row r="5" spans="1:6" x14ac:dyDescent="0.25">
      <c r="A5" s="62" t="s">
        <v>169</v>
      </c>
      <c r="B5" s="5" t="s">
        <v>3</v>
      </c>
      <c r="C5" s="6">
        <v>0.45</v>
      </c>
      <c r="D5" s="6">
        <v>0.3</v>
      </c>
      <c r="E5" s="6">
        <v>0.25</v>
      </c>
      <c r="F5" s="72">
        <f t="shared" ref="F5:F9" si="0">SUM(C5:E5)</f>
        <v>1</v>
      </c>
    </row>
    <row r="6" spans="1:6" x14ac:dyDescent="0.25">
      <c r="A6" s="62" t="s">
        <v>168</v>
      </c>
      <c r="B6" s="5" t="s">
        <v>4</v>
      </c>
      <c r="C6" s="6">
        <v>0.45</v>
      </c>
      <c r="D6" s="6">
        <v>0.3</v>
      </c>
      <c r="E6" s="6">
        <v>0.25</v>
      </c>
      <c r="F6" s="72">
        <f t="shared" si="0"/>
        <v>1</v>
      </c>
    </row>
    <row r="7" spans="1:6" x14ac:dyDescent="0.25">
      <c r="A7" s="62" t="s">
        <v>167</v>
      </c>
      <c r="B7" s="5" t="s">
        <v>5</v>
      </c>
      <c r="C7" s="6">
        <v>0.55000000000000004</v>
      </c>
      <c r="D7" s="6">
        <v>0.25</v>
      </c>
      <c r="E7" s="6">
        <v>0.2</v>
      </c>
      <c r="F7" s="72">
        <f t="shared" si="0"/>
        <v>1</v>
      </c>
    </row>
    <row r="8" spans="1:6" x14ac:dyDescent="0.25">
      <c r="A8" s="62" t="s">
        <v>166</v>
      </c>
      <c r="B8" s="5" t="s">
        <v>6</v>
      </c>
      <c r="C8" s="6">
        <v>0.6</v>
      </c>
      <c r="D8" s="6">
        <v>0.2</v>
      </c>
      <c r="E8" s="6">
        <v>0.2</v>
      </c>
      <c r="F8" s="72">
        <f t="shared" si="0"/>
        <v>1</v>
      </c>
    </row>
    <row r="9" spans="1:6" x14ac:dyDescent="0.25">
      <c r="A9" s="62" t="s">
        <v>165</v>
      </c>
      <c r="B9" s="5" t="s">
        <v>7</v>
      </c>
      <c r="C9" s="6">
        <v>0.65</v>
      </c>
      <c r="D9" s="6">
        <v>0.15</v>
      </c>
      <c r="E9" s="6">
        <v>0.2</v>
      </c>
      <c r="F9" s="72">
        <f t="shared" si="0"/>
        <v>1</v>
      </c>
    </row>
  </sheetData>
  <mergeCells count="3">
    <mergeCell ref="C1:E1"/>
    <mergeCell ref="B1:B3"/>
    <mergeCell ref="A1:A3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petunjuk</vt:lpstr>
      <vt:lpstr>faktor 1</vt:lpstr>
      <vt:lpstr>faktor 2</vt:lpstr>
      <vt:lpstr>faktor 3</vt:lpstr>
      <vt:lpstr>result</vt:lpstr>
      <vt:lpstr>bobot</vt:lpstr>
      <vt:lpstr>result!Print_Area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</dc:creator>
  <cp:lastModifiedBy>Dada Mustaqiem</cp:lastModifiedBy>
  <cp:lastPrinted>2020-05-11T00:45:28Z</cp:lastPrinted>
  <dcterms:created xsi:type="dcterms:W3CDTF">2020-01-24T01:04:45Z</dcterms:created>
  <dcterms:modified xsi:type="dcterms:W3CDTF">2022-04-14T06:27:39Z</dcterms:modified>
</cp:coreProperties>
</file>