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1472" windowHeight="4680" activeTab="1"/>
  </bookViews>
  <sheets>
    <sheet name="KPI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J8" i="2"/>
  <c r="J5"/>
  <c r="J11" s="1"/>
  <c r="I8"/>
  <c r="I5"/>
  <c r="H8"/>
  <c r="H5"/>
  <c r="G8"/>
  <c r="F8"/>
  <c r="E8"/>
  <c r="D8"/>
  <c r="G5"/>
  <c r="G11" s="1"/>
  <c r="F5"/>
  <c r="F11" s="1"/>
  <c r="E5"/>
  <c r="E11" s="1"/>
  <c r="D5"/>
  <c r="D11" s="1"/>
  <c r="S19" i="1"/>
  <c r="T18"/>
  <c r="T20" s="1"/>
  <c r="T17"/>
  <c r="T23" s="1"/>
  <c r="S16"/>
  <c r="S15"/>
  <c r="T10"/>
  <c r="S9"/>
  <c r="T8"/>
  <c r="T21" s="1"/>
  <c r="T24" s="1"/>
  <c r="S7"/>
  <c r="S5"/>
  <c r="U6"/>
  <c r="U8" s="1"/>
  <c r="U10" s="1"/>
  <c r="U17"/>
  <c r="U18" s="1"/>
  <c r="U20" s="1"/>
  <c r="M19"/>
  <c r="M18"/>
  <c r="N17"/>
  <c r="N22" s="1"/>
  <c r="M16"/>
  <c r="M15"/>
  <c r="M9"/>
  <c r="N8"/>
  <c r="N21" s="1"/>
  <c r="N24" s="1"/>
  <c r="M7"/>
  <c r="M5"/>
  <c r="I11" i="2" l="1"/>
  <c r="H11"/>
  <c r="F10"/>
  <c r="E10"/>
  <c r="D10"/>
  <c r="G10"/>
  <c r="T22" i="1"/>
  <c r="U23"/>
  <c r="U11"/>
  <c r="U21"/>
  <c r="U24" s="1"/>
  <c r="U22"/>
  <c r="N10"/>
  <c r="N18"/>
  <c r="N20" s="1"/>
  <c r="N23"/>
  <c r="G18"/>
  <c r="G19"/>
  <c r="G16"/>
  <c r="G15"/>
  <c r="G9"/>
  <c r="G7"/>
  <c r="F6"/>
  <c r="F8" s="1"/>
  <c r="E6"/>
  <c r="E8" s="1"/>
  <c r="D6"/>
  <c r="D8" s="1"/>
  <c r="C6"/>
  <c r="G5"/>
  <c r="C8" l="1"/>
  <c r="C21" s="1"/>
  <c r="G6"/>
  <c r="F10"/>
  <c r="F11"/>
  <c r="F21"/>
  <c r="E21"/>
  <c r="E10"/>
  <c r="E11"/>
  <c r="C11"/>
  <c r="C10" l="1"/>
  <c r="G8"/>
  <c r="D11"/>
  <c r="G11" s="1"/>
  <c r="D21"/>
  <c r="G21" s="1"/>
  <c r="D10"/>
  <c r="G10" s="1"/>
  <c r="AH6" l="1"/>
  <c r="AG6"/>
  <c r="AF6"/>
  <c r="AE6"/>
  <c r="AC6"/>
  <c r="AB6"/>
  <c r="AA6"/>
  <c r="Z6"/>
  <c r="X6"/>
  <c r="W6"/>
  <c r="V6"/>
  <c r="R6"/>
  <c r="Q6"/>
  <c r="P6"/>
  <c r="O6"/>
  <c r="L6"/>
  <c r="K6"/>
  <c r="J6"/>
  <c r="I6"/>
  <c r="S6" l="1"/>
  <c r="M6"/>
  <c r="AH17" l="1"/>
  <c r="AH18" s="1"/>
  <c r="AH20" s="1"/>
  <c r="AG17"/>
  <c r="AG18" s="1"/>
  <c r="AG20" s="1"/>
  <c r="AF17"/>
  <c r="AF18" s="1"/>
  <c r="AF20" s="1"/>
  <c r="AE17"/>
  <c r="AE18" s="1"/>
  <c r="AE20" s="1"/>
  <c r="AD17"/>
  <c r="AD18" s="1"/>
  <c r="AD20" s="1"/>
  <c r="AC17"/>
  <c r="AC18" s="1"/>
  <c r="AC20" s="1"/>
  <c r="AB17"/>
  <c r="AB18" s="1"/>
  <c r="AB20" s="1"/>
  <c r="AA17"/>
  <c r="AA18" s="1"/>
  <c r="AA20" s="1"/>
  <c r="Z17"/>
  <c r="Z18" s="1"/>
  <c r="Z20" s="1"/>
  <c r="Y17"/>
  <c r="Y18" s="1"/>
  <c r="Y20" s="1"/>
  <c r="X17"/>
  <c r="X18" s="1"/>
  <c r="X20" s="1"/>
  <c r="W17"/>
  <c r="W18" s="1"/>
  <c r="W20" s="1"/>
  <c r="V17"/>
  <c r="V18" s="1"/>
  <c r="V20" s="1"/>
  <c r="R17"/>
  <c r="R18" s="1"/>
  <c r="R20" s="1"/>
  <c r="Q17"/>
  <c r="Q18" s="1"/>
  <c r="Q20" s="1"/>
  <c r="P17"/>
  <c r="P18" s="1"/>
  <c r="P20" s="1"/>
  <c r="O17"/>
  <c r="L17"/>
  <c r="L20" s="1"/>
  <c r="K17"/>
  <c r="K20" s="1"/>
  <c r="J17"/>
  <c r="J20" s="1"/>
  <c r="I17"/>
  <c r="H17"/>
  <c r="H18" s="1"/>
  <c r="H20" s="1"/>
  <c r="F17"/>
  <c r="F20" s="1"/>
  <c r="E17"/>
  <c r="E20" s="1"/>
  <c r="D17"/>
  <c r="C17"/>
  <c r="C20" s="1"/>
  <c r="AD8"/>
  <c r="Y8"/>
  <c r="H8"/>
  <c r="AH8"/>
  <c r="AH10" s="1"/>
  <c r="AG8"/>
  <c r="AG10" s="1"/>
  <c r="AF8"/>
  <c r="AF10" s="1"/>
  <c r="AE8"/>
  <c r="AE10" s="1"/>
  <c r="AC8"/>
  <c r="AB8"/>
  <c r="AB10" s="1"/>
  <c r="AA8"/>
  <c r="Z8"/>
  <c r="Z10" s="1"/>
  <c r="X8"/>
  <c r="X10" s="1"/>
  <c r="W8"/>
  <c r="W10" s="1"/>
  <c r="V8"/>
  <c r="V10" s="1"/>
  <c r="R8"/>
  <c r="Q8"/>
  <c r="Q10" s="1"/>
  <c r="P8"/>
  <c r="O8"/>
  <c r="L8"/>
  <c r="K8"/>
  <c r="J8"/>
  <c r="I8"/>
  <c r="S8" l="1"/>
  <c r="S17"/>
  <c r="O10"/>
  <c r="O18"/>
  <c r="S18" s="1"/>
  <c r="D20"/>
  <c r="G20" s="1"/>
  <c r="G17"/>
  <c r="I20"/>
  <c r="M20" s="1"/>
  <c r="M17"/>
  <c r="M8"/>
  <c r="AA23"/>
  <c r="AD21"/>
  <c r="AD24" s="1"/>
  <c r="AD10"/>
  <c r="H21"/>
  <c r="H24" s="1"/>
  <c r="H10"/>
  <c r="R22"/>
  <c r="Y21"/>
  <c r="Y24" s="1"/>
  <c r="Y10"/>
  <c r="AE23"/>
  <c r="AC11"/>
  <c r="AC10"/>
  <c r="AA21"/>
  <c r="AA24" s="1"/>
  <c r="AA10"/>
  <c r="R21"/>
  <c r="R24" s="1"/>
  <c r="R10"/>
  <c r="P21"/>
  <c r="P24" s="1"/>
  <c r="P10"/>
  <c r="L11"/>
  <c r="L10"/>
  <c r="K11"/>
  <c r="K10"/>
  <c r="J11"/>
  <c r="J10"/>
  <c r="I21"/>
  <c r="I10"/>
  <c r="AE22"/>
  <c r="W22"/>
  <c r="R23"/>
  <c r="C22"/>
  <c r="AA22"/>
  <c r="W23"/>
  <c r="Q22"/>
  <c r="Z22"/>
  <c r="AH22"/>
  <c r="V23"/>
  <c r="AD23"/>
  <c r="C23"/>
  <c r="V22"/>
  <c r="AD22"/>
  <c r="Q23"/>
  <c r="Z23"/>
  <c r="AH23"/>
  <c r="D22"/>
  <c r="I22"/>
  <c r="D23"/>
  <c r="I23"/>
  <c r="E22"/>
  <c r="J22"/>
  <c r="O22"/>
  <c r="X22"/>
  <c r="AB22"/>
  <c r="AF22"/>
  <c r="E23"/>
  <c r="J23"/>
  <c r="O23"/>
  <c r="X23"/>
  <c r="AB23"/>
  <c r="AF23"/>
  <c r="F22"/>
  <c r="K22"/>
  <c r="P22"/>
  <c r="Y22"/>
  <c r="AC22"/>
  <c r="AG22"/>
  <c r="F23"/>
  <c r="K23"/>
  <c r="P23"/>
  <c r="Y23"/>
  <c r="AC23"/>
  <c r="AG23"/>
  <c r="H22"/>
  <c r="L22"/>
  <c r="H23"/>
  <c r="L23"/>
  <c r="AD11"/>
  <c r="V21"/>
  <c r="V24" s="1"/>
  <c r="V11"/>
  <c r="AF11"/>
  <c r="AF21"/>
  <c r="AF24" s="1"/>
  <c r="Q21"/>
  <c r="Q24" s="1"/>
  <c r="Q11"/>
  <c r="W21"/>
  <c r="W24" s="1"/>
  <c r="W11"/>
  <c r="AB21"/>
  <c r="AB24" s="1"/>
  <c r="AB11"/>
  <c r="AG11"/>
  <c r="AG21"/>
  <c r="AG24" s="1"/>
  <c r="X21"/>
  <c r="X24" s="1"/>
  <c r="X11"/>
  <c r="AH11"/>
  <c r="AH21"/>
  <c r="AH24" s="1"/>
  <c r="O21"/>
  <c r="O11"/>
  <c r="Z11"/>
  <c r="Z21"/>
  <c r="Z24" s="1"/>
  <c r="AE11"/>
  <c r="AE21"/>
  <c r="AE24" s="1"/>
  <c r="AA11"/>
  <c r="K21"/>
  <c r="R11"/>
  <c r="L21"/>
  <c r="P11"/>
  <c r="Y11"/>
  <c r="J21"/>
  <c r="AC21"/>
  <c r="AC24" s="1"/>
  <c r="S10" l="1"/>
  <c r="S11"/>
  <c r="S22"/>
  <c r="S21"/>
  <c r="S23"/>
  <c r="O20"/>
  <c r="S20" s="1"/>
  <c r="G22"/>
  <c r="M10"/>
  <c r="M23"/>
  <c r="M21"/>
  <c r="G23"/>
  <c r="M22"/>
  <c r="I11"/>
  <c r="M11" s="1"/>
</calcChain>
</file>

<file path=xl/sharedStrings.xml><?xml version="1.0" encoding="utf-8"?>
<sst xmlns="http://schemas.openxmlformats.org/spreadsheetml/2006/main" count="128" uniqueCount="75">
  <si>
    <t>Critical Success Factors</t>
  </si>
  <si>
    <t>M3</t>
  </si>
  <si>
    <t>M4</t>
  </si>
  <si>
    <t>M5</t>
  </si>
  <si>
    <t>M6</t>
  </si>
  <si>
    <t>Conversion Rate</t>
  </si>
  <si>
    <t>Buyers and Supplier Chats</t>
  </si>
  <si>
    <t>Gold 200 K</t>
  </si>
  <si>
    <t>W1</t>
  </si>
  <si>
    <t>W2</t>
  </si>
  <si>
    <t>W3</t>
  </si>
  <si>
    <t>W4</t>
  </si>
  <si>
    <t>No</t>
  </si>
  <si>
    <t>Free Registration Rate through web - Self registration</t>
  </si>
  <si>
    <t>FB Likes (1 share = 20 likes)</t>
  </si>
  <si>
    <t>LinkedIn followers</t>
  </si>
  <si>
    <t>Normal 25 K</t>
  </si>
  <si>
    <t>Camphain 1 - Name SMS</t>
  </si>
  <si>
    <t>Camphain 2 - Dialog SMS</t>
  </si>
  <si>
    <t>Camphain 3 - eMails for suppliers</t>
  </si>
  <si>
    <t>Camphain 5 - General Emails</t>
  </si>
  <si>
    <t>Camphain 8 - Radio</t>
  </si>
  <si>
    <t>Camphain 9 - Posters</t>
  </si>
  <si>
    <t>Camphain 12 - LED Screens</t>
  </si>
  <si>
    <t>Camphain 10 - Magazines</t>
  </si>
  <si>
    <t>Camphain 7 - HitAdd</t>
  </si>
  <si>
    <t>Min. Products/services items (x20)</t>
  </si>
  <si>
    <t>Camphain 3 - SEO</t>
  </si>
  <si>
    <t>No of buying leads</t>
  </si>
  <si>
    <t>No of Sales Executives</t>
  </si>
  <si>
    <t>No of contact reached/Followed ups</t>
  </si>
  <si>
    <t>Silver 75 K</t>
  </si>
  <si>
    <t>Returned web visitors</t>
  </si>
  <si>
    <t>Camphain 12 - Greeting Cards</t>
  </si>
  <si>
    <t>Camphain 13 - TV</t>
  </si>
  <si>
    <t>Camphain 12 - Bandard suvinior - Clock, water bottles</t>
  </si>
  <si>
    <t>Free Listing (Classified)</t>
  </si>
  <si>
    <t>Camphain 4 - eMails for constructors and public</t>
  </si>
  <si>
    <t>Target no of visitors</t>
  </si>
  <si>
    <t>4a</t>
  </si>
  <si>
    <t>Paid Registrations in Rs</t>
  </si>
  <si>
    <t>Client complaints on bugs/Sytem downtime</t>
  </si>
  <si>
    <t>M2 - January</t>
  </si>
  <si>
    <t>Conversion Rate 1</t>
  </si>
  <si>
    <t>Conversion Rate 2</t>
  </si>
  <si>
    <t>Budget</t>
  </si>
  <si>
    <t>Actual Costs</t>
  </si>
  <si>
    <t>Profit/Loss</t>
  </si>
  <si>
    <t xml:space="preserve">Planned </t>
  </si>
  <si>
    <t>Actual</t>
  </si>
  <si>
    <t>New web visitors from SEO</t>
  </si>
  <si>
    <t>Likelyhood - sum (Rate x probability)</t>
  </si>
  <si>
    <t>M1 - December -Weekly Plan</t>
  </si>
  <si>
    <t>Camphain 11 - Tradeshows/Events</t>
  </si>
  <si>
    <t>Client Ratings on service satisfaction</t>
  </si>
  <si>
    <t>Actual Costs - Sales</t>
  </si>
  <si>
    <t>Actual Costs - Maketing</t>
  </si>
  <si>
    <t>Actual Costs - IT</t>
  </si>
  <si>
    <t>Actual Costs - Admin/General</t>
  </si>
  <si>
    <t>Budget - Sales</t>
  </si>
  <si>
    <t>Budget - Maketing</t>
  </si>
  <si>
    <t>Budget - IT</t>
  </si>
  <si>
    <t>Budget - Admin/General</t>
  </si>
  <si>
    <t>M2 - Jan</t>
  </si>
  <si>
    <t>M1 - Dec</t>
  </si>
  <si>
    <t>Web site visitors whp involved with Chat</t>
  </si>
  <si>
    <t>M3 - Feb</t>
  </si>
  <si>
    <t>M3- Feb</t>
  </si>
  <si>
    <t>Critical Success Factor Matrix for Guardians.lk</t>
  </si>
  <si>
    <t>Guardians.lk</t>
  </si>
  <si>
    <t>KPI</t>
  </si>
  <si>
    <t>M1</t>
  </si>
  <si>
    <t>M2</t>
  </si>
  <si>
    <t>M7</t>
  </si>
  <si>
    <t>Web site visitors whp involved with Chat + Mobile Chat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</si>
</sst>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"/>
    <numFmt numFmtId="165" formatCode="0.0%"/>
    <numFmt numFmtId="166" formatCode="_(* #,##0_);_(* \(#,##0\);_(* &quot;-&quot;??_);_(@_)"/>
    <numFmt numFmtId="167" formatCode="_(* #,##0.0_);_(* \(#,##0.0\);_(* &quot;-&quot;??_);_(@_)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20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49">
    <xf numFmtId="0" fontId="0" fillId="0" borderId="0" xfId="0"/>
    <xf numFmtId="0" fontId="2" fillId="0" borderId="0" xfId="0" applyFont="1" applyBorder="1" applyAlignment="1">
      <alignment horizontal="center" textRotation="90"/>
    </xf>
    <xf numFmtId="0" fontId="0" fillId="0" borderId="0" xfId="0" applyBorder="1"/>
    <xf numFmtId="0" fontId="2" fillId="0" borderId="1" xfId="0" applyFont="1" applyBorder="1" applyAlignment="1">
      <alignment horizontal="center" textRotation="90"/>
    </xf>
    <xf numFmtId="0" fontId="1" fillId="3" borderId="0" xfId="0" applyFont="1" applyFill="1" applyBorder="1" applyAlignment="1">
      <alignment horizontal="center"/>
    </xf>
    <xf numFmtId="0" fontId="0" fillId="0" borderId="0" xfId="0" applyAlignment="1"/>
    <xf numFmtId="0" fontId="8" fillId="0" borderId="0" xfId="0" applyFont="1"/>
    <xf numFmtId="0" fontId="7" fillId="0" borderId="9" xfId="0" applyFont="1" applyBorder="1" applyAlignment="1">
      <alignment vertical="top"/>
    </xf>
    <xf numFmtId="0" fontId="6" fillId="0" borderId="4" xfId="0" applyFont="1" applyFill="1" applyBorder="1" applyAlignment="1">
      <alignment horizontal="left" vertical="top" wrapText="1"/>
    </xf>
    <xf numFmtId="0" fontId="7" fillId="0" borderId="14" xfId="0" applyFont="1" applyBorder="1"/>
    <xf numFmtId="1" fontId="2" fillId="0" borderId="9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top" wrapText="1"/>
    </xf>
    <xf numFmtId="0" fontId="0" fillId="0" borderId="7" xfId="0" applyFill="1" applyBorder="1" applyAlignment="1">
      <alignment horizontal="center" vertical="top" wrapText="1"/>
    </xf>
    <xf numFmtId="0" fontId="5" fillId="0" borderId="19" xfId="0" applyFont="1" applyFill="1" applyBorder="1" applyAlignment="1">
      <alignment horizontal="left" vertical="top" wrapText="1" indent="2"/>
    </xf>
    <xf numFmtId="0" fontId="5" fillId="0" borderId="20" xfId="0" applyFont="1" applyBorder="1" applyAlignment="1">
      <alignment horizontal="left" indent="2"/>
    </xf>
    <xf numFmtId="0" fontId="8" fillId="0" borderId="7" xfId="0" applyFont="1" applyFill="1" applyBorder="1" applyAlignment="1">
      <alignment horizontal="center" vertical="top" wrapText="1"/>
    </xf>
    <xf numFmtId="0" fontId="0" fillId="0" borderId="7" xfId="0" applyFill="1" applyBorder="1" applyAlignment="1">
      <alignment horizontal="right" vertical="top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19" xfId="0" applyFont="1" applyFill="1" applyBorder="1" applyAlignment="1">
      <alignment horizontal="left" vertical="top" wrapText="1"/>
    </xf>
    <xf numFmtId="0" fontId="4" fillId="0" borderId="18" xfId="0" applyFont="1" applyFill="1" applyBorder="1" applyAlignment="1">
      <alignment horizontal="left" vertical="top" wrapText="1"/>
    </xf>
    <xf numFmtId="0" fontId="0" fillId="0" borderId="14" xfId="0" applyFill="1" applyBorder="1" applyAlignment="1">
      <alignment horizontal="right" vertical="top" wrapText="1"/>
    </xf>
    <xf numFmtId="0" fontId="0" fillId="0" borderId="9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10" fillId="0" borderId="15" xfId="0" applyFont="1" applyFill="1" applyBorder="1" applyAlignment="1">
      <alignment horizontal="left" vertical="top" wrapText="1"/>
    </xf>
    <xf numFmtId="0" fontId="10" fillId="0" borderId="12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14" fillId="0" borderId="0" xfId="0" applyFont="1"/>
    <xf numFmtId="1" fontId="0" fillId="0" borderId="9" xfId="0" applyNumberFormat="1" applyFont="1" applyBorder="1" applyAlignment="1">
      <alignment horizontal="center" vertical="center"/>
    </xf>
    <xf numFmtId="1" fontId="12" fillId="3" borderId="7" xfId="0" applyNumberFormat="1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9" fontId="0" fillId="0" borderId="11" xfId="1" applyFont="1" applyBorder="1" applyAlignment="1">
      <alignment horizontal="center" vertical="center"/>
    </xf>
    <xf numFmtId="165" fontId="11" fillId="0" borderId="7" xfId="1" applyNumberFormat="1" applyFont="1" applyBorder="1" applyAlignment="1">
      <alignment horizontal="center" vertical="center"/>
    </xf>
    <xf numFmtId="1" fontId="0" fillId="0" borderId="7" xfId="0" applyNumberFormat="1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top" wrapText="1"/>
    </xf>
    <xf numFmtId="1" fontId="0" fillId="0" borderId="8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165" fontId="8" fillId="0" borderId="0" xfId="1" applyNumberFormat="1" applyFont="1" applyBorder="1" applyAlignment="1">
      <alignment horizontal="center" vertical="center"/>
    </xf>
    <xf numFmtId="0" fontId="5" fillId="0" borderId="22" xfId="0" applyFont="1" applyFill="1" applyBorder="1" applyAlignment="1">
      <alignment horizontal="left" vertical="top" wrapText="1" indent="2"/>
    </xf>
    <xf numFmtId="164" fontId="2" fillId="0" borderId="11" xfId="0" applyNumberFormat="1" applyFont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top" wrapText="1"/>
    </xf>
    <xf numFmtId="1" fontId="0" fillId="0" borderId="3" xfId="0" applyNumberFormat="1" applyFont="1" applyBorder="1" applyAlignment="1">
      <alignment horizontal="center" vertical="center"/>
    </xf>
    <xf numFmtId="0" fontId="5" fillId="0" borderId="11" xfId="0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 wrapText="1"/>
    </xf>
    <xf numFmtId="1" fontId="0" fillId="0" borderId="16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top" wrapText="1"/>
    </xf>
    <xf numFmtId="0" fontId="0" fillId="0" borderId="2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166" fontId="0" fillId="0" borderId="11" xfId="2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6" fontId="0" fillId="0" borderId="7" xfId="2" applyNumberFormat="1" applyFont="1" applyBorder="1" applyAlignment="1">
      <alignment horizontal="center" vertical="center"/>
    </xf>
    <xf numFmtId="166" fontId="0" fillId="0" borderId="7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66" fontId="12" fillId="3" borderId="14" xfId="2" applyNumberFormat="1" applyFont="1" applyFill="1" applyBorder="1" applyAlignment="1">
      <alignment horizontal="center" vertical="center"/>
    </xf>
    <xf numFmtId="166" fontId="0" fillId="0" borderId="7" xfId="2" applyNumberFormat="1" applyFont="1" applyBorder="1" applyAlignment="1">
      <alignment horizontal="center"/>
    </xf>
    <xf numFmtId="1" fontId="12" fillId="3" borderId="28" xfId="0" applyNumberFormat="1" applyFont="1" applyFill="1" applyBorder="1" applyAlignment="1">
      <alignment horizontal="center" vertical="center"/>
    </xf>
    <xf numFmtId="166" fontId="12" fillId="3" borderId="21" xfId="2" applyNumberFormat="1" applyFont="1" applyFill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/>
    </xf>
    <xf numFmtId="166" fontId="12" fillId="3" borderId="7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166" fontId="2" fillId="0" borderId="11" xfId="2" applyNumberFormat="1" applyFont="1" applyBorder="1" applyAlignment="1">
      <alignment horizontal="center" vertical="center"/>
    </xf>
    <xf numFmtId="165" fontId="11" fillId="0" borderId="7" xfId="1" applyNumberFormat="1" applyFont="1" applyBorder="1" applyAlignment="1">
      <alignment horizontal="right" vertical="center"/>
    </xf>
    <xf numFmtId="166" fontId="2" fillId="0" borderId="8" xfId="2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65" fontId="11" fillId="0" borderId="28" xfId="1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65" fontId="11" fillId="0" borderId="19" xfId="1" applyNumberFormat="1" applyFont="1" applyBorder="1" applyAlignment="1">
      <alignment horizontal="center" vertical="center"/>
    </xf>
    <xf numFmtId="166" fontId="12" fillId="3" borderId="18" xfId="2" applyNumberFormat="1" applyFont="1" applyFill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1" fontId="12" fillId="3" borderId="19" xfId="0" applyNumberFormat="1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/>
    </xf>
    <xf numFmtId="166" fontId="2" fillId="0" borderId="29" xfId="2" applyNumberFormat="1" applyFont="1" applyBorder="1" applyAlignment="1">
      <alignment horizontal="center" vertical="center"/>
    </xf>
    <xf numFmtId="165" fontId="11" fillId="0" borderId="28" xfId="1" applyNumberFormat="1" applyFont="1" applyBorder="1" applyAlignment="1">
      <alignment horizontal="right" vertical="center"/>
    </xf>
    <xf numFmtId="166" fontId="2" fillId="0" borderId="26" xfId="2" applyNumberFormat="1" applyFont="1" applyBorder="1" applyAlignment="1">
      <alignment horizontal="center" vertical="center"/>
    </xf>
    <xf numFmtId="1" fontId="0" fillId="0" borderId="19" xfId="0" applyNumberFormat="1" applyFont="1" applyBorder="1" applyAlignment="1">
      <alignment horizontal="center" vertical="center"/>
    </xf>
    <xf numFmtId="0" fontId="10" fillId="0" borderId="32" xfId="0" applyFont="1" applyFill="1" applyBorder="1" applyAlignment="1">
      <alignment horizontal="left" vertical="top" wrapText="1"/>
    </xf>
    <xf numFmtId="0" fontId="0" fillId="0" borderId="14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3" xfId="0" applyBorder="1"/>
    <xf numFmtId="0" fontId="0" fillId="0" borderId="33" xfId="0" applyBorder="1" applyAlignment="1"/>
    <xf numFmtId="0" fontId="0" fillId="0" borderId="34" xfId="0" applyBorder="1" applyAlignment="1"/>
    <xf numFmtId="0" fontId="0" fillId="0" borderId="23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66" fontId="0" fillId="0" borderId="28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5" fontId="2" fillId="9" borderId="10" xfId="1" applyNumberFormat="1" applyFont="1" applyFill="1" applyBorder="1" applyAlignment="1">
      <alignment horizontal="center" vertical="center"/>
    </xf>
    <xf numFmtId="1" fontId="0" fillId="9" borderId="9" xfId="0" applyNumberFormat="1" applyFont="1" applyFill="1" applyBorder="1" applyAlignment="1">
      <alignment horizontal="center" vertical="center"/>
    </xf>
    <xf numFmtId="1" fontId="0" fillId="9" borderId="17" xfId="0" applyNumberFormat="1" applyFont="1" applyFill="1" applyBorder="1" applyAlignment="1">
      <alignment horizontal="center" vertical="center"/>
    </xf>
    <xf numFmtId="1" fontId="0" fillId="9" borderId="7" xfId="0" applyNumberFormat="1" applyFont="1" applyFill="1" applyBorder="1" applyAlignment="1">
      <alignment horizontal="center" vertical="center"/>
    </xf>
    <xf numFmtId="1" fontId="0" fillId="9" borderId="19" xfId="0" applyNumberFormat="1" applyFont="1" applyFill="1" applyBorder="1" applyAlignment="1">
      <alignment horizontal="center" vertical="center"/>
    </xf>
    <xf numFmtId="10" fontId="0" fillId="9" borderId="7" xfId="1" applyNumberFormat="1" applyFont="1" applyFill="1" applyBorder="1" applyAlignment="1">
      <alignment horizontal="center" vertical="center"/>
    </xf>
    <xf numFmtId="165" fontId="8" fillId="9" borderId="19" xfId="1" applyNumberFormat="1" applyFont="1" applyFill="1" applyBorder="1" applyAlignment="1">
      <alignment horizontal="center" vertical="center"/>
    </xf>
    <xf numFmtId="1" fontId="12" fillId="9" borderId="19" xfId="0" applyNumberFormat="1" applyFont="1" applyFill="1" applyBorder="1" applyAlignment="1">
      <alignment horizontal="center" vertical="center"/>
    </xf>
    <xf numFmtId="9" fontId="0" fillId="9" borderId="7" xfId="1" applyFont="1" applyFill="1" applyBorder="1" applyAlignment="1">
      <alignment horizontal="center" vertical="center"/>
    </xf>
    <xf numFmtId="166" fontId="12" fillId="9" borderId="19" xfId="2" applyNumberFormat="1" applyFont="1" applyFill="1" applyBorder="1" applyAlignment="1">
      <alignment horizontal="center" vertical="center"/>
    </xf>
    <xf numFmtId="1" fontId="0" fillId="9" borderId="8" xfId="0" applyNumberFormat="1" applyFont="1" applyFill="1" applyBorder="1" applyAlignment="1">
      <alignment horizontal="center" vertical="center"/>
    </xf>
    <xf numFmtId="9" fontId="0" fillId="9" borderId="20" xfId="0" applyNumberFormat="1" applyFont="1" applyFill="1" applyBorder="1" applyAlignment="1">
      <alignment horizontal="center" vertical="center"/>
    </xf>
    <xf numFmtId="9" fontId="0" fillId="9" borderId="10" xfId="0" applyNumberFormat="1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9" fontId="0" fillId="9" borderId="11" xfId="1" applyFont="1" applyFill="1" applyBorder="1" applyAlignment="1">
      <alignment horizontal="center" vertical="center"/>
    </xf>
    <xf numFmtId="1" fontId="0" fillId="9" borderId="14" xfId="0" applyNumberFormat="1" applyFont="1" applyFill="1" applyBorder="1" applyAlignment="1">
      <alignment horizontal="center" vertical="center"/>
    </xf>
    <xf numFmtId="1" fontId="0" fillId="9" borderId="1" xfId="0" applyNumberFormat="1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0" fillId="9" borderId="9" xfId="0" applyFont="1" applyFill="1" applyBorder="1" applyAlignment="1">
      <alignment horizontal="center"/>
    </xf>
    <xf numFmtId="0" fontId="0" fillId="9" borderId="28" xfId="0" applyFont="1" applyFill="1" applyBorder="1" applyAlignment="1">
      <alignment horizontal="center"/>
    </xf>
    <xf numFmtId="0" fontId="0" fillId="9" borderId="7" xfId="0" applyFont="1" applyFill="1" applyBorder="1" applyAlignment="1">
      <alignment horizontal="center"/>
    </xf>
    <xf numFmtId="0" fontId="0" fillId="9" borderId="26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0" borderId="40" xfId="0" applyBorder="1" applyAlignment="1"/>
    <xf numFmtId="0" fontId="0" fillId="0" borderId="41" xfId="0" applyBorder="1"/>
    <xf numFmtId="0" fontId="0" fillId="9" borderId="36" xfId="0" applyFill="1" applyBorder="1"/>
    <xf numFmtId="0" fontId="0" fillId="9" borderId="34" xfId="0" applyFill="1" applyBorder="1"/>
    <xf numFmtId="0" fontId="0" fillId="9" borderId="25" xfId="0" applyFont="1" applyFill="1" applyBorder="1" applyAlignment="1">
      <alignment horizontal="center"/>
    </xf>
    <xf numFmtId="0" fontId="0" fillId="9" borderId="23" xfId="0" applyFont="1" applyFill="1" applyBorder="1" applyAlignment="1">
      <alignment horizontal="center"/>
    </xf>
    <xf numFmtId="0" fontId="16" fillId="0" borderId="33" xfId="0" applyFont="1" applyFill="1" applyBorder="1" applyAlignment="1">
      <alignment horizontal="left" vertical="top" wrapText="1"/>
    </xf>
    <xf numFmtId="0" fontId="17" fillId="0" borderId="33" xfId="0" applyFont="1" applyFill="1" applyBorder="1" applyAlignment="1">
      <alignment horizontal="left" vertical="top" wrapText="1"/>
    </xf>
    <xf numFmtId="0" fontId="0" fillId="9" borderId="23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9" fontId="0" fillId="0" borderId="22" xfId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1" fontId="0" fillId="0" borderId="18" xfId="0" applyNumberFormat="1" applyFont="1" applyBorder="1" applyAlignment="1">
      <alignment horizontal="center" vertical="center"/>
    </xf>
    <xf numFmtId="0" fontId="0" fillId="9" borderId="9" xfId="0" applyFont="1" applyFill="1" applyBorder="1" applyAlignment="1">
      <alignment horizontal="center" vertical="center"/>
    </xf>
    <xf numFmtId="1" fontId="0" fillId="0" borderId="28" xfId="0" applyNumberFormat="1" applyFont="1" applyBorder="1" applyAlignment="1">
      <alignment horizontal="center" vertical="center"/>
    </xf>
    <xf numFmtId="1" fontId="0" fillId="0" borderId="21" xfId="0" applyNumberFormat="1" applyFont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38" xfId="0" applyFont="1" applyFill="1" applyBorder="1" applyAlignment="1">
      <alignment horizontal="left" vertical="top" wrapText="1" indent="2"/>
    </xf>
    <xf numFmtId="0" fontId="5" fillId="0" borderId="38" xfId="0" applyFont="1" applyFill="1" applyBorder="1" applyAlignment="1">
      <alignment horizontal="left" vertical="top" wrapText="1"/>
    </xf>
    <xf numFmtId="0" fontId="5" fillId="0" borderId="39" xfId="0" applyFont="1" applyFill="1" applyBorder="1" applyAlignment="1">
      <alignment horizontal="left" vertical="top" wrapText="1" indent="2"/>
    </xf>
    <xf numFmtId="0" fontId="0" fillId="0" borderId="15" xfId="0" applyBorder="1"/>
    <xf numFmtId="0" fontId="0" fillId="0" borderId="13" xfId="0" applyBorder="1"/>
    <xf numFmtId="0" fontId="0" fillId="0" borderId="12" xfId="0" applyBorder="1"/>
    <xf numFmtId="0" fontId="0" fillId="0" borderId="32" xfId="0" applyBorder="1"/>
    <xf numFmtId="0" fontId="0" fillId="9" borderId="16" xfId="0" applyFill="1" applyBorder="1"/>
    <xf numFmtId="0" fontId="0" fillId="9" borderId="29" xfId="0" applyFill="1" applyBorder="1"/>
    <xf numFmtId="0" fontId="0" fillId="9" borderId="28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2" xfId="0" applyFill="1" applyBorder="1"/>
    <xf numFmtId="0" fontId="0" fillId="9" borderId="32" xfId="0" applyFill="1" applyBorder="1"/>
    <xf numFmtId="0" fontId="0" fillId="0" borderId="42" xfId="0" applyBorder="1"/>
    <xf numFmtId="0" fontId="0" fillId="0" borderId="43" xfId="0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 applyAlignment="1"/>
    <xf numFmtId="0" fontId="0" fillId="0" borderId="5" xfId="0" applyBorder="1"/>
    <xf numFmtId="0" fontId="0" fillId="0" borderId="44" xfId="0" applyBorder="1" applyAlignment="1"/>
    <xf numFmtId="0" fontId="0" fillId="0" borderId="6" xfId="0" applyBorder="1"/>
    <xf numFmtId="0" fontId="0" fillId="0" borderId="45" xfId="0" applyBorder="1"/>
    <xf numFmtId="0" fontId="0" fillId="0" borderId="46" xfId="0" applyBorder="1" applyAlignment="1"/>
    <xf numFmtId="0" fontId="0" fillId="9" borderId="26" xfId="0" applyFill="1" applyBorder="1"/>
    <xf numFmtId="0" fontId="0" fillId="0" borderId="47" xfId="0" applyBorder="1"/>
    <xf numFmtId="0" fontId="0" fillId="0" borderId="42" xfId="0" applyBorder="1" applyAlignment="1"/>
    <xf numFmtId="0" fontId="0" fillId="0" borderId="48" xfId="0" applyBorder="1" applyAlignment="1"/>
    <xf numFmtId="0" fontId="0" fillId="0" borderId="29" xfId="0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  <xf numFmtId="1" fontId="0" fillId="0" borderId="26" xfId="0" applyNumberFormat="1" applyFont="1" applyBorder="1" applyAlignment="1">
      <alignment horizontal="center" vertical="center"/>
    </xf>
    <xf numFmtId="1" fontId="0" fillId="9" borderId="4" xfId="0" applyNumberFormat="1" applyFont="1" applyFill="1" applyBorder="1" applyAlignment="1">
      <alignment horizontal="center" vertical="center"/>
    </xf>
    <xf numFmtId="1" fontId="0" fillId="9" borderId="20" xfId="0" applyNumberFormat="1" applyFont="1" applyFill="1" applyBorder="1" applyAlignment="1">
      <alignment horizontal="center" vertical="center"/>
    </xf>
    <xf numFmtId="0" fontId="0" fillId="9" borderId="20" xfId="0" applyFont="1" applyFill="1" applyBorder="1" applyAlignment="1">
      <alignment horizontal="center" vertical="center"/>
    </xf>
    <xf numFmtId="1" fontId="0" fillId="9" borderId="11" xfId="0" applyNumberFormat="1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" fontId="0" fillId="9" borderId="23" xfId="0" applyNumberFormat="1" applyFont="1" applyFill="1" applyBorder="1" applyAlignment="1">
      <alignment horizontal="center" vertical="center"/>
    </xf>
    <xf numFmtId="167" fontId="0" fillId="9" borderId="7" xfId="2" applyNumberFormat="1" applyFont="1" applyFill="1" applyBorder="1" applyAlignment="1">
      <alignment horizontal="center" vertical="center"/>
    </xf>
    <xf numFmtId="166" fontId="1" fillId="6" borderId="7" xfId="2" applyNumberFormat="1" applyFont="1" applyFill="1" applyBorder="1" applyAlignment="1"/>
    <xf numFmtId="166" fontId="1" fillId="6" borderId="7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0" fontId="0" fillId="0" borderId="5" xfId="0" applyBorder="1" applyAlignment="1"/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left" vertical="top" wrapText="1"/>
    </xf>
    <xf numFmtId="0" fontId="6" fillId="0" borderId="49" xfId="0" applyFont="1" applyFill="1" applyBorder="1" applyAlignment="1">
      <alignment horizontal="left" vertical="top" wrapText="1"/>
    </xf>
    <xf numFmtId="0" fontId="7" fillId="0" borderId="49" xfId="0" applyFont="1" applyBorder="1" applyAlignment="1">
      <alignment vertical="top"/>
    </xf>
    <xf numFmtId="0" fontId="7" fillId="0" borderId="49" xfId="0" applyFont="1" applyBorder="1"/>
    <xf numFmtId="0" fontId="2" fillId="0" borderId="49" xfId="0" applyFont="1" applyFill="1" applyBorder="1" applyAlignment="1">
      <alignment horizontal="left" vertical="top" wrapText="1"/>
    </xf>
    <xf numFmtId="1" fontId="0" fillId="0" borderId="49" xfId="0" applyNumberFormat="1" applyFont="1" applyBorder="1" applyAlignment="1">
      <alignment horizontal="center" vertical="center"/>
    </xf>
    <xf numFmtId="9" fontId="0" fillId="0" borderId="49" xfId="1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4" fillId="0" borderId="50" xfId="0" applyFont="1" applyFill="1" applyBorder="1" applyAlignment="1">
      <alignment horizontal="left" vertical="top" wrapText="1"/>
    </xf>
    <xf numFmtId="0" fontId="0" fillId="0" borderId="50" xfId="0" applyFont="1" applyBorder="1" applyAlignment="1">
      <alignment horizontal="center" vertical="center"/>
    </xf>
    <xf numFmtId="1" fontId="0" fillId="0" borderId="50" xfId="0" applyNumberFormat="1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9" fontId="0" fillId="0" borderId="52" xfId="1" applyFont="1" applyBorder="1" applyAlignment="1">
      <alignment horizontal="center" vertical="center"/>
    </xf>
    <xf numFmtId="1" fontId="0" fillId="0" borderId="52" xfId="0" applyNumberFormat="1" applyFont="1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2" fillId="0" borderId="54" xfId="0" applyFont="1" applyFill="1" applyBorder="1" applyAlignment="1">
      <alignment horizontal="left" vertical="top" wrapText="1"/>
    </xf>
    <xf numFmtId="0" fontId="0" fillId="0" borderId="54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66"/>
      <color rgb="FFFBB5F1"/>
      <color rgb="FF6309E7"/>
      <color rgb="FFFF9999"/>
      <color rgb="FF99CCFF"/>
      <color rgb="FF99FF99"/>
      <color rgb="FFFF99FF"/>
      <color rgb="FFFF00FF"/>
      <color rgb="FF66FF33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3"/>
  <sheetViews>
    <sheetView showGridLines="0" zoomScale="93" zoomScaleNormal="93" workbookViewId="0">
      <selection activeCell="B15" sqref="B15:F25"/>
    </sheetView>
  </sheetViews>
  <sheetFormatPr defaultRowHeight="14.4"/>
  <cols>
    <col min="1" max="1" width="6.6640625" customWidth="1"/>
    <col min="2" max="2" width="38.109375" customWidth="1"/>
    <col min="3" max="3" width="9.44140625" bestFit="1" customWidth="1"/>
    <col min="4" max="4" width="10.109375" customWidth="1"/>
    <col min="5" max="5" width="9.5546875" bestFit="1" customWidth="1"/>
    <col min="6" max="6" width="9.109375" style="5"/>
    <col min="7" max="8" width="14.33203125" style="2" customWidth="1"/>
    <col min="9" max="9" width="9.21875" bestFit="1" customWidth="1"/>
    <col min="10" max="10" width="9.109375" customWidth="1"/>
    <col min="11" max="11" width="12.33203125" customWidth="1"/>
    <col min="12" max="12" width="9.109375" style="5"/>
    <col min="13" max="14" width="14.33203125" style="2" customWidth="1"/>
    <col min="15" max="15" width="9.44140625" customWidth="1"/>
    <col min="16" max="16" width="10.5546875" customWidth="1"/>
    <col min="17" max="17" width="11.5546875" customWidth="1"/>
    <col min="18" max="18" width="9.109375" style="5"/>
    <col min="19" max="20" width="14.33203125" style="2" customWidth="1"/>
    <col min="21" max="21" width="9.21875" bestFit="1" customWidth="1"/>
    <col min="22" max="22" width="9.6640625" customWidth="1"/>
    <col min="23" max="23" width="9.21875" bestFit="1" customWidth="1"/>
    <col min="24" max="24" width="9.109375" style="5"/>
    <col min="25" max="25" width="1.5546875" style="2" customWidth="1"/>
    <col min="26" max="26" width="10.109375" customWidth="1"/>
    <col min="27" max="27" width="10.5546875" customWidth="1"/>
    <col min="28" max="28" width="11" bestFit="1" customWidth="1"/>
    <col min="29" max="29" width="11" style="5" bestFit="1" customWidth="1"/>
    <col min="30" max="30" width="1.5546875" style="2" customWidth="1"/>
    <col min="31" max="31" width="13" customWidth="1"/>
    <col min="32" max="32" width="12.88671875" customWidth="1"/>
    <col min="33" max="33" width="11" bestFit="1" customWidth="1"/>
    <col min="34" max="34" width="11" style="5" bestFit="1" customWidth="1"/>
  </cols>
  <sheetData>
    <row r="1" spans="1:34" ht="25.8">
      <c r="A1" s="208" t="s">
        <v>68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88"/>
      <c r="T1" s="88"/>
      <c r="AE1" s="41" t="s">
        <v>69</v>
      </c>
    </row>
    <row r="2" spans="1:34" ht="15" thickBot="1">
      <c r="B2" t="s">
        <v>29</v>
      </c>
      <c r="F2" s="5">
        <v>2</v>
      </c>
      <c r="L2" s="5">
        <v>2</v>
      </c>
      <c r="R2" s="5">
        <v>2</v>
      </c>
      <c r="X2" s="5">
        <v>2</v>
      </c>
      <c r="AC2" s="5">
        <v>2</v>
      </c>
      <c r="AH2" s="5">
        <v>2</v>
      </c>
    </row>
    <row r="3" spans="1:34" ht="15.75" customHeight="1" thickBot="1">
      <c r="A3" s="209" t="s">
        <v>12</v>
      </c>
      <c r="B3" s="209" t="s">
        <v>0</v>
      </c>
      <c r="C3" s="214" t="s">
        <v>52</v>
      </c>
      <c r="D3" s="215"/>
      <c r="E3" s="215"/>
      <c r="F3" s="216"/>
      <c r="G3" s="100" t="s">
        <v>64</v>
      </c>
      <c r="H3" s="100" t="s">
        <v>64</v>
      </c>
      <c r="I3" s="217" t="s">
        <v>42</v>
      </c>
      <c r="J3" s="218"/>
      <c r="K3" s="218"/>
      <c r="L3" s="219"/>
      <c r="M3" s="100" t="s">
        <v>63</v>
      </c>
      <c r="N3" s="100" t="s">
        <v>63</v>
      </c>
      <c r="O3" s="220" t="s">
        <v>1</v>
      </c>
      <c r="P3" s="221"/>
      <c r="Q3" s="221"/>
      <c r="R3" s="222"/>
      <c r="S3" s="100" t="s">
        <v>66</v>
      </c>
      <c r="T3" s="100" t="s">
        <v>67</v>
      </c>
      <c r="U3" s="223" t="s">
        <v>2</v>
      </c>
      <c r="V3" s="224"/>
      <c r="W3" s="224"/>
      <c r="X3" s="225"/>
      <c r="Y3" s="4"/>
      <c r="Z3" s="220" t="s">
        <v>3</v>
      </c>
      <c r="AA3" s="221"/>
      <c r="AB3" s="221"/>
      <c r="AC3" s="222"/>
      <c r="AD3" s="4"/>
      <c r="AE3" s="211" t="s">
        <v>4</v>
      </c>
      <c r="AF3" s="212"/>
      <c r="AG3" s="212"/>
      <c r="AH3" s="213"/>
    </row>
    <row r="4" spans="1:34" ht="21" thickBot="1">
      <c r="A4" s="210"/>
      <c r="B4" s="210"/>
      <c r="C4" s="3" t="s">
        <v>8</v>
      </c>
      <c r="D4" s="3" t="s">
        <v>9</v>
      </c>
      <c r="E4" s="3" t="s">
        <v>10</v>
      </c>
      <c r="F4" s="3" t="s">
        <v>11</v>
      </c>
      <c r="G4" s="122" t="s">
        <v>48</v>
      </c>
      <c r="H4" s="122" t="s">
        <v>49</v>
      </c>
      <c r="I4" s="3" t="s">
        <v>8</v>
      </c>
      <c r="J4" s="3" t="s">
        <v>9</v>
      </c>
      <c r="K4" s="3" t="s">
        <v>10</v>
      </c>
      <c r="L4" s="3" t="s">
        <v>11</v>
      </c>
      <c r="M4" s="122" t="s">
        <v>48</v>
      </c>
      <c r="N4" s="122" t="s">
        <v>49</v>
      </c>
      <c r="O4" s="3" t="s">
        <v>8</v>
      </c>
      <c r="P4" s="3" t="s">
        <v>9</v>
      </c>
      <c r="Q4" s="3" t="s">
        <v>10</v>
      </c>
      <c r="R4" s="3" t="s">
        <v>11</v>
      </c>
      <c r="S4" s="122" t="s">
        <v>48</v>
      </c>
      <c r="T4" s="122" t="s">
        <v>49</v>
      </c>
      <c r="U4" s="3" t="s">
        <v>8</v>
      </c>
      <c r="V4" s="3" t="s">
        <v>9</v>
      </c>
      <c r="W4" s="3" t="s">
        <v>10</v>
      </c>
      <c r="X4" s="3" t="s">
        <v>11</v>
      </c>
      <c r="Y4" s="1"/>
      <c r="Z4" s="3" t="s">
        <v>8</v>
      </c>
      <c r="AA4" s="3" t="s">
        <v>9</v>
      </c>
      <c r="AB4" s="3" t="s">
        <v>10</v>
      </c>
      <c r="AC4" s="3" t="s">
        <v>11</v>
      </c>
      <c r="AD4" s="1"/>
      <c r="AE4" s="3" t="s">
        <v>8</v>
      </c>
      <c r="AF4" s="3" t="s">
        <v>9</v>
      </c>
      <c r="AG4" s="3" t="s">
        <v>10</v>
      </c>
      <c r="AH4" s="3" t="s">
        <v>11</v>
      </c>
    </row>
    <row r="5" spans="1:34">
      <c r="A5" s="21">
        <v>1</v>
      </c>
      <c r="B5" s="60" t="s">
        <v>36</v>
      </c>
      <c r="C5" s="10">
        <v>100</v>
      </c>
      <c r="D5" s="10">
        <v>100</v>
      </c>
      <c r="E5" s="10">
        <v>100</v>
      </c>
      <c r="F5" s="92">
        <v>100</v>
      </c>
      <c r="G5" s="123">
        <f>SUM(C5:F5)</f>
        <v>400</v>
      </c>
      <c r="H5" s="124"/>
      <c r="I5" s="94">
        <v>250</v>
      </c>
      <c r="J5" s="10">
        <v>250</v>
      </c>
      <c r="K5" s="10">
        <v>250</v>
      </c>
      <c r="L5" s="10">
        <v>250</v>
      </c>
      <c r="M5" s="123">
        <f>SUM(I5:L5)</f>
        <v>1000</v>
      </c>
      <c r="N5" s="124"/>
      <c r="O5" s="10">
        <v>250</v>
      </c>
      <c r="P5" s="10">
        <v>250</v>
      </c>
      <c r="Q5" s="10">
        <v>250</v>
      </c>
      <c r="R5" s="10">
        <v>250</v>
      </c>
      <c r="S5" s="123">
        <f>SUM(O5:R5)</f>
        <v>1000</v>
      </c>
      <c r="T5" s="124"/>
      <c r="U5" s="10">
        <v>250</v>
      </c>
      <c r="V5" s="10">
        <v>250</v>
      </c>
      <c r="W5" s="10">
        <v>250</v>
      </c>
      <c r="X5" s="10">
        <v>250</v>
      </c>
      <c r="Y5" s="61"/>
      <c r="Z5" s="10">
        <v>250</v>
      </c>
      <c r="AA5" s="10">
        <v>250</v>
      </c>
      <c r="AB5" s="10">
        <v>250</v>
      </c>
      <c r="AC5" s="10">
        <v>250</v>
      </c>
      <c r="AD5" s="61"/>
      <c r="AE5" s="10">
        <v>250</v>
      </c>
      <c r="AF5" s="10">
        <v>250</v>
      </c>
      <c r="AG5" s="10">
        <v>250</v>
      </c>
      <c r="AH5" s="10">
        <v>250</v>
      </c>
    </row>
    <row r="6" spans="1:34">
      <c r="A6" s="22">
        <v>2</v>
      </c>
      <c r="B6" s="62" t="s">
        <v>30</v>
      </c>
      <c r="C6" s="89">
        <f>$F$2*20*4</f>
        <v>160</v>
      </c>
      <c r="D6" s="89">
        <f t="shared" ref="D6:F6" si="0">$F$2*20*4</f>
        <v>160</v>
      </c>
      <c r="E6" s="89">
        <f t="shared" si="0"/>
        <v>160</v>
      </c>
      <c r="F6" s="101">
        <f t="shared" si="0"/>
        <v>160</v>
      </c>
      <c r="G6" s="125">
        <f t="shared" ref="G6:G11" si="1">SUM(C6:F6)</f>
        <v>640</v>
      </c>
      <c r="H6" s="126"/>
      <c r="I6" s="95">
        <f>$L$2*40*4</f>
        <v>320</v>
      </c>
      <c r="J6" s="11">
        <f>$L$2*40*4</f>
        <v>320</v>
      </c>
      <c r="K6" s="11">
        <f>$L$2*40*4</f>
        <v>320</v>
      </c>
      <c r="L6" s="11">
        <f>$L$2*40*4</f>
        <v>320</v>
      </c>
      <c r="M6" s="125">
        <f t="shared" ref="M6" si="2">SUM(I6:L6)</f>
        <v>1280</v>
      </c>
      <c r="N6" s="126"/>
      <c r="O6" s="11">
        <f>$R$2*40*4</f>
        <v>320</v>
      </c>
      <c r="P6" s="11">
        <f>$R$2*40*4</f>
        <v>320</v>
      </c>
      <c r="Q6" s="11">
        <f>$R$2*40*4</f>
        <v>320</v>
      </c>
      <c r="R6" s="11">
        <f>$R$2*40*4</f>
        <v>320</v>
      </c>
      <c r="S6" s="125">
        <f t="shared" ref="S6" si="3">SUM(O6:R6)</f>
        <v>1280</v>
      </c>
      <c r="T6" s="126"/>
      <c r="U6" s="11">
        <f t="shared" ref="U6:X6" si="4">$R$2*40*4</f>
        <v>320</v>
      </c>
      <c r="V6" s="11">
        <f t="shared" si="4"/>
        <v>320</v>
      </c>
      <c r="W6" s="11">
        <f t="shared" si="4"/>
        <v>320</v>
      </c>
      <c r="X6" s="11">
        <f t="shared" si="4"/>
        <v>320</v>
      </c>
      <c r="Y6" s="14"/>
      <c r="Z6" s="11">
        <f t="shared" ref="Z6:AC6" si="5">$R$2*40*4</f>
        <v>320</v>
      </c>
      <c r="AA6" s="11">
        <f t="shared" si="5"/>
        <v>320</v>
      </c>
      <c r="AB6" s="11">
        <f t="shared" si="5"/>
        <v>320</v>
      </c>
      <c r="AC6" s="11">
        <f t="shared" si="5"/>
        <v>320</v>
      </c>
      <c r="AD6" s="14"/>
      <c r="AE6" s="12">
        <f t="shared" ref="AE6:AH6" si="6">$R$2*40*4</f>
        <v>320</v>
      </c>
      <c r="AF6" s="12">
        <f t="shared" si="6"/>
        <v>320</v>
      </c>
      <c r="AG6" s="12">
        <f t="shared" si="6"/>
        <v>320</v>
      </c>
      <c r="AH6" s="12">
        <f t="shared" si="6"/>
        <v>320</v>
      </c>
    </row>
    <row r="7" spans="1:34" s="6" customFormat="1">
      <c r="A7" s="25">
        <v>3</v>
      </c>
      <c r="B7" s="63" t="s">
        <v>43</v>
      </c>
      <c r="C7" s="90">
        <v>0.01</v>
      </c>
      <c r="D7" s="51">
        <v>0.01</v>
      </c>
      <c r="E7" s="51">
        <v>1.4999999999999999E-2</v>
      </c>
      <c r="F7" s="93">
        <v>1.4999999999999999E-2</v>
      </c>
      <c r="G7" s="127">
        <f>SUM(C7:F7)/4</f>
        <v>1.2500000000000001E-2</v>
      </c>
      <c r="H7" s="128"/>
      <c r="I7" s="96">
        <v>1.4999999999999999E-2</v>
      </c>
      <c r="J7" s="51">
        <v>1.4999999999999999E-2</v>
      </c>
      <c r="K7" s="51">
        <v>1.4999999999999999E-2</v>
      </c>
      <c r="L7" s="51">
        <v>1.4999999999999999E-2</v>
      </c>
      <c r="M7" s="127">
        <f>SUM(I7:L7)/4</f>
        <v>1.4999999999999999E-2</v>
      </c>
      <c r="N7" s="128"/>
      <c r="O7" s="51">
        <v>1.4999999999999999E-2</v>
      </c>
      <c r="P7" s="51">
        <v>1.4999999999999999E-2</v>
      </c>
      <c r="Q7" s="51">
        <v>0.02</v>
      </c>
      <c r="R7" s="51">
        <v>0.02</v>
      </c>
      <c r="S7" s="127">
        <f>SUM(O7:R7)/4</f>
        <v>1.7500000000000002E-2</v>
      </c>
      <c r="T7" s="128"/>
      <c r="U7" s="51">
        <v>0.02</v>
      </c>
      <c r="V7" s="51">
        <v>0.02</v>
      </c>
      <c r="W7" s="51">
        <v>0.02</v>
      </c>
      <c r="X7" s="51">
        <v>0.02</v>
      </c>
      <c r="Y7" s="57"/>
      <c r="Z7" s="51">
        <v>0.02</v>
      </c>
      <c r="AA7" s="51">
        <v>0.02</v>
      </c>
      <c r="AB7" s="51">
        <v>2.5000000000000001E-2</v>
      </c>
      <c r="AC7" s="51">
        <v>2.5000000000000001E-2</v>
      </c>
      <c r="AD7" s="57"/>
      <c r="AE7" s="51">
        <v>2.5000000000000001E-2</v>
      </c>
      <c r="AF7" s="51">
        <v>2.5000000000000001E-2</v>
      </c>
      <c r="AG7" s="51">
        <v>2.5000000000000001E-2</v>
      </c>
      <c r="AH7" s="51">
        <v>2.5000000000000001E-2</v>
      </c>
    </row>
    <row r="8" spans="1:34">
      <c r="A8" s="22">
        <v>4</v>
      </c>
      <c r="B8" s="64" t="s">
        <v>51</v>
      </c>
      <c r="C8" s="89">
        <f>C7*C6*75000</f>
        <v>120000</v>
      </c>
      <c r="D8" s="89">
        <f t="shared" ref="D8:F8" si="7">D7*D6*75000</f>
        <v>120000</v>
      </c>
      <c r="E8" s="89">
        <f t="shared" si="7"/>
        <v>180000</v>
      </c>
      <c r="F8" s="101">
        <f t="shared" si="7"/>
        <v>180000</v>
      </c>
      <c r="G8" s="205">
        <f t="shared" si="1"/>
        <v>600000</v>
      </c>
      <c r="H8" s="129">
        <f t="shared" ref="H8:AH8" si="8">H7*H6</f>
        <v>0</v>
      </c>
      <c r="I8" s="99">
        <f t="shared" si="8"/>
        <v>4.8</v>
      </c>
      <c r="J8" s="43">
        <f t="shared" si="8"/>
        <v>4.8</v>
      </c>
      <c r="K8" s="43">
        <f t="shared" si="8"/>
        <v>4.8</v>
      </c>
      <c r="L8" s="43">
        <f t="shared" si="8"/>
        <v>4.8</v>
      </c>
      <c r="M8" s="125">
        <f t="shared" ref="M8" si="9">SUM(I8:L8)</f>
        <v>19.2</v>
      </c>
      <c r="N8" s="129">
        <f t="shared" ref="N8" si="10">N7*N6</f>
        <v>0</v>
      </c>
      <c r="O8" s="43">
        <f t="shared" si="8"/>
        <v>4.8</v>
      </c>
      <c r="P8" s="43">
        <f t="shared" si="8"/>
        <v>4.8</v>
      </c>
      <c r="Q8" s="43">
        <f t="shared" si="8"/>
        <v>6.4</v>
      </c>
      <c r="R8" s="43">
        <f t="shared" si="8"/>
        <v>6.4</v>
      </c>
      <c r="S8" s="125">
        <f t="shared" ref="S8" si="11">SUM(O8:R8)</f>
        <v>22.4</v>
      </c>
      <c r="T8" s="129">
        <f t="shared" ref="T8" si="12">T7*T6</f>
        <v>0</v>
      </c>
      <c r="U8" s="43">
        <f t="shared" si="8"/>
        <v>6.4</v>
      </c>
      <c r="V8" s="43">
        <f t="shared" si="8"/>
        <v>6.4</v>
      </c>
      <c r="W8" s="43">
        <f t="shared" si="8"/>
        <v>6.4</v>
      </c>
      <c r="X8" s="43">
        <f t="shared" si="8"/>
        <v>6.4</v>
      </c>
      <c r="Y8" s="43">
        <f t="shared" si="8"/>
        <v>0</v>
      </c>
      <c r="Z8" s="43">
        <f t="shared" si="8"/>
        <v>6.4</v>
      </c>
      <c r="AA8" s="43">
        <f t="shared" si="8"/>
        <v>6.4</v>
      </c>
      <c r="AB8" s="43">
        <f t="shared" si="8"/>
        <v>8</v>
      </c>
      <c r="AC8" s="43">
        <f t="shared" si="8"/>
        <v>8</v>
      </c>
      <c r="AD8" s="84">
        <f t="shared" si="8"/>
        <v>0</v>
      </c>
      <c r="AE8" s="43">
        <f t="shared" si="8"/>
        <v>8</v>
      </c>
      <c r="AF8" s="43">
        <f t="shared" si="8"/>
        <v>8</v>
      </c>
      <c r="AG8" s="43">
        <f t="shared" si="8"/>
        <v>8</v>
      </c>
      <c r="AH8" s="43">
        <f t="shared" si="8"/>
        <v>8</v>
      </c>
    </row>
    <row r="9" spans="1:34" s="6" customFormat="1">
      <c r="A9" s="25">
        <v>3</v>
      </c>
      <c r="B9" s="63" t="s">
        <v>44</v>
      </c>
      <c r="C9" s="90">
        <v>0.4</v>
      </c>
      <c r="D9" s="90">
        <v>0.4</v>
      </c>
      <c r="E9" s="90">
        <v>0.5</v>
      </c>
      <c r="F9" s="102">
        <v>0.5</v>
      </c>
      <c r="G9" s="130">
        <f>SUM(C9:F9)/4</f>
        <v>0.45</v>
      </c>
      <c r="H9" s="128"/>
      <c r="I9" s="96">
        <v>1.4999999999999999E-2</v>
      </c>
      <c r="J9" s="51">
        <v>1.4999999999999999E-2</v>
      </c>
      <c r="K9" s="51">
        <v>1.4999999999999999E-2</v>
      </c>
      <c r="L9" s="51">
        <v>1.4999999999999999E-2</v>
      </c>
      <c r="M9" s="130">
        <f>SUM(I9:L9)/4</f>
        <v>1.4999999999999999E-2</v>
      </c>
      <c r="N9" s="128"/>
      <c r="O9" s="51">
        <v>1.4999999999999999E-2</v>
      </c>
      <c r="P9" s="51">
        <v>1.4999999999999999E-2</v>
      </c>
      <c r="Q9" s="51">
        <v>0.02</v>
      </c>
      <c r="R9" s="51">
        <v>0.02</v>
      </c>
      <c r="S9" s="130">
        <f>SUM(O9:R9)/4</f>
        <v>1.7500000000000002E-2</v>
      </c>
      <c r="T9" s="128"/>
      <c r="U9" s="51">
        <v>0.02</v>
      </c>
      <c r="V9" s="51">
        <v>0.02</v>
      </c>
      <c r="W9" s="51">
        <v>0.02</v>
      </c>
      <c r="X9" s="51">
        <v>0.02</v>
      </c>
      <c r="Y9" s="57"/>
      <c r="Z9" s="51">
        <v>0.02</v>
      </c>
      <c r="AA9" s="51">
        <v>0.02</v>
      </c>
      <c r="AB9" s="51">
        <v>2.5000000000000001E-2</v>
      </c>
      <c r="AC9" s="51">
        <v>2.5000000000000001E-2</v>
      </c>
      <c r="AD9" s="57"/>
      <c r="AE9" s="51">
        <v>2.5000000000000001E-2</v>
      </c>
      <c r="AF9" s="51">
        <v>2.5000000000000001E-2</v>
      </c>
      <c r="AG9" s="51">
        <v>2.5000000000000001E-2</v>
      </c>
      <c r="AH9" s="51">
        <v>2.5000000000000001E-2</v>
      </c>
    </row>
    <row r="10" spans="1:34">
      <c r="A10" s="22" t="s">
        <v>39</v>
      </c>
      <c r="B10" s="64" t="s">
        <v>40</v>
      </c>
      <c r="C10" s="89">
        <f>C8*C9</f>
        <v>48000</v>
      </c>
      <c r="D10" s="89">
        <f t="shared" ref="D10:F10" si="13">D8*D9</f>
        <v>48000</v>
      </c>
      <c r="E10" s="89">
        <f t="shared" si="13"/>
        <v>90000</v>
      </c>
      <c r="F10" s="101">
        <f t="shared" si="13"/>
        <v>90000</v>
      </c>
      <c r="G10" s="206">
        <f t="shared" si="1"/>
        <v>276000</v>
      </c>
      <c r="H10" s="131">
        <f t="shared" ref="H10:AH10" si="14">H8*25000</f>
        <v>0</v>
      </c>
      <c r="I10" s="97">
        <f t="shared" si="14"/>
        <v>120000</v>
      </c>
      <c r="J10" s="82">
        <f t="shared" si="14"/>
        <v>120000</v>
      </c>
      <c r="K10" s="82">
        <f t="shared" si="14"/>
        <v>120000</v>
      </c>
      <c r="L10" s="82">
        <f t="shared" si="14"/>
        <v>120000</v>
      </c>
      <c r="M10" s="206">
        <f t="shared" ref="M10:M11" si="15">SUM(I10:L10)</f>
        <v>480000</v>
      </c>
      <c r="N10" s="131">
        <f t="shared" ref="N10" si="16">N8*25000</f>
        <v>0</v>
      </c>
      <c r="O10" s="82">
        <f t="shared" si="14"/>
        <v>120000</v>
      </c>
      <c r="P10" s="82">
        <f t="shared" si="14"/>
        <v>120000</v>
      </c>
      <c r="Q10" s="82">
        <f t="shared" si="14"/>
        <v>160000</v>
      </c>
      <c r="R10" s="82">
        <f t="shared" si="14"/>
        <v>160000</v>
      </c>
      <c r="S10" s="207">
        <f t="shared" ref="S10:S11" si="17">SUM(O10:R10)</f>
        <v>560000</v>
      </c>
      <c r="T10" s="131">
        <f t="shared" ref="T10" si="18">T8*25000</f>
        <v>0</v>
      </c>
      <c r="U10" s="82">
        <f t="shared" si="14"/>
        <v>160000</v>
      </c>
      <c r="V10" s="82">
        <f t="shared" si="14"/>
        <v>160000</v>
      </c>
      <c r="W10" s="82">
        <f t="shared" si="14"/>
        <v>160000</v>
      </c>
      <c r="X10" s="82">
        <f t="shared" si="14"/>
        <v>160000</v>
      </c>
      <c r="Y10" s="82">
        <f t="shared" si="14"/>
        <v>0</v>
      </c>
      <c r="Z10" s="82">
        <f t="shared" si="14"/>
        <v>160000</v>
      </c>
      <c r="AA10" s="82">
        <f t="shared" si="14"/>
        <v>160000</v>
      </c>
      <c r="AB10" s="82">
        <f t="shared" si="14"/>
        <v>200000</v>
      </c>
      <c r="AC10" s="82">
        <f t="shared" si="14"/>
        <v>200000</v>
      </c>
      <c r="AD10" s="85">
        <f t="shared" si="14"/>
        <v>0</v>
      </c>
      <c r="AE10" s="87">
        <f t="shared" si="14"/>
        <v>200000</v>
      </c>
      <c r="AF10" s="87">
        <f t="shared" si="14"/>
        <v>200000</v>
      </c>
      <c r="AG10" s="87">
        <f t="shared" si="14"/>
        <v>200000</v>
      </c>
      <c r="AH10" s="87">
        <f t="shared" si="14"/>
        <v>200000</v>
      </c>
    </row>
    <row r="11" spans="1:34" ht="15" thickBot="1">
      <c r="A11" s="22">
        <v>5</v>
      </c>
      <c r="B11" s="65" t="s">
        <v>26</v>
      </c>
      <c r="C11" s="91">
        <f>C8*20/75000</f>
        <v>32</v>
      </c>
      <c r="D11" s="91">
        <f t="shared" ref="D11:F11" si="19">D8*20/75000</f>
        <v>32</v>
      </c>
      <c r="E11" s="91">
        <f t="shared" si="19"/>
        <v>48</v>
      </c>
      <c r="F11" s="103">
        <f t="shared" si="19"/>
        <v>48</v>
      </c>
      <c r="G11" s="132">
        <f t="shared" si="1"/>
        <v>160</v>
      </c>
      <c r="H11" s="133"/>
      <c r="I11" s="98">
        <f>I8*20</f>
        <v>96</v>
      </c>
      <c r="J11" s="12">
        <f t="shared" ref="J11:AH11" si="20">J8*20</f>
        <v>96</v>
      </c>
      <c r="K11" s="12">
        <f t="shared" si="20"/>
        <v>96</v>
      </c>
      <c r="L11" s="12">
        <f t="shared" si="20"/>
        <v>96</v>
      </c>
      <c r="M11" s="132">
        <f t="shared" si="15"/>
        <v>384</v>
      </c>
      <c r="N11" s="133"/>
      <c r="O11" s="81">
        <f t="shared" si="20"/>
        <v>96</v>
      </c>
      <c r="P11" s="81">
        <f t="shared" si="20"/>
        <v>96</v>
      </c>
      <c r="Q11" s="81">
        <f t="shared" si="20"/>
        <v>128</v>
      </c>
      <c r="R11" s="81">
        <f t="shared" si="20"/>
        <v>128</v>
      </c>
      <c r="S11" s="132">
        <f t="shared" si="17"/>
        <v>448</v>
      </c>
      <c r="T11" s="133"/>
      <c r="U11" s="81">
        <f t="shared" si="20"/>
        <v>128</v>
      </c>
      <c r="V11" s="81">
        <f t="shared" si="20"/>
        <v>128</v>
      </c>
      <c r="W11" s="81">
        <f t="shared" si="20"/>
        <v>128</v>
      </c>
      <c r="X11" s="81">
        <f t="shared" si="20"/>
        <v>128</v>
      </c>
      <c r="Y11" s="12">
        <f t="shared" si="20"/>
        <v>0</v>
      </c>
      <c r="Z11" s="81">
        <f t="shared" si="20"/>
        <v>128</v>
      </c>
      <c r="AA11" s="81">
        <f t="shared" si="20"/>
        <v>128</v>
      </c>
      <c r="AB11" s="81">
        <f t="shared" si="20"/>
        <v>160</v>
      </c>
      <c r="AC11" s="81">
        <f t="shared" si="20"/>
        <v>160</v>
      </c>
      <c r="AD11" s="86">
        <f t="shared" si="20"/>
        <v>0</v>
      </c>
      <c r="AE11" s="81">
        <f t="shared" si="20"/>
        <v>160</v>
      </c>
      <c r="AF11" s="81">
        <f t="shared" si="20"/>
        <v>160</v>
      </c>
      <c r="AG11" s="81">
        <f t="shared" si="20"/>
        <v>160</v>
      </c>
      <c r="AH11" s="81">
        <f t="shared" si="20"/>
        <v>160</v>
      </c>
    </row>
    <row r="12" spans="1:34" ht="15" hidden="1" thickBot="1">
      <c r="A12" s="26">
        <v>7.1</v>
      </c>
      <c r="B12" s="58" t="s">
        <v>16</v>
      </c>
      <c r="C12" s="11">
        <v>0.02</v>
      </c>
      <c r="D12" s="11"/>
      <c r="E12" s="11"/>
      <c r="F12" s="11"/>
      <c r="G12" s="134"/>
      <c r="H12" s="134"/>
      <c r="I12" s="11">
        <v>0.02</v>
      </c>
      <c r="J12" s="11"/>
      <c r="K12" s="11"/>
      <c r="L12" s="11"/>
      <c r="M12" s="134"/>
      <c r="N12" s="134"/>
      <c r="O12" s="11">
        <v>0.02</v>
      </c>
      <c r="P12" s="11"/>
      <c r="Q12" s="11"/>
      <c r="R12" s="59"/>
      <c r="S12" s="134"/>
      <c r="T12" s="134"/>
      <c r="U12" s="11">
        <v>0.02</v>
      </c>
      <c r="V12" s="11"/>
      <c r="W12" s="11"/>
      <c r="X12" s="11"/>
      <c r="Y12" s="15"/>
      <c r="Z12" s="11">
        <v>0.02</v>
      </c>
      <c r="AA12" s="11"/>
      <c r="AB12" s="11"/>
      <c r="AC12" s="11"/>
      <c r="AD12" s="15"/>
      <c r="AE12" s="11">
        <v>0.02</v>
      </c>
      <c r="AF12" s="11"/>
      <c r="AG12" s="11"/>
      <c r="AH12" s="11"/>
    </row>
    <row r="13" spans="1:34" ht="15" hidden="1" thickBot="1">
      <c r="A13" s="26">
        <v>7.2</v>
      </c>
      <c r="B13" s="23" t="s">
        <v>31</v>
      </c>
      <c r="C13" s="12">
        <v>0.02</v>
      </c>
      <c r="D13" s="12"/>
      <c r="E13" s="12"/>
      <c r="F13" s="12"/>
      <c r="G13" s="134"/>
      <c r="H13" s="134"/>
      <c r="I13" s="12">
        <v>0.02</v>
      </c>
      <c r="J13" s="12"/>
      <c r="K13" s="12"/>
      <c r="L13" s="12"/>
      <c r="M13" s="134"/>
      <c r="N13" s="134"/>
      <c r="O13" s="12">
        <v>0.02</v>
      </c>
      <c r="P13" s="12"/>
      <c r="Q13" s="12"/>
      <c r="R13" s="12"/>
      <c r="S13" s="134"/>
      <c r="T13" s="134"/>
      <c r="U13" s="12">
        <v>0.02</v>
      </c>
      <c r="V13" s="12"/>
      <c r="W13" s="12"/>
      <c r="X13" s="12"/>
      <c r="Y13" s="15"/>
      <c r="Z13" s="12">
        <v>0.02</v>
      </c>
      <c r="AA13" s="12"/>
      <c r="AB13" s="12"/>
      <c r="AC13" s="12"/>
      <c r="AD13" s="15"/>
      <c r="AE13" s="12">
        <v>0.02</v>
      </c>
      <c r="AF13" s="12"/>
      <c r="AG13" s="12"/>
      <c r="AH13" s="12"/>
    </row>
    <row r="14" spans="1:34" ht="15" hidden="1" thickBot="1">
      <c r="A14" s="30">
        <v>7.3</v>
      </c>
      <c r="B14" s="24" t="s">
        <v>7</v>
      </c>
      <c r="C14" s="13">
        <v>0</v>
      </c>
      <c r="D14" s="13"/>
      <c r="E14" s="13"/>
      <c r="F14" s="13"/>
      <c r="G14" s="135"/>
      <c r="H14" s="135"/>
      <c r="I14" s="13">
        <v>0</v>
      </c>
      <c r="J14" s="13"/>
      <c r="K14" s="13"/>
      <c r="L14" s="13"/>
      <c r="M14" s="135"/>
      <c r="N14" s="135"/>
      <c r="O14" s="13">
        <v>0</v>
      </c>
      <c r="P14" s="13"/>
      <c r="Q14" s="13"/>
      <c r="R14" s="13"/>
      <c r="S14" s="135"/>
      <c r="T14" s="135"/>
      <c r="U14" s="13">
        <v>0</v>
      </c>
      <c r="V14" s="13"/>
      <c r="W14" s="13"/>
      <c r="X14" s="13"/>
      <c r="Y14" s="16"/>
      <c r="Z14" s="13">
        <v>0</v>
      </c>
      <c r="AA14" s="13"/>
      <c r="AB14" s="13"/>
      <c r="AC14" s="13"/>
      <c r="AD14" s="16"/>
      <c r="AE14" s="13">
        <v>0</v>
      </c>
      <c r="AF14" s="13"/>
      <c r="AG14" s="13"/>
      <c r="AH14" s="13"/>
    </row>
    <row r="15" spans="1:34">
      <c r="A15" s="31">
        <v>8</v>
      </c>
      <c r="B15" s="27" t="s">
        <v>50</v>
      </c>
      <c r="C15" s="17">
        <v>30</v>
      </c>
      <c r="D15" s="42">
        <v>30</v>
      </c>
      <c r="E15" s="18">
        <v>42</v>
      </c>
      <c r="F15" s="157">
        <v>42</v>
      </c>
      <c r="G15" s="164">
        <f>SUM(C15:F15)</f>
        <v>144</v>
      </c>
      <c r="H15" s="164"/>
      <c r="I15" s="159">
        <v>42</v>
      </c>
      <c r="J15" s="18">
        <v>42</v>
      </c>
      <c r="K15" s="18">
        <v>42</v>
      </c>
      <c r="L15" s="157">
        <v>42</v>
      </c>
      <c r="M15" s="164">
        <f>SUM(I15:L15)</f>
        <v>168</v>
      </c>
      <c r="N15" s="164"/>
      <c r="O15" s="161">
        <v>50</v>
      </c>
      <c r="P15" s="17">
        <v>50</v>
      </c>
      <c r="Q15" s="17">
        <v>50</v>
      </c>
      <c r="R15" s="196">
        <v>50</v>
      </c>
      <c r="S15" s="164">
        <f>SUM(O15:R15)</f>
        <v>200</v>
      </c>
      <c r="T15" s="140"/>
      <c r="U15" s="17">
        <v>60</v>
      </c>
      <c r="V15" s="17">
        <v>60</v>
      </c>
      <c r="W15" s="17">
        <v>60</v>
      </c>
      <c r="X15" s="17">
        <v>60</v>
      </c>
      <c r="Y15" s="16"/>
      <c r="Z15" s="17">
        <v>60</v>
      </c>
      <c r="AA15" s="17">
        <v>60</v>
      </c>
      <c r="AB15" s="17">
        <v>70</v>
      </c>
      <c r="AC15" s="17">
        <v>70</v>
      </c>
      <c r="AD15" s="16"/>
      <c r="AE15" s="17">
        <v>80</v>
      </c>
      <c r="AF15" s="17">
        <v>80</v>
      </c>
      <c r="AG15" s="17">
        <v>90</v>
      </c>
      <c r="AH15" s="17">
        <v>90</v>
      </c>
    </row>
    <row r="16" spans="1:34">
      <c r="A16" s="32">
        <v>9</v>
      </c>
      <c r="B16" s="28" t="s">
        <v>5</v>
      </c>
      <c r="C16" s="50">
        <v>0.1</v>
      </c>
      <c r="D16" s="50">
        <v>0.1</v>
      </c>
      <c r="E16" s="50">
        <v>0.1</v>
      </c>
      <c r="F16" s="158">
        <v>0.1</v>
      </c>
      <c r="G16" s="130">
        <f>SUM(C16:F16)/4</f>
        <v>0.1</v>
      </c>
      <c r="H16" s="130">
        <v>0.3</v>
      </c>
      <c r="I16" s="160">
        <v>0.2</v>
      </c>
      <c r="J16" s="50">
        <v>0.2</v>
      </c>
      <c r="K16" s="50">
        <v>0.2</v>
      </c>
      <c r="L16" s="158">
        <v>0.2</v>
      </c>
      <c r="M16" s="130">
        <f>SUM(I16:L16)/4</f>
        <v>0.2</v>
      </c>
      <c r="N16" s="130">
        <v>0.3</v>
      </c>
      <c r="O16" s="160">
        <v>0.3</v>
      </c>
      <c r="P16" s="50">
        <v>0.3</v>
      </c>
      <c r="Q16" s="50">
        <v>0.3</v>
      </c>
      <c r="R16" s="158">
        <v>0.3</v>
      </c>
      <c r="S16" s="130">
        <f>SUM(O16:R16)/4</f>
        <v>0.3</v>
      </c>
      <c r="T16" s="136">
        <v>0.3</v>
      </c>
      <c r="U16" s="50">
        <v>0.3</v>
      </c>
      <c r="V16" s="50">
        <v>0.3</v>
      </c>
      <c r="W16" s="50">
        <v>0.3</v>
      </c>
      <c r="X16" s="50">
        <v>0.3</v>
      </c>
      <c r="Y16" s="50">
        <v>0.3</v>
      </c>
      <c r="Z16" s="50">
        <v>0.3</v>
      </c>
      <c r="AA16" s="50">
        <v>0.3</v>
      </c>
      <c r="AB16" s="50">
        <v>0.3</v>
      </c>
      <c r="AC16" s="50">
        <v>0.3</v>
      </c>
      <c r="AD16" s="50">
        <v>0.3</v>
      </c>
      <c r="AE16" s="50">
        <v>0.3</v>
      </c>
      <c r="AF16" s="50">
        <v>0.3</v>
      </c>
      <c r="AG16" s="50">
        <v>0.3</v>
      </c>
      <c r="AH16" s="50">
        <v>0.3</v>
      </c>
    </row>
    <row r="17" spans="1:34">
      <c r="A17" s="32">
        <v>10</v>
      </c>
      <c r="B17" s="28" t="s">
        <v>32</v>
      </c>
      <c r="C17" s="52">
        <f>C15*C16</f>
        <v>3</v>
      </c>
      <c r="D17" s="52">
        <f t="shared" ref="D17:AH17" si="21">D15*D16</f>
        <v>3</v>
      </c>
      <c r="E17" s="52">
        <f t="shared" si="21"/>
        <v>4.2</v>
      </c>
      <c r="F17" s="165">
        <f t="shared" si="21"/>
        <v>4.2</v>
      </c>
      <c r="G17" s="135">
        <f t="shared" ref="G17:G21" si="22">SUM(C17:F17)</f>
        <v>14.399999999999999</v>
      </c>
      <c r="H17" s="125">
        <f t="shared" si="21"/>
        <v>0</v>
      </c>
      <c r="I17" s="104">
        <f t="shared" si="21"/>
        <v>8.4</v>
      </c>
      <c r="J17" s="52">
        <f t="shared" si="21"/>
        <v>8.4</v>
      </c>
      <c r="K17" s="52">
        <f t="shared" si="21"/>
        <v>8.4</v>
      </c>
      <c r="L17" s="165">
        <f t="shared" si="21"/>
        <v>8.4</v>
      </c>
      <c r="M17" s="135">
        <f t="shared" ref="M17:M18" si="23">SUM(I17:L17)</f>
        <v>33.6</v>
      </c>
      <c r="N17" s="125">
        <f t="shared" ref="N17" si="24">N15*N16</f>
        <v>0</v>
      </c>
      <c r="O17" s="104">
        <f t="shared" si="21"/>
        <v>15</v>
      </c>
      <c r="P17" s="52">
        <f t="shared" si="21"/>
        <v>15</v>
      </c>
      <c r="Q17" s="52">
        <f t="shared" si="21"/>
        <v>15</v>
      </c>
      <c r="R17" s="165">
        <f t="shared" si="21"/>
        <v>15</v>
      </c>
      <c r="S17" s="156">
        <f t="shared" ref="S17:S18" si="25">SUM(O17:R17)</f>
        <v>60</v>
      </c>
      <c r="T17" s="125">
        <f t="shared" ref="T17" si="26">T15*T16</f>
        <v>0</v>
      </c>
      <c r="U17" s="52">
        <f t="shared" si="21"/>
        <v>18</v>
      </c>
      <c r="V17" s="52">
        <f t="shared" si="21"/>
        <v>18</v>
      </c>
      <c r="W17" s="52">
        <f t="shared" si="21"/>
        <v>18</v>
      </c>
      <c r="X17" s="52">
        <f t="shared" si="21"/>
        <v>18</v>
      </c>
      <c r="Y17" s="52">
        <f t="shared" si="21"/>
        <v>0</v>
      </c>
      <c r="Z17" s="52">
        <f t="shared" si="21"/>
        <v>18</v>
      </c>
      <c r="AA17" s="52">
        <f t="shared" si="21"/>
        <v>18</v>
      </c>
      <c r="AB17" s="52">
        <f t="shared" si="21"/>
        <v>21</v>
      </c>
      <c r="AC17" s="52">
        <f t="shared" si="21"/>
        <v>21</v>
      </c>
      <c r="AD17" s="52">
        <f t="shared" si="21"/>
        <v>0</v>
      </c>
      <c r="AE17" s="52">
        <f t="shared" si="21"/>
        <v>24</v>
      </c>
      <c r="AF17" s="52">
        <f t="shared" si="21"/>
        <v>24</v>
      </c>
      <c r="AG17" s="52">
        <f t="shared" si="21"/>
        <v>27</v>
      </c>
      <c r="AH17" s="52">
        <f t="shared" si="21"/>
        <v>27</v>
      </c>
    </row>
    <row r="18" spans="1:34">
      <c r="A18" s="32">
        <v>11</v>
      </c>
      <c r="B18" s="28" t="s">
        <v>65</v>
      </c>
      <c r="C18" s="52">
        <v>0</v>
      </c>
      <c r="D18" s="52">
        <v>0</v>
      </c>
      <c r="E18" s="52">
        <v>0</v>
      </c>
      <c r="F18" s="165">
        <v>0</v>
      </c>
      <c r="G18" s="156">
        <f t="shared" si="22"/>
        <v>0</v>
      </c>
      <c r="H18" s="125">
        <f t="shared" ref="H18:AH18" si="27">H17</f>
        <v>0</v>
      </c>
      <c r="I18" s="104">
        <v>0</v>
      </c>
      <c r="J18" s="52">
        <v>0</v>
      </c>
      <c r="K18" s="52">
        <v>0</v>
      </c>
      <c r="L18" s="165">
        <v>0</v>
      </c>
      <c r="M18" s="156">
        <f t="shared" si="23"/>
        <v>0</v>
      </c>
      <c r="N18" s="125">
        <f t="shared" ref="N18" si="28">N17</f>
        <v>0</v>
      </c>
      <c r="O18" s="104">
        <f t="shared" si="27"/>
        <v>15</v>
      </c>
      <c r="P18" s="52">
        <f t="shared" si="27"/>
        <v>15</v>
      </c>
      <c r="Q18" s="52">
        <f t="shared" si="27"/>
        <v>15</v>
      </c>
      <c r="R18" s="165">
        <f t="shared" si="27"/>
        <v>15</v>
      </c>
      <c r="S18" s="156">
        <f t="shared" si="25"/>
        <v>60</v>
      </c>
      <c r="T18" s="125">
        <f t="shared" ref="T18" si="29">T17</f>
        <v>0</v>
      </c>
      <c r="U18" s="52">
        <f t="shared" si="27"/>
        <v>18</v>
      </c>
      <c r="V18" s="52">
        <f t="shared" si="27"/>
        <v>18</v>
      </c>
      <c r="W18" s="52">
        <f t="shared" si="27"/>
        <v>18</v>
      </c>
      <c r="X18" s="52">
        <f t="shared" si="27"/>
        <v>18</v>
      </c>
      <c r="Y18" s="52">
        <f t="shared" si="27"/>
        <v>0</v>
      </c>
      <c r="Z18" s="52">
        <f t="shared" si="27"/>
        <v>18</v>
      </c>
      <c r="AA18" s="52">
        <f t="shared" si="27"/>
        <v>18</v>
      </c>
      <c r="AB18" s="52">
        <f t="shared" si="27"/>
        <v>21</v>
      </c>
      <c r="AC18" s="52">
        <f t="shared" si="27"/>
        <v>21</v>
      </c>
      <c r="AD18" s="52">
        <f t="shared" si="27"/>
        <v>0</v>
      </c>
      <c r="AE18" s="52">
        <f t="shared" si="27"/>
        <v>24</v>
      </c>
      <c r="AF18" s="52">
        <f t="shared" si="27"/>
        <v>24</v>
      </c>
      <c r="AG18" s="52">
        <f t="shared" si="27"/>
        <v>27</v>
      </c>
      <c r="AH18" s="52">
        <f t="shared" si="27"/>
        <v>27</v>
      </c>
    </row>
    <row r="19" spans="1:34">
      <c r="A19" s="32">
        <v>12</v>
      </c>
      <c r="B19" s="28" t="s">
        <v>5</v>
      </c>
      <c r="C19" s="50">
        <v>0.1</v>
      </c>
      <c r="D19" s="50">
        <v>0.1</v>
      </c>
      <c r="E19" s="50">
        <v>0.1</v>
      </c>
      <c r="F19" s="158">
        <v>0.1</v>
      </c>
      <c r="G19" s="136">
        <f>SUM(C19:F19)/4</f>
        <v>0.1</v>
      </c>
      <c r="H19" s="136">
        <v>0.1</v>
      </c>
      <c r="I19" s="160">
        <v>0.1</v>
      </c>
      <c r="J19" s="50">
        <v>0.1</v>
      </c>
      <c r="K19" s="50">
        <v>0.1</v>
      </c>
      <c r="L19" s="158">
        <v>0.1</v>
      </c>
      <c r="M19" s="136">
        <f>SUM(I19:L19)/4</f>
        <v>0.1</v>
      </c>
      <c r="N19" s="136">
        <v>0.1</v>
      </c>
      <c r="O19" s="160">
        <v>0.1</v>
      </c>
      <c r="P19" s="50">
        <v>0.1</v>
      </c>
      <c r="Q19" s="50">
        <v>0.1</v>
      </c>
      <c r="R19" s="158">
        <v>0.1</v>
      </c>
      <c r="S19" s="130">
        <f>SUM(O19:R19)/4</f>
        <v>0.1</v>
      </c>
      <c r="T19" s="136">
        <v>0.1</v>
      </c>
      <c r="U19" s="50">
        <v>0.1</v>
      </c>
      <c r="V19" s="50">
        <v>0.1</v>
      </c>
      <c r="W19" s="50">
        <v>0.1</v>
      </c>
      <c r="X19" s="50">
        <v>0.1</v>
      </c>
      <c r="Y19" s="50">
        <v>0.1</v>
      </c>
      <c r="Z19" s="50">
        <v>0.1</v>
      </c>
      <c r="AA19" s="50">
        <v>0.1</v>
      </c>
      <c r="AB19" s="50">
        <v>0.1</v>
      </c>
      <c r="AC19" s="50">
        <v>0.1</v>
      </c>
      <c r="AD19" s="50">
        <v>0.1</v>
      </c>
      <c r="AE19" s="50">
        <v>0.1</v>
      </c>
      <c r="AF19" s="50">
        <v>0.1</v>
      </c>
      <c r="AG19" s="50">
        <v>0.1</v>
      </c>
      <c r="AH19" s="50">
        <v>0.1</v>
      </c>
    </row>
    <row r="20" spans="1:34" ht="29.4" thickBot="1">
      <c r="A20" s="33">
        <v>13</v>
      </c>
      <c r="B20" s="29" t="s">
        <v>13</v>
      </c>
      <c r="C20" s="53">
        <f>C19*C18</f>
        <v>0</v>
      </c>
      <c r="D20" s="53">
        <f t="shared" ref="D20:AH20" si="30">D19*D18</f>
        <v>0</v>
      </c>
      <c r="E20" s="53">
        <f t="shared" si="30"/>
        <v>0</v>
      </c>
      <c r="F20" s="166">
        <f t="shared" si="30"/>
        <v>0</v>
      </c>
      <c r="G20" s="139">
        <f t="shared" si="22"/>
        <v>0</v>
      </c>
      <c r="H20" s="132">
        <f t="shared" si="30"/>
        <v>0</v>
      </c>
      <c r="I20" s="163">
        <f t="shared" si="30"/>
        <v>0</v>
      </c>
      <c r="J20" s="53">
        <f t="shared" si="30"/>
        <v>0</v>
      </c>
      <c r="K20" s="53">
        <f t="shared" si="30"/>
        <v>0</v>
      </c>
      <c r="L20" s="166">
        <f t="shared" si="30"/>
        <v>0</v>
      </c>
      <c r="M20" s="139">
        <f t="shared" ref="M20:M21" si="31">SUM(I20:L20)</f>
        <v>0</v>
      </c>
      <c r="N20" s="137">
        <f t="shared" ref="N20" si="32">N19*N18</f>
        <v>0</v>
      </c>
      <c r="O20" s="163">
        <f t="shared" si="30"/>
        <v>1.5</v>
      </c>
      <c r="P20" s="53">
        <f t="shared" si="30"/>
        <v>1.5</v>
      </c>
      <c r="Q20" s="53">
        <f t="shared" si="30"/>
        <v>1.5</v>
      </c>
      <c r="R20" s="166">
        <f t="shared" si="30"/>
        <v>1.5</v>
      </c>
      <c r="S20" s="139">
        <f t="shared" ref="S20:S21" si="33">SUM(O20:R20)</f>
        <v>6</v>
      </c>
      <c r="T20" s="132">
        <f t="shared" ref="T20" si="34">T19*T18</f>
        <v>0</v>
      </c>
      <c r="U20" s="53">
        <f t="shared" si="30"/>
        <v>1.8</v>
      </c>
      <c r="V20" s="53">
        <f t="shared" si="30"/>
        <v>1.8</v>
      </c>
      <c r="W20" s="53">
        <f t="shared" si="30"/>
        <v>1.8</v>
      </c>
      <c r="X20" s="53">
        <f t="shared" si="30"/>
        <v>1.8</v>
      </c>
      <c r="Y20" s="53">
        <f t="shared" si="30"/>
        <v>0</v>
      </c>
      <c r="Z20" s="53">
        <f t="shared" si="30"/>
        <v>1.8</v>
      </c>
      <c r="AA20" s="53">
        <f t="shared" si="30"/>
        <v>1.8</v>
      </c>
      <c r="AB20" s="53">
        <f t="shared" si="30"/>
        <v>2.1</v>
      </c>
      <c r="AC20" s="53">
        <f t="shared" si="30"/>
        <v>2.1</v>
      </c>
      <c r="AD20" s="53">
        <f t="shared" si="30"/>
        <v>0</v>
      </c>
      <c r="AE20" s="53">
        <f t="shared" si="30"/>
        <v>2.4000000000000004</v>
      </c>
      <c r="AF20" s="53">
        <f t="shared" si="30"/>
        <v>2.4000000000000004</v>
      </c>
      <c r="AG20" s="53">
        <f t="shared" si="30"/>
        <v>2.7</v>
      </c>
      <c r="AH20" s="53">
        <f t="shared" si="30"/>
        <v>2.7</v>
      </c>
    </row>
    <row r="21" spans="1:34" ht="15" thickBot="1">
      <c r="A21" s="40">
        <v>14</v>
      </c>
      <c r="B21" s="8" t="s">
        <v>28</v>
      </c>
      <c r="C21" s="19">
        <f>C8/75000</f>
        <v>1.6</v>
      </c>
      <c r="D21" s="19">
        <f t="shared" ref="D21:F21" si="35">D8/75000</f>
        <v>1.6</v>
      </c>
      <c r="E21" s="19">
        <f t="shared" si="35"/>
        <v>2.4</v>
      </c>
      <c r="F21" s="19">
        <f t="shared" si="35"/>
        <v>2.4</v>
      </c>
      <c r="G21" s="135">
        <f t="shared" si="22"/>
        <v>8</v>
      </c>
      <c r="H21" s="138">
        <f t="shared" ref="H21:L21" si="36">H8</f>
        <v>0</v>
      </c>
      <c r="I21" s="19">
        <f t="shared" si="36"/>
        <v>4.8</v>
      </c>
      <c r="J21" s="19">
        <f t="shared" si="36"/>
        <v>4.8</v>
      </c>
      <c r="K21" s="19">
        <f t="shared" si="36"/>
        <v>4.8</v>
      </c>
      <c r="L21" s="19">
        <f t="shared" si="36"/>
        <v>4.8</v>
      </c>
      <c r="M21" s="162">
        <f t="shared" si="31"/>
        <v>19.2</v>
      </c>
      <c r="N21" s="204">
        <f t="shared" ref="N21" si="37">N8</f>
        <v>0</v>
      </c>
      <c r="O21" s="203">
        <f t="shared" ref="O21:AH21" si="38">O8</f>
        <v>4.8</v>
      </c>
      <c r="P21" s="19">
        <f t="shared" si="38"/>
        <v>4.8</v>
      </c>
      <c r="Q21" s="19">
        <f t="shared" si="38"/>
        <v>6.4</v>
      </c>
      <c r="R21" s="197">
        <f t="shared" si="38"/>
        <v>6.4</v>
      </c>
      <c r="S21" s="155">
        <f t="shared" si="33"/>
        <v>22.4</v>
      </c>
      <c r="T21" s="199">
        <f t="shared" ref="T21" si="39">T8</f>
        <v>0</v>
      </c>
      <c r="U21" s="19">
        <f t="shared" si="38"/>
        <v>6.4</v>
      </c>
      <c r="V21" s="19">
        <f t="shared" si="38"/>
        <v>6.4</v>
      </c>
      <c r="W21" s="19">
        <f t="shared" si="38"/>
        <v>6.4</v>
      </c>
      <c r="X21" s="19">
        <f t="shared" si="38"/>
        <v>6.4</v>
      </c>
      <c r="Y21" s="19">
        <f t="shared" si="38"/>
        <v>0</v>
      </c>
      <c r="Z21" s="19">
        <f t="shared" si="38"/>
        <v>6.4</v>
      </c>
      <c r="AA21" s="19">
        <f t="shared" si="38"/>
        <v>6.4</v>
      </c>
      <c r="AB21" s="19">
        <f t="shared" si="38"/>
        <v>8</v>
      </c>
      <c r="AC21" s="19">
        <f t="shared" si="38"/>
        <v>8</v>
      </c>
      <c r="AD21" s="19">
        <f t="shared" si="38"/>
        <v>0</v>
      </c>
      <c r="AE21" s="19">
        <f t="shared" si="38"/>
        <v>8</v>
      </c>
      <c r="AF21" s="19">
        <f t="shared" si="38"/>
        <v>8</v>
      </c>
      <c r="AG21" s="19">
        <f t="shared" si="38"/>
        <v>8</v>
      </c>
      <c r="AH21" s="19">
        <f t="shared" si="38"/>
        <v>8</v>
      </c>
    </row>
    <row r="22" spans="1:34" ht="15" thickBot="1">
      <c r="A22" s="36">
        <v>15</v>
      </c>
      <c r="B22" s="7" t="s">
        <v>14</v>
      </c>
      <c r="C22" s="42">
        <f>C17</f>
        <v>3</v>
      </c>
      <c r="D22" s="42">
        <f t="shared" ref="D22:AH22" si="40">D17</f>
        <v>3</v>
      </c>
      <c r="E22" s="42">
        <f t="shared" si="40"/>
        <v>4.2</v>
      </c>
      <c r="F22" s="42">
        <f t="shared" si="40"/>
        <v>4.2</v>
      </c>
      <c r="G22" s="123">
        <f>SUM(C22:F22)</f>
        <v>14.399999999999999</v>
      </c>
      <c r="H22" s="123">
        <f t="shared" si="40"/>
        <v>0</v>
      </c>
      <c r="I22" s="42">
        <f t="shared" si="40"/>
        <v>8.4</v>
      </c>
      <c r="J22" s="42">
        <f t="shared" si="40"/>
        <v>8.4</v>
      </c>
      <c r="K22" s="42">
        <f t="shared" si="40"/>
        <v>8.4</v>
      </c>
      <c r="L22" s="69">
        <f t="shared" si="40"/>
        <v>8.4</v>
      </c>
      <c r="M22" s="123">
        <f>SUM(I22:L22)</f>
        <v>33.6</v>
      </c>
      <c r="N22" s="124">
        <f t="shared" ref="N22" si="41">N17</f>
        <v>0</v>
      </c>
      <c r="O22" s="42">
        <f t="shared" si="40"/>
        <v>15</v>
      </c>
      <c r="P22" s="42">
        <f t="shared" si="40"/>
        <v>15</v>
      </c>
      <c r="Q22" s="42">
        <f t="shared" si="40"/>
        <v>15</v>
      </c>
      <c r="R22" s="69">
        <f t="shared" si="40"/>
        <v>15</v>
      </c>
      <c r="S22" s="123">
        <f>SUM(O22:R22)</f>
        <v>60</v>
      </c>
      <c r="T22" s="124">
        <f t="shared" ref="T22" si="42">T17</f>
        <v>0</v>
      </c>
      <c r="U22" s="42">
        <f t="shared" si="40"/>
        <v>18</v>
      </c>
      <c r="V22" s="42">
        <f t="shared" si="40"/>
        <v>18</v>
      </c>
      <c r="W22" s="42">
        <f t="shared" si="40"/>
        <v>18</v>
      </c>
      <c r="X22" s="42">
        <f t="shared" si="40"/>
        <v>18</v>
      </c>
      <c r="Y22" s="42">
        <f t="shared" si="40"/>
        <v>0</v>
      </c>
      <c r="Z22" s="42">
        <f t="shared" si="40"/>
        <v>18</v>
      </c>
      <c r="AA22" s="42">
        <f t="shared" si="40"/>
        <v>18</v>
      </c>
      <c r="AB22" s="42">
        <f t="shared" si="40"/>
        <v>21</v>
      </c>
      <c r="AC22" s="42">
        <f t="shared" si="40"/>
        <v>21</v>
      </c>
      <c r="AD22" s="42">
        <f t="shared" si="40"/>
        <v>0</v>
      </c>
      <c r="AE22" s="42">
        <f t="shared" si="40"/>
        <v>24</v>
      </c>
      <c r="AF22" s="42">
        <f t="shared" si="40"/>
        <v>24</v>
      </c>
      <c r="AG22" s="42">
        <f t="shared" si="40"/>
        <v>27</v>
      </c>
      <c r="AH22" s="42">
        <f t="shared" si="40"/>
        <v>27</v>
      </c>
    </row>
    <row r="23" spans="1:34" ht="15" thickBot="1">
      <c r="A23" s="37">
        <v>16</v>
      </c>
      <c r="B23" s="9" t="s">
        <v>15</v>
      </c>
      <c r="C23" s="55">
        <f>C17</f>
        <v>3</v>
      </c>
      <c r="D23" s="55">
        <f t="shared" ref="D23:AH23" si="43">D17</f>
        <v>3</v>
      </c>
      <c r="E23" s="55">
        <f t="shared" si="43"/>
        <v>4.2</v>
      </c>
      <c r="F23" s="55">
        <f t="shared" si="43"/>
        <v>4.2</v>
      </c>
      <c r="G23" s="123">
        <f>SUM(C23:F23)</f>
        <v>14.399999999999999</v>
      </c>
      <c r="H23" s="132">
        <f t="shared" si="43"/>
        <v>0</v>
      </c>
      <c r="I23" s="55">
        <f t="shared" si="43"/>
        <v>8.4</v>
      </c>
      <c r="J23" s="55">
        <f t="shared" si="43"/>
        <v>8.4</v>
      </c>
      <c r="K23" s="55">
        <f t="shared" si="43"/>
        <v>8.4</v>
      </c>
      <c r="L23" s="198">
        <f t="shared" si="43"/>
        <v>8.4</v>
      </c>
      <c r="M23" s="132">
        <f>SUM(I23:L23)</f>
        <v>33.6</v>
      </c>
      <c r="N23" s="200">
        <f t="shared" ref="N23" si="44">N17</f>
        <v>0</v>
      </c>
      <c r="O23" s="55">
        <f t="shared" si="43"/>
        <v>15</v>
      </c>
      <c r="P23" s="55">
        <f t="shared" si="43"/>
        <v>15</v>
      </c>
      <c r="Q23" s="55">
        <f t="shared" si="43"/>
        <v>15</v>
      </c>
      <c r="R23" s="198">
        <f t="shared" si="43"/>
        <v>15</v>
      </c>
      <c r="S23" s="132">
        <f>SUM(O23:R23)</f>
        <v>60</v>
      </c>
      <c r="T23" s="200">
        <f t="shared" ref="T23" si="45">T17</f>
        <v>0</v>
      </c>
      <c r="U23" s="55">
        <f t="shared" si="43"/>
        <v>18</v>
      </c>
      <c r="V23" s="55">
        <f t="shared" si="43"/>
        <v>18</v>
      </c>
      <c r="W23" s="55">
        <f t="shared" si="43"/>
        <v>18</v>
      </c>
      <c r="X23" s="55">
        <f t="shared" si="43"/>
        <v>18</v>
      </c>
      <c r="Y23" s="55">
        <f t="shared" si="43"/>
        <v>0</v>
      </c>
      <c r="Z23" s="55">
        <f t="shared" si="43"/>
        <v>18</v>
      </c>
      <c r="AA23" s="55">
        <f t="shared" si="43"/>
        <v>18</v>
      </c>
      <c r="AB23" s="55">
        <f t="shared" si="43"/>
        <v>21</v>
      </c>
      <c r="AC23" s="55">
        <f t="shared" si="43"/>
        <v>21</v>
      </c>
      <c r="AD23" s="55">
        <f t="shared" si="43"/>
        <v>0</v>
      </c>
      <c r="AE23" s="55">
        <f t="shared" si="43"/>
        <v>24</v>
      </c>
      <c r="AF23" s="55">
        <f t="shared" si="43"/>
        <v>24</v>
      </c>
      <c r="AG23" s="55">
        <f t="shared" si="43"/>
        <v>27</v>
      </c>
      <c r="AH23" s="55">
        <f t="shared" si="43"/>
        <v>27</v>
      </c>
    </row>
    <row r="24" spans="1:34">
      <c r="A24" s="36">
        <v>17</v>
      </c>
      <c r="B24" s="54" t="s">
        <v>6</v>
      </c>
      <c r="C24" s="69">
        <v>0</v>
      </c>
      <c r="D24" s="69">
        <v>0</v>
      </c>
      <c r="E24" s="69">
        <v>0</v>
      </c>
      <c r="F24" s="69">
        <v>0</v>
      </c>
      <c r="G24" s="123">
        <v>0</v>
      </c>
      <c r="H24" s="123">
        <f t="shared" ref="H24:AH24" si="46">H21</f>
        <v>0</v>
      </c>
      <c r="I24" s="69">
        <v>0</v>
      </c>
      <c r="J24" s="69">
        <v>0</v>
      </c>
      <c r="K24" s="69">
        <v>0</v>
      </c>
      <c r="L24" s="69">
        <v>0</v>
      </c>
      <c r="M24" s="202">
        <v>0</v>
      </c>
      <c r="N24" s="123">
        <f t="shared" ref="N24" si="47">N21</f>
        <v>0</v>
      </c>
      <c r="O24" s="69">
        <v>0</v>
      </c>
      <c r="P24" s="69">
        <f t="shared" si="46"/>
        <v>4.8</v>
      </c>
      <c r="Q24" s="69">
        <f t="shared" si="46"/>
        <v>6.4</v>
      </c>
      <c r="R24" s="69">
        <f t="shared" si="46"/>
        <v>6.4</v>
      </c>
      <c r="S24" s="123">
        <v>0</v>
      </c>
      <c r="T24" s="124">
        <f t="shared" ref="T24" si="48">T21</f>
        <v>0</v>
      </c>
      <c r="U24" s="69">
        <f t="shared" si="46"/>
        <v>6.4</v>
      </c>
      <c r="V24" s="69">
        <f t="shared" si="46"/>
        <v>6.4</v>
      </c>
      <c r="W24" s="69">
        <f t="shared" si="46"/>
        <v>6.4</v>
      </c>
      <c r="X24" s="69">
        <f t="shared" si="46"/>
        <v>6.4</v>
      </c>
      <c r="Y24" s="69">
        <f t="shared" si="46"/>
        <v>0</v>
      </c>
      <c r="Z24" s="69">
        <f t="shared" si="46"/>
        <v>6.4</v>
      </c>
      <c r="AA24" s="69">
        <f t="shared" si="46"/>
        <v>6.4</v>
      </c>
      <c r="AB24" s="69">
        <f t="shared" si="46"/>
        <v>8</v>
      </c>
      <c r="AC24" s="69">
        <f t="shared" si="46"/>
        <v>8</v>
      </c>
      <c r="AD24" s="69">
        <f t="shared" si="46"/>
        <v>0</v>
      </c>
      <c r="AE24" s="69">
        <f t="shared" si="46"/>
        <v>8</v>
      </c>
      <c r="AF24" s="69">
        <f t="shared" si="46"/>
        <v>8</v>
      </c>
      <c r="AG24" s="69">
        <f t="shared" si="46"/>
        <v>8</v>
      </c>
      <c r="AH24" s="42">
        <f t="shared" si="46"/>
        <v>8</v>
      </c>
    </row>
    <row r="25" spans="1:34" ht="29.4" thickBot="1">
      <c r="A25" s="39">
        <v>20</v>
      </c>
      <c r="B25" s="70" t="s">
        <v>41</v>
      </c>
      <c r="C25" s="20">
        <v>0</v>
      </c>
      <c r="D25" s="20">
        <v>0</v>
      </c>
      <c r="E25" s="20">
        <v>0</v>
      </c>
      <c r="F25" s="20">
        <v>0</v>
      </c>
      <c r="G25" s="139">
        <v>0</v>
      </c>
      <c r="H25" s="139">
        <v>0</v>
      </c>
      <c r="I25" s="71">
        <v>0</v>
      </c>
      <c r="J25" s="71">
        <v>0</v>
      </c>
      <c r="K25" s="71">
        <v>0</v>
      </c>
      <c r="L25" s="71">
        <v>0</v>
      </c>
      <c r="M25" s="139">
        <v>0</v>
      </c>
      <c r="N25" s="139">
        <v>0</v>
      </c>
      <c r="O25" s="71">
        <v>0</v>
      </c>
      <c r="P25" s="71">
        <v>0</v>
      </c>
      <c r="Q25" s="71">
        <v>0</v>
      </c>
      <c r="R25" s="71">
        <v>0</v>
      </c>
      <c r="S25" s="139">
        <v>0</v>
      </c>
      <c r="T25" s="201">
        <v>0</v>
      </c>
      <c r="U25" s="71">
        <v>0</v>
      </c>
      <c r="V25" s="71">
        <v>0</v>
      </c>
      <c r="W25" s="71">
        <v>0</v>
      </c>
      <c r="X25" s="71">
        <v>0</v>
      </c>
      <c r="Y25" s="71">
        <v>0</v>
      </c>
      <c r="Z25" s="71">
        <v>0</v>
      </c>
      <c r="AA25" s="71">
        <v>0</v>
      </c>
      <c r="AB25" s="71">
        <v>0</v>
      </c>
      <c r="AC25" s="71">
        <v>0</v>
      </c>
      <c r="AD25" s="71">
        <v>0</v>
      </c>
      <c r="AE25" s="71">
        <v>0</v>
      </c>
      <c r="AF25" s="71">
        <v>0</v>
      </c>
      <c r="AG25" s="71">
        <v>0</v>
      </c>
      <c r="AH25" s="72">
        <v>0</v>
      </c>
    </row>
    <row r="26" spans="1:34" ht="15" thickBot="1">
      <c r="A26" s="67"/>
      <c r="B26" s="68"/>
      <c r="C26" s="73"/>
      <c r="D26" s="75" t="s">
        <v>38</v>
      </c>
      <c r="E26" s="75"/>
      <c r="F26" s="74"/>
      <c r="G26" s="140" t="s">
        <v>48</v>
      </c>
      <c r="H26" s="140" t="s">
        <v>49</v>
      </c>
      <c r="I26" s="73"/>
      <c r="J26" s="75" t="s">
        <v>38</v>
      </c>
      <c r="K26" s="75"/>
      <c r="L26" s="74"/>
      <c r="M26" s="140" t="s">
        <v>48</v>
      </c>
      <c r="N26" s="140" t="s">
        <v>49</v>
      </c>
      <c r="O26" s="73"/>
      <c r="P26" s="75" t="s">
        <v>38</v>
      </c>
      <c r="Q26" s="75"/>
      <c r="R26" s="74"/>
      <c r="S26" s="135" t="s">
        <v>48</v>
      </c>
      <c r="T26" s="140" t="s">
        <v>49</v>
      </c>
      <c r="U26" s="73"/>
      <c r="V26" s="75" t="s">
        <v>38</v>
      </c>
      <c r="W26" s="75"/>
      <c r="X26" s="74"/>
      <c r="Y26" s="16"/>
      <c r="Z26" s="73"/>
      <c r="AA26" s="75" t="s">
        <v>38</v>
      </c>
      <c r="AB26" s="75"/>
      <c r="AC26" s="74"/>
      <c r="AD26" s="16"/>
      <c r="AE26" s="73"/>
      <c r="AF26" s="75" t="s">
        <v>38</v>
      </c>
      <c r="AG26" s="75"/>
      <c r="AH26" s="74"/>
    </row>
    <row r="27" spans="1:34">
      <c r="A27" s="36">
        <v>21</v>
      </c>
      <c r="B27" s="34" t="s">
        <v>17</v>
      </c>
      <c r="C27" s="76"/>
      <c r="D27" s="18"/>
      <c r="E27" s="18"/>
      <c r="F27" s="114"/>
      <c r="G27" s="141"/>
      <c r="H27" s="142"/>
      <c r="I27" s="45"/>
      <c r="J27" s="44"/>
      <c r="K27" s="44"/>
      <c r="L27" s="45"/>
      <c r="M27" s="141"/>
      <c r="N27" s="142"/>
      <c r="O27" s="44"/>
      <c r="P27" s="44"/>
      <c r="Q27" s="44"/>
      <c r="R27" s="45"/>
      <c r="S27" s="141"/>
      <c r="T27" s="142"/>
      <c r="U27" s="44"/>
      <c r="V27" s="44"/>
      <c r="W27" s="44"/>
      <c r="X27" s="45"/>
      <c r="Y27" s="46"/>
      <c r="Z27" s="44"/>
      <c r="AA27" s="44"/>
      <c r="AB27" s="44"/>
      <c r="AC27" s="45"/>
      <c r="AD27" s="46"/>
      <c r="AE27" s="44"/>
      <c r="AF27" s="44"/>
      <c r="AG27" s="44"/>
      <c r="AH27" s="45"/>
    </row>
    <row r="28" spans="1:34">
      <c r="A28" s="38">
        <v>22</v>
      </c>
      <c r="B28" s="35" t="s">
        <v>18</v>
      </c>
      <c r="C28" s="66"/>
      <c r="D28" s="77"/>
      <c r="E28" s="78"/>
      <c r="F28" s="115"/>
      <c r="G28" s="143"/>
      <c r="H28" s="144"/>
      <c r="I28" s="48"/>
      <c r="J28" s="47"/>
      <c r="K28" s="47"/>
      <c r="L28" s="48"/>
      <c r="M28" s="143"/>
      <c r="N28" s="144"/>
      <c r="O28" s="56"/>
      <c r="P28" s="47"/>
      <c r="Q28" s="47"/>
      <c r="R28" s="48"/>
      <c r="S28" s="143"/>
      <c r="T28" s="144"/>
      <c r="U28" s="47"/>
      <c r="V28" s="47"/>
      <c r="W28" s="47"/>
      <c r="X28" s="48"/>
      <c r="Y28" s="46"/>
      <c r="Z28" s="47"/>
      <c r="AA28" s="47"/>
      <c r="AB28" s="47"/>
      <c r="AC28" s="48"/>
      <c r="AD28" s="46"/>
      <c r="AE28" s="47"/>
      <c r="AF28" s="47"/>
      <c r="AG28" s="47"/>
      <c r="AH28" s="48"/>
    </row>
    <row r="29" spans="1:34">
      <c r="A29" s="38">
        <v>22</v>
      </c>
      <c r="B29" s="35" t="s">
        <v>27</v>
      </c>
      <c r="C29" s="38"/>
      <c r="D29" s="77"/>
      <c r="E29" s="17"/>
      <c r="F29" s="115"/>
      <c r="G29" s="143"/>
      <c r="H29" s="144"/>
      <c r="I29" s="48"/>
      <c r="J29" s="47"/>
      <c r="K29" s="49"/>
      <c r="L29" s="48"/>
      <c r="M29" s="143"/>
      <c r="N29" s="144"/>
      <c r="O29" s="47"/>
      <c r="P29" s="47"/>
      <c r="Q29" s="47"/>
      <c r="R29" s="48"/>
      <c r="S29" s="143"/>
      <c r="T29" s="144"/>
      <c r="U29" s="47"/>
      <c r="V29" s="47"/>
      <c r="W29" s="47"/>
      <c r="X29" s="48"/>
      <c r="Y29" s="46"/>
      <c r="Z29" s="47"/>
      <c r="AA29" s="47"/>
      <c r="AB29" s="47"/>
      <c r="AC29" s="48"/>
      <c r="AD29" s="46"/>
      <c r="AE29" s="47"/>
      <c r="AF29" s="47"/>
      <c r="AG29" s="47"/>
      <c r="AH29" s="48"/>
    </row>
    <row r="30" spans="1:34">
      <c r="A30" s="38">
        <v>23</v>
      </c>
      <c r="B30" s="35" t="s">
        <v>19</v>
      </c>
      <c r="C30" s="79"/>
      <c r="D30" s="79"/>
      <c r="E30" s="79"/>
      <c r="F30" s="115"/>
      <c r="G30" s="143"/>
      <c r="H30" s="144"/>
      <c r="I30" s="48"/>
      <c r="J30" s="47"/>
      <c r="K30" s="47"/>
      <c r="L30" s="48"/>
      <c r="M30" s="143"/>
      <c r="N30" s="144"/>
      <c r="O30" s="47"/>
      <c r="P30" s="47"/>
      <c r="Q30" s="47"/>
      <c r="R30" s="48"/>
      <c r="S30" s="143"/>
      <c r="T30" s="144"/>
      <c r="U30" s="47"/>
      <c r="V30" s="47"/>
      <c r="W30" s="47"/>
      <c r="X30" s="48"/>
      <c r="Y30" s="46"/>
      <c r="Z30" s="47"/>
      <c r="AA30" s="47"/>
      <c r="AB30" s="47"/>
      <c r="AC30" s="48"/>
      <c r="AD30" s="46"/>
      <c r="AE30" s="47"/>
      <c r="AF30" s="47"/>
      <c r="AG30" s="47"/>
      <c r="AH30" s="48"/>
    </row>
    <row r="31" spans="1:34" ht="28.8">
      <c r="A31" s="38">
        <v>24</v>
      </c>
      <c r="B31" s="35" t="s">
        <v>37</v>
      </c>
      <c r="C31" s="77"/>
      <c r="D31" s="80"/>
      <c r="E31" s="79"/>
      <c r="F31" s="116"/>
      <c r="G31" s="143"/>
      <c r="H31" s="144"/>
      <c r="I31" s="48"/>
      <c r="J31" s="47"/>
      <c r="K31" s="47"/>
      <c r="L31" s="48"/>
      <c r="M31" s="143"/>
      <c r="N31" s="144"/>
      <c r="O31" s="47"/>
      <c r="P31" s="47"/>
      <c r="Q31" s="47"/>
      <c r="R31" s="48"/>
      <c r="S31" s="143"/>
      <c r="T31" s="144"/>
      <c r="U31" s="47"/>
      <c r="V31" s="47"/>
      <c r="W31" s="47"/>
      <c r="X31" s="48"/>
      <c r="Y31" s="46"/>
      <c r="Z31" s="47"/>
      <c r="AA31" s="47"/>
      <c r="AB31" s="47"/>
      <c r="AC31" s="48"/>
      <c r="AD31" s="46"/>
      <c r="AE31" s="47"/>
      <c r="AF31" s="47"/>
      <c r="AG31" s="47"/>
      <c r="AH31" s="48"/>
    </row>
    <row r="32" spans="1:34">
      <c r="A32" s="38">
        <v>25</v>
      </c>
      <c r="B32" s="35" t="s">
        <v>20</v>
      </c>
      <c r="C32" s="47"/>
      <c r="D32" s="47"/>
      <c r="E32" s="47"/>
      <c r="F32" s="117"/>
      <c r="G32" s="143"/>
      <c r="H32" s="144"/>
      <c r="I32" s="48"/>
      <c r="J32" s="47"/>
      <c r="K32" s="47"/>
      <c r="L32" s="48"/>
      <c r="M32" s="143"/>
      <c r="N32" s="144"/>
      <c r="O32" s="47"/>
      <c r="P32" s="47"/>
      <c r="Q32" s="47"/>
      <c r="R32" s="48"/>
      <c r="S32" s="143"/>
      <c r="T32" s="144"/>
      <c r="U32" s="47"/>
      <c r="V32" s="47"/>
      <c r="W32" s="47"/>
      <c r="X32" s="48"/>
      <c r="Y32" s="46"/>
      <c r="Z32" s="47"/>
      <c r="AA32" s="47"/>
      <c r="AB32" s="47"/>
      <c r="AC32" s="48"/>
      <c r="AD32" s="46"/>
      <c r="AE32" s="47"/>
      <c r="AF32" s="47"/>
      <c r="AG32" s="47"/>
      <c r="AH32" s="48"/>
    </row>
    <row r="33" spans="1:34">
      <c r="A33" s="38">
        <v>26</v>
      </c>
      <c r="B33" s="35" t="s">
        <v>25</v>
      </c>
      <c r="C33" s="47"/>
      <c r="D33" s="47"/>
      <c r="E33" s="47"/>
      <c r="F33" s="117"/>
      <c r="G33" s="143"/>
      <c r="H33" s="144"/>
      <c r="I33" s="48"/>
      <c r="J33" s="47"/>
      <c r="K33" s="47"/>
      <c r="L33" s="48"/>
      <c r="M33" s="143"/>
      <c r="N33" s="144"/>
      <c r="O33" s="47"/>
      <c r="P33" s="47"/>
      <c r="Q33" s="47"/>
      <c r="R33" s="48"/>
      <c r="S33" s="143"/>
      <c r="T33" s="144"/>
      <c r="U33" s="47"/>
      <c r="V33" s="47"/>
      <c r="W33" s="47"/>
      <c r="X33" s="48"/>
      <c r="Y33" s="46"/>
      <c r="Z33" s="47"/>
      <c r="AA33" s="47"/>
      <c r="AB33" s="47"/>
      <c r="AC33" s="48"/>
      <c r="AD33" s="46"/>
      <c r="AE33" s="47"/>
      <c r="AF33" s="47"/>
      <c r="AG33" s="47"/>
      <c r="AH33" s="48"/>
    </row>
    <row r="34" spans="1:34">
      <c r="A34" s="38">
        <v>27</v>
      </c>
      <c r="B34" s="35" t="s">
        <v>21</v>
      </c>
      <c r="C34" s="47"/>
      <c r="D34" s="47"/>
      <c r="E34" s="47"/>
      <c r="F34" s="117"/>
      <c r="G34" s="143"/>
      <c r="H34" s="144"/>
      <c r="I34" s="48"/>
      <c r="J34" s="47"/>
      <c r="K34" s="47"/>
      <c r="L34" s="48"/>
      <c r="M34" s="143"/>
      <c r="N34" s="144"/>
      <c r="O34" s="47"/>
      <c r="P34" s="47"/>
      <c r="Q34" s="47"/>
      <c r="R34" s="48"/>
      <c r="S34" s="143"/>
      <c r="T34" s="144"/>
      <c r="U34" s="47"/>
      <c r="V34" s="47"/>
      <c r="W34" s="47"/>
      <c r="X34" s="48"/>
      <c r="Y34" s="46"/>
      <c r="Z34" s="47"/>
      <c r="AA34" s="47"/>
      <c r="AB34" s="47"/>
      <c r="AC34" s="48"/>
      <c r="AD34" s="46"/>
      <c r="AE34" s="47"/>
      <c r="AF34" s="47"/>
      <c r="AG34" s="47"/>
      <c r="AH34" s="48"/>
    </row>
    <row r="35" spans="1:34">
      <c r="A35" s="38">
        <v>28</v>
      </c>
      <c r="B35" s="35" t="s">
        <v>22</v>
      </c>
      <c r="C35" s="83"/>
      <c r="D35" s="83"/>
      <c r="E35" s="47"/>
      <c r="F35" s="117"/>
      <c r="G35" s="143"/>
      <c r="H35" s="144"/>
      <c r="I35" s="48"/>
      <c r="J35" s="47"/>
      <c r="K35" s="47"/>
      <c r="L35" s="48"/>
      <c r="M35" s="143"/>
      <c r="N35" s="144"/>
      <c r="O35" s="47"/>
      <c r="P35" s="47"/>
      <c r="Q35" s="47"/>
      <c r="R35" s="48"/>
      <c r="S35" s="143"/>
      <c r="T35" s="144"/>
      <c r="U35" s="47"/>
      <c r="V35" s="47"/>
      <c r="W35" s="47"/>
      <c r="X35" s="48"/>
      <c r="Y35" s="46"/>
      <c r="Z35" s="47"/>
      <c r="AA35" s="47"/>
      <c r="AB35" s="47"/>
      <c r="AC35" s="48"/>
      <c r="AD35" s="46"/>
      <c r="AE35" s="47"/>
      <c r="AF35" s="47"/>
      <c r="AG35" s="47"/>
      <c r="AH35" s="48"/>
    </row>
    <row r="36" spans="1:34">
      <c r="A36" s="38">
        <v>29</v>
      </c>
      <c r="B36" s="35" t="s">
        <v>24</v>
      </c>
      <c r="C36" s="47"/>
      <c r="D36" s="47"/>
      <c r="E36" s="47"/>
      <c r="F36" s="117"/>
      <c r="G36" s="143"/>
      <c r="H36" s="144"/>
      <c r="I36" s="48"/>
      <c r="J36" s="47"/>
      <c r="K36" s="47"/>
      <c r="L36" s="48"/>
      <c r="M36" s="143"/>
      <c r="N36" s="144"/>
      <c r="O36" s="47"/>
      <c r="P36" s="47"/>
      <c r="Q36" s="47"/>
      <c r="R36" s="48"/>
      <c r="S36" s="143"/>
      <c r="T36" s="144"/>
      <c r="U36" s="47"/>
      <c r="V36" s="47"/>
      <c r="W36" s="47"/>
      <c r="X36" s="48"/>
      <c r="Y36" s="46"/>
      <c r="Z36" s="47"/>
      <c r="AA36" s="47"/>
      <c r="AB36" s="47"/>
      <c r="AC36" s="48"/>
      <c r="AD36" s="46"/>
      <c r="AE36" s="47"/>
      <c r="AF36" s="47"/>
      <c r="AG36" s="47"/>
      <c r="AH36" s="48"/>
    </row>
    <row r="37" spans="1:34">
      <c r="A37" s="38">
        <v>30</v>
      </c>
      <c r="B37" s="35" t="s">
        <v>53</v>
      </c>
      <c r="C37" s="47"/>
      <c r="D37" s="47"/>
      <c r="E37" s="47"/>
      <c r="F37" s="117"/>
      <c r="G37" s="143"/>
      <c r="H37" s="144"/>
      <c r="I37" s="48"/>
      <c r="J37" s="47"/>
      <c r="K37" s="47"/>
      <c r="L37" s="48"/>
      <c r="M37" s="143"/>
      <c r="N37" s="144"/>
      <c r="O37" s="47"/>
      <c r="P37" s="47"/>
      <c r="Q37" s="47"/>
      <c r="R37" s="48"/>
      <c r="S37" s="143"/>
      <c r="T37" s="144"/>
      <c r="U37" s="47"/>
      <c r="V37" s="47"/>
      <c r="W37" s="47"/>
      <c r="X37" s="48"/>
      <c r="Y37" s="46"/>
      <c r="Z37" s="47"/>
      <c r="AA37" s="47"/>
      <c r="AB37" s="47"/>
      <c r="AC37" s="48"/>
      <c r="AD37" s="46"/>
      <c r="AE37" s="47"/>
      <c r="AF37" s="47"/>
      <c r="AG37" s="47"/>
      <c r="AH37" s="48"/>
    </row>
    <row r="38" spans="1:34">
      <c r="A38" s="38">
        <v>31</v>
      </c>
      <c r="B38" s="35" t="s">
        <v>33</v>
      </c>
      <c r="C38" s="47"/>
      <c r="D38" s="47"/>
      <c r="E38" s="47"/>
      <c r="F38" s="117"/>
      <c r="G38" s="143"/>
      <c r="H38" s="144"/>
      <c r="I38" s="48"/>
      <c r="J38" s="47"/>
      <c r="K38" s="47"/>
      <c r="L38" s="48"/>
      <c r="M38" s="143"/>
      <c r="N38" s="144"/>
      <c r="O38" s="47"/>
      <c r="P38" s="47"/>
      <c r="Q38" s="47"/>
      <c r="R38" s="48"/>
      <c r="S38" s="143"/>
      <c r="T38" s="144"/>
      <c r="U38" s="47"/>
      <c r="V38" s="47"/>
      <c r="W38" s="47"/>
      <c r="X38" s="48"/>
      <c r="Y38" s="46"/>
      <c r="Z38" s="47"/>
      <c r="AA38" s="47"/>
      <c r="AB38" s="47"/>
      <c r="AC38" s="48"/>
      <c r="AD38" s="46"/>
      <c r="AE38" s="47"/>
      <c r="AF38" s="47"/>
      <c r="AG38" s="47"/>
      <c r="AH38" s="48"/>
    </row>
    <row r="39" spans="1:34" ht="28.8">
      <c r="A39" s="38">
        <v>32</v>
      </c>
      <c r="B39" s="35" t="s">
        <v>35</v>
      </c>
      <c r="C39" s="47"/>
      <c r="D39" s="47"/>
      <c r="E39" s="47"/>
      <c r="F39" s="117"/>
      <c r="G39" s="143"/>
      <c r="H39" s="144"/>
      <c r="I39" s="48"/>
      <c r="J39" s="47"/>
      <c r="K39" s="47"/>
      <c r="L39" s="48"/>
      <c r="M39" s="144"/>
      <c r="N39" s="144"/>
      <c r="O39" s="47"/>
      <c r="P39" s="47"/>
      <c r="Q39" s="47"/>
      <c r="R39" s="48"/>
      <c r="S39" s="143"/>
      <c r="T39" s="144"/>
      <c r="U39" s="47"/>
      <c r="V39" s="47"/>
      <c r="W39" s="47"/>
      <c r="X39" s="48"/>
      <c r="Y39" s="46"/>
      <c r="Z39" s="47"/>
      <c r="AA39" s="47"/>
      <c r="AB39" s="47"/>
      <c r="AC39" s="48"/>
      <c r="AD39" s="46"/>
      <c r="AE39" s="47"/>
      <c r="AF39" s="47"/>
      <c r="AG39" s="47"/>
      <c r="AH39" s="48"/>
    </row>
    <row r="40" spans="1:34" ht="15" thickBot="1">
      <c r="A40" s="38">
        <v>33</v>
      </c>
      <c r="B40" s="35" t="s">
        <v>34</v>
      </c>
      <c r="C40" s="47"/>
      <c r="D40" s="47"/>
      <c r="E40" s="47"/>
      <c r="F40" s="117"/>
      <c r="G40" s="143"/>
      <c r="H40" s="144"/>
      <c r="I40" s="48"/>
      <c r="J40" s="47"/>
      <c r="K40" s="47"/>
      <c r="L40" s="48"/>
      <c r="M40" s="144"/>
      <c r="N40" s="144"/>
      <c r="O40" s="47"/>
      <c r="P40" s="47"/>
      <c r="Q40" s="47"/>
      <c r="R40" s="48"/>
      <c r="S40" s="143"/>
      <c r="T40" s="144"/>
      <c r="U40" s="47"/>
      <c r="V40" s="47"/>
      <c r="W40" s="47"/>
      <c r="X40" s="48"/>
      <c r="Y40" s="46"/>
      <c r="Z40" s="47"/>
      <c r="AA40" s="47"/>
      <c r="AB40" s="47"/>
      <c r="AC40" s="48"/>
      <c r="AD40" s="46"/>
      <c r="AE40" s="47"/>
      <c r="AF40" s="47"/>
      <c r="AG40" s="47"/>
      <c r="AH40" s="48"/>
    </row>
    <row r="41" spans="1:34" ht="15" thickBot="1">
      <c r="A41" s="37">
        <v>34</v>
      </c>
      <c r="B41" s="105" t="s">
        <v>23</v>
      </c>
      <c r="C41" s="106"/>
      <c r="D41" s="106"/>
      <c r="E41" s="106"/>
      <c r="F41" s="118"/>
      <c r="G41" s="145"/>
      <c r="H41" s="146"/>
      <c r="I41" s="107"/>
      <c r="J41" s="106"/>
      <c r="K41" s="106"/>
      <c r="L41" s="118"/>
      <c r="M41" s="151"/>
      <c r="N41" s="152"/>
      <c r="O41" s="107"/>
      <c r="P41" s="106"/>
      <c r="Q41" s="106"/>
      <c r="R41" s="107"/>
      <c r="S41" s="145"/>
      <c r="T41" s="146"/>
      <c r="U41" s="106"/>
      <c r="V41" s="106"/>
      <c r="W41" s="106"/>
      <c r="X41" s="107"/>
      <c r="Y41" s="46"/>
      <c r="Z41" s="106"/>
      <c r="AA41" s="106"/>
      <c r="AB41" s="106"/>
      <c r="AC41" s="107"/>
      <c r="AD41" s="46"/>
      <c r="AE41" s="106"/>
      <c r="AF41" s="106"/>
      <c r="AG41" s="106"/>
      <c r="AH41" s="107"/>
    </row>
    <row r="42" spans="1:34">
      <c r="A42" s="108"/>
      <c r="B42" s="167" t="s">
        <v>45</v>
      </c>
      <c r="C42" s="184"/>
      <c r="D42" s="185"/>
      <c r="E42" s="185"/>
      <c r="F42" s="186"/>
      <c r="G42" s="178"/>
      <c r="H42" s="175"/>
      <c r="I42" s="184"/>
      <c r="J42" s="185"/>
      <c r="K42" s="185"/>
      <c r="L42" s="186"/>
      <c r="M42" s="179"/>
      <c r="N42" s="175"/>
      <c r="O42" s="184"/>
      <c r="P42" s="185"/>
      <c r="Q42" s="185"/>
      <c r="R42" s="186"/>
      <c r="S42" s="178"/>
      <c r="T42" s="175"/>
      <c r="U42" s="184"/>
      <c r="V42" s="185"/>
      <c r="W42" s="185"/>
      <c r="X42" s="186"/>
      <c r="Y42" s="171"/>
      <c r="Z42" s="184"/>
      <c r="AA42" s="185"/>
      <c r="AB42" s="185"/>
      <c r="AC42" s="186"/>
      <c r="AD42" s="171"/>
      <c r="AE42" s="184"/>
      <c r="AF42" s="185"/>
      <c r="AG42" s="185"/>
      <c r="AH42" s="186"/>
    </row>
    <row r="43" spans="1:34">
      <c r="A43" s="109">
        <v>36</v>
      </c>
      <c r="B43" s="168" t="s">
        <v>59</v>
      </c>
      <c r="C43" s="187"/>
      <c r="D43" s="2"/>
      <c r="E43" s="2"/>
      <c r="F43" s="188"/>
      <c r="G43" s="179"/>
      <c r="H43" s="176"/>
      <c r="I43" s="187"/>
      <c r="J43" s="2"/>
      <c r="K43" s="2"/>
      <c r="L43" s="188"/>
      <c r="M43" s="179"/>
      <c r="N43" s="176"/>
      <c r="O43" s="187"/>
      <c r="P43" s="2"/>
      <c r="Q43" s="2"/>
      <c r="R43" s="188"/>
      <c r="S43" s="179"/>
      <c r="T43" s="176"/>
      <c r="U43" s="187"/>
      <c r="V43" s="2"/>
      <c r="W43" s="2"/>
      <c r="X43" s="188"/>
      <c r="Y43" s="172"/>
      <c r="Z43" s="187"/>
      <c r="AA43" s="2"/>
      <c r="AB43" s="2"/>
      <c r="AC43" s="188"/>
      <c r="AD43" s="172"/>
      <c r="AE43" s="187"/>
      <c r="AF43" s="2"/>
      <c r="AG43" s="2"/>
      <c r="AH43" s="188"/>
    </row>
    <row r="44" spans="1:34">
      <c r="A44" s="121">
        <v>37</v>
      </c>
      <c r="B44" s="168" t="s">
        <v>60</v>
      </c>
      <c r="C44" s="187"/>
      <c r="D44" s="2"/>
      <c r="E44" s="2"/>
      <c r="F44" s="188"/>
      <c r="G44" s="180"/>
      <c r="H44" s="177"/>
      <c r="I44" s="187"/>
      <c r="J44" s="2"/>
      <c r="K44" s="2"/>
      <c r="L44" s="188"/>
      <c r="M44" s="180"/>
      <c r="N44" s="177"/>
      <c r="O44" s="187"/>
      <c r="P44" s="2"/>
      <c r="Q44" s="2"/>
      <c r="R44" s="188"/>
      <c r="S44" s="180"/>
      <c r="T44" s="177"/>
      <c r="U44" s="187"/>
      <c r="V44" s="2"/>
      <c r="W44" s="2"/>
      <c r="X44" s="188"/>
      <c r="Y44" s="173"/>
      <c r="Z44" s="187"/>
      <c r="AA44" s="2"/>
      <c r="AB44" s="2"/>
      <c r="AC44" s="188"/>
      <c r="AD44" s="173"/>
      <c r="AE44" s="187"/>
      <c r="AF44" s="2"/>
      <c r="AG44" s="2"/>
      <c r="AH44" s="188"/>
    </row>
    <row r="45" spans="1:34">
      <c r="A45" s="109">
        <v>38</v>
      </c>
      <c r="B45" s="168" t="s">
        <v>61</v>
      </c>
      <c r="C45" s="187"/>
      <c r="D45" s="2"/>
      <c r="E45" s="2"/>
      <c r="F45" s="188"/>
      <c r="G45" s="180"/>
      <c r="H45" s="177"/>
      <c r="I45" s="187"/>
      <c r="J45" s="2"/>
      <c r="K45" s="2"/>
      <c r="L45" s="188"/>
      <c r="M45" s="180"/>
      <c r="N45" s="177"/>
      <c r="O45" s="187"/>
      <c r="P45" s="2"/>
      <c r="Q45" s="2"/>
      <c r="R45" s="188"/>
      <c r="S45" s="180"/>
      <c r="T45" s="177"/>
      <c r="U45" s="187"/>
      <c r="V45" s="2"/>
      <c r="W45" s="2"/>
      <c r="X45" s="188"/>
      <c r="Y45" s="173"/>
      <c r="Z45" s="187"/>
      <c r="AA45" s="2"/>
      <c r="AB45" s="2"/>
      <c r="AC45" s="188"/>
      <c r="AD45" s="173"/>
      <c r="AE45" s="187"/>
      <c r="AF45" s="2"/>
      <c r="AG45" s="2"/>
      <c r="AH45" s="188"/>
    </row>
    <row r="46" spans="1:34">
      <c r="A46" s="121">
        <v>39</v>
      </c>
      <c r="B46" s="168" t="s">
        <v>62</v>
      </c>
      <c r="C46" s="187"/>
      <c r="D46" s="2"/>
      <c r="E46" s="2"/>
      <c r="F46" s="188"/>
      <c r="G46" s="180"/>
      <c r="H46" s="177"/>
      <c r="I46" s="187"/>
      <c r="J46" s="2"/>
      <c r="K46" s="2"/>
      <c r="L46" s="188"/>
      <c r="M46" s="180"/>
      <c r="N46" s="177"/>
      <c r="O46" s="187"/>
      <c r="P46" s="2"/>
      <c r="Q46" s="2"/>
      <c r="R46" s="188"/>
      <c r="S46" s="180"/>
      <c r="T46" s="177"/>
      <c r="U46" s="187"/>
      <c r="V46" s="2"/>
      <c r="W46" s="2"/>
      <c r="X46" s="188"/>
      <c r="Y46" s="173"/>
      <c r="Z46" s="187"/>
      <c r="AA46" s="2"/>
      <c r="AB46" s="2"/>
      <c r="AC46" s="188"/>
      <c r="AD46" s="173"/>
      <c r="AE46" s="187"/>
      <c r="AF46" s="2"/>
      <c r="AG46" s="2"/>
      <c r="AH46" s="188"/>
    </row>
    <row r="47" spans="1:34">
      <c r="A47" s="119"/>
      <c r="B47" s="169" t="s">
        <v>46</v>
      </c>
      <c r="C47" s="187"/>
      <c r="D47" s="2"/>
      <c r="E47" s="2"/>
      <c r="F47" s="188"/>
      <c r="G47" s="179"/>
      <c r="H47" s="176"/>
      <c r="I47" s="187"/>
      <c r="J47" s="2"/>
      <c r="K47" s="2"/>
      <c r="L47" s="188"/>
      <c r="M47" s="179"/>
      <c r="N47" s="176"/>
      <c r="O47" s="187"/>
      <c r="P47" s="2"/>
      <c r="Q47" s="2"/>
      <c r="R47" s="188"/>
      <c r="S47" s="179"/>
      <c r="T47" s="176"/>
      <c r="U47" s="187"/>
      <c r="V47" s="2"/>
      <c r="W47" s="2"/>
      <c r="X47" s="188"/>
      <c r="Y47" s="172"/>
      <c r="Z47" s="187"/>
      <c r="AA47" s="2"/>
      <c r="AB47" s="2"/>
      <c r="AC47" s="188"/>
      <c r="AD47" s="172"/>
      <c r="AE47" s="187"/>
      <c r="AF47" s="2"/>
      <c r="AG47" s="2"/>
      <c r="AH47" s="188"/>
    </row>
    <row r="48" spans="1:34">
      <c r="A48" s="119">
        <v>40</v>
      </c>
      <c r="B48" s="168" t="s">
        <v>55</v>
      </c>
      <c r="C48" s="187"/>
      <c r="D48" s="2"/>
      <c r="E48" s="2"/>
      <c r="F48" s="188"/>
      <c r="G48" s="179"/>
      <c r="H48" s="176"/>
      <c r="I48" s="187"/>
      <c r="J48" s="2"/>
      <c r="K48" s="2"/>
      <c r="L48" s="188"/>
      <c r="M48" s="179"/>
      <c r="N48" s="176"/>
      <c r="O48" s="187"/>
      <c r="P48" s="2"/>
      <c r="Q48" s="2"/>
      <c r="R48" s="188"/>
      <c r="S48" s="179"/>
      <c r="T48" s="176"/>
      <c r="U48" s="187"/>
      <c r="V48" s="2"/>
      <c r="W48" s="2"/>
      <c r="X48" s="188"/>
      <c r="Y48" s="172"/>
      <c r="Z48" s="187"/>
      <c r="AA48" s="2"/>
      <c r="AB48" s="2"/>
      <c r="AC48" s="188"/>
      <c r="AD48" s="172"/>
      <c r="AE48" s="187"/>
      <c r="AF48" s="2"/>
      <c r="AG48" s="2"/>
      <c r="AH48" s="188"/>
    </row>
    <row r="49" spans="1:34">
      <c r="A49" s="109">
        <v>41</v>
      </c>
      <c r="B49" s="168" t="s">
        <v>56</v>
      </c>
      <c r="C49" s="187"/>
      <c r="D49" s="2"/>
      <c r="E49" s="2"/>
      <c r="F49" s="188"/>
      <c r="G49" s="180"/>
      <c r="H49" s="177"/>
      <c r="I49" s="187"/>
      <c r="J49" s="2"/>
      <c r="K49" s="2"/>
      <c r="L49" s="188"/>
      <c r="M49" s="180"/>
      <c r="N49" s="177"/>
      <c r="O49" s="187"/>
      <c r="P49" s="2"/>
      <c r="Q49" s="2"/>
      <c r="R49" s="188"/>
      <c r="S49" s="180"/>
      <c r="T49" s="177"/>
      <c r="U49" s="187"/>
      <c r="V49" s="2"/>
      <c r="W49" s="2"/>
      <c r="X49" s="188"/>
      <c r="Y49" s="173"/>
      <c r="Z49" s="187"/>
      <c r="AA49" s="2"/>
      <c r="AB49" s="2"/>
      <c r="AC49" s="188"/>
      <c r="AD49" s="173"/>
      <c r="AE49" s="187"/>
      <c r="AF49" s="2"/>
      <c r="AG49" s="2"/>
      <c r="AH49" s="188"/>
    </row>
    <row r="50" spans="1:34">
      <c r="A50" s="119">
        <v>42</v>
      </c>
      <c r="B50" s="168" t="s">
        <v>57</v>
      </c>
      <c r="C50" s="187"/>
      <c r="D50" s="2"/>
      <c r="E50" s="2"/>
      <c r="F50" s="188"/>
      <c r="G50" s="180"/>
      <c r="H50" s="177"/>
      <c r="I50" s="187"/>
      <c r="J50" s="2"/>
      <c r="K50" s="2"/>
      <c r="L50" s="188"/>
      <c r="M50" s="180"/>
      <c r="N50" s="177"/>
      <c r="O50" s="187"/>
      <c r="P50" s="2"/>
      <c r="Q50" s="2"/>
      <c r="R50" s="188"/>
      <c r="S50" s="180"/>
      <c r="T50" s="177"/>
      <c r="U50" s="187"/>
      <c r="V50" s="2"/>
      <c r="W50" s="2"/>
      <c r="X50" s="188"/>
      <c r="Y50" s="173"/>
      <c r="Z50" s="187"/>
      <c r="AA50" s="2"/>
      <c r="AB50" s="2"/>
      <c r="AC50" s="188"/>
      <c r="AD50" s="173"/>
      <c r="AE50" s="187"/>
      <c r="AF50" s="2"/>
      <c r="AG50" s="2"/>
      <c r="AH50" s="188"/>
    </row>
    <row r="51" spans="1:34" ht="15" thickBot="1">
      <c r="A51" s="109">
        <v>43</v>
      </c>
      <c r="B51" s="170" t="s">
        <v>58</v>
      </c>
      <c r="C51" s="189"/>
      <c r="D51" s="190"/>
      <c r="E51" s="190"/>
      <c r="F51" s="191"/>
      <c r="G51" s="181"/>
      <c r="H51" s="192"/>
      <c r="I51" s="189"/>
      <c r="J51" s="190"/>
      <c r="K51" s="190"/>
      <c r="L51" s="191"/>
      <c r="M51" s="181"/>
      <c r="N51" s="192"/>
      <c r="O51" s="189"/>
      <c r="P51" s="190"/>
      <c r="Q51" s="190"/>
      <c r="R51" s="191"/>
      <c r="S51" s="181"/>
      <c r="T51" s="192"/>
      <c r="U51" s="189"/>
      <c r="V51" s="190"/>
      <c r="W51" s="190"/>
      <c r="X51" s="191"/>
      <c r="Y51" s="174"/>
      <c r="Z51" s="189"/>
      <c r="AA51" s="190"/>
      <c r="AB51" s="190"/>
      <c r="AC51" s="191"/>
      <c r="AD51" s="174"/>
      <c r="AE51" s="189"/>
      <c r="AF51" s="190"/>
      <c r="AG51" s="190"/>
      <c r="AH51" s="191"/>
    </row>
    <row r="52" spans="1:34" ht="15" thickBot="1">
      <c r="A52" s="120">
        <v>37</v>
      </c>
      <c r="B52" s="153" t="s">
        <v>47</v>
      </c>
      <c r="C52" s="182"/>
      <c r="D52" s="182"/>
      <c r="E52" s="182"/>
      <c r="F52" s="183"/>
      <c r="G52" s="149"/>
      <c r="H52" s="150"/>
      <c r="I52" s="193"/>
      <c r="J52" s="182"/>
      <c r="K52" s="182"/>
      <c r="L52" s="183"/>
      <c r="M52" s="149"/>
      <c r="N52" s="150"/>
      <c r="O52" s="193"/>
      <c r="P52" s="182"/>
      <c r="Q52" s="182"/>
      <c r="R52" s="183"/>
      <c r="S52" s="149"/>
      <c r="T52" s="150"/>
      <c r="U52" s="193"/>
      <c r="V52" s="182"/>
      <c r="W52" s="182"/>
      <c r="X52" s="194"/>
      <c r="Y52" s="110"/>
      <c r="Z52" s="182"/>
      <c r="AA52" s="182"/>
      <c r="AB52" s="182"/>
      <c r="AC52" s="194"/>
      <c r="AD52" s="110"/>
      <c r="AE52" s="182"/>
      <c r="AF52" s="182"/>
      <c r="AG52" s="182"/>
      <c r="AH52" s="195"/>
    </row>
    <row r="53" spans="1:34" ht="15" thickBot="1">
      <c r="A53" s="113">
        <v>39</v>
      </c>
      <c r="B53" s="154" t="s">
        <v>54</v>
      </c>
      <c r="C53" s="110"/>
      <c r="D53" s="110"/>
      <c r="E53" s="110"/>
      <c r="F53" s="147"/>
      <c r="G53" s="149"/>
      <c r="H53" s="150"/>
      <c r="I53" s="148"/>
      <c r="J53" s="110"/>
      <c r="K53" s="110"/>
      <c r="L53" s="147"/>
      <c r="M53" s="149"/>
      <c r="N53" s="150"/>
      <c r="O53" s="148"/>
      <c r="P53" s="110"/>
      <c r="Q53" s="110"/>
      <c r="R53" s="147"/>
      <c r="S53" s="149"/>
      <c r="T53" s="150"/>
      <c r="U53" s="148"/>
      <c r="V53" s="110"/>
      <c r="W53" s="110"/>
      <c r="X53" s="111"/>
      <c r="Y53" s="110"/>
      <c r="Z53" s="110"/>
      <c r="AA53" s="110"/>
      <c r="AB53" s="110"/>
      <c r="AC53" s="111"/>
      <c r="AD53" s="110"/>
      <c r="AE53" s="110"/>
      <c r="AF53" s="110"/>
      <c r="AG53" s="110"/>
      <c r="AH53" s="112"/>
    </row>
  </sheetData>
  <mergeCells count="9">
    <mergeCell ref="A1:R1"/>
    <mergeCell ref="A3:A4"/>
    <mergeCell ref="AE3:AH3"/>
    <mergeCell ref="C3:F3"/>
    <mergeCell ref="I3:L3"/>
    <mergeCell ref="B3:B4"/>
    <mergeCell ref="O3:R3"/>
    <mergeCell ref="U3:X3"/>
    <mergeCell ref="Z3:A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13"/>
  <sheetViews>
    <sheetView showGridLines="0" tabSelected="1" workbookViewId="0">
      <selection activeCell="L8" sqref="L8"/>
    </sheetView>
  </sheetViews>
  <sheetFormatPr defaultRowHeight="14.4"/>
  <cols>
    <col min="3" max="3" width="26.6640625" customWidth="1"/>
    <col min="4" max="4" width="5.6640625" bestFit="1" customWidth="1"/>
    <col min="8" max="8" width="9" customWidth="1"/>
  </cols>
  <sheetData>
    <row r="1" spans="2:10" ht="15" thickBot="1"/>
    <row r="2" spans="2:10" ht="15" thickBot="1">
      <c r="B2" s="233" t="s">
        <v>12</v>
      </c>
      <c r="C2" s="236" t="s">
        <v>70</v>
      </c>
      <c r="D2" s="234" t="s">
        <v>71</v>
      </c>
      <c r="E2" s="236" t="s">
        <v>72</v>
      </c>
      <c r="F2" s="234" t="s">
        <v>1</v>
      </c>
      <c r="G2" s="236" t="s">
        <v>2</v>
      </c>
      <c r="H2" s="234" t="s">
        <v>3</v>
      </c>
      <c r="I2" s="236" t="s">
        <v>4</v>
      </c>
      <c r="J2" s="235" t="s">
        <v>73</v>
      </c>
    </row>
    <row r="3" spans="2:10">
      <c r="B3" s="237">
        <v>1</v>
      </c>
      <c r="C3" s="238" t="s">
        <v>50</v>
      </c>
      <c r="D3" s="239">
        <v>120</v>
      </c>
      <c r="E3" s="240">
        <v>250</v>
      </c>
      <c r="F3" s="239">
        <v>1000</v>
      </c>
      <c r="G3" s="239">
        <v>2500</v>
      </c>
      <c r="H3" s="239">
        <v>2500</v>
      </c>
      <c r="I3" s="239">
        <v>2500</v>
      </c>
      <c r="J3" s="241">
        <v>2500</v>
      </c>
    </row>
    <row r="4" spans="2:10">
      <c r="B4" s="242">
        <v>2</v>
      </c>
      <c r="C4" s="226" t="s">
        <v>5</v>
      </c>
      <c r="D4" s="232">
        <v>0.1</v>
      </c>
      <c r="E4" s="232">
        <v>0.1</v>
      </c>
      <c r="F4" s="232">
        <v>0.1</v>
      </c>
      <c r="G4" s="232">
        <v>0.1</v>
      </c>
      <c r="H4" s="232">
        <v>0.2</v>
      </c>
      <c r="I4" s="232">
        <v>0.2</v>
      </c>
      <c r="J4" s="243">
        <v>0.2</v>
      </c>
    </row>
    <row r="5" spans="2:10">
      <c r="B5" s="242">
        <v>3</v>
      </c>
      <c r="C5" s="226" t="s">
        <v>32</v>
      </c>
      <c r="D5" s="231">
        <f>D3*D4</f>
        <v>12</v>
      </c>
      <c r="E5" s="231">
        <f t="shared" ref="E5:G5" si="0">E3*E4</f>
        <v>25</v>
      </c>
      <c r="F5" s="231">
        <f t="shared" si="0"/>
        <v>100</v>
      </c>
      <c r="G5" s="231">
        <f t="shared" si="0"/>
        <v>250</v>
      </c>
      <c r="H5" s="231">
        <f t="shared" ref="H5:J5" si="1">H3*H4</f>
        <v>500</v>
      </c>
      <c r="I5" s="231">
        <f t="shared" si="1"/>
        <v>500</v>
      </c>
      <c r="J5" s="244">
        <f t="shared" si="1"/>
        <v>500</v>
      </c>
    </row>
    <row r="6" spans="2:10" ht="31.8" customHeight="1">
      <c r="B6" s="242">
        <v>4</v>
      </c>
      <c r="C6" s="226" t="s">
        <v>74</v>
      </c>
      <c r="D6" s="231">
        <v>10</v>
      </c>
      <c r="E6" s="231">
        <v>50</v>
      </c>
      <c r="F6" s="231">
        <v>70</v>
      </c>
      <c r="G6" s="231">
        <v>250</v>
      </c>
      <c r="H6" s="231">
        <v>450</v>
      </c>
      <c r="I6" s="231">
        <v>500</v>
      </c>
      <c r="J6" s="244">
        <v>500</v>
      </c>
    </row>
    <row r="7" spans="2:10">
      <c r="B7" s="242">
        <v>5</v>
      </c>
      <c r="C7" s="226" t="s">
        <v>5</v>
      </c>
      <c r="D7" s="232">
        <v>0.1</v>
      </c>
      <c r="E7" s="232">
        <v>0.1</v>
      </c>
      <c r="F7" s="232">
        <v>0.1</v>
      </c>
      <c r="G7" s="232">
        <v>0.1</v>
      </c>
      <c r="H7" s="232">
        <v>0.2</v>
      </c>
      <c r="I7" s="232">
        <v>0.2</v>
      </c>
      <c r="J7" s="243">
        <v>0.2</v>
      </c>
    </row>
    <row r="8" spans="2:10" ht="43.2">
      <c r="B8" s="242">
        <v>6</v>
      </c>
      <c r="C8" s="226" t="s">
        <v>13</v>
      </c>
      <c r="D8" s="231">
        <f>D7*D6</f>
        <v>1</v>
      </c>
      <c r="E8" s="231">
        <f t="shared" ref="E8:G8" si="2">E7*E6</f>
        <v>5</v>
      </c>
      <c r="F8" s="231">
        <f t="shared" si="2"/>
        <v>7</v>
      </c>
      <c r="G8" s="231">
        <f t="shared" si="2"/>
        <v>25</v>
      </c>
      <c r="H8" s="231">
        <f t="shared" ref="H8:J8" si="3">H7*H6</f>
        <v>90</v>
      </c>
      <c r="I8" s="231">
        <f t="shared" si="3"/>
        <v>100</v>
      </c>
      <c r="J8" s="244">
        <f t="shared" si="3"/>
        <v>100</v>
      </c>
    </row>
    <row r="9" spans="2:10">
      <c r="B9" s="242">
        <v>7</v>
      </c>
      <c r="C9" s="227" t="s">
        <v>28</v>
      </c>
      <c r="D9" s="231">
        <v>10</v>
      </c>
      <c r="E9" s="231">
        <v>50</v>
      </c>
      <c r="F9" s="231">
        <v>500</v>
      </c>
      <c r="G9" s="231">
        <v>500</v>
      </c>
      <c r="H9" s="231">
        <v>500</v>
      </c>
      <c r="I9" s="231">
        <v>500</v>
      </c>
      <c r="J9" s="244">
        <v>500</v>
      </c>
    </row>
    <row r="10" spans="2:10">
      <c r="B10" s="242">
        <v>8</v>
      </c>
      <c r="C10" s="228" t="s">
        <v>14</v>
      </c>
      <c r="D10" s="231">
        <f>D5</f>
        <v>12</v>
      </c>
      <c r="E10" s="231">
        <f t="shared" ref="E10:G10" si="4">E5</f>
        <v>25</v>
      </c>
      <c r="F10" s="231">
        <f t="shared" si="4"/>
        <v>100</v>
      </c>
      <c r="G10" s="231">
        <f t="shared" si="4"/>
        <v>250</v>
      </c>
      <c r="H10" s="231">
        <v>500</v>
      </c>
      <c r="I10" s="231">
        <v>750</v>
      </c>
      <c r="J10" s="244">
        <v>2000</v>
      </c>
    </row>
    <row r="11" spans="2:10">
      <c r="B11" s="242">
        <v>9</v>
      </c>
      <c r="C11" s="229" t="s">
        <v>15</v>
      </c>
      <c r="D11" s="231">
        <f>D5</f>
        <v>12</v>
      </c>
      <c r="E11" s="231">
        <f t="shared" ref="E11:G11" si="5">E5</f>
        <v>25</v>
      </c>
      <c r="F11" s="231">
        <f t="shared" si="5"/>
        <v>100</v>
      </c>
      <c r="G11" s="231">
        <f t="shared" si="5"/>
        <v>250</v>
      </c>
      <c r="H11" s="231">
        <f t="shared" ref="H11:J11" si="6">H5</f>
        <v>500</v>
      </c>
      <c r="I11" s="231">
        <f t="shared" si="6"/>
        <v>500</v>
      </c>
      <c r="J11" s="244">
        <f t="shared" si="6"/>
        <v>500</v>
      </c>
    </row>
    <row r="12" spans="2:10">
      <c r="B12" s="242">
        <v>10</v>
      </c>
      <c r="C12" s="230" t="s">
        <v>6</v>
      </c>
      <c r="D12" s="231">
        <v>10</v>
      </c>
      <c r="E12" s="231">
        <v>150</v>
      </c>
      <c r="F12" s="231">
        <v>750</v>
      </c>
      <c r="G12" s="231">
        <v>1500</v>
      </c>
      <c r="H12" s="231">
        <v>1500</v>
      </c>
      <c r="I12" s="231">
        <v>1500</v>
      </c>
      <c r="J12" s="244">
        <v>1500</v>
      </c>
    </row>
    <row r="13" spans="2:10" ht="29.4" thickBot="1">
      <c r="B13" s="245">
        <v>11</v>
      </c>
      <c r="C13" s="246" t="s">
        <v>41</v>
      </c>
      <c r="D13" s="247">
        <v>0</v>
      </c>
      <c r="E13" s="247">
        <v>0</v>
      </c>
      <c r="F13" s="247">
        <v>0</v>
      </c>
      <c r="G13" s="247">
        <v>0</v>
      </c>
      <c r="H13" s="247">
        <v>0</v>
      </c>
      <c r="I13" s="247">
        <v>0</v>
      </c>
      <c r="J13" s="248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Sampath</dc:creator>
  <cp:lastModifiedBy>Sampath</cp:lastModifiedBy>
  <cp:lastPrinted>2016-11-02T04:03:41Z</cp:lastPrinted>
  <dcterms:created xsi:type="dcterms:W3CDTF">2016-09-05T20:44:39Z</dcterms:created>
  <dcterms:modified xsi:type="dcterms:W3CDTF">2021-06-04T06:10:39Z</dcterms:modified>
</cp:coreProperties>
</file>