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4519"/>
</workbook>
</file>

<file path=xl/calcChain.xml><?xml version="1.0" encoding="utf-8"?>
<calcChain xmlns="http://schemas.openxmlformats.org/spreadsheetml/2006/main">
  <c r="E20" i="15"/>
  <c r="F20" s="1"/>
  <c r="G20" s="1"/>
  <c r="G28" l="1"/>
  <c r="F28"/>
  <c r="E28"/>
  <c r="F6" i="13"/>
  <c r="E6"/>
  <c r="F5"/>
  <c r="E5"/>
  <c r="F4"/>
  <c r="E4"/>
  <c r="F3"/>
  <c r="E3"/>
  <c r="F2"/>
  <c r="E2"/>
  <c r="F6" i="12"/>
  <c r="E6"/>
  <c r="F5"/>
  <c r="E5"/>
  <c r="F4"/>
  <c r="E4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F13"/>
  <c r="G13" s="1"/>
  <c r="E13"/>
  <c r="D4" i="1"/>
  <c r="D5"/>
  <c r="D6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G4" i="11" s="1"/>
  <c r="E5" i="15"/>
  <c r="E6"/>
  <c r="E7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E2"/>
  <c r="F2" s="1"/>
  <c r="G2" s="1"/>
  <c r="F5"/>
  <c r="G5" s="1"/>
  <c r="G5" i="13" s="1"/>
  <c r="I5" s="1"/>
  <c r="F6" i="15"/>
  <c r="G6" s="1"/>
  <c r="G6" i="13" s="1"/>
  <c r="F7" i="15"/>
  <c r="G7" s="1"/>
  <c r="F15"/>
  <c r="F26"/>
  <c r="G26" s="1"/>
  <c r="F34"/>
  <c r="G34" s="1"/>
  <c r="G15"/>
  <c r="G2" i="11" l="1"/>
  <c r="I2" s="1"/>
  <c r="G2" i="12"/>
  <c r="G2" i="13"/>
  <c r="G2" i="9"/>
  <c r="I2" s="1"/>
  <c r="D9" i="1" s="1"/>
  <c r="G3" i="9"/>
  <c r="I3" s="1"/>
  <c r="G3" i="13"/>
  <c r="G3" i="14"/>
  <c r="G3" i="12"/>
  <c r="G3" i="11"/>
  <c r="I3" s="1"/>
  <c r="I3" i="12"/>
  <c r="G6"/>
  <c r="G5" i="14"/>
  <c r="G4" i="9"/>
  <c r="G6" i="11"/>
  <c r="I4"/>
  <c r="G6" i="14"/>
  <c r="G6" i="9"/>
  <c r="I6" s="1"/>
  <c r="G2" i="14"/>
  <c r="G5" i="12"/>
  <c r="I5" s="1"/>
  <c r="I6"/>
  <c r="I4" i="13"/>
  <c r="I2"/>
  <c r="I4" i="9"/>
  <c r="G5" i="11"/>
  <c r="I5" s="1"/>
  <c r="G4" i="14"/>
  <c r="G5" i="9"/>
  <c r="G4" i="13"/>
  <c r="I4" i="12"/>
  <c r="I2"/>
  <c r="I6" i="11"/>
  <c r="I6" i="13"/>
  <c r="I5" i="9"/>
  <c r="G4" i="12"/>
  <c r="I3" i="13"/>
  <c r="I2" i="14"/>
  <c r="I4"/>
  <c r="G8" i="1"/>
  <c r="I5" i="14" l="1"/>
  <c r="I6"/>
  <c r="H6" i="1"/>
  <c r="I3" i="14"/>
  <c r="D3" i="1" s="1"/>
  <c r="D10" s="1"/>
  <c r="H11" i="8" s="1"/>
  <c r="C10" i="1"/>
  <c r="H12" i="8" s="1"/>
  <c r="H7" i="1" l="1"/>
  <c r="H5"/>
  <c r="H4"/>
  <c r="H3"/>
  <c r="H8" l="1"/>
</calcChain>
</file>

<file path=xl/sharedStrings.xml><?xml version="1.0" encoding="utf-8"?>
<sst xmlns="http://schemas.openxmlformats.org/spreadsheetml/2006/main" count="168" uniqueCount="77">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</sst>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164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61" t="s">
        <v>68</v>
      </c>
      <c r="G10" s="62"/>
      <c r="H10" s="62"/>
      <c r="I10" s="62"/>
      <c r="J10" s="62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61" t="s">
        <v>59</v>
      </c>
      <c r="G11" s="63"/>
      <c r="H11" s="68">
        <f>Summery!D10</f>
        <v>2130.67</v>
      </c>
      <c r="I11" s="69"/>
      <c r="J11" s="70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61" t="s">
        <v>60</v>
      </c>
      <c r="G12" s="63"/>
      <c r="H12" s="65">
        <f>Summery!C10</f>
        <v>9</v>
      </c>
      <c r="I12" s="66"/>
      <c r="J12" s="67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4"/>
      <c r="G13" s="4"/>
      <c r="H13" s="64"/>
      <c r="I13" s="64"/>
      <c r="J13" s="64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71" t="s">
        <v>62</v>
      </c>
      <c r="C1" s="71"/>
      <c r="D1" s="71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5</v>
      </c>
      <c r="D3" s="34">
        <f>SUMIF(Business!B:B,B3,Business!I:I) + SUMIF(School!B:B,B3,School!I:I) + SUMIF(Service!B:B,B3,Service!I:I)+SUMIF(Retail!B:B,B3,Retail!I:I) + SUMIF(Tourism!B:B,B3,Tourism!I:I)</f>
        <v>1775.5500000000002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4</v>
      </c>
      <c r="H4" s="34">
        <f>SUM(School!I:I)</f>
        <v>355.12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0</v>
      </c>
      <c r="H5" s="34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0</v>
      </c>
      <c r="H6" s="34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9</v>
      </c>
      <c r="H8" s="40">
        <f>SUM(H3:H7)</f>
        <v>2130.67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355.12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9</v>
      </c>
      <c r="D10" s="40">
        <f>SUM(D3:D9)</f>
        <v>2130.67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 t="s">
        <v>51</v>
      </c>
      <c r="B2" s="42" t="s">
        <v>7</v>
      </c>
      <c r="C2" s="42" t="s">
        <v>40</v>
      </c>
      <c r="D2" s="43">
        <v>5</v>
      </c>
      <c r="E2" s="39">
        <f>IF(ISERROR(MATCH(C2,SkillList,0)),0,MATCH(C2,SkillList,0))</f>
        <v>4</v>
      </c>
      <c r="F2" s="39">
        <f>IF(ISERROR(MATCH(B2,MemberList,0)),0,MATCH(B2,MemberList,0))</f>
        <v>1</v>
      </c>
      <c r="G2" s="34">
        <f>INDEX(CostPerHour,E2)</f>
        <v>355.11</v>
      </c>
      <c r="H2" s="9">
        <f>IF(ISERROR(INDEX(Competency,F2,E2)), 0, INDEX(Competency,F2,E2))</f>
        <v>1</v>
      </c>
      <c r="I2" s="34">
        <f>D2*G2*H2</f>
        <v>1775.5500000000002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I2" sqref="I2"/>
    </sheetView>
  </sheetViews>
  <sheetFormatPr defaultRowHeight="15"/>
  <cols>
    <col min="1" max="1" width="10.710937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>
        <v>42299</v>
      </c>
      <c r="B2" s="42" t="s">
        <v>14</v>
      </c>
      <c r="C2" s="42" t="s">
        <v>17</v>
      </c>
      <c r="D2" s="43">
        <v>4</v>
      </c>
      <c r="E2" s="39">
        <f>IF(ISERROR(MATCH(C2,SkillList,0)),0,MATCH(C2,SkillList,0))</f>
        <v>9</v>
      </c>
      <c r="F2" s="39">
        <f>IF(ISERROR(MATCH(B2,MemberList,0)),0,MATCH(B2,MemberList,0))</f>
        <v>7</v>
      </c>
      <c r="G2" s="34">
        <f>INDEX(CostPerHour,E2)</f>
        <v>177.56</v>
      </c>
      <c r="H2" s="9">
        <f>IF(ISERROR(INDEX(Competency,F2,E2)), 0, INDEX(Competency,F2,E2))</f>
        <v>0.5</v>
      </c>
      <c r="I2" s="34">
        <f>D2*G2*H2</f>
        <v>355.12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P7" sqref="P7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78"/>
      <c r="B1" s="78"/>
      <c r="C1" s="75" t="s">
        <v>34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</row>
    <row r="2" spans="1:35" s="27" customFormat="1" ht="15" customHeight="1">
      <c r="A2" s="79"/>
      <c r="B2" s="79"/>
      <c r="C2" s="80" t="s">
        <v>25</v>
      </c>
      <c r="D2" s="81"/>
      <c r="E2" s="81"/>
      <c r="F2" s="81"/>
      <c r="G2" s="81"/>
      <c r="H2" s="82"/>
      <c r="I2" s="80" t="s">
        <v>29</v>
      </c>
      <c r="J2" s="81"/>
      <c r="K2" s="81"/>
      <c r="L2" s="81"/>
      <c r="M2" s="81"/>
      <c r="N2" s="81"/>
      <c r="O2" s="81"/>
      <c r="P2" s="81"/>
      <c r="Q2" s="82"/>
      <c r="R2" s="81" t="s">
        <v>23</v>
      </c>
      <c r="S2" s="81"/>
      <c r="T2" s="81"/>
      <c r="U2" s="81"/>
      <c r="V2" s="81"/>
      <c r="W2" s="81"/>
      <c r="X2" s="81"/>
      <c r="Y2" s="81"/>
      <c r="Z2" s="81"/>
      <c r="AA2" s="82"/>
      <c r="AB2" s="83" t="s">
        <v>26</v>
      </c>
      <c r="AC2" s="84"/>
      <c r="AD2" s="84"/>
      <c r="AE2" s="85"/>
      <c r="AF2" s="72" t="s">
        <v>28</v>
      </c>
      <c r="AG2" s="73"/>
      <c r="AH2" s="73"/>
      <c r="AI2" s="74"/>
    </row>
    <row r="3" spans="1:35" ht="180">
      <c r="A3" s="11" t="s">
        <v>5</v>
      </c>
      <c r="B3" s="26" t="s">
        <v>6</v>
      </c>
      <c r="C3" s="49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50" t="s">
        <v>46</v>
      </c>
      <c r="I3" s="49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8" t="s">
        <v>20</v>
      </c>
      <c r="P3" s="58" t="s">
        <v>73</v>
      </c>
      <c r="Q3" s="50" t="s">
        <v>72</v>
      </c>
      <c r="R3" s="46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50" t="s">
        <v>33</v>
      </c>
      <c r="AB3" s="49" t="s">
        <v>21</v>
      </c>
      <c r="AC3" s="25" t="s">
        <v>75</v>
      </c>
      <c r="AD3" s="25" t="s">
        <v>31</v>
      </c>
      <c r="AE3" s="50" t="s">
        <v>32</v>
      </c>
      <c r="AF3" s="49" t="s">
        <v>30</v>
      </c>
      <c r="AG3" s="25" t="s">
        <v>47</v>
      </c>
      <c r="AH3" s="25" t="s">
        <v>49</v>
      </c>
      <c r="AI3" s="50" t="s">
        <v>48</v>
      </c>
    </row>
    <row r="4" spans="1:35">
      <c r="A4" s="24">
        <v>1</v>
      </c>
      <c r="B4" s="45" t="s">
        <v>7</v>
      </c>
      <c r="C4" s="51">
        <v>1</v>
      </c>
      <c r="D4" s="43">
        <v>1</v>
      </c>
      <c r="E4" s="43">
        <v>1</v>
      </c>
      <c r="F4" s="43">
        <v>1</v>
      </c>
      <c r="G4" s="43">
        <v>1</v>
      </c>
      <c r="H4" s="52">
        <v>1</v>
      </c>
      <c r="I4" s="51">
        <v>1</v>
      </c>
      <c r="J4" s="43">
        <v>0.5</v>
      </c>
      <c r="K4" s="43">
        <v>1</v>
      </c>
      <c r="L4" s="43">
        <v>1</v>
      </c>
      <c r="M4" s="43">
        <v>1</v>
      </c>
      <c r="N4" s="43">
        <v>1</v>
      </c>
      <c r="O4" s="59">
        <v>0.8</v>
      </c>
      <c r="P4" s="52">
        <v>1</v>
      </c>
      <c r="Q4" s="52">
        <v>0.8</v>
      </c>
      <c r="R4" s="47">
        <v>0</v>
      </c>
      <c r="S4" s="43">
        <v>0</v>
      </c>
      <c r="T4" s="43">
        <v>1</v>
      </c>
      <c r="U4" s="43">
        <v>1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52">
        <v>1</v>
      </c>
      <c r="AB4" s="51">
        <v>1</v>
      </c>
      <c r="AC4" s="47">
        <v>0</v>
      </c>
      <c r="AD4" s="43">
        <v>0</v>
      </c>
      <c r="AE4" s="52">
        <v>1</v>
      </c>
      <c r="AF4" s="51">
        <v>0</v>
      </c>
      <c r="AG4" s="43">
        <v>0</v>
      </c>
      <c r="AH4" s="43">
        <v>0</v>
      </c>
      <c r="AI4" s="52">
        <v>0</v>
      </c>
    </row>
    <row r="5" spans="1:35">
      <c r="A5" s="24">
        <v>2</v>
      </c>
      <c r="B5" s="45" t="s">
        <v>10</v>
      </c>
      <c r="C5" s="53">
        <v>0</v>
      </c>
      <c r="D5" s="44"/>
      <c r="E5" s="44"/>
      <c r="F5" s="44"/>
      <c r="G5" s="44"/>
      <c r="H5" s="54"/>
      <c r="I5" s="53"/>
      <c r="J5" s="44"/>
      <c r="K5" s="44"/>
      <c r="L5" s="44"/>
      <c r="M5" s="44">
        <v>1</v>
      </c>
      <c r="N5" s="44">
        <v>1</v>
      </c>
      <c r="O5" s="60">
        <v>1</v>
      </c>
      <c r="P5" s="60"/>
      <c r="Q5" s="54"/>
      <c r="R5" s="48"/>
      <c r="S5" s="44"/>
      <c r="T5" s="43"/>
      <c r="U5" s="43"/>
      <c r="V5" s="43"/>
      <c r="W5" s="43"/>
      <c r="X5" s="43"/>
      <c r="Y5" s="43"/>
      <c r="Z5" s="43"/>
      <c r="AA5" s="52"/>
      <c r="AB5" s="51"/>
      <c r="AC5" s="47"/>
      <c r="AD5" s="43"/>
      <c r="AE5" s="52"/>
      <c r="AF5" s="51"/>
      <c r="AG5" s="43"/>
      <c r="AH5" s="43"/>
      <c r="AI5" s="52"/>
    </row>
    <row r="6" spans="1:35">
      <c r="A6" s="24">
        <v>3</v>
      </c>
      <c r="B6" s="45" t="s">
        <v>8</v>
      </c>
      <c r="C6" s="53"/>
      <c r="D6" s="44"/>
      <c r="E6" s="44"/>
      <c r="F6" s="44"/>
      <c r="G6" s="44"/>
      <c r="H6" s="54"/>
      <c r="I6" s="53"/>
      <c r="J6" s="44"/>
      <c r="K6" s="44"/>
      <c r="L6" s="44"/>
      <c r="M6" s="44"/>
      <c r="N6" s="44"/>
      <c r="O6" s="60"/>
      <c r="P6" s="60"/>
      <c r="Q6" s="54"/>
      <c r="R6" s="48"/>
      <c r="S6" s="44"/>
      <c r="T6" s="43"/>
      <c r="U6" s="43"/>
      <c r="V6" s="43"/>
      <c r="W6" s="43"/>
      <c r="X6" s="43"/>
      <c r="Y6" s="43"/>
      <c r="Z6" s="43"/>
      <c r="AA6" s="52"/>
      <c r="AB6" s="51"/>
      <c r="AC6" s="47"/>
      <c r="AD6" s="43"/>
      <c r="AE6" s="52"/>
      <c r="AF6" s="51"/>
      <c r="AG6" s="43"/>
      <c r="AH6" s="43"/>
      <c r="AI6" s="52"/>
    </row>
    <row r="7" spans="1:35">
      <c r="A7" s="24">
        <v>4</v>
      </c>
      <c r="B7" s="45" t="s">
        <v>11</v>
      </c>
      <c r="C7" s="53"/>
      <c r="D7" s="44"/>
      <c r="E7" s="44"/>
      <c r="F7" s="44"/>
      <c r="G7" s="44"/>
      <c r="H7" s="54"/>
      <c r="I7" s="53"/>
      <c r="J7" s="44"/>
      <c r="K7" s="44"/>
      <c r="L7" s="44"/>
      <c r="M7" s="44"/>
      <c r="N7" s="44"/>
      <c r="O7" s="60"/>
      <c r="P7" s="60"/>
      <c r="Q7" s="54"/>
      <c r="R7" s="48"/>
      <c r="S7" s="44"/>
      <c r="T7" s="43"/>
      <c r="U7" s="43"/>
      <c r="V7" s="43"/>
      <c r="W7" s="43"/>
      <c r="X7" s="43"/>
      <c r="Y7" s="43"/>
      <c r="Z7" s="43"/>
      <c r="AA7" s="52"/>
      <c r="AB7" s="51"/>
      <c r="AC7" s="47"/>
      <c r="AD7" s="43"/>
      <c r="AE7" s="52"/>
      <c r="AF7" s="51"/>
      <c r="AG7" s="43"/>
      <c r="AH7" s="43"/>
      <c r="AI7" s="52"/>
    </row>
    <row r="8" spans="1:35">
      <c r="A8" s="24">
        <v>5</v>
      </c>
      <c r="B8" s="45" t="s">
        <v>12</v>
      </c>
      <c r="C8" s="53"/>
      <c r="D8" s="44"/>
      <c r="E8" s="44"/>
      <c r="F8" s="44"/>
      <c r="G8" s="44"/>
      <c r="H8" s="54"/>
      <c r="I8" s="53"/>
      <c r="J8" s="44"/>
      <c r="K8" s="44"/>
      <c r="L8" s="44"/>
      <c r="M8" s="44"/>
      <c r="N8" s="44"/>
      <c r="O8" s="60"/>
      <c r="P8" s="60"/>
      <c r="Q8" s="54"/>
      <c r="R8" s="48"/>
      <c r="S8" s="44"/>
      <c r="T8" s="43"/>
      <c r="U8" s="43"/>
      <c r="V8" s="43"/>
      <c r="W8" s="43"/>
      <c r="X8" s="43"/>
      <c r="Y8" s="43"/>
      <c r="Z8" s="43"/>
      <c r="AA8" s="52"/>
      <c r="AB8" s="51"/>
      <c r="AC8" s="47"/>
      <c r="AD8" s="43"/>
      <c r="AE8" s="52"/>
      <c r="AF8" s="51"/>
      <c r="AG8" s="43"/>
      <c r="AH8" s="43"/>
      <c r="AI8" s="52"/>
    </row>
    <row r="9" spans="1:35">
      <c r="A9" s="24">
        <v>6</v>
      </c>
      <c r="B9" s="45" t="s">
        <v>13</v>
      </c>
      <c r="C9" s="53"/>
      <c r="D9" s="44"/>
      <c r="E9" s="44"/>
      <c r="F9" s="44"/>
      <c r="G9" s="44"/>
      <c r="H9" s="54"/>
      <c r="I9" s="53"/>
      <c r="J9" s="44"/>
      <c r="K9" s="44"/>
      <c r="L9" s="44"/>
      <c r="M9" s="44"/>
      <c r="N9" s="44"/>
      <c r="O9" s="60"/>
      <c r="P9" s="60"/>
      <c r="Q9" s="54"/>
      <c r="R9" s="48"/>
      <c r="S9" s="44"/>
      <c r="T9" s="43"/>
      <c r="U9" s="43"/>
      <c r="V9" s="43"/>
      <c r="W9" s="43"/>
      <c r="X9" s="43"/>
      <c r="Y9" s="43"/>
      <c r="Z9" s="43"/>
      <c r="AA9" s="52"/>
      <c r="AB9" s="51"/>
      <c r="AC9" s="47"/>
      <c r="AD9" s="43"/>
      <c r="AE9" s="52"/>
      <c r="AF9" s="51"/>
      <c r="AG9" s="43"/>
      <c r="AH9" s="43"/>
      <c r="AI9" s="52"/>
    </row>
    <row r="10" spans="1:35" ht="15.75" thickBot="1">
      <c r="A10" s="24">
        <v>7</v>
      </c>
      <c r="B10" s="45" t="s">
        <v>14</v>
      </c>
      <c r="C10" s="55">
        <v>0.25</v>
      </c>
      <c r="D10" s="56">
        <v>0.25</v>
      </c>
      <c r="E10" s="56">
        <v>0</v>
      </c>
      <c r="F10" s="56">
        <v>0.25</v>
      </c>
      <c r="G10" s="56">
        <v>0.25</v>
      </c>
      <c r="H10" s="57">
        <v>0.25</v>
      </c>
      <c r="I10" s="55">
        <v>0</v>
      </c>
      <c r="J10" s="55">
        <v>0.25</v>
      </c>
      <c r="K10" s="55">
        <v>0.5</v>
      </c>
      <c r="L10" s="55">
        <v>0</v>
      </c>
      <c r="M10" s="55">
        <v>0.25</v>
      </c>
      <c r="N10" s="55">
        <v>0</v>
      </c>
      <c r="O10" s="55">
        <v>0.5</v>
      </c>
      <c r="P10" s="55">
        <v>0</v>
      </c>
      <c r="Q10" s="55">
        <v>0</v>
      </c>
      <c r="R10" s="55">
        <v>0.25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1</v>
      </c>
      <c r="AB10" s="55">
        <v>0</v>
      </c>
      <c r="AC10" s="55">
        <v>0.25</v>
      </c>
      <c r="AD10" s="55">
        <v>0.25</v>
      </c>
      <c r="AE10" s="55">
        <v>0.5</v>
      </c>
      <c r="AF10" s="55">
        <v>0</v>
      </c>
      <c r="AG10" s="55">
        <v>1</v>
      </c>
      <c r="AH10" s="55">
        <v>0</v>
      </c>
      <c r="AI10" s="55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86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88"/>
    </row>
    <row r="3" spans="1:8">
      <c r="A3" s="87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88"/>
    </row>
    <row r="4" spans="1:8">
      <c r="A4" s="87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88"/>
    </row>
    <row r="5" spans="1:8">
      <c r="A5" s="87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88"/>
    </row>
    <row r="6" spans="1:8">
      <c r="A6" s="87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88"/>
    </row>
    <row r="7" spans="1:8">
      <c r="A7" s="89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88"/>
    </row>
    <row r="8" spans="1:8">
      <c r="A8" s="86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87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87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87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87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87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87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87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87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86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87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87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87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87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87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87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87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87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89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86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87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87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89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86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87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87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87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6">
    <mergeCell ref="A31:A34"/>
    <mergeCell ref="H2:H7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2015-10-22T19:05:34Z</dcterms:modified>
</cp:coreProperties>
</file>