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45621"/>
</workbook>
</file>

<file path=xl/calcChain.xml><?xml version="1.0" encoding="utf-8"?>
<calcChain xmlns="http://schemas.openxmlformats.org/spreadsheetml/2006/main">
  <c r="E22" i="6" l="1"/>
  <c r="F22" i="6"/>
  <c r="G22" i="6"/>
  <c r="H22" i="6"/>
  <c r="I22" i="6"/>
  <c r="J22" i="6"/>
  <c r="K22" i="6"/>
  <c r="L22" i="6"/>
  <c r="M22" i="6"/>
  <c r="N22" i="6"/>
  <c r="O22" i="6"/>
  <c r="O19" i="6"/>
  <c r="N19" i="6"/>
  <c r="M19" i="6"/>
  <c r="L19" i="6"/>
  <c r="K19" i="6"/>
  <c r="J19" i="6"/>
  <c r="I19" i="6"/>
  <c r="H19" i="6"/>
  <c r="G19" i="6"/>
  <c r="F19" i="6"/>
  <c r="E19" i="6"/>
  <c r="D22" i="6"/>
  <c r="D19" i="6"/>
  <c r="C17" i="7" l="1"/>
  <c r="D17" i="7"/>
  <c r="E17" i="7"/>
  <c r="F17" i="7"/>
  <c r="G17" i="7"/>
  <c r="H17" i="7"/>
  <c r="I17" i="7"/>
  <c r="J17" i="7"/>
  <c r="K17" i="7"/>
  <c r="L17" i="7"/>
  <c r="M17" i="7"/>
  <c r="B17" i="7"/>
  <c r="C19" i="5"/>
  <c r="D19" i="5"/>
  <c r="E19" i="5"/>
  <c r="F19" i="5"/>
  <c r="G19" i="5"/>
  <c r="H19" i="5"/>
  <c r="I19" i="5"/>
  <c r="J19" i="5"/>
  <c r="K19" i="5"/>
  <c r="L19" i="5"/>
  <c r="M19" i="5"/>
  <c r="B19" i="5"/>
  <c r="C18" i="1"/>
  <c r="D18" i="1"/>
  <c r="E18" i="1"/>
  <c r="F18" i="1"/>
  <c r="G18" i="1"/>
  <c r="H18" i="1"/>
  <c r="I18" i="1"/>
  <c r="J18" i="1"/>
  <c r="K18" i="1"/>
  <c r="L18" i="1"/>
  <c r="M18" i="1"/>
  <c r="B18" i="1"/>
  <c r="O27" i="6"/>
  <c r="N27" i="6"/>
  <c r="M27" i="6"/>
  <c r="L27" i="6"/>
  <c r="K27" i="6"/>
  <c r="J27" i="6"/>
  <c r="I27" i="6"/>
  <c r="H27" i="6"/>
  <c r="G27" i="6"/>
  <c r="F27" i="6"/>
  <c r="E27" i="6"/>
  <c r="D27" i="6"/>
  <c r="E40" i="6"/>
  <c r="E18" i="6"/>
  <c r="E20" i="6" s="1"/>
  <c r="F40" i="6"/>
  <c r="G40" i="6"/>
  <c r="H40" i="6"/>
  <c r="I40" i="6"/>
  <c r="J40" i="6"/>
  <c r="K40" i="6"/>
  <c r="L40" i="6"/>
  <c r="M40" i="6"/>
  <c r="N40" i="6"/>
  <c r="O40" i="6"/>
  <c r="D40" i="6"/>
  <c r="O36" i="6"/>
  <c r="N36" i="6"/>
  <c r="M36" i="6"/>
  <c r="L36" i="6"/>
  <c r="K36" i="6"/>
  <c r="J36" i="6"/>
  <c r="I36" i="6"/>
  <c r="H36" i="6"/>
  <c r="G36" i="6"/>
  <c r="F36" i="6"/>
  <c r="E36" i="6"/>
  <c r="D36" i="6"/>
  <c r="O26" i="6"/>
  <c r="O28" i="6" s="1"/>
  <c r="N26" i="6"/>
  <c r="M26" i="6"/>
  <c r="M28" i="6" s="1"/>
  <c r="L26" i="6"/>
  <c r="K26" i="6"/>
  <c r="K28" i="6" s="1"/>
  <c r="J26" i="6"/>
  <c r="I26" i="6"/>
  <c r="I28" i="6" s="1"/>
  <c r="H26" i="6"/>
  <c r="G26" i="6"/>
  <c r="G28" i="6" s="1"/>
  <c r="F26" i="6"/>
  <c r="E26" i="6"/>
  <c r="E28" i="6" s="1"/>
  <c r="D26" i="6"/>
  <c r="O11" i="6"/>
  <c r="N11" i="6"/>
  <c r="M11" i="6"/>
  <c r="L11" i="6"/>
  <c r="K11" i="6"/>
  <c r="J11" i="6"/>
  <c r="I11" i="6"/>
  <c r="H11" i="6"/>
  <c r="G11" i="6"/>
  <c r="F11" i="6"/>
  <c r="E11" i="6"/>
  <c r="D11" i="6"/>
  <c r="O6" i="6"/>
  <c r="O21" i="6" s="1"/>
  <c r="N6" i="6"/>
  <c r="N21" i="6" s="1"/>
  <c r="M6" i="6"/>
  <c r="M21" i="6" s="1"/>
  <c r="L6" i="6"/>
  <c r="L21" i="6" s="1"/>
  <c r="K6" i="6"/>
  <c r="K21" i="6" s="1"/>
  <c r="J6" i="6"/>
  <c r="J21" i="6" s="1"/>
  <c r="I6" i="6"/>
  <c r="I21" i="6" s="1"/>
  <c r="H6" i="6"/>
  <c r="H21" i="6" s="1"/>
  <c r="G6" i="6"/>
  <c r="G21" i="6" s="1"/>
  <c r="F6" i="6"/>
  <c r="F21" i="6" s="1"/>
  <c r="E6" i="6"/>
  <c r="E21" i="6" s="1"/>
  <c r="D6" i="6"/>
  <c r="D21" i="6" s="1"/>
  <c r="O30" i="6"/>
  <c r="N30" i="6"/>
  <c r="M30" i="6"/>
  <c r="L30" i="6"/>
  <c r="K30" i="6"/>
  <c r="J30" i="6"/>
  <c r="I30" i="6"/>
  <c r="H30" i="6"/>
  <c r="G30" i="6"/>
  <c r="F30" i="6"/>
  <c r="E30" i="6"/>
  <c r="D30" i="6"/>
  <c r="O32" i="6"/>
  <c r="N32" i="6"/>
  <c r="M32" i="6"/>
  <c r="L32" i="6"/>
  <c r="K32" i="6"/>
  <c r="J32" i="6"/>
  <c r="I32" i="6"/>
  <c r="H32" i="6"/>
  <c r="G32" i="6"/>
  <c r="F32" i="6"/>
  <c r="E32" i="6"/>
  <c r="D32" i="6"/>
  <c r="H34" i="6"/>
  <c r="I34" i="6"/>
  <c r="J34" i="6"/>
  <c r="K34" i="6"/>
  <c r="L34" i="6"/>
  <c r="M34" i="6"/>
  <c r="N34" i="6"/>
  <c r="O34" i="6"/>
  <c r="G34" i="6"/>
  <c r="F34" i="6"/>
  <c r="E34" i="6"/>
  <c r="D34" i="6"/>
  <c r="E23" i="6"/>
  <c r="E24" i="6" s="1"/>
  <c r="F23" i="6"/>
  <c r="F24" i="6" s="1"/>
  <c r="G23" i="6"/>
  <c r="G24" i="6" s="1"/>
  <c r="H23" i="6"/>
  <c r="H24" i="6" s="1"/>
  <c r="I23" i="6"/>
  <c r="I24" i="6" s="1"/>
  <c r="J23" i="6"/>
  <c r="J24" i="6" s="1"/>
  <c r="K23" i="6"/>
  <c r="K24" i="6" s="1"/>
  <c r="L23" i="6"/>
  <c r="L24" i="6" s="1"/>
  <c r="M23" i="6"/>
  <c r="M24" i="6" s="1"/>
  <c r="N23" i="6"/>
  <c r="N24" i="6" s="1"/>
  <c r="O23" i="6"/>
  <c r="O24" i="6" s="1"/>
  <c r="D23" i="6"/>
  <c r="D24" i="6" s="1"/>
  <c r="F18" i="6"/>
  <c r="F20" i="6" s="1"/>
  <c r="G18" i="6"/>
  <c r="G20" i="6" s="1"/>
  <c r="H18" i="6"/>
  <c r="I18" i="6"/>
  <c r="I20" i="6" s="1"/>
  <c r="J18" i="6"/>
  <c r="J20" i="6" s="1"/>
  <c r="K18" i="6"/>
  <c r="K20" i="6" s="1"/>
  <c r="L18" i="6"/>
  <c r="L20" i="6" s="1"/>
  <c r="M18" i="6"/>
  <c r="M20" i="6" s="1"/>
  <c r="N18" i="6"/>
  <c r="N20" i="6" s="1"/>
  <c r="O18" i="6"/>
  <c r="O20" i="6" s="1"/>
  <c r="D18" i="6"/>
  <c r="D20" i="6" s="1"/>
  <c r="E12" i="6"/>
  <c r="F12" i="6"/>
  <c r="G12" i="6"/>
  <c r="G14" i="6" s="1"/>
  <c r="H12" i="6"/>
  <c r="H14" i="6" s="1"/>
  <c r="I12" i="6"/>
  <c r="I14" i="6" s="1"/>
  <c r="J12" i="6"/>
  <c r="J14" i="6" s="1"/>
  <c r="K12" i="6"/>
  <c r="K14" i="6" s="1"/>
  <c r="L12" i="6"/>
  <c r="L14" i="6" s="1"/>
  <c r="M12" i="6"/>
  <c r="M14" i="6" s="1"/>
  <c r="N12" i="6"/>
  <c r="N14" i="6" s="1"/>
  <c r="O12" i="6"/>
  <c r="O14" i="6" s="1"/>
  <c r="D12" i="6"/>
  <c r="E7" i="6"/>
  <c r="F7" i="6"/>
  <c r="G7" i="6"/>
  <c r="G9" i="6" s="1"/>
  <c r="H7" i="6"/>
  <c r="H9" i="6" s="1"/>
  <c r="I7" i="6"/>
  <c r="I9" i="6" s="1"/>
  <c r="J7" i="6"/>
  <c r="J9" i="6" s="1"/>
  <c r="K7" i="6"/>
  <c r="K9" i="6" s="1"/>
  <c r="L7" i="6"/>
  <c r="L9" i="6" s="1"/>
  <c r="M7" i="6"/>
  <c r="M9" i="6" s="1"/>
  <c r="N7" i="6"/>
  <c r="N9" i="6" s="1"/>
  <c r="O7" i="6"/>
  <c r="O9" i="6" s="1"/>
  <c r="D7" i="6"/>
  <c r="F28" i="6" l="1"/>
  <c r="J28" i="6"/>
  <c r="N28" i="6"/>
  <c r="D28" i="6"/>
  <c r="H28" i="6"/>
  <c r="L28" i="6"/>
  <c r="H20" i="6"/>
  <c r="H41" i="6" s="1"/>
  <c r="K41" i="6"/>
  <c r="O41" i="6"/>
  <c r="M41" i="6"/>
  <c r="N41" i="6"/>
  <c r="I41" i="6"/>
  <c r="G41" i="6"/>
  <c r="P11" i="6"/>
  <c r="P36" i="6"/>
  <c r="J15" i="6"/>
  <c r="N15" i="6"/>
  <c r="H15" i="6"/>
  <c r="L15" i="6"/>
  <c r="G15" i="6"/>
  <c r="K15" i="6"/>
  <c r="O15" i="6"/>
  <c r="I15" i="6"/>
  <c r="M15" i="6"/>
  <c r="F21" i="5" l="1"/>
  <c r="F20" i="1"/>
  <c r="I19" i="1"/>
  <c r="I20" i="5"/>
  <c r="L19" i="1"/>
  <c r="L20" i="5"/>
  <c r="E21" i="5"/>
  <c r="E20" i="1"/>
  <c r="K20" i="1"/>
  <c r="K21" i="5"/>
  <c r="K19" i="1"/>
  <c r="K20" i="5"/>
  <c r="E19" i="1"/>
  <c r="E20" i="5"/>
  <c r="H19" i="1"/>
  <c r="H20" i="5"/>
  <c r="G20" i="1"/>
  <c r="G21" i="5"/>
  <c r="L41" i="6"/>
  <c r="G19" i="1"/>
  <c r="G20" i="5"/>
  <c r="J20" i="5"/>
  <c r="J19" i="1"/>
  <c r="L20" i="1"/>
  <c r="L21" i="5"/>
  <c r="M21" i="5"/>
  <c r="M20" i="1"/>
  <c r="P28" i="6"/>
  <c r="M19" i="1"/>
  <c r="M20" i="5"/>
  <c r="F20" i="5"/>
  <c r="F19" i="1"/>
  <c r="J41" i="6"/>
  <c r="I21" i="5"/>
  <c r="I20" i="1"/>
  <c r="O42" i="6"/>
  <c r="M18" i="7" s="1"/>
  <c r="M19" i="7" s="1"/>
  <c r="N42" i="6"/>
  <c r="L18" i="7" s="1"/>
  <c r="L19" i="7" s="1"/>
  <c r="H42" i="6"/>
  <c r="F18" i="7" s="1"/>
  <c r="F19" i="7" s="1"/>
  <c r="I42" i="6"/>
  <c r="G18" i="7" s="1"/>
  <c r="G19" i="7" s="1"/>
  <c r="K42" i="6"/>
  <c r="I18" i="7" s="1"/>
  <c r="I19" i="7" s="1"/>
  <c r="L42" i="6"/>
  <c r="J18" i="7" s="1"/>
  <c r="J19" i="7" s="1"/>
  <c r="M42" i="6"/>
  <c r="K18" i="7" s="1"/>
  <c r="K19" i="7" s="1"/>
  <c r="G42" i="6"/>
  <c r="E18" i="7" s="1"/>
  <c r="E19" i="7" s="1"/>
  <c r="D14" i="6"/>
  <c r="E14" i="6"/>
  <c r="F14" i="6"/>
  <c r="D9" i="6"/>
  <c r="E9" i="6"/>
  <c r="F9" i="6"/>
  <c r="AL16" i="4"/>
  <c r="AL19" i="4" s="1"/>
  <c r="AK16" i="4"/>
  <c r="AK19" i="4" s="1"/>
  <c r="AJ16" i="4"/>
  <c r="AJ19" i="4" s="1"/>
  <c r="AI16" i="4"/>
  <c r="AI19" i="4" s="1"/>
  <c r="AH16" i="4"/>
  <c r="AH19" i="4" s="1"/>
  <c r="AG16" i="4"/>
  <c r="AG19" i="4" s="1"/>
  <c r="AF16" i="4"/>
  <c r="AF19" i="4" s="1"/>
  <c r="AE16" i="4"/>
  <c r="AE19" i="4" s="1"/>
  <c r="H16" i="4"/>
  <c r="H19" i="4" s="1"/>
  <c r="G16" i="4"/>
  <c r="G19" i="4" s="1"/>
  <c r="AD16" i="4"/>
  <c r="AD19" i="4" s="1"/>
  <c r="AC16" i="4"/>
  <c r="AC19" i="4" s="1"/>
  <c r="AB16" i="4"/>
  <c r="AB19" i="4" s="1"/>
  <c r="AA16" i="4"/>
  <c r="AA19" i="4" s="1"/>
  <c r="Z16" i="4"/>
  <c r="Z19" i="4" s="1"/>
  <c r="Y16" i="4"/>
  <c r="Y19" i="4" s="1"/>
  <c r="X16" i="4"/>
  <c r="X19" i="4" s="1"/>
  <c r="W16" i="4"/>
  <c r="W19" i="4" s="1"/>
  <c r="U16" i="4"/>
  <c r="U19" i="4" s="1"/>
  <c r="V16" i="4"/>
  <c r="V19" i="4" s="1"/>
  <c r="S16" i="4"/>
  <c r="S19" i="4" s="1"/>
  <c r="T16" i="4"/>
  <c r="T19" i="4" s="1"/>
  <c r="Q16" i="4"/>
  <c r="Q19" i="4" s="1"/>
  <c r="R16" i="4"/>
  <c r="R19" i="4" s="1"/>
  <c r="P16" i="4"/>
  <c r="P19" i="4" s="1"/>
  <c r="O16" i="4"/>
  <c r="O19" i="4" s="1"/>
  <c r="M16" i="4"/>
  <c r="M19" i="4" s="1"/>
  <c r="N16" i="4"/>
  <c r="N19" i="4" s="1"/>
  <c r="L16" i="4"/>
  <c r="L19" i="4" s="1"/>
  <c r="K16" i="4"/>
  <c r="K19" i="4" s="1"/>
  <c r="F16" i="4"/>
  <c r="F19" i="4" s="1"/>
  <c r="I16" i="4"/>
  <c r="I19" i="4" s="1"/>
  <c r="J16" i="4"/>
  <c r="J19" i="4" s="1"/>
  <c r="E16" i="4"/>
  <c r="E19" i="4" s="1"/>
  <c r="H20" i="1" l="1"/>
  <c r="H21" i="5"/>
  <c r="J42" i="6"/>
  <c r="H18" i="7" s="1"/>
  <c r="H19" i="7" s="1"/>
  <c r="J21" i="5"/>
  <c r="J20" i="1"/>
  <c r="P9" i="6"/>
  <c r="P40" i="6"/>
  <c r="P6" i="6"/>
  <c r="P24" i="6"/>
  <c r="P14" i="6"/>
  <c r="P34" i="6"/>
  <c r="P30" i="6"/>
  <c r="P32" i="6"/>
  <c r="D15" i="6"/>
  <c r="F15" i="6"/>
  <c r="E15" i="6"/>
  <c r="C19" i="1" l="1"/>
  <c r="C20" i="5"/>
  <c r="D19" i="1"/>
  <c r="D20" i="5"/>
  <c r="B20" i="5"/>
  <c r="B19" i="1"/>
  <c r="D41" i="6"/>
  <c r="P15" i="6"/>
  <c r="E41" i="6" l="1"/>
  <c r="B22" i="5"/>
  <c r="E22" i="5"/>
  <c r="I22" i="5"/>
  <c r="M22" i="5"/>
  <c r="F22" i="5"/>
  <c r="J22" i="5"/>
  <c r="C22" i="5"/>
  <c r="G22" i="5"/>
  <c r="K22" i="5"/>
  <c r="D22" i="5"/>
  <c r="H22" i="5"/>
  <c r="L22" i="5"/>
  <c r="B21" i="5"/>
  <c r="B20" i="1"/>
  <c r="F41" i="6"/>
  <c r="P22" i="6"/>
  <c r="D21" i="5" l="1"/>
  <c r="J23" i="5" s="1"/>
  <c r="D20" i="1"/>
  <c r="C20" i="1"/>
  <c r="C21" i="5"/>
  <c r="C23" i="5" s="1"/>
  <c r="F42" i="6"/>
  <c r="D18" i="7" s="1"/>
  <c r="D19" i="7" s="1"/>
  <c r="E42" i="6"/>
  <c r="C18" i="7" s="1"/>
  <c r="C19" i="7" s="1"/>
  <c r="P41" i="6"/>
  <c r="B23" i="5"/>
  <c r="K23" i="5"/>
  <c r="D42" i="6"/>
  <c r="B18" i="7" s="1"/>
  <c r="B19" i="7" s="1"/>
  <c r="M23" i="5" l="1"/>
  <c r="I23" i="5"/>
  <c r="H23" i="5"/>
  <c r="E23" i="5"/>
  <c r="F23" i="5"/>
  <c r="D23" i="5"/>
  <c r="P42" i="6"/>
  <c r="L23" i="5"/>
  <c r="G23" i="5"/>
</calcChain>
</file>

<file path=xl/sharedStrings.xml><?xml version="1.0" encoding="utf-8"?>
<sst xmlns="http://schemas.openxmlformats.org/spreadsheetml/2006/main" count="124" uniqueCount="80">
  <si>
    <t>Software Modules</t>
  </si>
  <si>
    <t>Lodge Management</t>
  </si>
  <si>
    <t>Restaurant Management</t>
  </si>
  <si>
    <t>Housekeeping Management</t>
  </si>
  <si>
    <t>Travel Management</t>
  </si>
  <si>
    <t>Employee Management</t>
  </si>
  <si>
    <t>Customer Management</t>
  </si>
  <si>
    <t>Inventory Management</t>
  </si>
  <si>
    <t>Payroll</t>
  </si>
  <si>
    <t>Price / Anum</t>
  </si>
  <si>
    <t>Office Management</t>
  </si>
  <si>
    <t>Analysis</t>
  </si>
  <si>
    <t>Forecasting</t>
  </si>
  <si>
    <t>Setup</t>
  </si>
  <si>
    <t>Hardware</t>
  </si>
  <si>
    <t>Subscription</t>
  </si>
  <si>
    <t>Lodge</t>
  </si>
  <si>
    <t>Restaurant</t>
  </si>
  <si>
    <t>Tourism</t>
  </si>
  <si>
    <t>Hotel</t>
  </si>
  <si>
    <t>Windows 7</t>
  </si>
  <si>
    <t>Lodge - Extended</t>
  </si>
  <si>
    <t>Lodge - Extreme</t>
  </si>
  <si>
    <t>Restaurant - Extended</t>
  </si>
  <si>
    <t>Travel - Extended</t>
  </si>
  <si>
    <t>Hotel - Extended</t>
  </si>
  <si>
    <t>Restaurant -  Extreme</t>
  </si>
  <si>
    <t>Travel -  Extreme</t>
  </si>
  <si>
    <t>Hotel -  Extreme</t>
  </si>
  <si>
    <t>Lodge - Starter</t>
  </si>
  <si>
    <t>Starter</t>
  </si>
  <si>
    <t>Standard</t>
  </si>
  <si>
    <t>Extended</t>
  </si>
  <si>
    <t>Extreme</t>
  </si>
  <si>
    <t>Premium</t>
  </si>
  <si>
    <t>Lodge - Premium</t>
  </si>
  <si>
    <t>Restaurant -  Premium</t>
  </si>
  <si>
    <t>Travel -  Premium</t>
  </si>
  <si>
    <t>Hotel -  Premium</t>
  </si>
  <si>
    <t>Total Software Price</t>
  </si>
  <si>
    <t>Pond</t>
  </si>
  <si>
    <t>Lake</t>
  </si>
  <si>
    <t>Sea</t>
  </si>
  <si>
    <t>Ocean</t>
  </si>
  <si>
    <t>Revenue</t>
  </si>
  <si>
    <t>Cost</t>
  </si>
  <si>
    <t>Software Sales</t>
  </si>
  <si>
    <t>Hardware Sales</t>
  </si>
  <si>
    <t>Hardware Service</t>
  </si>
  <si>
    <t>Expense</t>
  </si>
  <si>
    <t>Misc</t>
  </si>
  <si>
    <t>Transport</t>
  </si>
  <si>
    <t>Bronze</t>
  </si>
  <si>
    <t>Silver</t>
  </si>
  <si>
    <t>Gold</t>
  </si>
  <si>
    <t>Platinum</t>
  </si>
  <si>
    <t>Primium</t>
  </si>
  <si>
    <t>Office</t>
  </si>
  <si>
    <t>Investment</t>
  </si>
  <si>
    <t>Sales Bonus (5000 for every 5)</t>
  </si>
  <si>
    <t>Software Subscription</t>
  </si>
  <si>
    <t>Development Trainy</t>
  </si>
  <si>
    <t>Jr Support Engineer</t>
  </si>
  <si>
    <t>Middle Support Engineer</t>
  </si>
  <si>
    <t>Finance and Audit</t>
  </si>
  <si>
    <t>Sales Executive</t>
  </si>
  <si>
    <t>Assumption of basic pack sale</t>
  </si>
  <si>
    <t>Monthly 1000, end in March</t>
  </si>
  <si>
    <t>Monthly 500, end in March</t>
  </si>
  <si>
    <t>Rate</t>
  </si>
  <si>
    <t>Salary</t>
  </si>
  <si>
    <t>Total Revenue</t>
  </si>
  <si>
    <t>Total Expense</t>
  </si>
  <si>
    <t>Profit before tax</t>
  </si>
  <si>
    <t>Profit befor tax</t>
  </si>
  <si>
    <t>Profit after tax</t>
  </si>
  <si>
    <t>Calculation is on base product</t>
  </si>
  <si>
    <t>Employee Bonus (5% of sales)</t>
  </si>
  <si>
    <t>50000 per employee</t>
  </si>
  <si>
    <t>Sales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</si>
</sst>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([$INR]\ * #,##0.00_);_([$INR]\ * \(#,##0.00\);_([$IN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3" xfId="0" applyFill="1" applyBorder="1"/>
    <xf numFmtId="3" fontId="0" fillId="3" borderId="4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0" fillId="2" borderId="7" xfId="0" applyNumberFormat="1" applyFill="1" applyBorder="1"/>
    <xf numFmtId="0" fontId="0" fillId="3" borderId="8" xfId="0" applyFill="1" applyBorder="1"/>
    <xf numFmtId="3" fontId="0" fillId="3" borderId="9" xfId="0" applyNumberFormat="1" applyFill="1" applyBorder="1"/>
    <xf numFmtId="165" fontId="0" fillId="3" borderId="9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1" fillId="3" borderId="9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0" fontId="0" fillId="3" borderId="18" xfId="0" applyFill="1" applyBorder="1"/>
    <xf numFmtId="3" fontId="0" fillId="3" borderId="19" xfId="0" applyNumberFormat="1" applyFill="1" applyBorder="1"/>
    <xf numFmtId="165" fontId="0" fillId="3" borderId="19" xfId="0" applyNumberFormat="1" applyFill="1" applyBorder="1"/>
    <xf numFmtId="165" fontId="0" fillId="3" borderId="20" xfId="0" applyNumberFormat="1" applyFill="1" applyBorder="1"/>
    <xf numFmtId="165" fontId="0" fillId="3" borderId="4" xfId="0" applyNumberFormat="1" applyFill="1" applyBorder="1"/>
    <xf numFmtId="165" fontId="0" fillId="8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5" borderId="0" xfId="0" applyNumberFormat="1" applyFill="1"/>
    <xf numFmtId="164" fontId="0" fillId="3" borderId="37" xfId="0" applyNumberFormat="1" applyFill="1" applyBorder="1"/>
    <xf numFmtId="164" fontId="0" fillId="3" borderId="2" xfId="0" applyNumberFormat="1" applyFill="1" applyBorder="1"/>
    <xf numFmtId="164" fontId="0" fillId="3" borderId="38" xfId="0" applyNumberFormat="1" applyFill="1" applyBorder="1"/>
    <xf numFmtId="164" fontId="0" fillId="3" borderId="0" xfId="0" applyNumberFormat="1" applyFill="1"/>
    <xf numFmtId="0" fontId="0" fillId="3" borderId="37" xfId="0" applyFill="1" applyBorder="1"/>
    <xf numFmtId="0" fontId="0" fillId="3" borderId="2" xfId="0" applyFill="1" applyBorder="1"/>
    <xf numFmtId="0" fontId="0" fillId="3" borderId="38" xfId="0" applyFill="1" applyBorder="1"/>
    <xf numFmtId="164" fontId="0" fillId="3" borderId="0" xfId="0" applyNumberFormat="1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3" xfId="0" applyFill="1" applyBorder="1"/>
    <xf numFmtId="164" fontId="1" fillId="3" borderId="0" xfId="0" applyNumberFormat="1" applyFont="1" applyFill="1"/>
    <xf numFmtId="164" fontId="0" fillId="3" borderId="29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1" fillId="3" borderId="31" xfId="0" applyNumberFormat="1" applyFont="1" applyFill="1" applyBorder="1"/>
    <xf numFmtId="164" fontId="1" fillId="3" borderId="32" xfId="0" applyNumberFormat="1" applyFont="1" applyFill="1" applyBorder="1"/>
    <xf numFmtId="164" fontId="1" fillId="3" borderId="33" xfId="0" applyNumberFormat="1" applyFont="1" applyFill="1" applyBorder="1"/>
    <xf numFmtId="164" fontId="0" fillId="3" borderId="34" xfId="0" applyNumberFormat="1" applyFill="1" applyBorder="1"/>
    <xf numFmtId="164" fontId="0" fillId="3" borderId="35" xfId="0" applyNumberFormat="1" applyFill="1" applyBorder="1"/>
    <xf numFmtId="164" fontId="0" fillId="3" borderId="36" xfId="0" applyNumberFormat="1" applyFill="1" applyBorder="1"/>
    <xf numFmtId="164" fontId="0" fillId="3" borderId="24" xfId="0" applyNumberFormat="1" applyFill="1" applyBorder="1"/>
    <xf numFmtId="164" fontId="0" fillId="3" borderId="25" xfId="0" applyNumberFormat="1" applyFill="1" applyBorder="1"/>
    <xf numFmtId="164" fontId="1" fillId="3" borderId="28" xfId="0" applyNumberFormat="1" applyFont="1" applyFill="1" applyBorder="1"/>
    <xf numFmtId="164" fontId="1" fillId="3" borderId="29" xfId="0" applyNumberFormat="1" applyFont="1" applyFill="1" applyBorder="1"/>
    <xf numFmtId="164" fontId="1" fillId="3" borderId="30" xfId="0" applyNumberFormat="1" applyFont="1" applyFill="1" applyBorder="1"/>
    <xf numFmtId="164" fontId="0" fillId="3" borderId="23" xfId="0" applyNumberFormat="1" applyFill="1" applyBorder="1"/>
    <xf numFmtId="17" fontId="1" fillId="3" borderId="24" xfId="0" applyNumberFormat="1" applyFont="1" applyFill="1" applyBorder="1"/>
    <xf numFmtId="17" fontId="1" fillId="3" borderId="25" xfId="0" applyNumberFormat="1" applyFont="1" applyFill="1" applyBorder="1"/>
    <xf numFmtId="164" fontId="1" fillId="3" borderId="30" xfId="0" applyNumberFormat="1" applyFont="1" applyFill="1" applyBorder="1" applyAlignment="1">
      <alignment vertical="center"/>
    </xf>
    <xf numFmtId="164" fontId="0" fillId="0" borderId="1" xfId="0" applyNumberFormat="1" applyFill="1" applyBorder="1"/>
    <xf numFmtId="17" fontId="0" fillId="10" borderId="1" xfId="0" applyNumberFormat="1" applyFill="1" applyBorder="1"/>
    <xf numFmtId="0" fontId="0" fillId="10" borderId="1" xfId="0" applyFill="1" applyBorder="1"/>
    <xf numFmtId="164" fontId="1" fillId="12" borderId="25" xfId="0" applyNumberFormat="1" applyFont="1" applyFill="1" applyBorder="1" applyAlignment="1">
      <alignment vertical="center"/>
    </xf>
    <xf numFmtId="0" fontId="0" fillId="12" borderId="23" xfId="0" applyFill="1" applyBorder="1"/>
    <xf numFmtId="0" fontId="0" fillId="12" borderId="24" xfId="0" applyFill="1" applyBorder="1"/>
    <xf numFmtId="0" fontId="0" fillId="12" borderId="25" xfId="0" applyFill="1" applyBorder="1"/>
    <xf numFmtId="164" fontId="0" fillId="12" borderId="0" xfId="0" applyNumberFormat="1" applyFill="1" applyBorder="1"/>
    <xf numFmtId="164" fontId="0" fillId="12" borderId="26" xfId="0" applyNumberFormat="1" applyFill="1" applyBorder="1"/>
    <xf numFmtId="164" fontId="0" fillId="12" borderId="27" xfId="0" applyNumberFormat="1" applyFill="1" applyBorder="1"/>
    <xf numFmtId="2" fontId="0" fillId="12" borderId="0" xfId="0" applyNumberFormat="1" applyFill="1" applyBorder="1"/>
    <xf numFmtId="164" fontId="0" fillId="12" borderId="29" xfId="0" applyNumberFormat="1" applyFill="1" applyBorder="1"/>
    <xf numFmtId="164" fontId="0" fillId="12" borderId="40" xfId="0" applyNumberFormat="1" applyFill="1" applyBorder="1"/>
    <xf numFmtId="164" fontId="0" fillId="12" borderId="39" xfId="0" applyNumberFormat="1" applyFill="1" applyBorder="1"/>
    <xf numFmtId="164" fontId="0" fillId="12" borderId="41" xfId="0" applyNumberFormat="1" applyFill="1" applyBorder="1"/>
    <xf numFmtId="164" fontId="0" fillId="13" borderId="24" xfId="0" applyNumberFormat="1" applyFill="1" applyBorder="1"/>
    <xf numFmtId="164" fontId="0" fillId="13" borderId="23" xfId="0" applyNumberFormat="1" applyFill="1" applyBorder="1"/>
    <xf numFmtId="164" fontId="0" fillId="13" borderId="25" xfId="0" applyNumberFormat="1" applyFill="1" applyBorder="1"/>
    <xf numFmtId="164" fontId="0" fillId="13" borderId="0" xfId="0" applyNumberFormat="1" applyFill="1" applyBorder="1" applyAlignment="1">
      <alignment vertical="center"/>
    </xf>
    <xf numFmtId="164" fontId="0" fillId="13" borderId="26" xfId="0" applyNumberFormat="1" applyFill="1" applyBorder="1"/>
    <xf numFmtId="164" fontId="0" fillId="13" borderId="0" xfId="0" applyNumberFormat="1" applyFill="1" applyBorder="1"/>
    <xf numFmtId="164" fontId="0" fillId="13" borderId="27" xfId="0" applyNumberFormat="1" applyFill="1" applyBorder="1"/>
    <xf numFmtId="164" fontId="0" fillId="13" borderId="37" xfId="0" applyNumberFormat="1" applyFill="1" applyBorder="1"/>
    <xf numFmtId="164" fontId="0" fillId="13" borderId="2" xfId="0" applyNumberFormat="1" applyFill="1" applyBorder="1"/>
    <xf numFmtId="164" fontId="0" fillId="13" borderId="38" xfId="0" applyNumberFormat="1" applyFill="1" applyBorder="1"/>
    <xf numFmtId="164" fontId="0" fillId="13" borderId="29" xfId="0" applyNumberFormat="1" applyFill="1" applyBorder="1"/>
    <xf numFmtId="164" fontId="0" fillId="13" borderId="28" xfId="0" applyNumberFormat="1" applyFill="1" applyBorder="1"/>
    <xf numFmtId="164" fontId="0" fillId="13" borderId="30" xfId="0" applyNumberFormat="1" applyFill="1" applyBorder="1"/>
    <xf numFmtId="0" fontId="0" fillId="13" borderId="0" xfId="0" applyFill="1" applyBorder="1"/>
    <xf numFmtId="164" fontId="0" fillId="13" borderId="34" xfId="0" applyNumberFormat="1" applyFill="1" applyBorder="1"/>
    <xf numFmtId="164" fontId="0" fillId="13" borderId="35" xfId="0" applyNumberFormat="1" applyFill="1" applyBorder="1"/>
    <xf numFmtId="164" fontId="0" fillId="13" borderId="36" xfId="0" applyNumberFormat="1" applyFill="1" applyBorder="1"/>
    <xf numFmtId="164" fontId="0" fillId="13" borderId="42" xfId="0" applyNumberFormat="1" applyFill="1" applyBorder="1"/>
    <xf numFmtId="164" fontId="0" fillId="13" borderId="43" xfId="0" applyNumberFormat="1" applyFill="1" applyBorder="1"/>
    <xf numFmtId="0" fontId="0" fillId="13" borderId="43" xfId="0" applyFill="1" applyBorder="1"/>
    <xf numFmtId="164" fontId="0" fillId="13" borderId="15" xfId="0" applyNumberFormat="1" applyFill="1" applyBorder="1"/>
    <xf numFmtId="0" fontId="0" fillId="13" borderId="24" xfId="0" applyFill="1" applyBorder="1"/>
    <xf numFmtId="164" fontId="0" fillId="13" borderId="40" xfId="0" applyNumberFormat="1" applyFill="1" applyBorder="1"/>
    <xf numFmtId="164" fontId="0" fillId="13" borderId="39" xfId="0" applyNumberFormat="1" applyFill="1" applyBorder="1"/>
    <xf numFmtId="164" fontId="0" fillId="13" borderId="41" xfId="0" applyNumberFormat="1" applyFill="1" applyBorder="1"/>
    <xf numFmtId="164" fontId="0" fillId="14" borderId="25" xfId="0" applyNumberFormat="1" applyFill="1" applyBorder="1"/>
    <xf numFmtId="164" fontId="0" fillId="14" borderId="24" xfId="0" applyNumberFormat="1" applyFill="1" applyBorder="1"/>
    <xf numFmtId="164" fontId="0" fillId="14" borderId="27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164" fontId="0" fillId="14" borderId="30" xfId="0" applyNumberFormat="1" applyFill="1" applyBorder="1"/>
    <xf numFmtId="164" fontId="0" fillId="14" borderId="39" xfId="0" applyNumberFormat="1" applyFill="1" applyBorder="1"/>
    <xf numFmtId="164" fontId="0" fillId="14" borderId="41" xfId="0" applyNumberFormat="1" applyFill="1" applyBorder="1"/>
    <xf numFmtId="17" fontId="0" fillId="11" borderId="1" xfId="0" applyNumberFormat="1" applyFill="1" applyBorder="1"/>
    <xf numFmtId="0" fontId="0" fillId="11" borderId="1" xfId="0" applyFill="1" applyBorder="1"/>
    <xf numFmtId="0" fontId="1" fillId="3" borderId="23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14" borderId="23" xfId="0" applyFont="1" applyFill="1" applyBorder="1" applyAlignment="1">
      <alignment horizontal="left" vertical="center" wrapText="1"/>
    </xf>
    <xf numFmtId="0" fontId="1" fillId="14" borderId="26" xfId="0" applyFont="1" applyFill="1" applyBorder="1" applyAlignment="1">
      <alignment horizontal="left" vertical="center" wrapText="1"/>
    </xf>
    <xf numFmtId="0" fontId="1" fillId="14" borderId="28" xfId="0" applyFont="1" applyFill="1" applyBorder="1" applyAlignment="1">
      <alignment horizontal="left" vertical="center" wrapText="1"/>
    </xf>
    <xf numFmtId="9" fontId="0" fillId="3" borderId="0" xfId="0" applyNumberFormat="1" applyFill="1"/>
    <xf numFmtId="165" fontId="0" fillId="3" borderId="12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5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5" fontId="1" fillId="7" borderId="0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3" fontId="1" fillId="3" borderId="12" xfId="0" applyNumberFormat="1" applyFon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3" fontId="1" fillId="3" borderId="12" xfId="0" applyNumberFormat="1" applyFont="1" applyFill="1" applyBorder="1" applyAlignment="1">
      <alignment horizontal="center" vertical="center" wrapText="1"/>
    </xf>
    <xf numFmtId="3" fontId="1" fillId="3" borderId="17" xfId="0" applyNumberFormat="1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left" vertical="center" wrapText="1"/>
    </xf>
    <xf numFmtId="0" fontId="1" fillId="13" borderId="26" xfId="0" applyFont="1" applyFill="1" applyBorder="1" applyAlignment="1">
      <alignment horizontal="left" vertical="center" wrapText="1"/>
    </xf>
    <xf numFmtId="17" fontId="1" fillId="7" borderId="23" xfId="0" applyNumberFormat="1" applyFont="1" applyFill="1" applyBorder="1" applyAlignment="1">
      <alignment horizontal="center" vertical="center"/>
    </xf>
    <xf numFmtId="17" fontId="1" fillId="7" borderId="24" xfId="0" applyNumberFormat="1" applyFont="1" applyFill="1" applyBorder="1" applyAlignment="1">
      <alignment horizontal="center" vertical="center"/>
    </xf>
    <xf numFmtId="17" fontId="1" fillId="7" borderId="25" xfId="0" applyNumberFormat="1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164" fontId="0" fillId="12" borderId="25" xfId="0" applyNumberFormat="1" applyFill="1" applyBorder="1" applyAlignment="1">
      <alignment horizontal="center" vertical="center"/>
    </xf>
    <xf numFmtId="164" fontId="0" fillId="12" borderId="27" xfId="0" applyNumberFormat="1" applyFill="1" applyBorder="1" applyAlignment="1">
      <alignment horizontal="center" vertical="center"/>
    </xf>
    <xf numFmtId="164" fontId="0" fillId="13" borderId="27" xfId="0" applyNumberFormat="1" applyFill="1" applyBorder="1" applyAlignment="1">
      <alignment horizontal="center" vertical="center"/>
    </xf>
    <xf numFmtId="164" fontId="0" fillId="13" borderId="30" xfId="0" applyNumberFormat="1" applyFill="1" applyBorder="1" applyAlignment="1">
      <alignment horizontal="center" vertical="center"/>
    </xf>
    <xf numFmtId="164" fontId="0" fillId="13" borderId="25" xfId="0" applyNumberFormat="1" applyFill="1" applyBorder="1" applyAlignment="1">
      <alignment horizontal="center" vertical="center"/>
    </xf>
    <xf numFmtId="0" fontId="1" fillId="13" borderId="28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12" borderId="23" xfId="0" applyFont="1" applyFill="1" applyBorder="1" applyAlignment="1">
      <alignment horizontal="left" vertical="center" wrapText="1"/>
    </xf>
    <xf numFmtId="0" fontId="1" fillId="12" borderId="26" xfId="0" applyFont="1" applyFill="1" applyBorder="1" applyAlignment="1">
      <alignment horizontal="left" vertical="center" wrapText="1"/>
    </xf>
    <xf numFmtId="0" fontId="1" fillId="12" borderId="28" xfId="0" applyFont="1" applyFill="1" applyBorder="1" applyAlignment="1">
      <alignment horizontal="left" vertical="center" wrapText="1"/>
    </xf>
    <xf numFmtId="0" fontId="0" fillId="12" borderId="26" xfId="0" applyFill="1" applyBorder="1"/>
    <xf numFmtId="164" fontId="0" fillId="12" borderId="31" xfId="0" applyNumberFormat="1" applyFill="1" applyBorder="1"/>
    <xf numFmtId="164" fontId="0" fillId="12" borderId="32" xfId="0" applyNumberFormat="1" applyFill="1" applyBorder="1"/>
    <xf numFmtId="164" fontId="0" fillId="12" borderId="33" xfId="0" applyNumberFormat="1" applyFill="1" applyBorder="1"/>
    <xf numFmtId="164" fontId="0" fillId="12" borderId="28" xfId="0" applyNumberFormat="1" applyFill="1" applyBorder="1"/>
    <xf numFmtId="164" fontId="0" fillId="12" borderId="3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'Software - Profit'!$A$19</c:f>
              <c:strCache>
                <c:ptCount val="1"/>
                <c:pt idx="0">
                  <c:v>Profit after tax</c:v>
                </c:pt>
              </c:strCache>
            </c:strRef>
          </c:tx>
          <c:invertIfNegative val="0"/>
          <c:cat>
            <c:numRef>
              <c:f>'Software - Profit'!$B$17:$M$17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'Software - Profit'!$B$19:$M$19</c:f>
              <c:numCache>
                <c:formatCode>_-* #,##0_-;\-* #,##0_-;_-* "-"_-;_-@_-</c:formatCode>
                <c:ptCount val="12"/>
                <c:pt idx="0">
                  <c:v>50250</c:v>
                </c:pt>
                <c:pt idx="1">
                  <c:v>102000</c:v>
                </c:pt>
                <c:pt idx="2">
                  <c:v>51750</c:v>
                </c:pt>
                <c:pt idx="3">
                  <c:v>71250</c:v>
                </c:pt>
                <c:pt idx="4">
                  <c:v>144000</c:v>
                </c:pt>
                <c:pt idx="5">
                  <c:v>174750</c:v>
                </c:pt>
                <c:pt idx="6">
                  <c:v>145500</c:v>
                </c:pt>
                <c:pt idx="7">
                  <c:v>165000</c:v>
                </c:pt>
                <c:pt idx="8">
                  <c:v>183000</c:v>
                </c:pt>
                <c:pt idx="9">
                  <c:v>750</c:v>
                </c:pt>
                <c:pt idx="10">
                  <c:v>138000</c:v>
                </c:pt>
                <c:pt idx="11">
                  <c:v>111750</c:v>
                </c:pt>
              </c:numCache>
            </c:numRef>
          </c:val>
        </c:ser>
        <c:ser>
          <c:idx val="0"/>
          <c:order val="0"/>
          <c:tx>
            <c:strRef>
              <c:f>'Software - Profit'!$A$18</c:f>
              <c:strCache>
                <c:ptCount val="1"/>
                <c:pt idx="0">
                  <c:v>Profit befor tax</c:v>
                </c:pt>
              </c:strCache>
            </c:strRef>
          </c:tx>
          <c:invertIfNegative val="0"/>
          <c:cat>
            <c:numRef>
              <c:f>'Software - Profit'!$B$17:$M$17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'Software - Profit'!$B$18:$M$18</c:f>
              <c:numCache>
                <c:formatCode>_-* #,##0_-;\-* #,##0_-;_-* "-"_-;_-@_-</c:formatCode>
                <c:ptCount val="12"/>
                <c:pt idx="0">
                  <c:v>67000</c:v>
                </c:pt>
                <c:pt idx="1">
                  <c:v>136000</c:v>
                </c:pt>
                <c:pt idx="2">
                  <c:v>69000</c:v>
                </c:pt>
                <c:pt idx="3">
                  <c:v>95000</c:v>
                </c:pt>
                <c:pt idx="4">
                  <c:v>192000</c:v>
                </c:pt>
                <c:pt idx="5">
                  <c:v>233000</c:v>
                </c:pt>
                <c:pt idx="6">
                  <c:v>194000</c:v>
                </c:pt>
                <c:pt idx="7">
                  <c:v>220000</c:v>
                </c:pt>
                <c:pt idx="8">
                  <c:v>244000</c:v>
                </c:pt>
                <c:pt idx="9">
                  <c:v>1000</c:v>
                </c:pt>
                <c:pt idx="10">
                  <c:v>184000</c:v>
                </c:pt>
                <c:pt idx="11">
                  <c:v>149000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00800"/>
        <c:axId val="61102336"/>
      </c:barChart>
      <c:dateAx>
        <c:axId val="61100800"/>
        <c:scaling>
          <c:orientation val="minMax"/>
        </c:scaling>
        <c:delete val="0"/>
        <c:axPos val="b"/>
        <c:majorGridlines/>
        <c:numFmt formatCode="mmm\-yy" sourceLinked="1"/>
        <c:majorTickMark val="none"/>
        <c:minorTickMark val="none"/>
        <c:tickLblPos val="nextTo"/>
        <c:crossAx val="61102336"/>
        <c:crosses val="autoZero"/>
        <c:auto val="1"/>
        <c:lblOffset val="100"/>
        <c:baseTimeUnit val="months"/>
      </c:dateAx>
      <c:valAx>
        <c:axId val="6110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INR</a:t>
                </a:r>
              </a:p>
            </c:rich>
          </c:tx>
          <c:overlay val="0"/>
        </c:title>
        <c:numFmt formatCode="_-* #,##0_-;\-* #,##0_-;_-* &quot;-&quot;_-;_-@_-" sourceLinked="1"/>
        <c:majorTickMark val="none"/>
        <c:minorTickMark val="none"/>
        <c:tickLblPos val="nextTo"/>
        <c:crossAx val="6110080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88000</c:v>
                </c:pt>
                <c:pt idx="1">
                  <c:v>168000</c:v>
                </c:pt>
                <c:pt idx="2">
                  <c:v>250000</c:v>
                </c:pt>
                <c:pt idx="3">
                  <c:v>239000</c:v>
                </c:pt>
                <c:pt idx="4">
                  <c:v>348000</c:v>
                </c:pt>
                <c:pt idx="5">
                  <c:v>400000</c:v>
                </c:pt>
                <c:pt idx="6">
                  <c:v>504000</c:v>
                </c:pt>
                <c:pt idx="7">
                  <c:v>480000</c:v>
                </c:pt>
                <c:pt idx="8">
                  <c:v>556000</c:v>
                </c:pt>
                <c:pt idx="9">
                  <c:v>579000</c:v>
                </c:pt>
                <c:pt idx="10">
                  <c:v>570000</c:v>
                </c:pt>
                <c:pt idx="11">
                  <c:v>535000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21000</c:v>
                </c:pt>
                <c:pt idx="1">
                  <c:v>32000</c:v>
                </c:pt>
                <c:pt idx="2">
                  <c:v>181000</c:v>
                </c:pt>
                <c:pt idx="3">
                  <c:v>144000</c:v>
                </c:pt>
                <c:pt idx="4">
                  <c:v>156000</c:v>
                </c:pt>
                <c:pt idx="5">
                  <c:v>167000</c:v>
                </c:pt>
                <c:pt idx="6">
                  <c:v>310000</c:v>
                </c:pt>
                <c:pt idx="7">
                  <c:v>260000</c:v>
                </c:pt>
                <c:pt idx="8">
                  <c:v>312000</c:v>
                </c:pt>
                <c:pt idx="9">
                  <c:v>578000</c:v>
                </c:pt>
                <c:pt idx="10">
                  <c:v>386000</c:v>
                </c:pt>
                <c:pt idx="11">
                  <c:v>386000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064"/>
        <c:axId val="61645952"/>
      </c:lineChart>
      <c:dateAx>
        <c:axId val="61640064"/>
        <c:scaling>
          <c:orientation val="minMax"/>
        </c:scaling>
        <c:delete val="0"/>
        <c:axPos val="b"/>
        <c:majorGridlines/>
        <c:numFmt formatCode="mmm\-yy" sourceLinked="1"/>
        <c:majorTickMark val="none"/>
        <c:minorTickMark val="none"/>
        <c:tickLblPos val="nextTo"/>
        <c:crossAx val="61645952"/>
        <c:crosses val="autoZero"/>
        <c:auto val="1"/>
        <c:lblOffset val="100"/>
        <c:baseTimeUnit val="months"/>
      </c:dateAx>
      <c:valAx>
        <c:axId val="616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INR</a:t>
                </a:r>
              </a:p>
            </c:rich>
          </c:tx>
          <c:overlay val="0"/>
        </c:title>
        <c:numFmt formatCode="_-* #,##0_-;\-* #,##0_-;_-* &quot;-&quot;_-;_-@_-" sourceLinked="1"/>
        <c:majorTickMark val="none"/>
        <c:minorTickMark val="none"/>
        <c:tickLblPos val="nextTo"/>
        <c:crossAx val="6164006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88000</c:v>
                </c:pt>
                <c:pt idx="1">
                  <c:v>256000</c:v>
                </c:pt>
                <c:pt idx="2">
                  <c:v>506000</c:v>
                </c:pt>
                <c:pt idx="3">
                  <c:v>745000</c:v>
                </c:pt>
                <c:pt idx="4">
                  <c:v>1093000</c:v>
                </c:pt>
                <c:pt idx="5">
                  <c:v>1493000</c:v>
                </c:pt>
                <c:pt idx="6">
                  <c:v>1997000</c:v>
                </c:pt>
                <c:pt idx="7">
                  <c:v>2477000</c:v>
                </c:pt>
                <c:pt idx="8">
                  <c:v>3033000</c:v>
                </c:pt>
                <c:pt idx="9">
                  <c:v>3612000</c:v>
                </c:pt>
                <c:pt idx="10">
                  <c:v>4182000</c:v>
                </c:pt>
                <c:pt idx="11">
                  <c:v>4717000</c:v>
                </c:pt>
              </c:numCache>
            </c:numRef>
          </c:val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21000</c:v>
                </c:pt>
                <c:pt idx="1">
                  <c:v>53000</c:v>
                </c:pt>
                <c:pt idx="2">
                  <c:v>234000</c:v>
                </c:pt>
                <c:pt idx="3">
                  <c:v>378000</c:v>
                </c:pt>
                <c:pt idx="4">
                  <c:v>534000</c:v>
                </c:pt>
                <c:pt idx="5">
                  <c:v>701000</c:v>
                </c:pt>
                <c:pt idx="6">
                  <c:v>1011000</c:v>
                </c:pt>
                <c:pt idx="7">
                  <c:v>1271000</c:v>
                </c:pt>
                <c:pt idx="8">
                  <c:v>1583000</c:v>
                </c:pt>
                <c:pt idx="9">
                  <c:v>2161000</c:v>
                </c:pt>
                <c:pt idx="10">
                  <c:v>2547000</c:v>
                </c:pt>
                <c:pt idx="11">
                  <c:v>2933000</c:v>
                </c:pt>
              </c:numCache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Cumulative!$B$21:$M$21</c:f>
            </c:numRef>
          </c:val>
        </c:ser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</c:numCache>
            </c:numRef>
          </c:cat>
          <c:val>
            <c:numRef>
              <c:f>Cumulative!$B$20:$M$20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4464"/>
        <c:axId val="61376000"/>
      </c:areaChart>
      <c:dateAx>
        <c:axId val="61374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1376000"/>
        <c:crosses val="autoZero"/>
        <c:auto val="1"/>
        <c:lblOffset val="100"/>
        <c:baseTimeUnit val="months"/>
      </c:dateAx>
      <c:valAx>
        <c:axId val="61376000"/>
        <c:scaling>
          <c:orientation val="minMax"/>
        </c:scaling>
        <c:delete val="0"/>
        <c:axPos val="l"/>
        <c:majorGridlines/>
        <c:numFmt formatCode="_-* #,##0_-;\-* #,##0_-;_-* &quot;-&quot;_-;_-@_-" sourceLinked="1"/>
        <c:majorTickMark val="out"/>
        <c:minorTickMark val="none"/>
        <c:tickLblPos val="nextTo"/>
        <c:crossAx val="61374464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123825</xdr:rowOff>
    </xdr:from>
    <xdr:to>
      <xdr:col>11</xdr:col>
      <xdr:colOff>47625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6"/>
  <sheetViews>
    <sheetView workbookViewId="0">
      <pane xSplit="4" ySplit="4" topLeftCell="E5" activePane="bottomRight" state="frozen"/>
      <selection pane="topRight" activeCell="E1" sqref="E1"/>
      <selection pane="bottomLeft" activeCell="A4" sqref="A4"/>
      <selection pane="bottomRight"/>
    </sheetView>
  </sheetViews>
  <sheetFormatPr defaultRowHeight="15" x14ac:dyDescent="0.25"/>
  <cols>
    <col min="1" max="1" width="3.42578125" style="1" customWidth="1"/>
    <col min="2" max="2" width="26.42578125" style="1" bestFit="1" customWidth="1"/>
    <col min="3" max="3" width="6.5703125" style="6" bestFit="1" customWidth="1"/>
    <col min="4" max="4" width="6.5703125" style="6" customWidth="1"/>
    <col min="5" max="5" width="14.28515625" style="4" customWidth="1"/>
    <col min="6" max="6" width="14.28515625" style="4" bestFit="1" customWidth="1"/>
    <col min="7" max="7" width="14.28515625" style="4" customWidth="1"/>
    <col min="8" max="8" width="14.28515625" style="4" bestFit="1" customWidth="1"/>
    <col min="9" max="9" width="14.28515625" style="4" customWidth="1"/>
    <col min="10" max="10" width="14.28515625" style="4" bestFit="1" customWidth="1"/>
    <col min="11" max="11" width="14.28515625" style="4" customWidth="1"/>
    <col min="12" max="12" width="14.28515625" style="4" bestFit="1" customWidth="1"/>
    <col min="13" max="13" width="14.28515625" style="4" customWidth="1"/>
    <col min="14" max="16" width="14.28515625" style="4" bestFit="1" customWidth="1"/>
    <col min="17" max="22" width="14.28515625" style="4" customWidth="1"/>
    <col min="23" max="24" width="14.28515625" style="4" bestFit="1" customWidth="1"/>
    <col min="25" max="30" width="14.28515625" style="4" customWidth="1"/>
    <col min="31" max="32" width="14.28515625" style="4" bestFit="1" customWidth="1"/>
    <col min="33" max="38" width="14.28515625" style="4" customWidth="1"/>
    <col min="39" max="16384" width="9.140625" style="1"/>
  </cols>
  <sheetData>
    <row r="2" spans="2:38" ht="15.75" thickBot="1" x14ac:dyDescent="0.3">
      <c r="E2" s="125" t="s">
        <v>30</v>
      </c>
      <c r="F2" s="125"/>
      <c r="G2" s="126" t="s">
        <v>31</v>
      </c>
      <c r="H2" s="126"/>
      <c r="I2" s="126"/>
      <c r="J2" s="126"/>
      <c r="K2" s="126"/>
      <c r="L2" s="126"/>
      <c r="M2" s="126"/>
      <c r="N2" s="126"/>
      <c r="O2" s="127" t="s">
        <v>32</v>
      </c>
      <c r="P2" s="127"/>
      <c r="Q2" s="127"/>
      <c r="R2" s="127"/>
      <c r="S2" s="127"/>
      <c r="T2" s="127"/>
      <c r="U2" s="127"/>
      <c r="V2" s="127"/>
      <c r="W2" s="128" t="s">
        <v>33</v>
      </c>
      <c r="X2" s="128"/>
      <c r="Y2" s="128"/>
      <c r="Z2" s="128"/>
      <c r="AA2" s="128"/>
      <c r="AB2" s="128"/>
      <c r="AC2" s="128"/>
      <c r="AD2" s="128"/>
      <c r="AE2" s="121" t="s">
        <v>34</v>
      </c>
      <c r="AF2" s="121"/>
      <c r="AG2" s="121"/>
      <c r="AH2" s="121"/>
      <c r="AI2" s="121"/>
      <c r="AJ2" s="121"/>
      <c r="AK2" s="121"/>
      <c r="AL2" s="121"/>
    </row>
    <row r="3" spans="2:38" x14ac:dyDescent="0.25">
      <c r="B3" s="129" t="s">
        <v>0</v>
      </c>
      <c r="C3" s="131" t="s">
        <v>13</v>
      </c>
      <c r="D3" s="133" t="s">
        <v>9</v>
      </c>
      <c r="E3" s="122" t="s">
        <v>29</v>
      </c>
      <c r="F3" s="123"/>
      <c r="G3" s="122" t="s">
        <v>16</v>
      </c>
      <c r="H3" s="123"/>
      <c r="I3" s="122" t="s">
        <v>17</v>
      </c>
      <c r="J3" s="123"/>
      <c r="K3" s="122" t="s">
        <v>18</v>
      </c>
      <c r="L3" s="123"/>
      <c r="M3" s="122" t="s">
        <v>19</v>
      </c>
      <c r="N3" s="123"/>
      <c r="O3" s="122" t="s">
        <v>21</v>
      </c>
      <c r="P3" s="123"/>
      <c r="Q3" s="122" t="s">
        <v>23</v>
      </c>
      <c r="R3" s="123"/>
      <c r="S3" s="122" t="s">
        <v>24</v>
      </c>
      <c r="T3" s="123"/>
      <c r="U3" s="122" t="s">
        <v>25</v>
      </c>
      <c r="V3" s="123"/>
      <c r="W3" s="122" t="s">
        <v>22</v>
      </c>
      <c r="X3" s="123"/>
      <c r="Y3" s="122" t="s">
        <v>26</v>
      </c>
      <c r="Z3" s="123"/>
      <c r="AA3" s="122" t="s">
        <v>27</v>
      </c>
      <c r="AB3" s="123"/>
      <c r="AC3" s="122" t="s">
        <v>28</v>
      </c>
      <c r="AD3" s="123"/>
      <c r="AE3" s="122" t="s">
        <v>35</v>
      </c>
      <c r="AF3" s="123"/>
      <c r="AG3" s="122" t="s">
        <v>36</v>
      </c>
      <c r="AH3" s="123"/>
      <c r="AI3" s="122" t="s">
        <v>37</v>
      </c>
      <c r="AJ3" s="123"/>
      <c r="AK3" s="122" t="s">
        <v>38</v>
      </c>
      <c r="AL3" s="124"/>
    </row>
    <row r="4" spans="2:38" ht="15.75" thickBot="1" x14ac:dyDescent="0.3">
      <c r="B4" s="130"/>
      <c r="C4" s="132"/>
      <c r="D4" s="134"/>
      <c r="E4" s="18" t="s">
        <v>13</v>
      </c>
      <c r="F4" s="18" t="s">
        <v>15</v>
      </c>
      <c r="G4" s="18" t="s">
        <v>13</v>
      </c>
      <c r="H4" s="18" t="s">
        <v>15</v>
      </c>
      <c r="I4" s="18" t="s">
        <v>13</v>
      </c>
      <c r="J4" s="18" t="s">
        <v>15</v>
      </c>
      <c r="K4" s="18" t="s">
        <v>13</v>
      </c>
      <c r="L4" s="18" t="s">
        <v>15</v>
      </c>
      <c r="M4" s="18" t="s">
        <v>13</v>
      </c>
      <c r="N4" s="18" t="s">
        <v>15</v>
      </c>
      <c r="O4" s="18" t="s">
        <v>13</v>
      </c>
      <c r="P4" s="18" t="s">
        <v>15</v>
      </c>
      <c r="Q4" s="18" t="s">
        <v>13</v>
      </c>
      <c r="R4" s="18" t="s">
        <v>15</v>
      </c>
      <c r="S4" s="18" t="s">
        <v>13</v>
      </c>
      <c r="T4" s="18" t="s">
        <v>15</v>
      </c>
      <c r="U4" s="18" t="s">
        <v>13</v>
      </c>
      <c r="V4" s="18" t="s">
        <v>15</v>
      </c>
      <c r="W4" s="18" t="s">
        <v>13</v>
      </c>
      <c r="X4" s="18" t="s">
        <v>15</v>
      </c>
      <c r="Y4" s="18" t="s">
        <v>13</v>
      </c>
      <c r="Z4" s="18" t="s">
        <v>15</v>
      </c>
      <c r="AA4" s="18" t="s">
        <v>13</v>
      </c>
      <c r="AB4" s="18" t="s">
        <v>15</v>
      </c>
      <c r="AC4" s="18" t="s">
        <v>13</v>
      </c>
      <c r="AD4" s="18" t="s">
        <v>15</v>
      </c>
      <c r="AE4" s="18" t="s">
        <v>13</v>
      </c>
      <c r="AF4" s="18" t="s">
        <v>15</v>
      </c>
      <c r="AG4" s="18" t="s">
        <v>13</v>
      </c>
      <c r="AH4" s="18" t="s">
        <v>15</v>
      </c>
      <c r="AI4" s="18" t="s">
        <v>13</v>
      </c>
      <c r="AJ4" s="18" t="s">
        <v>15</v>
      </c>
      <c r="AK4" s="18" t="s">
        <v>13</v>
      </c>
      <c r="AL4" s="19" t="s">
        <v>15</v>
      </c>
    </row>
    <row r="5" spans="2:38" x14ac:dyDescent="0.25">
      <c r="B5" s="7" t="s">
        <v>6</v>
      </c>
      <c r="C5" s="8">
        <v>5000</v>
      </c>
      <c r="D5" s="8"/>
      <c r="E5" s="9">
        <v>5000</v>
      </c>
      <c r="F5" s="9"/>
      <c r="G5" s="9">
        <v>5000</v>
      </c>
      <c r="H5" s="9"/>
      <c r="I5" s="9">
        <v>5000</v>
      </c>
      <c r="J5" s="9"/>
      <c r="K5" s="9">
        <v>5000</v>
      </c>
      <c r="L5" s="9"/>
      <c r="M5" s="9">
        <v>5000</v>
      </c>
      <c r="N5" s="9"/>
      <c r="O5" s="9">
        <v>5000</v>
      </c>
      <c r="P5" s="9"/>
      <c r="Q5" s="9">
        <v>5000</v>
      </c>
      <c r="R5" s="9"/>
      <c r="S5" s="9">
        <v>5000</v>
      </c>
      <c r="T5" s="9"/>
      <c r="U5" s="9">
        <v>5000</v>
      </c>
      <c r="V5" s="9"/>
      <c r="W5" s="9">
        <v>5000</v>
      </c>
      <c r="X5" s="9"/>
      <c r="Y5" s="9">
        <v>5000</v>
      </c>
      <c r="Z5" s="9"/>
      <c r="AA5" s="9">
        <v>5000</v>
      </c>
      <c r="AB5" s="9"/>
      <c r="AC5" s="9">
        <v>5000</v>
      </c>
      <c r="AD5" s="9"/>
      <c r="AE5" s="9">
        <v>5000</v>
      </c>
      <c r="AF5" s="9"/>
      <c r="AG5" s="9">
        <v>5000</v>
      </c>
      <c r="AH5" s="9"/>
      <c r="AI5" s="9">
        <v>5000</v>
      </c>
      <c r="AJ5" s="9"/>
      <c r="AK5" s="9">
        <v>5000</v>
      </c>
      <c r="AL5" s="10"/>
    </row>
    <row r="6" spans="2:38" x14ac:dyDescent="0.25">
      <c r="B6" s="11" t="s">
        <v>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2"/>
    </row>
    <row r="7" spans="2:38" x14ac:dyDescent="0.25">
      <c r="B7" s="11" t="s">
        <v>1</v>
      </c>
      <c r="C7" s="2">
        <v>5000</v>
      </c>
      <c r="D7" s="2">
        <v>12000</v>
      </c>
      <c r="E7" s="5">
        <v>5000</v>
      </c>
      <c r="F7" s="5">
        <v>12000</v>
      </c>
      <c r="G7" s="5">
        <v>5000</v>
      </c>
      <c r="H7" s="5">
        <v>12000</v>
      </c>
      <c r="I7" s="3"/>
      <c r="J7" s="3"/>
      <c r="K7" s="3"/>
      <c r="L7" s="3"/>
      <c r="M7" s="5">
        <v>5000</v>
      </c>
      <c r="N7" s="5">
        <v>12000</v>
      </c>
      <c r="O7" s="5">
        <v>5000</v>
      </c>
      <c r="P7" s="5">
        <v>12000</v>
      </c>
      <c r="Q7" s="3"/>
      <c r="R7" s="3"/>
      <c r="S7" s="3"/>
      <c r="T7" s="3"/>
      <c r="U7" s="5">
        <v>5000</v>
      </c>
      <c r="V7" s="5">
        <v>12000</v>
      </c>
      <c r="W7" s="5">
        <v>5000</v>
      </c>
      <c r="X7" s="5">
        <v>12000</v>
      </c>
      <c r="Y7" s="3"/>
      <c r="Z7" s="3"/>
      <c r="AA7" s="3"/>
      <c r="AB7" s="3"/>
      <c r="AC7" s="5">
        <v>5000</v>
      </c>
      <c r="AD7" s="5">
        <v>12000</v>
      </c>
      <c r="AE7" s="5">
        <v>5000</v>
      </c>
      <c r="AF7" s="5">
        <v>12000</v>
      </c>
      <c r="AG7" s="3"/>
      <c r="AH7" s="3"/>
      <c r="AI7" s="3"/>
      <c r="AJ7" s="3"/>
      <c r="AK7" s="5">
        <v>5000</v>
      </c>
      <c r="AL7" s="12">
        <v>12000</v>
      </c>
    </row>
    <row r="8" spans="2:38" x14ac:dyDescent="0.25">
      <c r="B8" s="11" t="s">
        <v>2</v>
      </c>
      <c r="C8" s="2">
        <v>5000</v>
      </c>
      <c r="D8" s="2">
        <v>12000</v>
      </c>
      <c r="E8" s="3"/>
      <c r="F8" s="3"/>
      <c r="G8" s="3"/>
      <c r="H8" s="3"/>
      <c r="I8" s="5">
        <v>5000</v>
      </c>
      <c r="J8" s="5">
        <v>12000</v>
      </c>
      <c r="K8" s="3"/>
      <c r="L8" s="3"/>
      <c r="M8" s="5">
        <v>5000</v>
      </c>
      <c r="N8" s="5">
        <v>12000</v>
      </c>
      <c r="O8" s="3"/>
      <c r="P8" s="3"/>
      <c r="Q8" s="5">
        <v>5000</v>
      </c>
      <c r="R8" s="5">
        <v>12000</v>
      </c>
      <c r="S8" s="3"/>
      <c r="T8" s="3"/>
      <c r="U8" s="5">
        <v>5000</v>
      </c>
      <c r="V8" s="5">
        <v>12000</v>
      </c>
      <c r="W8" s="3"/>
      <c r="X8" s="3"/>
      <c r="Y8" s="5">
        <v>5000</v>
      </c>
      <c r="Z8" s="5">
        <v>12000</v>
      </c>
      <c r="AA8" s="3"/>
      <c r="AB8" s="3"/>
      <c r="AC8" s="5">
        <v>5000</v>
      </c>
      <c r="AD8" s="5">
        <v>12000</v>
      </c>
      <c r="AE8" s="3"/>
      <c r="AF8" s="3"/>
      <c r="AG8" s="5">
        <v>5000</v>
      </c>
      <c r="AH8" s="5">
        <v>12000</v>
      </c>
      <c r="AI8" s="3"/>
      <c r="AJ8" s="3"/>
      <c r="AK8" s="5">
        <v>5000</v>
      </c>
      <c r="AL8" s="12">
        <v>12000</v>
      </c>
    </row>
    <row r="9" spans="2:38" x14ac:dyDescent="0.25">
      <c r="B9" s="11" t="s">
        <v>3</v>
      </c>
      <c r="C9" s="2">
        <v>5000</v>
      </c>
      <c r="D9" s="2"/>
      <c r="E9" s="3"/>
      <c r="F9" s="3"/>
      <c r="G9" s="5">
        <v>5000</v>
      </c>
      <c r="H9" s="5"/>
      <c r="I9" s="3"/>
      <c r="J9" s="3"/>
      <c r="K9" s="3"/>
      <c r="L9" s="3"/>
      <c r="M9" s="5">
        <v>5000</v>
      </c>
      <c r="N9" s="5"/>
      <c r="O9" s="5">
        <v>5000</v>
      </c>
      <c r="P9" s="5"/>
      <c r="Q9" s="3"/>
      <c r="R9" s="3"/>
      <c r="S9" s="3"/>
      <c r="T9" s="3"/>
      <c r="U9" s="5">
        <v>5000</v>
      </c>
      <c r="V9" s="5"/>
      <c r="W9" s="3"/>
      <c r="X9" s="3"/>
      <c r="Y9" s="3"/>
      <c r="Z9" s="3"/>
      <c r="AA9" s="3"/>
      <c r="AB9" s="3"/>
      <c r="AC9" s="5">
        <v>5000</v>
      </c>
      <c r="AD9" s="5"/>
      <c r="AE9" s="5">
        <v>5000</v>
      </c>
      <c r="AF9" s="5"/>
      <c r="AG9" s="3"/>
      <c r="AH9" s="3"/>
      <c r="AI9" s="3"/>
      <c r="AJ9" s="3"/>
      <c r="AK9" s="5">
        <v>5000</v>
      </c>
      <c r="AL9" s="12"/>
    </row>
    <row r="10" spans="2:38" x14ac:dyDescent="0.25">
      <c r="B10" s="11" t="s">
        <v>4</v>
      </c>
      <c r="C10" s="2">
        <v>5000</v>
      </c>
      <c r="D10" s="2">
        <v>12000</v>
      </c>
      <c r="E10" s="3"/>
      <c r="F10" s="3"/>
      <c r="G10" s="3"/>
      <c r="H10" s="3"/>
      <c r="I10" s="3"/>
      <c r="J10" s="3"/>
      <c r="K10" s="5">
        <v>5000</v>
      </c>
      <c r="L10" s="5">
        <v>12000</v>
      </c>
      <c r="M10" s="5">
        <v>5000</v>
      </c>
      <c r="N10" s="5">
        <v>12000</v>
      </c>
      <c r="O10" s="3"/>
      <c r="P10" s="3"/>
      <c r="Q10" s="3"/>
      <c r="R10" s="3"/>
      <c r="S10" s="5">
        <v>5000</v>
      </c>
      <c r="T10" s="5">
        <v>12000</v>
      </c>
      <c r="U10" s="5">
        <v>5000</v>
      </c>
      <c r="V10" s="5">
        <v>12000</v>
      </c>
      <c r="W10" s="3"/>
      <c r="X10" s="3"/>
      <c r="Y10" s="3"/>
      <c r="Z10" s="3"/>
      <c r="AA10" s="5">
        <v>5000</v>
      </c>
      <c r="AB10" s="5">
        <v>12000</v>
      </c>
      <c r="AC10" s="5">
        <v>5000</v>
      </c>
      <c r="AD10" s="5">
        <v>12000</v>
      </c>
      <c r="AE10" s="3"/>
      <c r="AF10" s="3"/>
      <c r="AG10" s="3"/>
      <c r="AH10" s="3"/>
      <c r="AI10" s="5">
        <v>5000</v>
      </c>
      <c r="AJ10" s="5">
        <v>12000</v>
      </c>
      <c r="AK10" s="5">
        <v>5000</v>
      </c>
      <c r="AL10" s="12">
        <v>12000</v>
      </c>
    </row>
    <row r="11" spans="2:38" x14ac:dyDescent="0.25">
      <c r="B11" s="11" t="s">
        <v>7</v>
      </c>
      <c r="C11" s="2">
        <v>5000</v>
      </c>
      <c r="D11" s="2">
        <v>12000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5">
        <v>5000</v>
      </c>
      <c r="P11" s="5">
        <v>12000</v>
      </c>
      <c r="Q11" s="5">
        <v>5000</v>
      </c>
      <c r="R11" s="5">
        <v>12000</v>
      </c>
      <c r="S11" s="5">
        <v>5000</v>
      </c>
      <c r="T11" s="5">
        <v>12000</v>
      </c>
      <c r="U11" s="5">
        <v>5000</v>
      </c>
      <c r="V11" s="5">
        <v>12000</v>
      </c>
      <c r="W11" s="5">
        <v>5000</v>
      </c>
      <c r="X11" s="5">
        <v>12000</v>
      </c>
      <c r="Y11" s="5">
        <v>5000</v>
      </c>
      <c r="Z11" s="5">
        <v>12000</v>
      </c>
      <c r="AA11" s="5">
        <v>5000</v>
      </c>
      <c r="AB11" s="5">
        <v>12000</v>
      </c>
      <c r="AC11" s="5">
        <v>5000</v>
      </c>
      <c r="AD11" s="5">
        <v>12000</v>
      </c>
      <c r="AE11" s="5">
        <v>5000</v>
      </c>
      <c r="AF11" s="5">
        <v>12000</v>
      </c>
      <c r="AG11" s="5">
        <v>5000</v>
      </c>
      <c r="AH11" s="5">
        <v>12000</v>
      </c>
      <c r="AI11" s="5">
        <v>5000</v>
      </c>
      <c r="AJ11" s="5">
        <v>12000</v>
      </c>
      <c r="AK11" s="5">
        <v>5000</v>
      </c>
      <c r="AL11" s="12">
        <v>12000</v>
      </c>
    </row>
    <row r="12" spans="2:38" x14ac:dyDescent="0.25">
      <c r="B12" s="11" t="s">
        <v>8</v>
      </c>
      <c r="C12" s="2">
        <v>10000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10000</v>
      </c>
      <c r="X12" s="5"/>
      <c r="Y12" s="5">
        <v>10000</v>
      </c>
      <c r="Z12" s="5"/>
      <c r="AA12" s="5">
        <v>10000</v>
      </c>
      <c r="AB12" s="5"/>
      <c r="AC12" s="5">
        <v>10000</v>
      </c>
      <c r="AD12" s="5"/>
      <c r="AE12" s="5">
        <v>10000</v>
      </c>
      <c r="AF12" s="5"/>
      <c r="AG12" s="5">
        <v>10000</v>
      </c>
      <c r="AH12" s="5"/>
      <c r="AI12" s="5">
        <v>10000</v>
      </c>
      <c r="AJ12" s="5"/>
      <c r="AK12" s="5">
        <v>10000</v>
      </c>
      <c r="AL12" s="12"/>
    </row>
    <row r="13" spans="2:38" x14ac:dyDescent="0.25">
      <c r="B13" s="11" t="s">
        <v>10</v>
      </c>
      <c r="C13" s="2">
        <v>10000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10000</v>
      </c>
      <c r="X13" s="5"/>
      <c r="Y13" s="5">
        <v>10000</v>
      </c>
      <c r="Z13" s="5"/>
      <c r="AA13" s="5">
        <v>10000</v>
      </c>
      <c r="AB13" s="5"/>
      <c r="AC13" s="5">
        <v>10000</v>
      </c>
      <c r="AD13" s="5"/>
      <c r="AE13" s="5">
        <v>10000</v>
      </c>
      <c r="AF13" s="5"/>
      <c r="AG13" s="5">
        <v>10000</v>
      </c>
      <c r="AH13" s="5"/>
      <c r="AI13" s="5">
        <v>10000</v>
      </c>
      <c r="AJ13" s="5"/>
      <c r="AK13" s="5">
        <v>10000</v>
      </c>
      <c r="AL13" s="12"/>
    </row>
    <row r="14" spans="2:38" x14ac:dyDescent="0.25">
      <c r="B14" s="11" t="s">
        <v>11</v>
      </c>
      <c r="C14" s="2">
        <v>10000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>
        <v>10000</v>
      </c>
      <c r="AF14" s="5"/>
      <c r="AG14" s="5">
        <v>10000</v>
      </c>
      <c r="AH14" s="5"/>
      <c r="AI14" s="5">
        <v>10000</v>
      </c>
      <c r="AJ14" s="5"/>
      <c r="AK14" s="5">
        <v>10000</v>
      </c>
      <c r="AL14" s="12"/>
    </row>
    <row r="15" spans="2:38" ht="15.75" thickBot="1" x14ac:dyDescent="0.3">
      <c r="B15" s="13" t="s">
        <v>12</v>
      </c>
      <c r="C15" s="14">
        <v>10000</v>
      </c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>
        <v>10000</v>
      </c>
      <c r="AF15" s="16"/>
      <c r="AG15" s="16">
        <v>10000</v>
      </c>
      <c r="AH15" s="16"/>
      <c r="AI15" s="16">
        <v>10000</v>
      </c>
      <c r="AJ15" s="16"/>
      <c r="AK15" s="16">
        <v>10000</v>
      </c>
      <c r="AL15" s="17"/>
    </row>
    <row r="16" spans="2:38" ht="15.75" thickBot="1" x14ac:dyDescent="0.3">
      <c r="B16" s="20" t="s">
        <v>39</v>
      </c>
      <c r="C16" s="21"/>
      <c r="D16" s="21"/>
      <c r="E16" s="22">
        <f>SUM(E5:E15)</f>
        <v>10000</v>
      </c>
      <c r="F16" s="22">
        <f t="shared" ref="F16:J16" si="0">SUM(F5:F15)</f>
        <v>12000</v>
      </c>
      <c r="G16" s="22">
        <f>SUM(G5:G15)</f>
        <v>15000</v>
      </c>
      <c r="H16" s="22">
        <f>SUM(H5:H15)</f>
        <v>12000</v>
      </c>
      <c r="I16" s="22">
        <f t="shared" si="0"/>
        <v>10000</v>
      </c>
      <c r="J16" s="22">
        <f t="shared" si="0"/>
        <v>12000</v>
      </c>
      <c r="K16" s="22">
        <f t="shared" ref="K16:N16" si="1">SUM(K5:K15)</f>
        <v>10000</v>
      </c>
      <c r="L16" s="22">
        <f t="shared" si="1"/>
        <v>12000</v>
      </c>
      <c r="M16" s="22">
        <f t="shared" si="1"/>
        <v>25000</v>
      </c>
      <c r="N16" s="22">
        <f t="shared" si="1"/>
        <v>36000</v>
      </c>
      <c r="O16" s="22">
        <f>SUM(O5:O15)</f>
        <v>20000</v>
      </c>
      <c r="P16" s="22">
        <f>SUM(P5:P15)</f>
        <v>24000</v>
      </c>
      <c r="Q16" s="22">
        <f t="shared" ref="Q16:R16" si="2">SUM(Q5:Q15)</f>
        <v>15000</v>
      </c>
      <c r="R16" s="22">
        <f t="shared" si="2"/>
        <v>24000</v>
      </c>
      <c r="S16" s="22">
        <f t="shared" ref="S16" si="3">SUM(S5:S15)</f>
        <v>15000</v>
      </c>
      <c r="T16" s="22">
        <f t="shared" ref="T16" si="4">SUM(T5:T15)</f>
        <v>24000</v>
      </c>
      <c r="U16" s="22">
        <f t="shared" ref="U16" si="5">SUM(U5:U15)</f>
        <v>30000</v>
      </c>
      <c r="V16" s="22">
        <f t="shared" ref="V16" si="6">SUM(V5:V15)</f>
        <v>48000</v>
      </c>
      <c r="W16" s="22">
        <f>SUM(W5:W15)</f>
        <v>35000</v>
      </c>
      <c r="X16" s="22">
        <f>SUM(X5:X15)</f>
        <v>24000</v>
      </c>
      <c r="Y16" s="22">
        <f t="shared" ref="Y16" si="7">SUM(Y5:Y15)</f>
        <v>35000</v>
      </c>
      <c r="Z16" s="22">
        <f t="shared" ref="Z16" si="8">SUM(Z5:Z15)</f>
        <v>24000</v>
      </c>
      <c r="AA16" s="22">
        <f t="shared" ref="AA16" si="9">SUM(AA5:AA15)</f>
        <v>35000</v>
      </c>
      <c r="AB16" s="22">
        <f t="shared" ref="AB16" si="10">SUM(AB5:AB15)</f>
        <v>24000</v>
      </c>
      <c r="AC16" s="22">
        <f t="shared" ref="AC16" si="11">SUM(AC5:AC15)</f>
        <v>50000</v>
      </c>
      <c r="AD16" s="22">
        <f t="shared" ref="AD16" si="12">SUM(AD5:AD15)</f>
        <v>48000</v>
      </c>
      <c r="AE16" s="22">
        <f>SUM(AE5:AE15)</f>
        <v>60000</v>
      </c>
      <c r="AF16" s="22">
        <f>SUM(AF5:AF15)</f>
        <v>24000</v>
      </c>
      <c r="AG16" s="22">
        <f t="shared" ref="AG16" si="13">SUM(AG5:AG15)</f>
        <v>55000</v>
      </c>
      <c r="AH16" s="22">
        <f t="shared" ref="AH16" si="14">SUM(AH5:AH15)</f>
        <v>24000</v>
      </c>
      <c r="AI16" s="22">
        <f t="shared" ref="AI16" si="15">SUM(AI5:AI15)</f>
        <v>55000</v>
      </c>
      <c r="AJ16" s="22">
        <f t="shared" ref="AJ16" si="16">SUM(AJ5:AJ15)</f>
        <v>24000</v>
      </c>
      <c r="AK16" s="22">
        <f t="shared" ref="AK16" si="17">SUM(AK5:AK15)</f>
        <v>70000</v>
      </c>
      <c r="AL16" s="23">
        <f t="shared" ref="AL16" si="18">SUM(AL5:AL15)</f>
        <v>48000</v>
      </c>
    </row>
    <row r="17" spans="2:38" x14ac:dyDescent="0.25">
      <c r="B17" s="7" t="s">
        <v>14</v>
      </c>
      <c r="C17" s="8">
        <v>20000</v>
      </c>
      <c r="D17" s="8"/>
      <c r="E17" s="24">
        <v>20000</v>
      </c>
      <c r="F17" s="117">
        <v>5000</v>
      </c>
      <c r="G17" s="24">
        <v>20000</v>
      </c>
      <c r="H17" s="117">
        <v>5000</v>
      </c>
      <c r="I17" s="24">
        <v>20000</v>
      </c>
      <c r="J17" s="117">
        <v>5000</v>
      </c>
      <c r="K17" s="24">
        <v>20000</v>
      </c>
      <c r="L17" s="117">
        <v>5000</v>
      </c>
      <c r="M17" s="24">
        <v>20000</v>
      </c>
      <c r="N17" s="117">
        <v>5000</v>
      </c>
      <c r="O17" s="24">
        <v>20000</v>
      </c>
      <c r="P17" s="117">
        <v>5000</v>
      </c>
      <c r="Q17" s="24">
        <v>20000</v>
      </c>
      <c r="R17" s="117">
        <v>5000</v>
      </c>
      <c r="S17" s="24">
        <v>20000</v>
      </c>
      <c r="T17" s="117">
        <v>5000</v>
      </c>
      <c r="U17" s="24">
        <v>20000</v>
      </c>
      <c r="V17" s="117">
        <v>5000</v>
      </c>
      <c r="W17" s="24">
        <v>20000</v>
      </c>
      <c r="X17" s="117">
        <v>5000</v>
      </c>
      <c r="Y17" s="24">
        <v>20000</v>
      </c>
      <c r="Z17" s="117">
        <v>5000</v>
      </c>
      <c r="AA17" s="24">
        <v>20000</v>
      </c>
      <c r="AB17" s="117">
        <v>5000</v>
      </c>
      <c r="AC17" s="24">
        <v>20000</v>
      </c>
      <c r="AD17" s="117">
        <v>5000</v>
      </c>
      <c r="AE17" s="24">
        <v>20000</v>
      </c>
      <c r="AF17" s="117">
        <v>5000</v>
      </c>
      <c r="AG17" s="24">
        <v>20000</v>
      </c>
      <c r="AH17" s="117">
        <v>5000</v>
      </c>
      <c r="AI17" s="24">
        <v>20000</v>
      </c>
      <c r="AJ17" s="117">
        <v>5000</v>
      </c>
      <c r="AK17" s="24">
        <v>20000</v>
      </c>
      <c r="AL17" s="119">
        <v>5000</v>
      </c>
    </row>
    <row r="18" spans="2:38" ht="15.75" thickBot="1" x14ac:dyDescent="0.3">
      <c r="B18" s="13" t="s">
        <v>20</v>
      </c>
      <c r="C18" s="14">
        <v>8000</v>
      </c>
      <c r="D18" s="14"/>
      <c r="E18" s="15">
        <v>8000</v>
      </c>
      <c r="F18" s="118"/>
      <c r="G18" s="15">
        <v>8000</v>
      </c>
      <c r="H18" s="118"/>
      <c r="I18" s="15">
        <v>8000</v>
      </c>
      <c r="J18" s="118"/>
      <c r="K18" s="15">
        <v>8000</v>
      </c>
      <c r="L18" s="118"/>
      <c r="M18" s="15">
        <v>8000</v>
      </c>
      <c r="N18" s="118"/>
      <c r="O18" s="15">
        <v>8000</v>
      </c>
      <c r="P18" s="118"/>
      <c r="Q18" s="15">
        <v>8000</v>
      </c>
      <c r="R18" s="118"/>
      <c r="S18" s="15">
        <v>8000</v>
      </c>
      <c r="T18" s="118"/>
      <c r="U18" s="15">
        <v>8000</v>
      </c>
      <c r="V18" s="118"/>
      <c r="W18" s="15">
        <v>8000</v>
      </c>
      <c r="X18" s="118"/>
      <c r="Y18" s="15">
        <v>8000</v>
      </c>
      <c r="Z18" s="118"/>
      <c r="AA18" s="15">
        <v>8000</v>
      </c>
      <c r="AB18" s="118"/>
      <c r="AC18" s="15">
        <v>8000</v>
      </c>
      <c r="AD18" s="118"/>
      <c r="AE18" s="15">
        <v>8000</v>
      </c>
      <c r="AF18" s="118"/>
      <c r="AG18" s="15">
        <v>8000</v>
      </c>
      <c r="AH18" s="118"/>
      <c r="AI18" s="15">
        <v>8000</v>
      </c>
      <c r="AJ18" s="118"/>
      <c r="AK18" s="15">
        <v>8000</v>
      </c>
      <c r="AL18" s="120"/>
    </row>
    <row r="19" spans="2:38" x14ac:dyDescent="0.25">
      <c r="E19" s="4">
        <f t="shared" ref="E19:N19" si="19">SUM(E16:E18)</f>
        <v>38000</v>
      </c>
      <c r="F19" s="4">
        <f t="shared" si="19"/>
        <v>17000</v>
      </c>
      <c r="G19" s="4">
        <f>SUM(G16:G18)</f>
        <v>43000</v>
      </c>
      <c r="H19" s="4">
        <f>SUM(H16:H18)</f>
        <v>17000</v>
      </c>
      <c r="I19" s="4">
        <f t="shared" si="19"/>
        <v>38000</v>
      </c>
      <c r="J19" s="4">
        <f t="shared" si="19"/>
        <v>17000</v>
      </c>
      <c r="K19" s="4">
        <f t="shared" si="19"/>
        <v>38000</v>
      </c>
      <c r="L19" s="4">
        <f t="shared" si="19"/>
        <v>17000</v>
      </c>
      <c r="M19" s="4">
        <f t="shared" si="19"/>
        <v>53000</v>
      </c>
      <c r="N19" s="4">
        <f t="shared" si="19"/>
        <v>41000</v>
      </c>
      <c r="O19" s="4">
        <f t="shared" ref="O19:AL19" si="20">SUM(O16:O18)</f>
        <v>48000</v>
      </c>
      <c r="P19" s="4">
        <f t="shared" si="20"/>
        <v>29000</v>
      </c>
      <c r="Q19" s="4">
        <f t="shared" si="20"/>
        <v>43000</v>
      </c>
      <c r="R19" s="4">
        <f t="shared" si="20"/>
        <v>29000</v>
      </c>
      <c r="S19" s="4">
        <f t="shared" si="20"/>
        <v>43000</v>
      </c>
      <c r="T19" s="4">
        <f t="shared" si="20"/>
        <v>29000</v>
      </c>
      <c r="U19" s="4">
        <f t="shared" si="20"/>
        <v>58000</v>
      </c>
      <c r="V19" s="4">
        <f t="shared" si="20"/>
        <v>53000</v>
      </c>
      <c r="W19" s="4">
        <f t="shared" si="20"/>
        <v>63000</v>
      </c>
      <c r="X19" s="4">
        <f t="shared" si="20"/>
        <v>29000</v>
      </c>
      <c r="Y19" s="4">
        <f t="shared" si="20"/>
        <v>63000</v>
      </c>
      <c r="Z19" s="4">
        <f t="shared" si="20"/>
        <v>29000</v>
      </c>
      <c r="AA19" s="4">
        <f t="shared" si="20"/>
        <v>63000</v>
      </c>
      <c r="AB19" s="4">
        <f t="shared" si="20"/>
        <v>29000</v>
      </c>
      <c r="AC19" s="4">
        <f t="shared" si="20"/>
        <v>78000</v>
      </c>
      <c r="AD19" s="4">
        <f t="shared" si="20"/>
        <v>53000</v>
      </c>
      <c r="AE19" s="4">
        <f t="shared" si="20"/>
        <v>88000</v>
      </c>
      <c r="AF19" s="4">
        <f t="shared" si="20"/>
        <v>29000</v>
      </c>
      <c r="AG19" s="4">
        <f t="shared" si="20"/>
        <v>83000</v>
      </c>
      <c r="AH19" s="4">
        <f t="shared" si="20"/>
        <v>29000</v>
      </c>
      <c r="AI19" s="4">
        <f t="shared" si="20"/>
        <v>83000</v>
      </c>
      <c r="AJ19" s="4">
        <f t="shared" si="20"/>
        <v>29000</v>
      </c>
      <c r="AK19" s="4">
        <f t="shared" si="20"/>
        <v>98000</v>
      </c>
      <c r="AL19" s="4">
        <f t="shared" si="20"/>
        <v>53000</v>
      </c>
    </row>
    <row r="23" spans="2:38" x14ac:dyDescent="0.25">
      <c r="E23" s="28" t="s">
        <v>40</v>
      </c>
      <c r="F23" s="27" t="s">
        <v>41</v>
      </c>
      <c r="G23" s="26" t="s">
        <v>42</v>
      </c>
      <c r="H23" s="25" t="s">
        <v>43</v>
      </c>
    </row>
    <row r="24" spans="2:38" x14ac:dyDescent="0.25">
      <c r="E24" s="28" t="s">
        <v>52</v>
      </c>
      <c r="F24" s="27" t="s">
        <v>53</v>
      </c>
      <c r="G24" s="26" t="s">
        <v>54</v>
      </c>
      <c r="H24" s="25" t="s">
        <v>55</v>
      </c>
    </row>
    <row r="25" spans="2:38" x14ac:dyDescent="0.25">
      <c r="E25" s="28" t="s">
        <v>31</v>
      </c>
      <c r="F25" s="27" t="s">
        <v>32</v>
      </c>
      <c r="G25" s="26" t="s">
        <v>33</v>
      </c>
      <c r="H25" s="25" t="s">
        <v>56</v>
      </c>
    </row>
    <row r="26" spans="2:38" x14ac:dyDescent="0.25">
      <c r="E26" s="28"/>
      <c r="F26" s="27"/>
      <c r="G26" s="26"/>
      <c r="H26" s="25"/>
    </row>
  </sheetData>
  <sheetProtection sheet="1" objects="1" scenarios="1"/>
  <mergeCells count="42">
    <mergeCell ref="H17:H18"/>
    <mergeCell ref="Z17:Z18"/>
    <mergeCell ref="AB17:AB18"/>
    <mergeCell ref="AD17:AD18"/>
    <mergeCell ref="B3:B4"/>
    <mergeCell ref="C3:C4"/>
    <mergeCell ref="D3:D4"/>
    <mergeCell ref="I3:J3"/>
    <mergeCell ref="O3:P3"/>
    <mergeCell ref="M3:N3"/>
    <mergeCell ref="G3:H3"/>
    <mergeCell ref="N17:N18"/>
    <mergeCell ref="K3:L3"/>
    <mergeCell ref="F17:F18"/>
    <mergeCell ref="J17:J18"/>
    <mergeCell ref="L17:L18"/>
    <mergeCell ref="E3:F3"/>
    <mergeCell ref="E2:F2"/>
    <mergeCell ref="G2:N2"/>
    <mergeCell ref="O2:V2"/>
    <mergeCell ref="W2:AD2"/>
    <mergeCell ref="U3:V3"/>
    <mergeCell ref="P17:P18"/>
    <mergeCell ref="Q3:R3"/>
    <mergeCell ref="R17:R18"/>
    <mergeCell ref="S3:T3"/>
    <mergeCell ref="T17:T18"/>
    <mergeCell ref="V17:V18"/>
    <mergeCell ref="W3:X3"/>
    <mergeCell ref="Y3:Z3"/>
    <mergeCell ref="AA3:AB3"/>
    <mergeCell ref="AC3:AD3"/>
    <mergeCell ref="X17:X18"/>
    <mergeCell ref="AF17:AF18"/>
    <mergeCell ref="AH17:AH18"/>
    <mergeCell ref="AJ17:AJ18"/>
    <mergeCell ref="AL17:AL18"/>
    <mergeCell ref="AE2:AL2"/>
    <mergeCell ref="AE3:AF3"/>
    <mergeCell ref="AG3:AH3"/>
    <mergeCell ref="AI3:AJ3"/>
    <mergeCell ref="AK3:A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tabSelected="1" workbookViewId="0"/>
  </sheetViews>
  <sheetFormatPr defaultRowHeight="15" x14ac:dyDescent="0.25"/>
  <cols>
    <col min="1" max="1" width="2.85546875" style="1" customWidth="1"/>
    <col min="2" max="2" width="13.85546875" style="110" customWidth="1"/>
    <col min="3" max="3" width="8" style="36" bestFit="1" customWidth="1"/>
    <col min="4" max="4" width="9.5703125" style="1" customWidth="1"/>
    <col min="5" max="5" width="9.5703125" style="1" bestFit="1" customWidth="1"/>
    <col min="6" max="9" width="10" style="1" bestFit="1" customWidth="1"/>
    <col min="10" max="15" width="9.28515625" style="1" bestFit="1" customWidth="1"/>
    <col min="16" max="16" width="10.5703125" style="1" bestFit="1" customWidth="1"/>
    <col min="17" max="16384" width="9.140625" style="1"/>
  </cols>
  <sheetData>
    <row r="1" spans="2:17" ht="15.75" thickBot="1" x14ac:dyDescent="0.3"/>
    <row r="2" spans="2:17" ht="15.75" thickBot="1" x14ac:dyDescent="0.3">
      <c r="B2" s="139" t="s">
        <v>76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</row>
    <row r="3" spans="2:17" ht="15.75" thickBot="1" x14ac:dyDescent="0.3">
      <c r="B3" s="109"/>
      <c r="C3" s="153" t="s">
        <v>69</v>
      </c>
      <c r="D3" s="56">
        <v>42461</v>
      </c>
      <c r="E3" s="56">
        <v>42491</v>
      </c>
      <c r="F3" s="56">
        <v>42522</v>
      </c>
      <c r="G3" s="56">
        <v>42552</v>
      </c>
      <c r="H3" s="56">
        <v>42583</v>
      </c>
      <c r="I3" s="56">
        <v>42614</v>
      </c>
      <c r="J3" s="56">
        <v>42644</v>
      </c>
      <c r="K3" s="56">
        <v>42675</v>
      </c>
      <c r="L3" s="56">
        <v>42705</v>
      </c>
      <c r="M3" s="56">
        <v>42736</v>
      </c>
      <c r="N3" s="56">
        <v>42767</v>
      </c>
      <c r="O3" s="57">
        <v>42795</v>
      </c>
    </row>
    <row r="4" spans="2:17" ht="15.75" thickBot="1" x14ac:dyDescent="0.3">
      <c r="B4" s="111"/>
      <c r="C4" s="154"/>
      <c r="D4" s="144" t="s">
        <v>44</v>
      </c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6"/>
    </row>
    <row r="5" spans="2:17" x14ac:dyDescent="0.25">
      <c r="B5" s="163" t="s">
        <v>46</v>
      </c>
      <c r="C5" s="150">
        <v>10000</v>
      </c>
      <c r="D5" s="39">
        <v>4</v>
      </c>
      <c r="E5" s="37">
        <v>8</v>
      </c>
      <c r="F5" s="37">
        <v>10</v>
      </c>
      <c r="G5" s="37">
        <v>10</v>
      </c>
      <c r="H5" s="37">
        <v>14</v>
      </c>
      <c r="I5" s="37">
        <v>18</v>
      </c>
      <c r="J5" s="37">
        <v>20</v>
      </c>
      <c r="K5" s="37">
        <v>20</v>
      </c>
      <c r="L5" s="37">
        <v>24</v>
      </c>
      <c r="M5" s="37">
        <v>28</v>
      </c>
      <c r="N5" s="37">
        <v>30</v>
      </c>
      <c r="O5" s="38">
        <v>30</v>
      </c>
      <c r="Q5" s="1" t="s">
        <v>66</v>
      </c>
    </row>
    <row r="6" spans="2:17" ht="15.75" thickBot="1" x14ac:dyDescent="0.3">
      <c r="B6" s="164"/>
      <c r="C6" s="151"/>
      <c r="D6" s="47">
        <f>D5*C5</f>
        <v>40000</v>
      </c>
      <c r="E6" s="48">
        <f>E5*C5</f>
        <v>80000</v>
      </c>
      <c r="F6" s="48">
        <f>F5*C5</f>
        <v>100000</v>
      </c>
      <c r="G6" s="48">
        <f>G5*C5</f>
        <v>100000</v>
      </c>
      <c r="H6" s="48">
        <f>H5*C5</f>
        <v>140000</v>
      </c>
      <c r="I6" s="48">
        <f>I5*C5</f>
        <v>180000</v>
      </c>
      <c r="J6" s="48">
        <f>J5*C5</f>
        <v>200000</v>
      </c>
      <c r="K6" s="48">
        <f>K5*C5</f>
        <v>200000</v>
      </c>
      <c r="L6" s="48">
        <f>L5*C5</f>
        <v>240000</v>
      </c>
      <c r="M6" s="48">
        <f>M5*C5</f>
        <v>280000</v>
      </c>
      <c r="N6" s="48">
        <f>N5*C5</f>
        <v>300000</v>
      </c>
      <c r="O6" s="49">
        <f>O5*C5</f>
        <v>300000</v>
      </c>
      <c r="P6" s="32">
        <f>SUM(D6:O6)</f>
        <v>2160000</v>
      </c>
    </row>
    <row r="7" spans="2:17" x14ac:dyDescent="0.25">
      <c r="B7" s="163" t="s">
        <v>60</v>
      </c>
      <c r="C7" s="50"/>
      <c r="D7" s="39">
        <f t="shared" ref="D7:O7" si="0">D5</f>
        <v>4</v>
      </c>
      <c r="E7" s="37">
        <f t="shared" si="0"/>
        <v>8</v>
      </c>
      <c r="F7" s="37">
        <f t="shared" si="0"/>
        <v>10</v>
      </c>
      <c r="G7" s="37">
        <f t="shared" si="0"/>
        <v>10</v>
      </c>
      <c r="H7" s="37">
        <f t="shared" si="0"/>
        <v>14</v>
      </c>
      <c r="I7" s="37">
        <f t="shared" si="0"/>
        <v>18</v>
      </c>
      <c r="J7" s="37">
        <f t="shared" si="0"/>
        <v>20</v>
      </c>
      <c r="K7" s="37">
        <f t="shared" si="0"/>
        <v>20</v>
      </c>
      <c r="L7" s="37">
        <f t="shared" si="0"/>
        <v>24</v>
      </c>
      <c r="M7" s="37">
        <f t="shared" si="0"/>
        <v>28</v>
      </c>
      <c r="N7" s="37">
        <f t="shared" si="0"/>
        <v>30</v>
      </c>
      <c r="O7" s="38">
        <f t="shared" si="0"/>
        <v>30</v>
      </c>
    </row>
    <row r="8" spans="2:17" x14ac:dyDescent="0.25">
      <c r="B8" s="165"/>
      <c r="D8" s="29">
        <v>12000</v>
      </c>
      <c r="E8" s="30">
        <v>11000</v>
      </c>
      <c r="F8" s="30">
        <v>10000</v>
      </c>
      <c r="G8" s="30">
        <v>9000</v>
      </c>
      <c r="H8" s="30">
        <v>8000</v>
      </c>
      <c r="I8" s="30">
        <v>7000</v>
      </c>
      <c r="J8" s="30">
        <v>6000</v>
      </c>
      <c r="K8" s="30">
        <v>5000</v>
      </c>
      <c r="L8" s="30">
        <v>4000</v>
      </c>
      <c r="M8" s="30">
        <v>3000</v>
      </c>
      <c r="N8" s="30">
        <v>2000</v>
      </c>
      <c r="O8" s="31">
        <v>1000</v>
      </c>
      <c r="Q8" s="1" t="s">
        <v>67</v>
      </c>
    </row>
    <row r="9" spans="2:17" ht="15.75" thickBot="1" x14ac:dyDescent="0.3">
      <c r="B9" s="164"/>
      <c r="C9" s="41"/>
      <c r="D9" s="47">
        <f t="shared" ref="D9:F9" si="1">D7*D8</f>
        <v>48000</v>
      </c>
      <c r="E9" s="48">
        <f t="shared" si="1"/>
        <v>88000</v>
      </c>
      <c r="F9" s="48">
        <f t="shared" si="1"/>
        <v>100000</v>
      </c>
      <c r="G9" s="48">
        <f>G7*G8</f>
        <v>90000</v>
      </c>
      <c r="H9" s="48">
        <f t="shared" ref="H9:O9" si="2">H7*H8</f>
        <v>112000</v>
      </c>
      <c r="I9" s="48">
        <f t="shared" si="2"/>
        <v>126000</v>
      </c>
      <c r="J9" s="48">
        <f t="shared" si="2"/>
        <v>120000</v>
      </c>
      <c r="K9" s="48">
        <f t="shared" si="2"/>
        <v>100000</v>
      </c>
      <c r="L9" s="48">
        <f t="shared" si="2"/>
        <v>96000</v>
      </c>
      <c r="M9" s="48">
        <f t="shared" si="2"/>
        <v>84000</v>
      </c>
      <c r="N9" s="48">
        <f t="shared" si="2"/>
        <v>60000</v>
      </c>
      <c r="O9" s="49">
        <f t="shared" si="2"/>
        <v>30000</v>
      </c>
      <c r="P9" s="32">
        <f>SUM(D9:O9)</f>
        <v>1054000</v>
      </c>
    </row>
    <row r="10" spans="2:17" x14ac:dyDescent="0.25">
      <c r="B10" s="163" t="s">
        <v>47</v>
      </c>
      <c r="C10" s="150">
        <v>20000</v>
      </c>
      <c r="D10" s="39"/>
      <c r="E10" s="37"/>
      <c r="F10" s="50">
        <v>2</v>
      </c>
      <c r="G10" s="50">
        <v>2</v>
      </c>
      <c r="H10" s="50">
        <v>4</v>
      </c>
      <c r="I10" s="50">
        <v>4</v>
      </c>
      <c r="J10" s="50">
        <v>8</v>
      </c>
      <c r="K10" s="50">
        <v>8</v>
      </c>
      <c r="L10" s="50">
        <v>10</v>
      </c>
      <c r="M10" s="50">
        <v>10</v>
      </c>
      <c r="N10" s="50">
        <v>10</v>
      </c>
      <c r="O10" s="51">
        <v>10</v>
      </c>
    </row>
    <row r="11" spans="2:17" ht="15.75" thickBot="1" x14ac:dyDescent="0.3">
      <c r="B11" s="164"/>
      <c r="C11" s="151"/>
      <c r="D11" s="47">
        <f>D10*C10</f>
        <v>0</v>
      </c>
      <c r="E11" s="48">
        <f>E10*C10</f>
        <v>0</v>
      </c>
      <c r="F11" s="48">
        <f>F10*C10</f>
        <v>40000</v>
      </c>
      <c r="G11" s="48">
        <f>G10*C10</f>
        <v>40000</v>
      </c>
      <c r="H11" s="48">
        <f>H10*C10</f>
        <v>80000</v>
      </c>
      <c r="I11" s="48">
        <f>I10*C10</f>
        <v>80000</v>
      </c>
      <c r="J11" s="48">
        <f>J10*C10</f>
        <v>160000</v>
      </c>
      <c r="K11" s="48">
        <f>K10*C10</f>
        <v>160000</v>
      </c>
      <c r="L11" s="48">
        <f>L10*C10</f>
        <v>200000</v>
      </c>
      <c r="M11" s="48">
        <f>M10*C10</f>
        <v>200000</v>
      </c>
      <c r="N11" s="48">
        <f>N10*C10</f>
        <v>200000</v>
      </c>
      <c r="O11" s="49">
        <f>O10*C10</f>
        <v>200000</v>
      </c>
      <c r="P11" s="32">
        <f>SUM(D11:O11)</f>
        <v>1360000</v>
      </c>
    </row>
    <row r="12" spans="2:17" x14ac:dyDescent="0.25">
      <c r="B12" s="163" t="s">
        <v>48</v>
      </c>
      <c r="C12" s="150"/>
      <c r="D12" s="55">
        <f>D10</f>
        <v>0</v>
      </c>
      <c r="E12" s="50">
        <f t="shared" ref="E12:O12" si="3">E10</f>
        <v>0</v>
      </c>
      <c r="F12" s="50">
        <f t="shared" si="3"/>
        <v>2</v>
      </c>
      <c r="G12" s="50">
        <f t="shared" si="3"/>
        <v>2</v>
      </c>
      <c r="H12" s="50">
        <f t="shared" si="3"/>
        <v>4</v>
      </c>
      <c r="I12" s="50">
        <f t="shared" si="3"/>
        <v>4</v>
      </c>
      <c r="J12" s="50">
        <f t="shared" si="3"/>
        <v>8</v>
      </c>
      <c r="K12" s="50">
        <f t="shared" si="3"/>
        <v>8</v>
      </c>
      <c r="L12" s="50">
        <f t="shared" si="3"/>
        <v>10</v>
      </c>
      <c r="M12" s="50">
        <f t="shared" si="3"/>
        <v>10</v>
      </c>
      <c r="N12" s="50">
        <f t="shared" si="3"/>
        <v>10</v>
      </c>
      <c r="O12" s="51">
        <f t="shared" si="3"/>
        <v>10</v>
      </c>
    </row>
    <row r="13" spans="2:17" x14ac:dyDescent="0.25">
      <c r="B13" s="165"/>
      <c r="C13" s="152"/>
      <c r="D13" s="33">
        <v>6000</v>
      </c>
      <c r="E13" s="34">
        <v>5500</v>
      </c>
      <c r="F13" s="34">
        <v>5000</v>
      </c>
      <c r="G13" s="34">
        <v>4500</v>
      </c>
      <c r="H13" s="34">
        <v>4000</v>
      </c>
      <c r="I13" s="34">
        <v>3500</v>
      </c>
      <c r="J13" s="34">
        <v>3000</v>
      </c>
      <c r="K13" s="34">
        <v>2500</v>
      </c>
      <c r="L13" s="34">
        <v>2000</v>
      </c>
      <c r="M13" s="34">
        <v>1500</v>
      </c>
      <c r="N13" s="34">
        <v>1000</v>
      </c>
      <c r="O13" s="35">
        <v>500</v>
      </c>
      <c r="Q13" s="1" t="s">
        <v>68</v>
      </c>
    </row>
    <row r="14" spans="2:17" ht="15.75" thickBot="1" x14ac:dyDescent="0.3">
      <c r="B14" s="164"/>
      <c r="C14" s="151"/>
      <c r="D14" s="47">
        <f t="shared" ref="D14" si="4">D12*D13</f>
        <v>0</v>
      </c>
      <c r="E14" s="48">
        <f t="shared" ref="E14" si="5">E12*E13</f>
        <v>0</v>
      </c>
      <c r="F14" s="48">
        <f t="shared" ref="F14:O14" si="6">F12*F13</f>
        <v>10000</v>
      </c>
      <c r="G14" s="48">
        <f t="shared" si="6"/>
        <v>9000</v>
      </c>
      <c r="H14" s="48">
        <f t="shared" si="6"/>
        <v>16000</v>
      </c>
      <c r="I14" s="48">
        <f t="shared" si="6"/>
        <v>14000</v>
      </c>
      <c r="J14" s="48">
        <f t="shared" si="6"/>
        <v>24000</v>
      </c>
      <c r="K14" s="48">
        <f t="shared" si="6"/>
        <v>20000</v>
      </c>
      <c r="L14" s="48">
        <f t="shared" si="6"/>
        <v>20000</v>
      </c>
      <c r="M14" s="48">
        <f t="shared" si="6"/>
        <v>15000</v>
      </c>
      <c r="N14" s="48">
        <f t="shared" si="6"/>
        <v>10000</v>
      </c>
      <c r="O14" s="49">
        <f t="shared" si="6"/>
        <v>5000</v>
      </c>
      <c r="P14" s="32">
        <f>SUM(D14:O14)</f>
        <v>143000</v>
      </c>
    </row>
    <row r="15" spans="2:17" ht="15.75" thickBot="1" x14ac:dyDescent="0.3">
      <c r="B15" s="155" t="s">
        <v>71</v>
      </c>
      <c r="C15" s="156"/>
      <c r="D15" s="52">
        <f t="shared" ref="D15:O15" si="7">D6+D9+D11+D14</f>
        <v>88000</v>
      </c>
      <c r="E15" s="53">
        <f t="shared" si="7"/>
        <v>168000</v>
      </c>
      <c r="F15" s="53">
        <f t="shared" si="7"/>
        <v>250000</v>
      </c>
      <c r="G15" s="53">
        <f t="shared" si="7"/>
        <v>239000</v>
      </c>
      <c r="H15" s="53">
        <f t="shared" si="7"/>
        <v>348000</v>
      </c>
      <c r="I15" s="53">
        <f t="shared" si="7"/>
        <v>400000</v>
      </c>
      <c r="J15" s="53">
        <f t="shared" si="7"/>
        <v>504000</v>
      </c>
      <c r="K15" s="53">
        <f t="shared" si="7"/>
        <v>480000</v>
      </c>
      <c r="L15" s="53">
        <f t="shared" si="7"/>
        <v>556000</v>
      </c>
      <c r="M15" s="53">
        <f t="shared" si="7"/>
        <v>579000</v>
      </c>
      <c r="N15" s="53">
        <f t="shared" si="7"/>
        <v>570000</v>
      </c>
      <c r="O15" s="54">
        <f t="shared" si="7"/>
        <v>535000</v>
      </c>
      <c r="P15" s="40">
        <f>SUM(D15:O15)</f>
        <v>4717000</v>
      </c>
    </row>
    <row r="16" spans="2:17" ht="15.75" thickBot="1" x14ac:dyDescent="0.3">
      <c r="B16" s="10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1"/>
    </row>
    <row r="17" spans="2:17" ht="15.75" thickBot="1" x14ac:dyDescent="0.3">
      <c r="B17" s="112"/>
      <c r="C17" s="58" t="s">
        <v>69</v>
      </c>
      <c r="D17" s="147" t="s">
        <v>49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9"/>
    </row>
    <row r="18" spans="2:17" x14ac:dyDescent="0.25">
      <c r="B18" s="166" t="s">
        <v>46</v>
      </c>
      <c r="C18" s="62"/>
      <c r="D18" s="63">
        <f t="shared" ref="D18:O18" si="8">D5</f>
        <v>4</v>
      </c>
      <c r="E18" s="64">
        <f t="shared" si="8"/>
        <v>8</v>
      </c>
      <c r="F18" s="64">
        <f t="shared" si="8"/>
        <v>10</v>
      </c>
      <c r="G18" s="64">
        <f t="shared" si="8"/>
        <v>10</v>
      </c>
      <c r="H18" s="64">
        <f t="shared" si="8"/>
        <v>14</v>
      </c>
      <c r="I18" s="64">
        <f t="shared" si="8"/>
        <v>18</v>
      </c>
      <c r="J18" s="64">
        <f t="shared" si="8"/>
        <v>20</v>
      </c>
      <c r="K18" s="64">
        <f t="shared" si="8"/>
        <v>20</v>
      </c>
      <c r="L18" s="64">
        <f t="shared" si="8"/>
        <v>24</v>
      </c>
      <c r="M18" s="64">
        <f t="shared" si="8"/>
        <v>28</v>
      </c>
      <c r="N18" s="64">
        <f t="shared" si="8"/>
        <v>30</v>
      </c>
      <c r="O18" s="65">
        <f t="shared" si="8"/>
        <v>30</v>
      </c>
    </row>
    <row r="19" spans="2:17" x14ac:dyDescent="0.25">
      <c r="B19" s="167"/>
      <c r="C19" s="69">
        <v>0.1</v>
      </c>
      <c r="D19" s="169">
        <f>D6*C19</f>
        <v>4000</v>
      </c>
      <c r="E19" s="66">
        <f>E6*C19</f>
        <v>8000</v>
      </c>
      <c r="F19" s="66">
        <f>F6*C19</f>
        <v>10000</v>
      </c>
      <c r="G19" s="66">
        <f>G6*C19</f>
        <v>10000</v>
      </c>
      <c r="H19" s="66">
        <f>H6*C19</f>
        <v>14000</v>
      </c>
      <c r="I19" s="66">
        <f>I6*C19</f>
        <v>18000</v>
      </c>
      <c r="J19" s="66">
        <f>J6*C19</f>
        <v>20000</v>
      </c>
      <c r="K19" s="66">
        <f>K6*C19</f>
        <v>20000</v>
      </c>
      <c r="L19" s="66">
        <f>L6*C19</f>
        <v>24000</v>
      </c>
      <c r="M19" s="66">
        <f>M6*C19</f>
        <v>28000</v>
      </c>
      <c r="N19" s="66">
        <f>N6*C19</f>
        <v>30000</v>
      </c>
      <c r="O19" s="68">
        <f>O6*C19</f>
        <v>30000</v>
      </c>
      <c r="Q19" s="1" t="s">
        <v>79</v>
      </c>
    </row>
    <row r="20" spans="2:17" x14ac:dyDescent="0.25">
      <c r="B20" s="167"/>
      <c r="C20" s="66">
        <v>5000</v>
      </c>
      <c r="D20" s="67">
        <f>IF(D18&gt;=P20,C20*FLOOR( D18/P20,1), 0)</f>
        <v>0</v>
      </c>
      <c r="E20" s="66">
        <f>IF(E18&gt;=P20,C20*FLOOR( E18/P20,1), 0)</f>
        <v>5000</v>
      </c>
      <c r="F20" s="66">
        <f>IF(F18&gt;=P20,C20*FLOOR( F18/P20,1), 0)</f>
        <v>10000</v>
      </c>
      <c r="G20" s="66">
        <f>IF(G18&gt;=P20,C20*FLOOR( G18/P20,1), 0)</f>
        <v>10000</v>
      </c>
      <c r="H20" s="66">
        <f>IF(G18&gt;=P20,C20*FLOOR( G18/P20,1), 0)</f>
        <v>10000</v>
      </c>
      <c r="I20" s="66">
        <f>IF(I18&gt;=P20,C20*FLOOR( I18/P20,1), 0)</f>
        <v>15000</v>
      </c>
      <c r="J20" s="66">
        <f>IF(J18&gt;=P20,C20*FLOOR( J18/P20,1), 0)</f>
        <v>20000</v>
      </c>
      <c r="K20" s="66">
        <f>IF(K18&gt;=P20,C20*FLOOR( K18/P20,1), 0)</f>
        <v>20000</v>
      </c>
      <c r="L20" s="66">
        <f>IF(L18&gt;=P20,C20*FLOOR( L18/P20,1), 0)</f>
        <v>20000</v>
      </c>
      <c r="M20" s="66">
        <f>IF(M18&gt;=P20,C20*FLOOR( M18/P20,1), 0)</f>
        <v>25000</v>
      </c>
      <c r="N20" s="66">
        <f>IF(N18&gt;=P20,C20*FLOOR( N18/P20,1), 0)</f>
        <v>30000</v>
      </c>
      <c r="O20" s="68">
        <f>IF(O18&gt;=P20,C20*FLOOR( O18/P20,1), 0)</f>
        <v>30000</v>
      </c>
      <c r="P20" s="1">
        <v>5</v>
      </c>
      <c r="Q20" s="1" t="s">
        <v>59</v>
      </c>
    </row>
    <row r="21" spans="2:17" ht="15.75" thickBot="1" x14ac:dyDescent="0.3">
      <c r="B21" s="167"/>
      <c r="C21" s="69">
        <v>0.05</v>
      </c>
      <c r="D21" s="173">
        <f>C21*D6</f>
        <v>2000</v>
      </c>
      <c r="E21" s="70">
        <f>C21*E6</f>
        <v>4000</v>
      </c>
      <c r="F21" s="70">
        <f>C21*F6</f>
        <v>5000</v>
      </c>
      <c r="G21" s="70">
        <f>C21*G6</f>
        <v>5000</v>
      </c>
      <c r="H21" s="70">
        <f>C21*H6</f>
        <v>7000</v>
      </c>
      <c r="I21" s="70">
        <f>C21*I6</f>
        <v>9000</v>
      </c>
      <c r="J21" s="70">
        <f>C21*J6</f>
        <v>10000</v>
      </c>
      <c r="K21" s="70">
        <f>C21*K6</f>
        <v>10000</v>
      </c>
      <c r="L21" s="70">
        <f>C21*L6</f>
        <v>12000</v>
      </c>
      <c r="M21" s="70">
        <f>C21*M6</f>
        <v>14000</v>
      </c>
      <c r="N21" s="70">
        <f>C21*N6</f>
        <v>15000</v>
      </c>
      <c r="O21" s="174">
        <f>C21*O6</f>
        <v>15000</v>
      </c>
      <c r="Q21" s="1" t="s">
        <v>77</v>
      </c>
    </row>
    <row r="22" spans="2:17" ht="15.75" thickBot="1" x14ac:dyDescent="0.3">
      <c r="B22" s="168"/>
      <c r="C22" s="70"/>
      <c r="D22" s="170">
        <f>SUM(D19:D21)</f>
        <v>6000</v>
      </c>
      <c r="E22" s="171">
        <f t="shared" ref="E22:O22" si="9">SUM(E19:E21)</f>
        <v>17000</v>
      </c>
      <c r="F22" s="171">
        <f t="shared" si="9"/>
        <v>25000</v>
      </c>
      <c r="G22" s="171">
        <f t="shared" si="9"/>
        <v>25000</v>
      </c>
      <c r="H22" s="171">
        <f t="shared" si="9"/>
        <v>31000</v>
      </c>
      <c r="I22" s="171">
        <f t="shared" si="9"/>
        <v>42000</v>
      </c>
      <c r="J22" s="171">
        <f t="shared" si="9"/>
        <v>50000</v>
      </c>
      <c r="K22" s="171">
        <f t="shared" si="9"/>
        <v>50000</v>
      </c>
      <c r="L22" s="171">
        <f t="shared" si="9"/>
        <v>56000</v>
      </c>
      <c r="M22" s="171">
        <f t="shared" si="9"/>
        <v>67000</v>
      </c>
      <c r="N22" s="171">
        <f t="shared" si="9"/>
        <v>75000</v>
      </c>
      <c r="O22" s="172">
        <f t="shared" si="9"/>
        <v>75000</v>
      </c>
      <c r="P22" s="32">
        <f>SUM(D22:O22)</f>
        <v>519000</v>
      </c>
    </row>
    <row r="23" spans="2:17" x14ac:dyDescent="0.25">
      <c r="B23" s="166" t="s">
        <v>47</v>
      </c>
      <c r="C23" s="157">
        <v>18000</v>
      </c>
      <c r="D23" s="67">
        <f>D10</f>
        <v>0</v>
      </c>
      <c r="E23" s="66">
        <f t="shared" ref="E23:O23" si="10">E10</f>
        <v>0</v>
      </c>
      <c r="F23" s="66">
        <f t="shared" si="10"/>
        <v>2</v>
      </c>
      <c r="G23" s="66">
        <f t="shared" si="10"/>
        <v>2</v>
      </c>
      <c r="H23" s="66">
        <f t="shared" si="10"/>
        <v>4</v>
      </c>
      <c r="I23" s="66">
        <f t="shared" si="10"/>
        <v>4</v>
      </c>
      <c r="J23" s="66">
        <f t="shared" si="10"/>
        <v>8</v>
      </c>
      <c r="K23" s="66">
        <f t="shared" si="10"/>
        <v>8</v>
      </c>
      <c r="L23" s="66">
        <f t="shared" si="10"/>
        <v>10</v>
      </c>
      <c r="M23" s="66">
        <f t="shared" si="10"/>
        <v>10</v>
      </c>
      <c r="N23" s="66">
        <f t="shared" si="10"/>
        <v>10</v>
      </c>
      <c r="O23" s="68">
        <f t="shared" si="10"/>
        <v>10</v>
      </c>
    </row>
    <row r="24" spans="2:17" ht="15.75" thickBot="1" x14ac:dyDescent="0.3">
      <c r="B24" s="167"/>
      <c r="C24" s="158"/>
      <c r="D24" s="71">
        <f>D23*C23</f>
        <v>0</v>
      </c>
      <c r="E24" s="72">
        <f>E23*C23</f>
        <v>0</v>
      </c>
      <c r="F24" s="72">
        <f>F23*C23</f>
        <v>36000</v>
      </c>
      <c r="G24" s="72">
        <f>G23*C23</f>
        <v>36000</v>
      </c>
      <c r="H24" s="72">
        <f>H23*C23</f>
        <v>72000</v>
      </c>
      <c r="I24" s="72">
        <f>I23*C23</f>
        <v>72000</v>
      </c>
      <c r="J24" s="72">
        <f>J23*C23</f>
        <v>144000</v>
      </c>
      <c r="K24" s="72">
        <f>K23*C23</f>
        <v>144000</v>
      </c>
      <c r="L24" s="72">
        <f>L23*C23</f>
        <v>180000</v>
      </c>
      <c r="M24" s="72">
        <f>M23*C23</f>
        <v>180000</v>
      </c>
      <c r="N24" s="72">
        <f>N23*C23</f>
        <v>180000</v>
      </c>
      <c r="O24" s="73">
        <f>O23*C23</f>
        <v>180000</v>
      </c>
      <c r="P24" s="32">
        <f>SUM(D24:O24)</f>
        <v>1224000</v>
      </c>
    </row>
    <row r="25" spans="2:17" ht="15.75" customHeight="1" x14ac:dyDescent="0.25">
      <c r="B25" s="142" t="s">
        <v>65</v>
      </c>
      <c r="C25" s="74"/>
      <c r="D25" s="75">
        <v>1</v>
      </c>
      <c r="E25" s="74">
        <v>1</v>
      </c>
      <c r="F25" s="74">
        <v>1</v>
      </c>
      <c r="G25" s="74">
        <v>1</v>
      </c>
      <c r="H25" s="74">
        <v>2</v>
      </c>
      <c r="I25" s="74">
        <v>2</v>
      </c>
      <c r="J25" s="74">
        <v>2</v>
      </c>
      <c r="K25" s="74">
        <v>2</v>
      </c>
      <c r="L25" s="74">
        <v>3</v>
      </c>
      <c r="M25" s="74">
        <v>3</v>
      </c>
      <c r="N25" s="74">
        <v>3</v>
      </c>
      <c r="O25" s="76">
        <v>3</v>
      </c>
    </row>
    <row r="26" spans="2:17" x14ac:dyDescent="0.25">
      <c r="B26" s="143"/>
      <c r="C26" s="77">
        <v>5000</v>
      </c>
      <c r="D26" s="78">
        <f>D25*C26</f>
        <v>5000</v>
      </c>
      <c r="E26" s="79">
        <f>E25*C26</f>
        <v>5000</v>
      </c>
      <c r="F26" s="79">
        <f>F25*C26</f>
        <v>5000</v>
      </c>
      <c r="G26" s="79">
        <f>G25*C26</f>
        <v>5000</v>
      </c>
      <c r="H26" s="79">
        <f>H25*C26</f>
        <v>10000</v>
      </c>
      <c r="I26" s="79">
        <f>I25*C26</f>
        <v>10000</v>
      </c>
      <c r="J26" s="79">
        <f>J25*C26</f>
        <v>10000</v>
      </c>
      <c r="K26" s="79">
        <f>K25*C26</f>
        <v>10000</v>
      </c>
      <c r="L26" s="79">
        <f>L25*C26</f>
        <v>15000</v>
      </c>
      <c r="M26" s="79">
        <f>M25*C26</f>
        <v>15000</v>
      </c>
      <c r="N26" s="79">
        <f>N25*C26</f>
        <v>15000</v>
      </c>
      <c r="O26" s="80">
        <f>O25*C26</f>
        <v>15000</v>
      </c>
      <c r="P26" s="32"/>
      <c r="Q26" s="1" t="s">
        <v>70</v>
      </c>
    </row>
    <row r="27" spans="2:17" x14ac:dyDescent="0.25">
      <c r="B27" s="143"/>
      <c r="C27" s="79">
        <v>5000</v>
      </c>
      <c r="D27" s="81">
        <f>D25*C27</f>
        <v>5000</v>
      </c>
      <c r="E27" s="82">
        <f>E25*C27</f>
        <v>5000</v>
      </c>
      <c r="F27" s="82">
        <f>F25*C27</f>
        <v>5000</v>
      </c>
      <c r="G27" s="82">
        <f>G25*C27</f>
        <v>5000</v>
      </c>
      <c r="H27" s="82">
        <f>H25*C27</f>
        <v>10000</v>
      </c>
      <c r="I27" s="82">
        <f>I25*C27</f>
        <v>10000</v>
      </c>
      <c r="J27" s="82">
        <f>J25*C27</f>
        <v>10000</v>
      </c>
      <c r="K27" s="82">
        <f>K25*C27</f>
        <v>10000</v>
      </c>
      <c r="L27" s="82">
        <f>L25*C27</f>
        <v>15000</v>
      </c>
      <c r="M27" s="82">
        <f>M25*C27</f>
        <v>15000</v>
      </c>
      <c r="N27" s="82">
        <f>N25*C27</f>
        <v>15000</v>
      </c>
      <c r="O27" s="83">
        <f>O25*C27</f>
        <v>15000</v>
      </c>
      <c r="P27" s="32"/>
      <c r="Q27" s="1" t="s">
        <v>51</v>
      </c>
    </row>
    <row r="28" spans="2:17" ht="15.75" thickBot="1" x14ac:dyDescent="0.3">
      <c r="B28" s="162"/>
      <c r="C28" s="84"/>
      <c r="D28" s="85">
        <f>D26+D27</f>
        <v>10000</v>
      </c>
      <c r="E28" s="84">
        <f t="shared" ref="E28:O28" si="11">E26+E27</f>
        <v>10000</v>
      </c>
      <c r="F28" s="84">
        <f t="shared" si="11"/>
        <v>10000</v>
      </c>
      <c r="G28" s="84">
        <f t="shared" si="11"/>
        <v>10000</v>
      </c>
      <c r="H28" s="84">
        <f t="shared" si="11"/>
        <v>20000</v>
      </c>
      <c r="I28" s="84">
        <f t="shared" si="11"/>
        <v>20000</v>
      </c>
      <c r="J28" s="84">
        <f t="shared" si="11"/>
        <v>20000</v>
      </c>
      <c r="K28" s="84">
        <f t="shared" si="11"/>
        <v>20000</v>
      </c>
      <c r="L28" s="84">
        <f t="shared" si="11"/>
        <v>30000</v>
      </c>
      <c r="M28" s="84">
        <f t="shared" si="11"/>
        <v>30000</v>
      </c>
      <c r="N28" s="84">
        <f t="shared" si="11"/>
        <v>30000</v>
      </c>
      <c r="O28" s="86">
        <f t="shared" si="11"/>
        <v>30000</v>
      </c>
      <c r="P28" s="32">
        <f>SUM(D28:O28)</f>
        <v>240000</v>
      </c>
    </row>
    <row r="29" spans="2:17" x14ac:dyDescent="0.25">
      <c r="B29" s="143" t="s">
        <v>61</v>
      </c>
      <c r="C29" s="159">
        <v>5000</v>
      </c>
      <c r="D29" s="78"/>
      <c r="E29" s="79"/>
      <c r="F29" s="79"/>
      <c r="G29" s="87"/>
      <c r="H29" s="87"/>
      <c r="I29" s="87"/>
      <c r="J29" s="87"/>
      <c r="K29" s="79"/>
      <c r="L29" s="79"/>
      <c r="M29" s="79">
        <v>4</v>
      </c>
      <c r="N29" s="79">
        <v>4</v>
      </c>
      <c r="O29" s="80">
        <v>4</v>
      </c>
    </row>
    <row r="30" spans="2:17" ht="15.75" thickBot="1" x14ac:dyDescent="0.3">
      <c r="B30" s="162"/>
      <c r="C30" s="160"/>
      <c r="D30" s="88">
        <f>D29*C29</f>
        <v>0</v>
      </c>
      <c r="E30" s="89">
        <f>E29*C29</f>
        <v>0</v>
      </c>
      <c r="F30" s="89">
        <f>F29*C29</f>
        <v>0</v>
      </c>
      <c r="G30" s="89">
        <f>G29*C29</f>
        <v>0</v>
      </c>
      <c r="H30" s="89">
        <f>H29*C29</f>
        <v>0</v>
      </c>
      <c r="I30" s="89">
        <f>I29*C29</f>
        <v>0</v>
      </c>
      <c r="J30" s="89">
        <f>J29*C29</f>
        <v>0</v>
      </c>
      <c r="K30" s="89">
        <f>K29*C29</f>
        <v>0</v>
      </c>
      <c r="L30" s="89">
        <f>L29*C29</f>
        <v>0</v>
      </c>
      <c r="M30" s="89">
        <f>M29*C29</f>
        <v>20000</v>
      </c>
      <c r="N30" s="89">
        <f>N29*C29</f>
        <v>20000</v>
      </c>
      <c r="O30" s="90">
        <f>O29*C29</f>
        <v>20000</v>
      </c>
      <c r="P30" s="32">
        <f>SUM(D30:O30)</f>
        <v>60000</v>
      </c>
    </row>
    <row r="31" spans="2:17" x14ac:dyDescent="0.25">
      <c r="B31" s="142" t="s">
        <v>62</v>
      </c>
      <c r="C31" s="161">
        <v>8000</v>
      </c>
      <c r="D31" s="91"/>
      <c r="E31" s="92"/>
      <c r="F31" s="92"/>
      <c r="G31" s="93">
        <v>1</v>
      </c>
      <c r="H31" s="93">
        <v>1</v>
      </c>
      <c r="I31" s="93">
        <v>1</v>
      </c>
      <c r="J31" s="93">
        <v>2</v>
      </c>
      <c r="K31" s="92">
        <v>2</v>
      </c>
      <c r="L31" s="92">
        <v>2</v>
      </c>
      <c r="M31" s="92">
        <v>2</v>
      </c>
      <c r="N31" s="92">
        <v>2</v>
      </c>
      <c r="O31" s="94">
        <v>2</v>
      </c>
    </row>
    <row r="32" spans="2:17" ht="15.75" thickBot="1" x14ac:dyDescent="0.3">
      <c r="B32" s="162"/>
      <c r="C32" s="160"/>
      <c r="D32" s="88">
        <f>D31*C31</f>
        <v>0</v>
      </c>
      <c r="E32" s="89">
        <f>E31*C31</f>
        <v>0</v>
      </c>
      <c r="F32" s="89">
        <f>F31*C31</f>
        <v>0</v>
      </c>
      <c r="G32" s="89">
        <f>G31*C31</f>
        <v>8000</v>
      </c>
      <c r="H32" s="89">
        <f>H31*C31</f>
        <v>8000</v>
      </c>
      <c r="I32" s="89">
        <f>I31*C31</f>
        <v>8000</v>
      </c>
      <c r="J32" s="89">
        <f>J31*C31</f>
        <v>16000</v>
      </c>
      <c r="K32" s="89">
        <f>K31*C31</f>
        <v>16000</v>
      </c>
      <c r="L32" s="89">
        <f>L31*C31</f>
        <v>16000</v>
      </c>
      <c r="M32" s="89">
        <f>M31*C31</f>
        <v>16000</v>
      </c>
      <c r="N32" s="89">
        <f>N31*C31</f>
        <v>16000</v>
      </c>
      <c r="O32" s="90">
        <f>O31*C31</f>
        <v>16000</v>
      </c>
      <c r="P32" s="32">
        <f>SUM(D32:O32)</f>
        <v>120000</v>
      </c>
    </row>
    <row r="33" spans="2:17" x14ac:dyDescent="0.25">
      <c r="B33" s="142" t="s">
        <v>63</v>
      </c>
      <c r="C33" s="161">
        <v>10000</v>
      </c>
      <c r="D33" s="75"/>
      <c r="E33" s="74"/>
      <c r="F33" s="74"/>
      <c r="G33" s="95"/>
      <c r="H33" s="95"/>
      <c r="I33" s="95"/>
      <c r="J33" s="95"/>
      <c r="K33" s="74"/>
      <c r="L33" s="74"/>
      <c r="M33" s="74">
        <v>2</v>
      </c>
      <c r="N33" s="74">
        <v>2</v>
      </c>
      <c r="O33" s="76">
        <v>2</v>
      </c>
    </row>
    <row r="34" spans="2:17" ht="15.75" thickBot="1" x14ac:dyDescent="0.3">
      <c r="B34" s="162"/>
      <c r="C34" s="160"/>
      <c r="D34" s="88">
        <f>D33*C33</f>
        <v>0</v>
      </c>
      <c r="E34" s="89">
        <f>E33*C33</f>
        <v>0</v>
      </c>
      <c r="F34" s="89">
        <f>F33*C33</f>
        <v>0</v>
      </c>
      <c r="G34" s="89">
        <f>G33*C33</f>
        <v>0</v>
      </c>
      <c r="H34" s="89">
        <f>H33*C33</f>
        <v>0</v>
      </c>
      <c r="I34" s="89">
        <f>I33*C33</f>
        <v>0</v>
      </c>
      <c r="J34" s="89">
        <f>J33*C33</f>
        <v>0</v>
      </c>
      <c r="K34" s="89">
        <f>K33*C33</f>
        <v>0</v>
      </c>
      <c r="L34" s="89">
        <f>L33*C33</f>
        <v>0</v>
      </c>
      <c r="M34" s="89">
        <f>M33*C33</f>
        <v>20000</v>
      </c>
      <c r="N34" s="89">
        <f>N33*C33</f>
        <v>20000</v>
      </c>
      <c r="O34" s="90">
        <f>O33*C33</f>
        <v>20000</v>
      </c>
      <c r="P34" s="32">
        <f>SUM(D34:O34)</f>
        <v>60000</v>
      </c>
    </row>
    <row r="35" spans="2:17" x14ac:dyDescent="0.25">
      <c r="B35" s="142" t="s">
        <v>64</v>
      </c>
      <c r="C35" s="161">
        <v>5000</v>
      </c>
      <c r="D35" s="91"/>
      <c r="E35" s="92"/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4">
        <v>1</v>
      </c>
    </row>
    <row r="36" spans="2:17" ht="15.75" thickBot="1" x14ac:dyDescent="0.3">
      <c r="B36" s="143"/>
      <c r="C36" s="159"/>
      <c r="D36" s="96">
        <f>D35*C35</f>
        <v>0</v>
      </c>
      <c r="E36" s="97">
        <f>E35*C35</f>
        <v>0</v>
      </c>
      <c r="F36" s="97">
        <f>F35*C35</f>
        <v>5000</v>
      </c>
      <c r="G36" s="97">
        <f>G35*C35</f>
        <v>5000</v>
      </c>
      <c r="H36" s="97">
        <f>H35*C35</f>
        <v>5000</v>
      </c>
      <c r="I36" s="97">
        <f>I35*C35</f>
        <v>5000</v>
      </c>
      <c r="J36" s="97">
        <f>J35*C35</f>
        <v>5000</v>
      </c>
      <c r="K36" s="97">
        <f>K35*C35</f>
        <v>5000</v>
      </c>
      <c r="L36" s="97">
        <f>L35*C35</f>
        <v>5000</v>
      </c>
      <c r="M36" s="97">
        <f>M35*C35</f>
        <v>5000</v>
      </c>
      <c r="N36" s="97">
        <f>N35*C35</f>
        <v>5000</v>
      </c>
      <c r="O36" s="98">
        <f>O35*C35</f>
        <v>5000</v>
      </c>
      <c r="P36" s="32">
        <f>SUM(D36:O36)</f>
        <v>50000</v>
      </c>
    </row>
    <row r="37" spans="2:17" x14ac:dyDescent="0.25">
      <c r="B37" s="113" t="s">
        <v>57</v>
      </c>
      <c r="C37" s="99"/>
      <c r="D37" s="100"/>
      <c r="E37" s="100"/>
      <c r="F37" s="100"/>
      <c r="G37" s="100"/>
      <c r="H37" s="100">
        <v>10000</v>
      </c>
      <c r="I37" s="100">
        <v>10000</v>
      </c>
      <c r="J37" s="100">
        <v>10000</v>
      </c>
      <c r="K37" s="100">
        <v>10000</v>
      </c>
      <c r="L37" s="100">
        <v>10000</v>
      </c>
      <c r="M37" s="100">
        <v>20000</v>
      </c>
      <c r="N37" s="100">
        <v>20000</v>
      </c>
      <c r="O37" s="99">
        <v>20000</v>
      </c>
    </row>
    <row r="38" spans="2:17" x14ac:dyDescent="0.25">
      <c r="B38" s="114" t="s">
        <v>58</v>
      </c>
      <c r="C38" s="101"/>
      <c r="D38" s="102"/>
      <c r="E38" s="103"/>
      <c r="F38" s="103">
        <v>100000</v>
      </c>
      <c r="G38" s="103">
        <v>50000</v>
      </c>
      <c r="H38" s="103"/>
      <c r="I38" s="103"/>
      <c r="J38" s="103">
        <v>50000</v>
      </c>
      <c r="K38" s="103"/>
      <c r="L38" s="102"/>
      <c r="M38" s="103">
        <v>200000</v>
      </c>
      <c r="N38" s="103"/>
      <c r="O38" s="101"/>
      <c r="Q38" s="1" t="s">
        <v>78</v>
      </c>
    </row>
    <row r="39" spans="2:17" x14ac:dyDescent="0.25">
      <c r="B39" s="114" t="s">
        <v>50</v>
      </c>
      <c r="C39" s="101"/>
      <c r="D39" s="103">
        <v>5000</v>
      </c>
      <c r="E39" s="103">
        <v>5000</v>
      </c>
      <c r="F39" s="103">
        <v>5000</v>
      </c>
      <c r="G39" s="103">
        <v>10000</v>
      </c>
      <c r="H39" s="103">
        <v>10000</v>
      </c>
      <c r="I39" s="103">
        <v>10000</v>
      </c>
      <c r="J39" s="103">
        <v>15000</v>
      </c>
      <c r="K39" s="103">
        <v>15000</v>
      </c>
      <c r="L39" s="103">
        <v>15000</v>
      </c>
      <c r="M39" s="103">
        <v>20000</v>
      </c>
      <c r="N39" s="103">
        <v>20000</v>
      </c>
      <c r="O39" s="101">
        <v>20000</v>
      </c>
    </row>
    <row r="40" spans="2:17" ht="15.75" thickBot="1" x14ac:dyDescent="0.3">
      <c r="B40" s="115"/>
      <c r="C40" s="104"/>
      <c r="D40" s="105">
        <f t="shared" ref="D40:O40" si="12">SUM(D37:D39)</f>
        <v>5000</v>
      </c>
      <c r="E40" s="105">
        <f t="shared" si="12"/>
        <v>5000</v>
      </c>
      <c r="F40" s="105">
        <f t="shared" si="12"/>
        <v>105000</v>
      </c>
      <c r="G40" s="105">
        <f t="shared" si="12"/>
        <v>60000</v>
      </c>
      <c r="H40" s="105">
        <f t="shared" si="12"/>
        <v>20000</v>
      </c>
      <c r="I40" s="105">
        <f t="shared" si="12"/>
        <v>20000</v>
      </c>
      <c r="J40" s="105">
        <f t="shared" si="12"/>
        <v>75000</v>
      </c>
      <c r="K40" s="105">
        <f t="shared" si="12"/>
        <v>25000</v>
      </c>
      <c r="L40" s="105">
        <f t="shared" si="12"/>
        <v>25000</v>
      </c>
      <c r="M40" s="105">
        <f t="shared" si="12"/>
        <v>240000</v>
      </c>
      <c r="N40" s="105">
        <f t="shared" si="12"/>
        <v>40000</v>
      </c>
      <c r="O40" s="106">
        <f t="shared" si="12"/>
        <v>40000</v>
      </c>
      <c r="P40" s="32">
        <f>SUM(D40:O40)</f>
        <v>660000</v>
      </c>
    </row>
    <row r="41" spans="2:17" ht="15.75" thickBot="1" x14ac:dyDescent="0.3">
      <c r="B41" s="135" t="s">
        <v>72</v>
      </c>
      <c r="C41" s="136"/>
      <c r="D41" s="44">
        <f>D22+D24+D28+D30+D32+D34+D36+D40</f>
        <v>21000</v>
      </c>
      <c r="E41" s="45">
        <f t="shared" ref="E41:O41" si="13">E22+E24+E28+E30+E32+E34+E36+E40</f>
        <v>32000</v>
      </c>
      <c r="F41" s="45">
        <f t="shared" si="13"/>
        <v>181000</v>
      </c>
      <c r="G41" s="45">
        <f t="shared" si="13"/>
        <v>144000</v>
      </c>
      <c r="H41" s="45">
        <f t="shared" si="13"/>
        <v>156000</v>
      </c>
      <c r="I41" s="45">
        <f t="shared" si="13"/>
        <v>167000</v>
      </c>
      <c r="J41" s="45">
        <f t="shared" si="13"/>
        <v>310000</v>
      </c>
      <c r="K41" s="45">
        <f t="shared" si="13"/>
        <v>260000</v>
      </c>
      <c r="L41" s="45">
        <f t="shared" si="13"/>
        <v>312000</v>
      </c>
      <c r="M41" s="45">
        <f t="shared" si="13"/>
        <v>578000</v>
      </c>
      <c r="N41" s="45">
        <f t="shared" si="13"/>
        <v>386000</v>
      </c>
      <c r="O41" s="46">
        <f t="shared" si="13"/>
        <v>386000</v>
      </c>
      <c r="P41" s="40">
        <f>SUM(D41:O41)</f>
        <v>2933000</v>
      </c>
    </row>
    <row r="42" spans="2:17" ht="15.75" thickBot="1" x14ac:dyDescent="0.3">
      <c r="B42" s="137" t="s">
        <v>73</v>
      </c>
      <c r="C42" s="138"/>
      <c r="D42" s="52">
        <f t="shared" ref="D42:O42" si="14">D15-D41</f>
        <v>67000</v>
      </c>
      <c r="E42" s="53">
        <f t="shared" si="14"/>
        <v>136000</v>
      </c>
      <c r="F42" s="53">
        <f t="shared" si="14"/>
        <v>69000</v>
      </c>
      <c r="G42" s="53">
        <f t="shared" si="14"/>
        <v>95000</v>
      </c>
      <c r="H42" s="53">
        <f t="shared" si="14"/>
        <v>192000</v>
      </c>
      <c r="I42" s="53">
        <f t="shared" si="14"/>
        <v>233000</v>
      </c>
      <c r="J42" s="53">
        <f t="shared" si="14"/>
        <v>194000</v>
      </c>
      <c r="K42" s="53">
        <f t="shared" si="14"/>
        <v>220000</v>
      </c>
      <c r="L42" s="53">
        <f t="shared" si="14"/>
        <v>244000</v>
      </c>
      <c r="M42" s="53">
        <f t="shared" si="14"/>
        <v>1000</v>
      </c>
      <c r="N42" s="53">
        <f t="shared" si="14"/>
        <v>184000</v>
      </c>
      <c r="O42" s="54">
        <f t="shared" si="14"/>
        <v>149000</v>
      </c>
      <c r="P42" s="40">
        <f>SUM(D42:O42)</f>
        <v>1784000</v>
      </c>
    </row>
  </sheetData>
  <mergeCells count="26">
    <mergeCell ref="B25:B28"/>
    <mergeCell ref="B31:B32"/>
    <mergeCell ref="B33:B34"/>
    <mergeCell ref="B29:B30"/>
    <mergeCell ref="B5:B6"/>
    <mergeCell ref="B7:B9"/>
    <mergeCell ref="B10:B11"/>
    <mergeCell ref="B12:B14"/>
    <mergeCell ref="B18:B22"/>
    <mergeCell ref="B23:B24"/>
    <mergeCell ref="B41:C41"/>
    <mergeCell ref="B42:C42"/>
    <mergeCell ref="B2:O2"/>
    <mergeCell ref="B35:B36"/>
    <mergeCell ref="D4:O4"/>
    <mergeCell ref="D17:O17"/>
    <mergeCell ref="C5:C6"/>
    <mergeCell ref="C10:C11"/>
    <mergeCell ref="C12:C14"/>
    <mergeCell ref="C3:C4"/>
    <mergeCell ref="B15:C15"/>
    <mergeCell ref="C23:C24"/>
    <mergeCell ref="C29:C30"/>
    <mergeCell ref="C31:C32"/>
    <mergeCell ref="C33:C34"/>
    <mergeCell ref="C35:C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N19"/>
  <sheetViews>
    <sheetView workbookViewId="0"/>
  </sheetViews>
  <sheetFormatPr defaultRowHeight="15" x14ac:dyDescent="0.25"/>
  <cols>
    <col min="1" max="1" width="19.140625" style="1" customWidth="1"/>
    <col min="2" max="13" width="9.5703125" style="1" bestFit="1" customWidth="1"/>
    <col min="14" max="14" width="0" style="1" hidden="1" customWidth="1"/>
    <col min="15" max="16384" width="9.140625" style="1"/>
  </cols>
  <sheetData>
    <row r="17" spans="1:14" x14ac:dyDescent="0.25">
      <c r="A17" s="43"/>
      <c r="B17" s="107">
        <f>Exact!D3</f>
        <v>42461</v>
      </c>
      <c r="C17" s="107">
        <f>Exact!E3</f>
        <v>42491</v>
      </c>
      <c r="D17" s="107">
        <f>Exact!F3</f>
        <v>42522</v>
      </c>
      <c r="E17" s="107">
        <f>Exact!G3</f>
        <v>42552</v>
      </c>
      <c r="F17" s="107">
        <f>Exact!H3</f>
        <v>42583</v>
      </c>
      <c r="G17" s="107">
        <f>Exact!I3</f>
        <v>42614</v>
      </c>
      <c r="H17" s="107">
        <f>Exact!J3</f>
        <v>42644</v>
      </c>
      <c r="I17" s="107">
        <f>Exact!K3</f>
        <v>42675</v>
      </c>
      <c r="J17" s="107">
        <f>Exact!L3</f>
        <v>42705</v>
      </c>
      <c r="K17" s="107">
        <f>Exact!M3</f>
        <v>42736</v>
      </c>
      <c r="L17" s="107">
        <f>Exact!N3</f>
        <v>42767</v>
      </c>
      <c r="M17" s="107">
        <f>Exact!O3</f>
        <v>42795</v>
      </c>
    </row>
    <row r="18" spans="1:14" x14ac:dyDescent="0.25">
      <c r="A18" s="108" t="s">
        <v>74</v>
      </c>
      <c r="B18" s="42">
        <f>Exact!D42</f>
        <v>67000</v>
      </c>
      <c r="C18" s="42">
        <f>Exact!E42</f>
        <v>136000</v>
      </c>
      <c r="D18" s="42">
        <f>Exact!F42</f>
        <v>69000</v>
      </c>
      <c r="E18" s="42">
        <f>Exact!G42</f>
        <v>95000</v>
      </c>
      <c r="F18" s="42">
        <f>Exact!H42</f>
        <v>192000</v>
      </c>
      <c r="G18" s="42">
        <f>Exact!I42</f>
        <v>233000</v>
      </c>
      <c r="H18" s="42">
        <f>Exact!J42</f>
        <v>194000</v>
      </c>
      <c r="I18" s="42">
        <f>Exact!K42</f>
        <v>220000</v>
      </c>
      <c r="J18" s="42">
        <f>Exact!L42</f>
        <v>244000</v>
      </c>
      <c r="K18" s="42">
        <f>Exact!M42</f>
        <v>1000</v>
      </c>
      <c r="L18" s="42">
        <f>Exact!N42</f>
        <v>184000</v>
      </c>
      <c r="M18" s="42">
        <f>Exact!O42</f>
        <v>149000</v>
      </c>
    </row>
    <row r="19" spans="1:14" x14ac:dyDescent="0.25">
      <c r="A19" s="108" t="s">
        <v>75</v>
      </c>
      <c r="B19" s="42">
        <f>B18*(1-N19)</f>
        <v>50250</v>
      </c>
      <c r="C19" s="42">
        <f>C18*(1-N19)</f>
        <v>102000</v>
      </c>
      <c r="D19" s="42">
        <f>D18*(1-N19)</f>
        <v>51750</v>
      </c>
      <c r="E19" s="42">
        <f>E18*(1-N19)</f>
        <v>71250</v>
      </c>
      <c r="F19" s="42">
        <f>F18*(1-N19)</f>
        <v>144000</v>
      </c>
      <c r="G19" s="42">
        <f>G18*(1-N19)</f>
        <v>174750</v>
      </c>
      <c r="H19" s="42">
        <f>H18*(1-N19)</f>
        <v>145500</v>
      </c>
      <c r="I19" s="42">
        <f>I18*(1-N19)</f>
        <v>165000</v>
      </c>
      <c r="J19" s="42">
        <f>J18*(1-N19)</f>
        <v>183000</v>
      </c>
      <c r="K19" s="42">
        <f>K18*(1-N19)</f>
        <v>750</v>
      </c>
      <c r="L19" s="42">
        <f>L18*(1-N19)</f>
        <v>138000</v>
      </c>
      <c r="M19" s="42">
        <f>M18*(1-N19)</f>
        <v>111750</v>
      </c>
      <c r="N19" s="116">
        <v>0.25</v>
      </c>
    </row>
  </sheetData>
  <sheetProtection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O20"/>
  <sheetViews>
    <sheetView workbookViewId="0"/>
  </sheetViews>
  <sheetFormatPr defaultRowHeight="15" x14ac:dyDescent="0.25"/>
  <cols>
    <col min="1" max="1" width="9.140625" style="1"/>
    <col min="2" max="13" width="9.28515625" style="1" bestFit="1" customWidth="1"/>
    <col min="14" max="15" width="10.5703125" style="1" bestFit="1" customWidth="1"/>
    <col min="16" max="16384" width="9.140625" style="1"/>
  </cols>
  <sheetData>
    <row r="18" spans="1:15" x14ac:dyDescent="0.25">
      <c r="A18" s="43"/>
      <c r="B18" s="107">
        <f>Exact!D3</f>
        <v>42461</v>
      </c>
      <c r="C18" s="107">
        <f>Exact!E3</f>
        <v>42491</v>
      </c>
      <c r="D18" s="107">
        <f>Exact!F3</f>
        <v>42522</v>
      </c>
      <c r="E18" s="107">
        <f>Exact!G3</f>
        <v>42552</v>
      </c>
      <c r="F18" s="107">
        <f>Exact!H3</f>
        <v>42583</v>
      </c>
      <c r="G18" s="107">
        <f>Exact!I3</f>
        <v>42614</v>
      </c>
      <c r="H18" s="107">
        <f>Exact!J3</f>
        <v>42644</v>
      </c>
      <c r="I18" s="107">
        <f>Exact!K3</f>
        <v>42675</v>
      </c>
      <c r="J18" s="107">
        <f>Exact!L3</f>
        <v>42705</v>
      </c>
      <c r="K18" s="107">
        <f>Exact!M3</f>
        <v>42736</v>
      </c>
      <c r="L18" s="107">
        <f>Exact!N3</f>
        <v>42767</v>
      </c>
      <c r="M18" s="107">
        <f>Exact!O3</f>
        <v>42795</v>
      </c>
    </row>
    <row r="19" spans="1:15" x14ac:dyDescent="0.25">
      <c r="A19" s="108" t="s">
        <v>44</v>
      </c>
      <c r="B19" s="42">
        <f>Exact!D15</f>
        <v>88000</v>
      </c>
      <c r="C19" s="42">
        <f>Exact!E15</f>
        <v>168000</v>
      </c>
      <c r="D19" s="42">
        <f>Exact!F15</f>
        <v>250000</v>
      </c>
      <c r="E19" s="42">
        <f>Exact!G15</f>
        <v>239000</v>
      </c>
      <c r="F19" s="42">
        <f>Exact!H15</f>
        <v>348000</v>
      </c>
      <c r="G19" s="42">
        <f>Exact!I15</f>
        <v>400000</v>
      </c>
      <c r="H19" s="42">
        <f>Exact!J15</f>
        <v>504000</v>
      </c>
      <c r="I19" s="42">
        <f>Exact!K15</f>
        <v>480000</v>
      </c>
      <c r="J19" s="42">
        <f>Exact!L15</f>
        <v>556000</v>
      </c>
      <c r="K19" s="42">
        <f>Exact!M15</f>
        <v>579000</v>
      </c>
      <c r="L19" s="42">
        <f>Exact!N15</f>
        <v>570000</v>
      </c>
      <c r="M19" s="42">
        <f>Exact!O15</f>
        <v>535000</v>
      </c>
      <c r="N19" s="32"/>
      <c r="O19" s="32"/>
    </row>
    <row r="20" spans="1:15" x14ac:dyDescent="0.25">
      <c r="A20" s="108" t="s">
        <v>45</v>
      </c>
      <c r="B20" s="42">
        <f>Exact!D41</f>
        <v>21000</v>
      </c>
      <c r="C20" s="42">
        <f>Exact!E41</f>
        <v>32000</v>
      </c>
      <c r="D20" s="42">
        <f>Exact!F41</f>
        <v>181000</v>
      </c>
      <c r="E20" s="42">
        <f>Exact!G41</f>
        <v>144000</v>
      </c>
      <c r="F20" s="42">
        <f>Exact!H41</f>
        <v>156000</v>
      </c>
      <c r="G20" s="42">
        <f>Exact!I41</f>
        <v>167000</v>
      </c>
      <c r="H20" s="42">
        <f>Exact!J41</f>
        <v>310000</v>
      </c>
      <c r="I20" s="42">
        <f>Exact!K41</f>
        <v>260000</v>
      </c>
      <c r="J20" s="42">
        <f>Exact!L41</f>
        <v>312000</v>
      </c>
      <c r="K20" s="42">
        <f>Exact!M41</f>
        <v>578000</v>
      </c>
      <c r="L20" s="42">
        <f>Exact!N41</f>
        <v>386000</v>
      </c>
      <c r="M20" s="42">
        <f>Exact!O41</f>
        <v>386000</v>
      </c>
      <c r="N20" s="32"/>
      <c r="O20" s="32"/>
    </row>
  </sheetData>
  <sheetProtection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24"/>
  <sheetViews>
    <sheetView workbookViewId="0"/>
  </sheetViews>
  <sheetFormatPr defaultRowHeight="15" x14ac:dyDescent="0.25"/>
  <cols>
    <col min="1" max="1" width="9.140625" style="1"/>
    <col min="2" max="5" width="9.28515625" style="1" bestFit="1" customWidth="1"/>
    <col min="6" max="13" width="10.5703125" style="1" bestFit="1" customWidth="1"/>
    <col min="14" max="14" width="11.5703125" style="1" bestFit="1" customWidth="1"/>
    <col min="15" max="15" width="10.5703125" style="1" bestFit="1" customWidth="1"/>
    <col min="16" max="16384" width="9.140625" style="1"/>
  </cols>
  <sheetData>
    <row r="19" spans="1:15" x14ac:dyDescent="0.25">
      <c r="A19" s="43"/>
      <c r="B19" s="60">
        <f>Exact!D3</f>
        <v>42461</v>
      </c>
      <c r="C19" s="60">
        <f>Exact!E3</f>
        <v>42491</v>
      </c>
      <c r="D19" s="60">
        <f>Exact!F3</f>
        <v>42522</v>
      </c>
      <c r="E19" s="60">
        <f>Exact!G3</f>
        <v>42552</v>
      </c>
      <c r="F19" s="60">
        <f>Exact!H3</f>
        <v>42583</v>
      </c>
      <c r="G19" s="60">
        <f>Exact!I3</f>
        <v>42614</v>
      </c>
      <c r="H19" s="60">
        <f>Exact!J3</f>
        <v>42644</v>
      </c>
      <c r="I19" s="60">
        <f>Exact!K3</f>
        <v>42675</v>
      </c>
      <c r="J19" s="60">
        <f>Exact!L3</f>
        <v>42705</v>
      </c>
      <c r="K19" s="60">
        <f>Exact!M3</f>
        <v>42736</v>
      </c>
      <c r="L19" s="60">
        <f>Exact!N3</f>
        <v>42767</v>
      </c>
      <c r="M19" s="60">
        <f>Exact!O3</f>
        <v>42795</v>
      </c>
    </row>
    <row r="20" spans="1:15" hidden="1" x14ac:dyDescent="0.25">
      <c r="A20" s="43" t="s">
        <v>44</v>
      </c>
      <c r="B20" s="42">
        <f>Exact!D15</f>
        <v>88000</v>
      </c>
      <c r="C20" s="42">
        <f>Exact!E15</f>
        <v>168000</v>
      </c>
      <c r="D20" s="42">
        <f>Exact!F15</f>
        <v>250000</v>
      </c>
      <c r="E20" s="42">
        <f>Exact!G15</f>
        <v>239000</v>
      </c>
      <c r="F20" s="42">
        <f>Exact!H15</f>
        <v>348000</v>
      </c>
      <c r="G20" s="42">
        <f>Exact!I15</f>
        <v>400000</v>
      </c>
      <c r="H20" s="42">
        <f>Exact!J15</f>
        <v>504000</v>
      </c>
      <c r="I20" s="42">
        <f>Exact!K15</f>
        <v>480000</v>
      </c>
      <c r="J20" s="42">
        <f>Exact!L15</f>
        <v>556000</v>
      </c>
      <c r="K20" s="42">
        <f>Exact!M15</f>
        <v>579000</v>
      </c>
      <c r="L20" s="42">
        <f>Exact!N15</f>
        <v>570000</v>
      </c>
      <c r="M20" s="42">
        <f>Exact!O15</f>
        <v>535000</v>
      </c>
      <c r="N20" s="32"/>
      <c r="O20" s="32"/>
    </row>
    <row r="21" spans="1:15" hidden="1" x14ac:dyDescent="0.25">
      <c r="A21" s="43" t="s">
        <v>45</v>
      </c>
      <c r="B21" s="42">
        <f>Exact!D41</f>
        <v>21000</v>
      </c>
      <c r="C21" s="42">
        <f>Exact!E41</f>
        <v>32000</v>
      </c>
      <c r="D21" s="42">
        <f>Exact!F41</f>
        <v>181000</v>
      </c>
      <c r="E21" s="42">
        <f>Exact!G41</f>
        <v>144000</v>
      </c>
      <c r="F21" s="42">
        <f>Exact!H41</f>
        <v>156000</v>
      </c>
      <c r="G21" s="42">
        <f>Exact!I41</f>
        <v>167000</v>
      </c>
      <c r="H21" s="42">
        <f>Exact!J41</f>
        <v>310000</v>
      </c>
      <c r="I21" s="42">
        <f>Exact!K41</f>
        <v>260000</v>
      </c>
      <c r="J21" s="42">
        <f>Exact!L41</f>
        <v>312000</v>
      </c>
      <c r="K21" s="42">
        <f>Exact!M41</f>
        <v>578000</v>
      </c>
      <c r="L21" s="42">
        <f>Exact!N41</f>
        <v>386000</v>
      </c>
      <c r="M21" s="42">
        <f>Exact!O41</f>
        <v>386000</v>
      </c>
      <c r="N21" s="32"/>
      <c r="O21" s="32"/>
    </row>
    <row r="22" spans="1:15" x14ac:dyDescent="0.25">
      <c r="A22" s="61" t="s">
        <v>44</v>
      </c>
      <c r="B22" s="59">
        <f>SUM($B$20:B20)</f>
        <v>88000</v>
      </c>
      <c r="C22" s="59">
        <f>SUM($B$20:C20)</f>
        <v>256000</v>
      </c>
      <c r="D22" s="59">
        <f>SUM($B$20:D20)</f>
        <v>506000</v>
      </c>
      <c r="E22" s="59">
        <f>SUM($B$20:E20)</f>
        <v>745000</v>
      </c>
      <c r="F22" s="59">
        <f>SUM($B$20:F20)</f>
        <v>1093000</v>
      </c>
      <c r="G22" s="59">
        <f>SUM($B$20:G20)</f>
        <v>1493000</v>
      </c>
      <c r="H22" s="59">
        <f>SUM($B$20:H20)</f>
        <v>1997000</v>
      </c>
      <c r="I22" s="59">
        <f>SUM($B$20:I20)</f>
        <v>2477000</v>
      </c>
      <c r="J22" s="59">
        <f>SUM($B$20:J20)</f>
        <v>3033000</v>
      </c>
      <c r="K22" s="59">
        <f>SUM($B$20:K20)</f>
        <v>3612000</v>
      </c>
      <c r="L22" s="59">
        <f>SUM($B$20:L20)</f>
        <v>4182000</v>
      </c>
      <c r="M22" s="59">
        <f>SUM($B$20:M20)</f>
        <v>4717000</v>
      </c>
    </row>
    <row r="23" spans="1:15" x14ac:dyDescent="0.25">
      <c r="A23" s="61" t="s">
        <v>45</v>
      </c>
      <c r="B23" s="59">
        <f>SUM($B$21:B21)</f>
        <v>21000</v>
      </c>
      <c r="C23" s="59">
        <f>SUM($B$21:C21)</f>
        <v>53000</v>
      </c>
      <c r="D23" s="59">
        <f>SUM($B$21:D21)</f>
        <v>234000</v>
      </c>
      <c r="E23" s="59">
        <f>SUM($B$21:E21)</f>
        <v>378000</v>
      </c>
      <c r="F23" s="59">
        <f>SUM($B$21:F21)</f>
        <v>534000</v>
      </c>
      <c r="G23" s="59">
        <f>SUM($B$21:G21)</f>
        <v>701000</v>
      </c>
      <c r="H23" s="59">
        <f>SUM($B$21:H21)</f>
        <v>1011000</v>
      </c>
      <c r="I23" s="59">
        <f>SUM($B$21:I21)</f>
        <v>1271000</v>
      </c>
      <c r="J23" s="59">
        <f>SUM($B$21:J21)</f>
        <v>1583000</v>
      </c>
      <c r="K23" s="59">
        <f>SUM($B$21:K21)</f>
        <v>2161000</v>
      </c>
      <c r="L23" s="59">
        <f>SUM($B$21:L21)</f>
        <v>2547000</v>
      </c>
      <c r="M23" s="59">
        <f>SUM($B$21:M21)</f>
        <v>2933000</v>
      </c>
    </row>
    <row r="24" spans="1:15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</sheetData>
  <sheetProtection sheet="1" objects="1" scenarios="1"/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2015-10-27T11:45:00Z</dcterms:modified>
</cp:coreProperties>
</file>