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Product Definition" sheetId="4" r:id="rId1"/>
    <sheet name="Exact" sheetId="6" r:id="rId2"/>
    <sheet name="Software - Profit" sheetId="7" r:id="rId3"/>
    <sheet name="Cost - Benifit" sheetId="1" r:id="rId4"/>
    <sheet name="Cumulative" sheetId="5" r:id="rId5"/>
  </sheets>
  <calcPr calcId="145621"/>
</workbook>
</file>

<file path=xl/calcChain.xml><?xml version="1.0" encoding="utf-8"?>
<calcChain xmlns="http://schemas.openxmlformats.org/spreadsheetml/2006/main">
  <c r="M29" i="6" l="1"/>
  <c r="L29" i="6"/>
  <c r="K29" i="6"/>
  <c r="J29" i="6"/>
  <c r="I29" i="6"/>
  <c r="H29" i="6"/>
  <c r="G29" i="6"/>
  <c r="F29" i="6"/>
  <c r="E29" i="6"/>
  <c r="D29" i="6"/>
  <c r="C29" i="6"/>
  <c r="B29" i="6"/>
  <c r="M13" i="6"/>
  <c r="L13" i="6"/>
  <c r="K13" i="6"/>
  <c r="J13" i="6"/>
  <c r="I13" i="6"/>
  <c r="H13" i="6"/>
  <c r="G13" i="6"/>
  <c r="F13" i="6"/>
  <c r="E13" i="6"/>
  <c r="D13" i="6"/>
  <c r="C13" i="6"/>
  <c r="B13" i="6"/>
  <c r="M7" i="6"/>
  <c r="L7" i="6"/>
  <c r="K7" i="6"/>
  <c r="K8" i="6" s="1"/>
  <c r="J7" i="6"/>
  <c r="J8" i="6" s="1"/>
  <c r="I7" i="6"/>
  <c r="H7" i="6"/>
  <c r="H8" i="6" s="1"/>
  <c r="G7" i="6"/>
  <c r="F7" i="6"/>
  <c r="F8" i="6" s="1"/>
  <c r="E7" i="6"/>
  <c r="E8" i="6" s="1"/>
  <c r="B8" i="6"/>
  <c r="C8" i="6"/>
  <c r="D8" i="6"/>
  <c r="G8" i="6"/>
  <c r="I8" i="6"/>
  <c r="L8" i="6"/>
  <c r="M8" i="6"/>
  <c r="N8" i="6" l="1"/>
  <c r="C33" i="6"/>
  <c r="D33" i="6"/>
  <c r="E33" i="6"/>
  <c r="F33" i="6"/>
  <c r="G33" i="6"/>
  <c r="H33" i="6"/>
  <c r="I33" i="6"/>
  <c r="J33" i="6"/>
  <c r="K33" i="6"/>
  <c r="L33" i="6"/>
  <c r="M33" i="6"/>
  <c r="B33" i="6"/>
  <c r="M22" i="6"/>
  <c r="L22" i="6"/>
  <c r="K22" i="6"/>
  <c r="J22" i="6"/>
  <c r="I22" i="6"/>
  <c r="H22" i="6"/>
  <c r="G22" i="6"/>
  <c r="F22" i="6"/>
  <c r="E22" i="6"/>
  <c r="D22" i="6"/>
  <c r="C22" i="6"/>
  <c r="B22" i="6"/>
  <c r="F28" i="6"/>
  <c r="D28" i="6"/>
  <c r="E28" i="6"/>
  <c r="D25" i="6"/>
  <c r="E25" i="6"/>
  <c r="C25" i="6"/>
  <c r="B25" i="6"/>
  <c r="B28" i="6"/>
  <c r="C28" i="6"/>
  <c r="M28" i="6"/>
  <c r="L28" i="6"/>
  <c r="K28" i="6"/>
  <c r="J28" i="6"/>
  <c r="I28" i="6"/>
  <c r="H28" i="6"/>
  <c r="G28" i="6"/>
  <c r="G25" i="6"/>
  <c r="H25" i="6"/>
  <c r="I25" i="6"/>
  <c r="J25" i="6"/>
  <c r="K25" i="6"/>
  <c r="L25" i="6"/>
  <c r="M25" i="6"/>
  <c r="F25" i="6"/>
  <c r="C19" i="6"/>
  <c r="D19" i="6"/>
  <c r="E19" i="6"/>
  <c r="F19" i="6"/>
  <c r="G19" i="6"/>
  <c r="H19" i="6"/>
  <c r="I19" i="6"/>
  <c r="J19" i="6"/>
  <c r="K19" i="6"/>
  <c r="L19" i="6"/>
  <c r="M19" i="6"/>
  <c r="B19" i="6"/>
  <c r="P3" i="6"/>
  <c r="E13" i="4"/>
  <c r="F13" i="4"/>
  <c r="D13" i="4"/>
  <c r="E16" i="4" l="1"/>
  <c r="H4" i="6"/>
  <c r="H5" i="6" s="1"/>
  <c r="G4" i="6"/>
  <c r="G5" i="6" s="1"/>
  <c r="G9" i="6" s="1"/>
  <c r="G19" i="1" s="1"/>
  <c r="I4" i="6"/>
  <c r="I5" i="6" s="1"/>
  <c r="I9" i="6" s="1"/>
  <c r="I19" i="1" s="1"/>
  <c r="F4" i="6"/>
  <c r="F5" i="6" s="1"/>
  <c r="F16" i="4"/>
  <c r="L4" i="6"/>
  <c r="L5" i="6" s="1"/>
  <c r="K4" i="6"/>
  <c r="K5" i="6" s="1"/>
  <c r="K9" i="6" s="1"/>
  <c r="K20" i="5" s="1"/>
  <c r="M4" i="6"/>
  <c r="M5" i="6" s="1"/>
  <c r="J4" i="6"/>
  <c r="J5" i="6" s="1"/>
  <c r="D16" i="4"/>
  <c r="D4" i="6"/>
  <c r="D5" i="6" s="1"/>
  <c r="D15" i="6" s="1"/>
  <c r="D16" i="6" s="1"/>
  <c r="D34" i="6" s="1"/>
  <c r="C4" i="6"/>
  <c r="C5" i="6" s="1"/>
  <c r="E4" i="6"/>
  <c r="E5" i="6" s="1"/>
  <c r="B4" i="6"/>
  <c r="B5" i="6" s="1"/>
  <c r="I20" i="5"/>
  <c r="N19" i="6"/>
  <c r="N25" i="6"/>
  <c r="N28" i="6"/>
  <c r="N22" i="6"/>
  <c r="E9" i="6"/>
  <c r="M15" i="6"/>
  <c r="M16" i="6" s="1"/>
  <c r="M34" i="6" s="1"/>
  <c r="M9" i="6"/>
  <c r="F15" i="6"/>
  <c r="F16" i="6" s="1"/>
  <c r="F34" i="6" s="1"/>
  <c r="F9" i="6"/>
  <c r="L15" i="6"/>
  <c r="L16" i="6" s="1"/>
  <c r="L34" i="6" s="1"/>
  <c r="L9" i="6"/>
  <c r="H15" i="6"/>
  <c r="H16" i="6" s="1"/>
  <c r="H34" i="6" s="1"/>
  <c r="H9" i="6"/>
  <c r="C9" i="6"/>
  <c r="J15" i="6"/>
  <c r="J16" i="6" s="1"/>
  <c r="J34" i="6" s="1"/>
  <c r="J9" i="6"/>
  <c r="B15" i="6"/>
  <c r="B16" i="6" s="1"/>
  <c r="B34" i="6" s="1"/>
  <c r="B9" i="6"/>
  <c r="C15" i="6"/>
  <c r="C16" i="6" s="1"/>
  <c r="C34" i="6" s="1"/>
  <c r="I15" i="6"/>
  <c r="I16" i="6" s="1"/>
  <c r="I34" i="6" s="1"/>
  <c r="G15" i="6"/>
  <c r="G16" i="6" s="1"/>
  <c r="G34" i="6" s="1"/>
  <c r="E15" i="6"/>
  <c r="E16" i="6" s="1"/>
  <c r="E34" i="6" s="1"/>
  <c r="N33" i="6"/>
  <c r="N5" i="6"/>
  <c r="G20" i="5" l="1"/>
  <c r="K15" i="6"/>
  <c r="K16" i="6" s="1"/>
  <c r="K34" i="6" s="1"/>
  <c r="K35" i="6" s="1"/>
  <c r="K19" i="1"/>
  <c r="D9" i="6"/>
  <c r="D19" i="1" s="1"/>
  <c r="I21" i="5"/>
  <c r="I20" i="1"/>
  <c r="L21" i="5"/>
  <c r="L20" i="1"/>
  <c r="B21" i="5"/>
  <c r="B20" i="1"/>
  <c r="G21" i="5"/>
  <c r="G20" i="1"/>
  <c r="D21" i="5"/>
  <c r="D20" i="1"/>
  <c r="E21" i="5"/>
  <c r="E20" i="1"/>
  <c r="C21" i="5"/>
  <c r="C20" i="1"/>
  <c r="J21" i="5"/>
  <c r="J20" i="1"/>
  <c r="K21" i="5"/>
  <c r="H21" i="5"/>
  <c r="H20" i="1"/>
  <c r="F21" i="5"/>
  <c r="F20" i="1"/>
  <c r="M21" i="5"/>
  <c r="M20" i="1"/>
  <c r="J20" i="5"/>
  <c r="J19" i="1"/>
  <c r="H20" i="5"/>
  <c r="H19" i="1"/>
  <c r="F20" i="5"/>
  <c r="F19" i="1"/>
  <c r="M20" i="5"/>
  <c r="M19" i="1"/>
  <c r="B20" i="5"/>
  <c r="B19" i="1"/>
  <c r="C20" i="5"/>
  <c r="C19" i="1"/>
  <c r="L20" i="5"/>
  <c r="L19" i="1"/>
  <c r="E20" i="5"/>
  <c r="E19" i="1"/>
  <c r="E35" i="6"/>
  <c r="H35" i="6"/>
  <c r="J35" i="6"/>
  <c r="G35" i="6"/>
  <c r="I35" i="6"/>
  <c r="C35" i="6"/>
  <c r="B35" i="6"/>
  <c r="N16" i="6"/>
  <c r="M35" i="6"/>
  <c r="L35" i="6"/>
  <c r="N34" i="6"/>
  <c r="F35" i="6"/>
  <c r="D35" i="6" l="1"/>
  <c r="D20" i="5"/>
  <c r="N9" i="6"/>
  <c r="K20" i="1"/>
  <c r="E23" i="5"/>
  <c r="I23" i="5"/>
  <c r="M23" i="5"/>
  <c r="C23" i="5"/>
  <c r="K23" i="5"/>
  <c r="F23" i="5"/>
  <c r="B23" i="5"/>
  <c r="D23" i="5"/>
  <c r="H23" i="5"/>
  <c r="L23" i="5"/>
  <c r="G23" i="5"/>
  <c r="J23" i="5"/>
  <c r="F22" i="5"/>
  <c r="J22" i="5"/>
  <c r="B22" i="5"/>
  <c r="E22" i="5"/>
  <c r="I22" i="5"/>
  <c r="M22" i="5"/>
  <c r="D22" i="5"/>
  <c r="H22" i="5"/>
  <c r="L22" i="5"/>
  <c r="C22" i="5"/>
  <c r="G22" i="5"/>
  <c r="K22" i="5"/>
  <c r="N35" i="6"/>
</calcChain>
</file>

<file path=xl/comments1.xml><?xml version="1.0" encoding="utf-8"?>
<comments xmlns="http://schemas.openxmlformats.org/spreadsheetml/2006/main">
  <authors>
    <author>Author</author>
  </authors>
  <commentList>
    <comment ref="K24" authorId="0">
      <text>
        <r>
          <rPr>
            <b/>
            <sz val="9"/>
            <color indexed="81"/>
            <rFont val="Tahoma"/>
            <charset val="1"/>
          </rPr>
          <t>Sudarshan: Amount increased after training of deployment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<sst xmlns="http://schemas.openxmlformats.org/spreadsheetml/2006/main" count="47" uniqueCount="38">
  <si>
    <t>Software Modules</t>
  </si>
  <si>
    <t>Setup</t>
  </si>
  <si>
    <t>Hardware</t>
  </si>
  <si>
    <t>Windows 7</t>
  </si>
  <si>
    <t>Total Software Price</t>
  </si>
  <si>
    <t>Revenue</t>
  </si>
  <si>
    <t>Cost</t>
  </si>
  <si>
    <t>Software Sales</t>
  </si>
  <si>
    <t>Hardware Sales</t>
  </si>
  <si>
    <t>Expense</t>
  </si>
  <si>
    <t>Income</t>
  </si>
  <si>
    <t>Support</t>
  </si>
  <si>
    <t>Jr</t>
  </si>
  <si>
    <t>Middle</t>
  </si>
  <si>
    <t>Support + Account</t>
  </si>
  <si>
    <t>Misc</t>
  </si>
  <si>
    <t>Transport</t>
  </si>
  <si>
    <t>Trainy</t>
  </si>
  <si>
    <t>Office</t>
  </si>
  <si>
    <t>Investment</t>
  </si>
  <si>
    <t>Employee Bonus (1% of sales)</t>
  </si>
  <si>
    <t>Set Up Cost</t>
  </si>
  <si>
    <t>Count</t>
  </si>
  <si>
    <t>Sales Commision</t>
  </si>
  <si>
    <t>Student Management</t>
  </si>
  <si>
    <t>Fees Management</t>
  </si>
  <si>
    <t>Marks Management</t>
  </si>
  <si>
    <t>Student/Billing</t>
  </si>
  <si>
    <t>Phase I</t>
  </si>
  <si>
    <t>Phase II</t>
  </si>
  <si>
    <t>Phase III</t>
  </si>
  <si>
    <t>SMS Broadcasting</t>
  </si>
  <si>
    <t>Admission Management</t>
  </si>
  <si>
    <t>Online Parent Login</t>
  </si>
  <si>
    <t>+ Marks + Admission</t>
  </si>
  <si>
    <t>Phase II + Online parent login</t>
  </si>
  <si>
    <t>Data Migration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</si>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</sst>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_([$INR]\ * #,##0.00_);_([$INR]\ * \(#,##0.00\);_([$INR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3" borderId="0" xfId="0" applyFill="1"/>
    <xf numFmtId="3" fontId="0" fillId="3" borderId="1" xfId="0" applyNumberFormat="1" applyFill="1" applyBorder="1"/>
    <xf numFmtId="165" fontId="0" fillId="3" borderId="1" xfId="0" applyNumberFormat="1" applyFill="1" applyBorder="1"/>
    <xf numFmtId="165" fontId="0" fillId="3" borderId="0" xfId="0" applyNumberFormat="1" applyFill="1"/>
    <xf numFmtId="165" fontId="0" fillId="2" borderId="1" xfId="0" applyNumberFormat="1" applyFill="1" applyBorder="1"/>
    <xf numFmtId="3" fontId="0" fillId="3" borderId="0" xfId="0" applyNumberFormat="1" applyFill="1"/>
    <xf numFmtId="0" fontId="0" fillId="3" borderId="4" xfId="0" applyFill="1" applyBorder="1"/>
    <xf numFmtId="3" fontId="0" fillId="3" borderId="5" xfId="0" applyNumberFormat="1" applyFill="1" applyBorder="1"/>
    <xf numFmtId="165" fontId="0" fillId="2" borderId="5" xfId="0" applyNumberFormat="1" applyFill="1" applyBorder="1"/>
    <xf numFmtId="0" fontId="0" fillId="3" borderId="6" xfId="0" applyFill="1" applyBorder="1"/>
    <xf numFmtId="165" fontId="1" fillId="3" borderId="8" xfId="0" applyNumberFormat="1" applyFont="1" applyFill="1" applyBorder="1" applyAlignment="1">
      <alignment horizontal="center" vertical="center"/>
    </xf>
    <xf numFmtId="17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7" fontId="1" fillId="0" borderId="0" xfId="0" applyNumberFormat="1" applyFont="1"/>
    <xf numFmtId="164" fontId="0" fillId="0" borderId="19" xfId="0" applyNumberFormat="1" applyBorder="1"/>
    <xf numFmtId="164" fontId="0" fillId="0" borderId="0" xfId="0" applyNumberFormat="1" applyBorder="1"/>
    <xf numFmtId="164" fontId="0" fillId="0" borderId="20" xfId="0" applyNumberFormat="1" applyBorder="1"/>
    <xf numFmtId="0" fontId="0" fillId="0" borderId="19" xfId="0" applyBorder="1"/>
    <xf numFmtId="0" fontId="0" fillId="0" borderId="0" xfId="0" applyBorder="1"/>
    <xf numFmtId="164" fontId="0" fillId="0" borderId="0" xfId="0" applyNumberFormat="1" applyFill="1" applyBorder="1"/>
    <xf numFmtId="164" fontId="0" fillId="0" borderId="20" xfId="0" applyNumberFormat="1" applyFill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1" fillId="0" borderId="0" xfId="0" applyNumberFormat="1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2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" xfId="0" applyNumberFormat="1" applyBorder="1"/>
    <xf numFmtId="164" fontId="0" fillId="0" borderId="29" xfId="0" applyNumberFormat="1" applyBorder="1"/>
    <xf numFmtId="0" fontId="0" fillId="0" borderId="28" xfId="0" applyBorder="1"/>
    <xf numFmtId="0" fontId="0" fillId="0" borderId="3" xfId="0" applyBorder="1"/>
    <xf numFmtId="164" fontId="0" fillId="0" borderId="3" xfId="0" applyNumberFormat="1" applyFill="1" applyBorder="1"/>
    <xf numFmtId="164" fontId="0" fillId="0" borderId="29" xfId="0" applyNumberFormat="1" applyFill="1" applyBorder="1"/>
    <xf numFmtId="164" fontId="0" fillId="0" borderId="21" xfId="0" applyNumberFormat="1" applyFont="1" applyBorder="1"/>
    <xf numFmtId="165" fontId="1" fillId="3" borderId="11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5" borderId="22" xfId="0" applyNumberFormat="1" applyFont="1" applyFill="1" applyBorder="1" applyAlignment="1">
      <alignment horizontal="center" vertical="center"/>
    </xf>
    <xf numFmtId="165" fontId="1" fillId="3" borderId="11" xfId="0" quotePrefix="1" applyNumberFormat="1" applyFon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left"/>
    </xf>
    <xf numFmtId="0" fontId="1" fillId="3" borderId="14" xfId="0" applyFont="1" applyFill="1" applyBorder="1"/>
    <xf numFmtId="3" fontId="1" fillId="3" borderId="15" xfId="0" applyNumberFormat="1" applyFont="1" applyFill="1" applyBorder="1"/>
    <xf numFmtId="165" fontId="1" fillId="3" borderId="15" xfId="0" applyNumberFormat="1" applyFont="1" applyFill="1" applyBorder="1"/>
    <xf numFmtId="0" fontId="1" fillId="3" borderId="4" xfId="0" applyFont="1" applyFill="1" applyBorder="1"/>
    <xf numFmtId="3" fontId="1" fillId="3" borderId="5" xfId="0" applyNumberFormat="1" applyFont="1" applyFill="1" applyBorder="1"/>
    <xf numFmtId="165" fontId="1" fillId="3" borderId="5" xfId="0" applyNumberFormat="1" applyFont="1" applyFill="1" applyBorder="1"/>
    <xf numFmtId="0" fontId="1" fillId="3" borderId="7" xfId="0" applyFont="1" applyFill="1" applyBorder="1"/>
    <xf numFmtId="3" fontId="1" fillId="3" borderId="8" xfId="0" applyNumberFormat="1" applyFont="1" applyFill="1" applyBorder="1"/>
    <xf numFmtId="165" fontId="1" fillId="3" borderId="8" xfId="0" applyNumberFormat="1" applyFont="1" applyFill="1" applyBorder="1"/>
    <xf numFmtId="0" fontId="1" fillId="3" borderId="0" xfId="0" applyFont="1" applyFill="1"/>
    <xf numFmtId="3" fontId="1" fillId="3" borderId="0" xfId="0" applyNumberFormat="1" applyFont="1" applyFill="1"/>
    <xf numFmtId="0" fontId="0" fillId="3" borderId="30" xfId="0" applyFill="1" applyBorder="1"/>
    <xf numFmtId="3" fontId="0" fillId="3" borderId="31" xfId="0" applyNumberFormat="1" applyFill="1" applyBorder="1"/>
    <xf numFmtId="165" fontId="0" fillId="3" borderId="31" xfId="0" applyNumberFormat="1" applyFill="1" applyBorder="1"/>
    <xf numFmtId="165" fontId="1" fillId="6" borderId="0" xfId="0" applyNumberFormat="1" applyFont="1" applyFill="1" applyBorder="1" applyAlignment="1">
      <alignment horizontal="center"/>
    </xf>
    <xf numFmtId="165" fontId="1" fillId="3" borderId="1" xfId="0" quotePrefix="1" applyNumberFormat="1" applyFont="1" applyFill="1" applyBorder="1" applyAlignment="1">
      <alignment horizontal="center" vertical="center"/>
    </xf>
    <xf numFmtId="165" fontId="1" fillId="3" borderId="32" xfId="0" applyNumberFormat="1" applyFont="1" applyFill="1" applyBorder="1"/>
    <xf numFmtId="164" fontId="0" fillId="0" borderId="33" xfId="0" applyNumberFormat="1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Fill="1" applyBorder="1"/>
    <xf numFmtId="1" fontId="1" fillId="9" borderId="0" xfId="0" applyNumberFormat="1" applyFont="1" applyFill="1"/>
    <xf numFmtId="1" fontId="1" fillId="8" borderId="0" xfId="0" applyNumberFormat="1" applyFont="1" applyFill="1"/>
    <xf numFmtId="1" fontId="1" fillId="7" borderId="0" xfId="0" applyNumberFormat="1" applyFont="1" applyFill="1"/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7" fontId="1" fillId="0" borderId="16" xfId="0" applyNumberFormat="1" applyFont="1" applyBorder="1" applyAlignment="1">
      <alignment horizontal="center" vertical="center"/>
    </xf>
    <xf numFmtId="17" fontId="1" fillId="0" borderId="17" xfId="0" applyNumberFormat="1" applyFont="1" applyBorder="1" applyAlignment="1">
      <alignment horizontal="center" vertical="center"/>
    </xf>
    <xf numFmtId="17" fontId="1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- Benifit'!$A$19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Benifit'!$B$19:$M$19</c:f>
              <c:numCache>
                <c:formatCode>_-* #,##0_-;\-* #,##0_-;_-* "-"_-;_-@_-</c:formatCode>
                <c:ptCount val="12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80000</c:v>
                </c:pt>
                <c:pt idx="4">
                  <c:v>104000</c:v>
                </c:pt>
                <c:pt idx="5">
                  <c:v>156000</c:v>
                </c:pt>
                <c:pt idx="6">
                  <c:v>156000</c:v>
                </c:pt>
                <c:pt idx="7">
                  <c:v>156000</c:v>
                </c:pt>
                <c:pt idx="8">
                  <c:v>186000</c:v>
                </c:pt>
                <c:pt idx="9">
                  <c:v>248000</c:v>
                </c:pt>
                <c:pt idx="10">
                  <c:v>248000</c:v>
                </c:pt>
                <c:pt idx="11">
                  <c:v>248000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'Cost - Benifit'!$A$20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Benifit'!$B$20:$M$20</c:f>
              <c:numCache>
                <c:formatCode>_-* #,##0_-;\-* #,##0_-;_-* "-"_-;_-@_-</c:formatCode>
                <c:ptCount val="12"/>
                <c:pt idx="0">
                  <c:v>18200</c:v>
                </c:pt>
                <c:pt idx="1">
                  <c:v>18200</c:v>
                </c:pt>
                <c:pt idx="2">
                  <c:v>18200</c:v>
                </c:pt>
                <c:pt idx="3">
                  <c:v>52400</c:v>
                </c:pt>
                <c:pt idx="4">
                  <c:v>58640</c:v>
                </c:pt>
                <c:pt idx="5">
                  <c:v>59160</c:v>
                </c:pt>
                <c:pt idx="6">
                  <c:v>108960</c:v>
                </c:pt>
                <c:pt idx="7">
                  <c:v>114960</c:v>
                </c:pt>
                <c:pt idx="8">
                  <c:v>115260</c:v>
                </c:pt>
                <c:pt idx="9">
                  <c:v>189680</c:v>
                </c:pt>
                <c:pt idx="10">
                  <c:v>189680</c:v>
                </c:pt>
                <c:pt idx="11">
                  <c:v>189680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5648"/>
        <c:axId val="117357184"/>
      </c:lineChart>
      <c:dateAx>
        <c:axId val="117355648"/>
        <c:scaling>
          <c:orientation val="minMax"/>
        </c:scaling>
        <c:delete val="0"/>
        <c:axPos val="b"/>
        <c:majorGridlines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7357184"/>
        <c:crosses val="autoZero"/>
        <c:auto val="1"/>
        <c:lblOffset val="100"/>
        <c:baseTimeUnit val="months"/>
      </c:dateAx>
      <c:valAx>
        <c:axId val="11735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INR</a:t>
                </a:r>
              </a:p>
            </c:rich>
          </c:tx>
          <c:layout/>
          <c:overlay val="0"/>
        </c:title>
        <c:numFmt formatCode="_-* #,##0_-;\-* #,##0_-;_-* &quot;-&quot;_-;_-@_-" sourceLinked="1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7355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Cumulative!$A$20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Cumulative!$B$20:$M$20</c:f>
            </c:numRef>
          </c:val>
        </c:ser>
        <c:ser>
          <c:idx val="1"/>
          <c:order val="1"/>
          <c:tx>
            <c:strRef>
              <c:f>Cumulative!$A$21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Cumulative!$B$21:$M$21</c:f>
            </c:numRef>
          </c:val>
        </c:ser>
        <c:ser>
          <c:idx val="2"/>
          <c:order val="2"/>
          <c:tx>
            <c:strRef>
              <c:f>Cumulative!$A$22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Cumulative!$B$22:$M$22</c:f>
              <c:numCache>
                <c:formatCode>_-* #,##0_-;\-* #,##0_-;_-* "-"_-;_-@_-</c:formatCode>
                <c:ptCount val="12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200000</c:v>
                </c:pt>
                <c:pt idx="4">
                  <c:v>304000</c:v>
                </c:pt>
                <c:pt idx="5">
                  <c:v>460000</c:v>
                </c:pt>
                <c:pt idx="6">
                  <c:v>616000</c:v>
                </c:pt>
                <c:pt idx="7">
                  <c:v>772000</c:v>
                </c:pt>
                <c:pt idx="8">
                  <c:v>958000</c:v>
                </c:pt>
                <c:pt idx="9">
                  <c:v>1206000</c:v>
                </c:pt>
                <c:pt idx="10">
                  <c:v>1454000</c:v>
                </c:pt>
                <c:pt idx="11">
                  <c:v>1702000</c:v>
                </c:pt>
              </c:numCache>
            </c:numRef>
          </c:val>
        </c:ser>
        <c:ser>
          <c:idx val="3"/>
          <c:order val="3"/>
          <c:tx>
            <c:strRef>
              <c:f>Cumulative!$A$23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Cumulative!$B$23:$M$23</c:f>
              <c:numCache>
                <c:formatCode>_-* #,##0_-;\-* #,##0_-;_-* "-"_-;_-@_-</c:formatCode>
                <c:ptCount val="12"/>
                <c:pt idx="0">
                  <c:v>18200</c:v>
                </c:pt>
                <c:pt idx="1">
                  <c:v>36400</c:v>
                </c:pt>
                <c:pt idx="2">
                  <c:v>54600</c:v>
                </c:pt>
                <c:pt idx="3">
                  <c:v>107000</c:v>
                </c:pt>
                <c:pt idx="4">
                  <c:v>165640</c:v>
                </c:pt>
                <c:pt idx="5">
                  <c:v>224800</c:v>
                </c:pt>
                <c:pt idx="6">
                  <c:v>333760</c:v>
                </c:pt>
                <c:pt idx="7">
                  <c:v>448720</c:v>
                </c:pt>
                <c:pt idx="8">
                  <c:v>563980</c:v>
                </c:pt>
                <c:pt idx="9">
                  <c:v>753660</c:v>
                </c:pt>
                <c:pt idx="10">
                  <c:v>943340</c:v>
                </c:pt>
                <c:pt idx="11">
                  <c:v>1133020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728"/>
        <c:axId val="117771264"/>
      </c:areaChart>
      <c:dateAx>
        <c:axId val="117769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7771264"/>
        <c:crosses val="autoZero"/>
        <c:auto val="1"/>
        <c:lblOffset val="100"/>
        <c:baseTimeUnit val="months"/>
      </c:dateAx>
      <c:valAx>
        <c:axId val="117771264"/>
        <c:scaling>
          <c:orientation val="minMax"/>
        </c:scaling>
        <c:delete val="0"/>
        <c:axPos val="l"/>
        <c:majorGridlines/>
        <c:numFmt formatCode="_-* #,##0_-;\-* #,##0_-;_-* &quot;-&quot;_-;_-@_-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77697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0</xdr:rowOff>
    </xdr:from>
    <xdr:to>
      <xdr:col>11</xdr:col>
      <xdr:colOff>57150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66675</xdr:rowOff>
    </xdr:from>
    <xdr:to>
      <xdr:col>11</xdr:col>
      <xdr:colOff>28575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pane xSplit="3" ySplit="4" topLeftCell="D5" activePane="bottomRight" state="frozen"/>
      <selection pane="topRight" activeCell="E1" sqref="E1"/>
      <selection pane="bottomLeft" activeCell="A4" sqref="A4"/>
      <selection pane="bottomRight" activeCell="D13" sqref="D13"/>
    </sheetView>
  </sheetViews>
  <sheetFormatPr defaultRowHeight="15" x14ac:dyDescent="0.25"/>
  <cols>
    <col min="1" max="1" width="3.42578125" style="1" customWidth="1"/>
    <col min="2" max="2" width="22.85546875" style="1" customWidth="1"/>
    <col min="3" max="3" width="7.7109375" style="6" customWidth="1"/>
    <col min="4" max="4" width="16" style="4" bestFit="1" customWidth="1"/>
    <col min="5" max="5" width="20.7109375" style="4" bestFit="1" customWidth="1"/>
    <col min="6" max="6" width="28.85546875" style="4" bestFit="1" customWidth="1"/>
    <col min="7" max="16384" width="9.140625" style="1"/>
  </cols>
  <sheetData>
    <row r="2" spans="2:6" ht="15.75" thickBot="1" x14ac:dyDescent="0.3">
      <c r="D2" s="41" t="s">
        <v>28</v>
      </c>
      <c r="E2" s="42" t="s">
        <v>29</v>
      </c>
      <c r="F2" s="59" t="s">
        <v>30</v>
      </c>
    </row>
    <row r="3" spans="2:6" x14ac:dyDescent="0.25">
      <c r="B3" s="72" t="s">
        <v>0</v>
      </c>
      <c r="C3" s="74" t="s">
        <v>1</v>
      </c>
      <c r="D3" s="40" t="s">
        <v>27</v>
      </c>
      <c r="E3" s="43" t="s">
        <v>34</v>
      </c>
      <c r="F3" s="60" t="s">
        <v>35</v>
      </c>
    </row>
    <row r="4" spans="2:6" ht="15.75" thickBot="1" x14ac:dyDescent="0.3">
      <c r="B4" s="73"/>
      <c r="C4" s="75"/>
      <c r="D4" s="11" t="s">
        <v>1</v>
      </c>
      <c r="E4" s="11" t="s">
        <v>1</v>
      </c>
      <c r="F4" s="11" t="s">
        <v>1</v>
      </c>
    </row>
    <row r="5" spans="2:6" ht="15.75" thickBot="1" x14ac:dyDescent="0.3">
      <c r="B5" s="7" t="s">
        <v>24</v>
      </c>
      <c r="C5" s="8">
        <v>5000</v>
      </c>
      <c r="D5" s="9">
        <v>5000</v>
      </c>
      <c r="E5" s="9">
        <v>5000</v>
      </c>
      <c r="F5" s="44">
        <v>5000</v>
      </c>
    </row>
    <row r="6" spans="2:6" x14ac:dyDescent="0.25">
      <c r="B6" s="10" t="s">
        <v>25</v>
      </c>
      <c r="C6" s="8">
        <v>5000</v>
      </c>
      <c r="D6" s="5">
        <v>5000</v>
      </c>
      <c r="E6" s="5">
        <v>5000</v>
      </c>
      <c r="F6" s="5">
        <v>5000</v>
      </c>
    </row>
    <row r="7" spans="2:6" x14ac:dyDescent="0.25">
      <c r="B7" s="10" t="s">
        <v>31</v>
      </c>
      <c r="C7" s="2">
        <v>5000</v>
      </c>
      <c r="D7" s="5">
        <v>5000</v>
      </c>
      <c r="E7" s="5">
        <v>5000</v>
      </c>
      <c r="F7" s="5">
        <v>5000</v>
      </c>
    </row>
    <row r="8" spans="2:6" x14ac:dyDescent="0.25">
      <c r="B8" s="10" t="s">
        <v>36</v>
      </c>
      <c r="C8" s="2">
        <v>5000</v>
      </c>
      <c r="D8" s="5">
        <v>5000</v>
      </c>
      <c r="E8" s="5">
        <v>5000</v>
      </c>
      <c r="F8" s="5">
        <v>5000</v>
      </c>
    </row>
    <row r="9" spans="2:6" x14ac:dyDescent="0.25">
      <c r="B9" s="10" t="s">
        <v>26</v>
      </c>
      <c r="C9" s="2">
        <v>3000</v>
      </c>
      <c r="D9" s="3"/>
      <c r="E9" s="5">
        <v>3000</v>
      </c>
      <c r="F9" s="5">
        <v>3000</v>
      </c>
    </row>
    <row r="10" spans="2:6" x14ac:dyDescent="0.25">
      <c r="B10" s="10" t="s">
        <v>32</v>
      </c>
      <c r="C10" s="2">
        <v>3000</v>
      </c>
      <c r="D10" s="3"/>
      <c r="E10" s="5">
        <v>3000</v>
      </c>
      <c r="F10" s="5">
        <v>3000</v>
      </c>
    </row>
    <row r="11" spans="2:6" x14ac:dyDescent="0.25">
      <c r="B11" s="10" t="s">
        <v>33</v>
      </c>
      <c r="C11" s="2">
        <v>5000</v>
      </c>
      <c r="D11" s="3"/>
      <c r="E11" s="3"/>
      <c r="F11" s="5">
        <v>5000</v>
      </c>
    </row>
    <row r="12" spans="2:6" ht="6" customHeight="1" thickBot="1" x14ac:dyDescent="0.3">
      <c r="B12" s="56"/>
      <c r="C12" s="57"/>
      <c r="D12" s="58"/>
      <c r="E12" s="58"/>
      <c r="F12" s="58"/>
    </row>
    <row r="13" spans="2:6" ht="15.75" thickBot="1" x14ac:dyDescent="0.3">
      <c r="B13" s="45" t="s">
        <v>4</v>
      </c>
      <c r="C13" s="46"/>
      <c r="D13" s="47">
        <f>SUM(D5:D11)</f>
        <v>20000</v>
      </c>
      <c r="E13" s="47">
        <f>SUM(E5:E11)</f>
        <v>26000</v>
      </c>
      <c r="F13" s="47">
        <f>SUM(F5:F11)</f>
        <v>31000</v>
      </c>
    </row>
    <row r="14" spans="2:6" x14ac:dyDescent="0.25">
      <c r="B14" s="48" t="s">
        <v>2</v>
      </c>
      <c r="C14" s="49">
        <v>30000</v>
      </c>
      <c r="D14" s="50">
        <v>30000</v>
      </c>
      <c r="E14" s="50">
        <v>30000</v>
      </c>
      <c r="F14" s="50">
        <v>30000</v>
      </c>
    </row>
    <row r="15" spans="2:6" ht="15.75" thickBot="1" x14ac:dyDescent="0.3">
      <c r="B15" s="51" t="s">
        <v>3</v>
      </c>
      <c r="C15" s="52">
        <v>8000</v>
      </c>
      <c r="D15" s="53">
        <v>8000</v>
      </c>
      <c r="E15" s="53">
        <v>8000</v>
      </c>
      <c r="F15" s="53">
        <v>8000</v>
      </c>
    </row>
    <row r="16" spans="2:6" ht="15.75" thickBot="1" x14ac:dyDescent="0.3">
      <c r="B16" s="54"/>
      <c r="C16" s="55"/>
      <c r="D16" s="61">
        <f t="shared" ref="D16:F16" si="0">SUM(D13:D15)</f>
        <v>58000</v>
      </c>
      <c r="E16" s="61">
        <f>SUM(E13:E15)</f>
        <v>64000</v>
      </c>
      <c r="F16" s="61">
        <f t="shared" si="0"/>
        <v>69000</v>
      </c>
    </row>
    <row r="20" spans="5:6" x14ac:dyDescent="0.25">
      <c r="E20" s="1"/>
      <c r="F20" s="1"/>
    </row>
    <row r="21" spans="5:6" x14ac:dyDescent="0.25">
      <c r="E21" s="1"/>
      <c r="F21" s="1"/>
    </row>
    <row r="22" spans="5:6" x14ac:dyDescent="0.25">
      <c r="E22" s="1"/>
      <c r="F22" s="1"/>
    </row>
    <row r="23" spans="5:6" x14ac:dyDescent="0.25">
      <c r="E23" s="1"/>
      <c r="F23" s="1"/>
    </row>
  </sheetData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B13" sqref="B13"/>
    </sheetView>
  </sheetViews>
  <sheetFormatPr defaultRowHeight="15" x14ac:dyDescent="0.25"/>
  <cols>
    <col min="1" max="1" width="12.28515625" style="28" customWidth="1"/>
    <col min="2" max="10" width="9.28515625" bestFit="1" customWidth="1"/>
    <col min="11" max="11" width="10.5703125" bestFit="1" customWidth="1"/>
    <col min="12" max="13" width="9.5703125" bestFit="1" customWidth="1"/>
    <col min="14" max="14" width="11.28515625" style="66" bestFit="1" customWidth="1"/>
    <col min="15" max="15" width="11.28515625" bestFit="1" customWidth="1"/>
  </cols>
  <sheetData>
    <row r="1" spans="1:16" ht="15.75" thickBot="1" x14ac:dyDescent="0.3">
      <c r="B1" s="15">
        <v>42370</v>
      </c>
      <c r="C1" s="15">
        <v>42401</v>
      </c>
      <c r="D1" s="15">
        <v>42430</v>
      </c>
      <c r="E1" s="15">
        <v>42461</v>
      </c>
      <c r="F1" s="15">
        <v>42491</v>
      </c>
      <c r="G1" s="15">
        <v>42522</v>
      </c>
      <c r="H1" s="15">
        <v>42552</v>
      </c>
      <c r="I1" s="15">
        <v>42583</v>
      </c>
      <c r="J1" s="15">
        <v>42614</v>
      </c>
      <c r="K1" s="15">
        <v>42644</v>
      </c>
      <c r="L1" s="15">
        <v>42675</v>
      </c>
      <c r="M1" s="15">
        <v>42705</v>
      </c>
    </row>
    <row r="2" spans="1:16" x14ac:dyDescent="0.25">
      <c r="B2" s="81" t="s">
        <v>10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6" x14ac:dyDescent="0.25">
      <c r="A3" s="84" t="s">
        <v>7</v>
      </c>
      <c r="B3" s="63">
        <v>2</v>
      </c>
      <c r="C3" s="64">
        <v>2</v>
      </c>
      <c r="D3" s="64">
        <v>2</v>
      </c>
      <c r="E3" s="64">
        <v>4</v>
      </c>
      <c r="F3" s="64">
        <v>4</v>
      </c>
      <c r="G3" s="64">
        <v>6</v>
      </c>
      <c r="H3" s="64">
        <v>6</v>
      </c>
      <c r="I3" s="64">
        <v>6</v>
      </c>
      <c r="J3" s="64">
        <v>6</v>
      </c>
      <c r="K3" s="64">
        <v>8</v>
      </c>
      <c r="L3" s="64">
        <v>8</v>
      </c>
      <c r="M3" s="65">
        <v>8</v>
      </c>
      <c r="O3" t="s">
        <v>22</v>
      </c>
      <c r="P3">
        <f>SUM(B3:M3)</f>
        <v>62</v>
      </c>
    </row>
    <row r="4" spans="1:16" x14ac:dyDescent="0.25">
      <c r="A4" s="84"/>
      <c r="B4" s="16">
        <f>'Product Definition'!D13</f>
        <v>20000</v>
      </c>
      <c r="C4" s="17">
        <f>'Product Definition'!D13</f>
        <v>20000</v>
      </c>
      <c r="D4" s="17">
        <f>'Product Definition'!D13</f>
        <v>20000</v>
      </c>
      <c r="E4" s="17">
        <f>'Product Definition'!D13</f>
        <v>20000</v>
      </c>
      <c r="F4" s="17">
        <f>'Product Definition'!E13</f>
        <v>26000</v>
      </c>
      <c r="G4" s="17">
        <f>'Product Definition'!E13</f>
        <v>26000</v>
      </c>
      <c r="H4" s="17">
        <f>'Product Definition'!E13</f>
        <v>26000</v>
      </c>
      <c r="I4" s="17">
        <f>'Product Definition'!E13</f>
        <v>26000</v>
      </c>
      <c r="J4" s="17">
        <f>'Product Definition'!F13</f>
        <v>31000</v>
      </c>
      <c r="K4" s="17">
        <f>'Product Definition'!F13</f>
        <v>31000</v>
      </c>
      <c r="L4" s="17">
        <f>'Product Definition'!F13</f>
        <v>31000</v>
      </c>
      <c r="M4" s="18">
        <f>'Product Definition'!F13</f>
        <v>31000</v>
      </c>
      <c r="O4" t="s">
        <v>21</v>
      </c>
    </row>
    <row r="5" spans="1:16" x14ac:dyDescent="0.25">
      <c r="A5" s="84"/>
      <c r="B5" s="32">
        <f>B3*B4</f>
        <v>40000</v>
      </c>
      <c r="C5" s="33">
        <f>C3*C4</f>
        <v>40000</v>
      </c>
      <c r="D5" s="33">
        <f>D3*D4</f>
        <v>40000</v>
      </c>
      <c r="E5" s="33">
        <f t="shared" ref="E5:M5" si="0">E3*E4</f>
        <v>80000</v>
      </c>
      <c r="F5" s="33">
        <f t="shared" si="0"/>
        <v>104000</v>
      </c>
      <c r="G5" s="33">
        <f t="shared" si="0"/>
        <v>156000</v>
      </c>
      <c r="H5" s="33">
        <f t="shared" si="0"/>
        <v>156000</v>
      </c>
      <c r="I5" s="33">
        <f t="shared" si="0"/>
        <v>156000</v>
      </c>
      <c r="J5" s="33">
        <f t="shared" si="0"/>
        <v>186000</v>
      </c>
      <c r="K5" s="33">
        <f t="shared" si="0"/>
        <v>248000</v>
      </c>
      <c r="L5" s="33">
        <f t="shared" si="0"/>
        <v>248000</v>
      </c>
      <c r="M5" s="34">
        <f t="shared" si="0"/>
        <v>248000</v>
      </c>
      <c r="N5" s="67">
        <f>SUM(B5:M5)</f>
        <v>1702000</v>
      </c>
    </row>
    <row r="6" spans="1:16" ht="1.5" hidden="1" customHeight="1" x14ac:dyDescent="0.25">
      <c r="A6" s="85" t="s">
        <v>8</v>
      </c>
      <c r="B6" s="19"/>
      <c r="C6" s="20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2">
        <v>0</v>
      </c>
    </row>
    <row r="7" spans="1:16" ht="1.5" hidden="1" customHeight="1" x14ac:dyDescent="0.25">
      <c r="A7" s="85"/>
      <c r="B7" s="19"/>
      <c r="C7" s="21"/>
      <c r="D7" s="21"/>
      <c r="E7" s="21">
        <f>'Product Definition'!D14 + 'Product Definition'!D15</f>
        <v>38000</v>
      </c>
      <c r="F7" s="21">
        <f>'Product Definition'!$D14+'Product Definition'!$D15</f>
        <v>38000</v>
      </c>
      <c r="G7" s="21">
        <f>'Product Definition'!$D14+'Product Definition'!$D15</f>
        <v>38000</v>
      </c>
      <c r="H7" s="21">
        <f>'Product Definition'!$D14+'Product Definition'!$D15</f>
        <v>38000</v>
      </c>
      <c r="I7" s="21">
        <f>'Product Definition'!$D14+'Product Definition'!$D15</f>
        <v>38000</v>
      </c>
      <c r="J7" s="21">
        <f>'Product Definition'!$D14+'Product Definition'!$D15</f>
        <v>38000</v>
      </c>
      <c r="K7" s="21">
        <f>'Product Definition'!$D14+'Product Definition'!$D15</f>
        <v>38000</v>
      </c>
      <c r="L7" s="21">
        <f>'Product Definition'!$D14+'Product Definition'!$D15</f>
        <v>38000</v>
      </c>
      <c r="M7" s="22">
        <f>'Product Definition'!$D14+'Product Definition'!$D15</f>
        <v>38000</v>
      </c>
    </row>
    <row r="8" spans="1:16" hidden="1" x14ac:dyDescent="0.25">
      <c r="A8" s="85"/>
      <c r="B8" s="30">
        <f t="shared" ref="B8" si="1">B6*B7</f>
        <v>0</v>
      </c>
      <c r="C8" s="29">
        <f t="shared" ref="C8" si="2">C6*C7</f>
        <v>0</v>
      </c>
      <c r="D8" s="29">
        <f t="shared" ref="D8" si="3">D6*D7</f>
        <v>0</v>
      </c>
      <c r="E8" s="29">
        <f t="shared" ref="E8" si="4">E6*E7</f>
        <v>0</v>
      </c>
      <c r="F8" s="29">
        <f t="shared" ref="F8" si="5">F6*F7</f>
        <v>0</v>
      </c>
      <c r="G8" s="29">
        <f t="shared" ref="G8" si="6">G6*G7</f>
        <v>0</v>
      </c>
      <c r="H8" s="29">
        <f t="shared" ref="H8" si="7">H6*H7</f>
        <v>0</v>
      </c>
      <c r="I8" s="29">
        <f t="shared" ref="I8" si="8">I6*I7</f>
        <v>0</v>
      </c>
      <c r="J8" s="29">
        <f t="shared" ref="J8" si="9">J6*J7</f>
        <v>0</v>
      </c>
      <c r="K8" s="29">
        <f t="shared" ref="K8" si="10">K6*K7</f>
        <v>0</v>
      </c>
      <c r="L8" s="29">
        <f t="shared" ref="L8" si="11">L6*L7</f>
        <v>0</v>
      </c>
      <c r="M8" s="31">
        <f t="shared" ref="M8" si="12">M6*M7</f>
        <v>0</v>
      </c>
      <c r="N8" s="68">
        <f>SUM(B8:M8)</f>
        <v>0</v>
      </c>
    </row>
    <row r="9" spans="1:16" ht="15.75" thickBot="1" x14ac:dyDescent="0.3">
      <c r="A9" s="27"/>
      <c r="B9" s="39">
        <f t="shared" ref="B9:M9" si="13">B5+B8</f>
        <v>40000</v>
      </c>
      <c r="C9" s="39">
        <f t="shared" si="13"/>
        <v>40000</v>
      </c>
      <c r="D9" s="39">
        <f t="shared" si="13"/>
        <v>40000</v>
      </c>
      <c r="E9" s="39">
        <f t="shared" si="13"/>
        <v>80000</v>
      </c>
      <c r="F9" s="39">
        <f t="shared" si="13"/>
        <v>104000</v>
      </c>
      <c r="G9" s="39">
        <f t="shared" si="13"/>
        <v>156000</v>
      </c>
      <c r="H9" s="39">
        <f t="shared" si="13"/>
        <v>156000</v>
      </c>
      <c r="I9" s="39">
        <f t="shared" si="13"/>
        <v>156000</v>
      </c>
      <c r="J9" s="39">
        <f t="shared" si="13"/>
        <v>186000</v>
      </c>
      <c r="K9" s="39">
        <f t="shared" si="13"/>
        <v>248000</v>
      </c>
      <c r="L9" s="39">
        <f t="shared" si="13"/>
        <v>248000</v>
      </c>
      <c r="M9" s="62">
        <f t="shared" si="13"/>
        <v>248000</v>
      </c>
      <c r="N9" s="69">
        <f>SUM(B9:M9)</f>
        <v>1702000</v>
      </c>
      <c r="O9" s="26"/>
    </row>
    <row r="10" spans="1:16" ht="15.75" thickBot="1" x14ac:dyDescent="0.3">
      <c r="A10" s="2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68"/>
    </row>
    <row r="11" spans="1:16" ht="15.75" thickBot="1" x14ac:dyDescent="0.3">
      <c r="B11" s="78" t="s">
        <v>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80"/>
    </row>
    <row r="12" spans="1:16" x14ac:dyDescent="0.25">
      <c r="A12" s="84" t="s">
        <v>7</v>
      </c>
      <c r="B12" s="63">
        <v>2</v>
      </c>
      <c r="C12" s="64">
        <v>2</v>
      </c>
      <c r="D12" s="64">
        <v>2</v>
      </c>
      <c r="E12" s="64">
        <v>4</v>
      </c>
      <c r="F12" s="64">
        <v>4</v>
      </c>
      <c r="G12" s="64">
        <v>4</v>
      </c>
      <c r="H12" s="64">
        <v>6</v>
      </c>
      <c r="I12" s="64">
        <v>6</v>
      </c>
      <c r="J12" s="64">
        <v>6</v>
      </c>
      <c r="K12" s="64">
        <v>8</v>
      </c>
      <c r="L12" s="64">
        <v>8</v>
      </c>
      <c r="M12" s="65">
        <v>8</v>
      </c>
    </row>
    <row r="13" spans="1:16" x14ac:dyDescent="0.25">
      <c r="A13" s="84"/>
      <c r="B13" s="16">
        <f>B12*2000</f>
        <v>4000</v>
      </c>
      <c r="C13" s="17">
        <f>C12*2000</f>
        <v>4000</v>
      </c>
      <c r="D13" s="17">
        <f t="shared" ref="D13:L13" si="14">D12*2000</f>
        <v>4000</v>
      </c>
      <c r="E13" s="17">
        <f t="shared" si="14"/>
        <v>8000</v>
      </c>
      <c r="F13" s="17">
        <f t="shared" si="14"/>
        <v>8000</v>
      </c>
      <c r="G13" s="17">
        <f t="shared" si="14"/>
        <v>8000</v>
      </c>
      <c r="H13" s="17">
        <f t="shared" si="14"/>
        <v>12000</v>
      </c>
      <c r="I13" s="17">
        <f t="shared" si="14"/>
        <v>12000</v>
      </c>
      <c r="J13" s="17">
        <f t="shared" si="14"/>
        <v>12000</v>
      </c>
      <c r="K13" s="17">
        <f t="shared" si="14"/>
        <v>16000</v>
      </c>
      <c r="L13" s="17">
        <f t="shared" si="14"/>
        <v>16000</v>
      </c>
      <c r="M13" s="18">
        <f>M12*2000</f>
        <v>16000</v>
      </c>
      <c r="O13" t="s">
        <v>23</v>
      </c>
    </row>
    <row r="14" spans="1:16" x14ac:dyDescent="0.25">
      <c r="A14" s="84"/>
      <c r="B14" s="16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8">
        <v>0</v>
      </c>
    </row>
    <row r="15" spans="1:16" x14ac:dyDescent="0.25">
      <c r="A15" s="84"/>
      <c r="B15" s="16">
        <f>B5*0.01</f>
        <v>400</v>
      </c>
      <c r="C15" s="17">
        <f>C5*0.01</f>
        <v>400</v>
      </c>
      <c r="D15" s="17">
        <f t="shared" ref="D15:L15" si="15">D5*0.01</f>
        <v>400</v>
      </c>
      <c r="E15" s="17">
        <f t="shared" si="15"/>
        <v>800</v>
      </c>
      <c r="F15" s="17">
        <f t="shared" si="15"/>
        <v>1040</v>
      </c>
      <c r="G15" s="17">
        <f t="shared" si="15"/>
        <v>1560</v>
      </c>
      <c r="H15" s="17">
        <f t="shared" si="15"/>
        <v>1560</v>
      </c>
      <c r="I15" s="17">
        <f t="shared" si="15"/>
        <v>1560</v>
      </c>
      <c r="J15" s="17">
        <f t="shared" si="15"/>
        <v>1860</v>
      </c>
      <c r="K15" s="17">
        <f t="shared" si="15"/>
        <v>2480</v>
      </c>
      <c r="L15" s="17">
        <f t="shared" si="15"/>
        <v>2480</v>
      </c>
      <c r="M15" s="18">
        <f>M5*0.01</f>
        <v>2480</v>
      </c>
      <c r="O15" t="s">
        <v>20</v>
      </c>
    </row>
    <row r="16" spans="1:16" ht="14.25" customHeight="1" x14ac:dyDescent="0.25">
      <c r="A16" s="84"/>
      <c r="B16" s="30">
        <f>(B12*B13)+B14+B15</f>
        <v>8400</v>
      </c>
      <c r="C16" s="29">
        <f>(C12*C13)+C14+C15</f>
        <v>8400</v>
      </c>
      <c r="D16" s="29">
        <f t="shared" ref="D16:L16" si="16">(D12*D13)+D14+D15</f>
        <v>8400</v>
      </c>
      <c r="E16" s="29">
        <f t="shared" si="16"/>
        <v>32800</v>
      </c>
      <c r="F16" s="29">
        <f t="shared" si="16"/>
        <v>33040</v>
      </c>
      <c r="G16" s="29">
        <f t="shared" si="16"/>
        <v>33560</v>
      </c>
      <c r="H16" s="29">
        <f t="shared" si="16"/>
        <v>73560</v>
      </c>
      <c r="I16" s="29">
        <f t="shared" si="16"/>
        <v>73560</v>
      </c>
      <c r="J16" s="29">
        <f t="shared" si="16"/>
        <v>73860</v>
      </c>
      <c r="K16" s="29">
        <f t="shared" si="16"/>
        <v>130480</v>
      </c>
      <c r="L16" s="29">
        <f t="shared" si="16"/>
        <v>130480</v>
      </c>
      <c r="M16" s="31">
        <f>(M12*M13) + M14+M15</f>
        <v>130480</v>
      </c>
      <c r="N16" s="67">
        <f>SUM(B16:M16) * -1</f>
        <v>-737020</v>
      </c>
    </row>
    <row r="17" spans="1:16" ht="0.75" hidden="1" customHeight="1" x14ac:dyDescent="0.25">
      <c r="A17" s="84" t="s">
        <v>8</v>
      </c>
      <c r="B17" s="19"/>
      <c r="C17" s="20"/>
      <c r="D17" s="21"/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2">
        <v>0</v>
      </c>
    </row>
    <row r="18" spans="1:16" hidden="1" x14ac:dyDescent="0.25">
      <c r="A18" s="84"/>
      <c r="B18" s="32"/>
      <c r="C18" s="33"/>
      <c r="D18" s="33"/>
      <c r="E18" s="33">
        <v>25000</v>
      </c>
      <c r="F18" s="33">
        <v>25000</v>
      </c>
      <c r="G18" s="33">
        <v>25000</v>
      </c>
      <c r="H18" s="33">
        <v>25000</v>
      </c>
      <c r="I18" s="33">
        <v>25000</v>
      </c>
      <c r="J18" s="33">
        <v>25000</v>
      </c>
      <c r="K18" s="33">
        <v>25000</v>
      </c>
      <c r="L18" s="33">
        <v>25000</v>
      </c>
      <c r="M18" s="34">
        <v>25000</v>
      </c>
    </row>
    <row r="19" spans="1:16" ht="0.75" hidden="1" customHeight="1" x14ac:dyDescent="0.25">
      <c r="A19" s="84"/>
      <c r="B19" s="30">
        <f t="shared" ref="B19" si="17">B17*B18</f>
        <v>0</v>
      </c>
      <c r="C19" s="29">
        <f t="shared" ref="C19" si="18">C17*C18</f>
        <v>0</v>
      </c>
      <c r="D19" s="29">
        <f t="shared" ref="D19" si="19">D17*D18</f>
        <v>0</v>
      </c>
      <c r="E19" s="29">
        <f t="shared" ref="E19" si="20">E17*E18</f>
        <v>0</v>
      </c>
      <c r="F19" s="29">
        <f t="shared" ref="F19" si="21">F17*F18</f>
        <v>0</v>
      </c>
      <c r="G19" s="29">
        <f t="shared" ref="G19" si="22">G17*G18</f>
        <v>0</v>
      </c>
      <c r="H19" s="29">
        <f t="shared" ref="H19" si="23">H17*H18</f>
        <v>0</v>
      </c>
      <c r="I19" s="29">
        <f t="shared" ref="I19" si="24">I17*I18</f>
        <v>0</v>
      </c>
      <c r="J19" s="29">
        <f t="shared" ref="J19" si="25">J17*J18</f>
        <v>0</v>
      </c>
      <c r="K19" s="29">
        <f t="shared" ref="K19" si="26">K17*K18</f>
        <v>0</v>
      </c>
      <c r="L19" s="29">
        <f t="shared" ref="L19" si="27">L17*L18</f>
        <v>0</v>
      </c>
      <c r="M19" s="31">
        <f t="shared" ref="M19" si="28">M17*M18</f>
        <v>0</v>
      </c>
      <c r="N19" s="67">
        <f>SUM(B19:M19)*-1</f>
        <v>0</v>
      </c>
    </row>
    <row r="20" spans="1:16" x14ac:dyDescent="0.25">
      <c r="A20" s="76" t="s">
        <v>17</v>
      </c>
      <c r="B20" s="19"/>
      <c r="C20" s="20"/>
      <c r="D20" s="20"/>
      <c r="E20" s="20"/>
      <c r="F20" s="21"/>
      <c r="G20" s="21"/>
      <c r="H20" s="21"/>
      <c r="I20" s="21"/>
      <c r="J20" s="21"/>
      <c r="K20" s="21"/>
      <c r="L20" s="21"/>
      <c r="M20" s="22"/>
      <c r="P20" t="s">
        <v>37</v>
      </c>
    </row>
    <row r="21" spans="1:16" x14ac:dyDescent="0.25">
      <c r="A21" s="76"/>
      <c r="B21" s="35"/>
      <c r="C21" s="36"/>
      <c r="D21" s="36"/>
      <c r="E21" s="36"/>
      <c r="F21" s="37"/>
      <c r="G21" s="37"/>
      <c r="H21" s="37"/>
      <c r="I21" s="37"/>
      <c r="J21" s="37"/>
      <c r="K21" s="37">
        <v>5000</v>
      </c>
      <c r="L21" s="37">
        <v>5000</v>
      </c>
      <c r="M21" s="38">
        <v>5000</v>
      </c>
    </row>
    <row r="22" spans="1:16" x14ac:dyDescent="0.25">
      <c r="A22" s="76"/>
      <c r="B22" s="32">
        <f t="shared" ref="B22" si="29">B20*B21</f>
        <v>0</v>
      </c>
      <c r="C22" s="33">
        <f t="shared" ref="C22" si="30">C20*C21</f>
        <v>0</v>
      </c>
      <c r="D22" s="33">
        <f t="shared" ref="D22" si="31">D20*D21</f>
        <v>0</v>
      </c>
      <c r="E22" s="33">
        <f t="shared" ref="E22" si="32">E20*E21</f>
        <v>0</v>
      </c>
      <c r="F22" s="33">
        <f t="shared" ref="F22" si="33">F20*F21</f>
        <v>0</v>
      </c>
      <c r="G22" s="33">
        <f t="shared" ref="G22" si="34">G20*G21</f>
        <v>0</v>
      </c>
      <c r="H22" s="33">
        <f t="shared" ref="H22" si="35">H20*H21</f>
        <v>0</v>
      </c>
      <c r="I22" s="33">
        <f t="shared" ref="I22" si="36">I20*I21</f>
        <v>0</v>
      </c>
      <c r="J22" s="33">
        <f t="shared" ref="J22" si="37">J20*J21</f>
        <v>0</v>
      </c>
      <c r="K22" s="33">
        <f t="shared" ref="K22" si="38">K20*K21</f>
        <v>0</v>
      </c>
      <c r="L22" s="33">
        <f t="shared" ref="L22" si="39">L20*L21</f>
        <v>0</v>
      </c>
      <c r="M22" s="34">
        <f t="shared" ref="M22" si="40">M20*M21</f>
        <v>0</v>
      </c>
      <c r="N22" s="67">
        <f>SUM(F22:M22)*-1</f>
        <v>0</v>
      </c>
    </row>
    <row r="23" spans="1:16" x14ac:dyDescent="0.25">
      <c r="A23" s="76" t="s">
        <v>12</v>
      </c>
      <c r="B23" s="19"/>
      <c r="C23" s="20"/>
      <c r="D23" s="20"/>
      <c r="E23" s="20"/>
      <c r="F23" s="21">
        <v>1</v>
      </c>
      <c r="G23" s="21">
        <v>1</v>
      </c>
      <c r="H23" s="21">
        <v>1</v>
      </c>
      <c r="I23" s="21">
        <v>2</v>
      </c>
      <c r="J23" s="21">
        <v>2</v>
      </c>
      <c r="K23" s="21">
        <v>2</v>
      </c>
      <c r="L23" s="21">
        <v>2</v>
      </c>
      <c r="M23" s="22">
        <v>2</v>
      </c>
      <c r="P23" t="s">
        <v>11</v>
      </c>
    </row>
    <row r="24" spans="1:16" x14ac:dyDescent="0.25">
      <c r="A24" s="76"/>
      <c r="B24" s="35"/>
      <c r="C24" s="36"/>
      <c r="D24" s="36"/>
      <c r="E24" s="36"/>
      <c r="F24" s="37">
        <v>6000</v>
      </c>
      <c r="G24" s="37">
        <v>6000</v>
      </c>
      <c r="H24" s="37">
        <v>6000</v>
      </c>
      <c r="I24" s="37">
        <v>6000</v>
      </c>
      <c r="J24" s="37">
        <v>6000</v>
      </c>
      <c r="K24" s="37">
        <v>10000</v>
      </c>
      <c r="L24" s="37">
        <v>10000</v>
      </c>
      <c r="M24" s="38">
        <v>10000</v>
      </c>
    </row>
    <row r="25" spans="1:16" x14ac:dyDescent="0.25">
      <c r="A25" s="76"/>
      <c r="B25" s="32">
        <f t="shared" ref="B25:C25" si="41">B23*B24</f>
        <v>0</v>
      </c>
      <c r="C25" s="33">
        <f t="shared" si="41"/>
        <v>0</v>
      </c>
      <c r="D25" s="33">
        <f t="shared" ref="D25" si="42">D23*D24</f>
        <v>0</v>
      </c>
      <c r="E25" s="33">
        <f t="shared" ref="E25" si="43">E23*E24</f>
        <v>0</v>
      </c>
      <c r="F25" s="33">
        <f t="shared" ref="F25" si="44">F23*F24</f>
        <v>6000</v>
      </c>
      <c r="G25" s="33">
        <f t="shared" ref="G25" si="45">G23*G24</f>
        <v>6000</v>
      </c>
      <c r="H25" s="33">
        <f t="shared" ref="H25" si="46">H23*H24</f>
        <v>6000</v>
      </c>
      <c r="I25" s="33">
        <f t="shared" ref="I25" si="47">I23*I24</f>
        <v>12000</v>
      </c>
      <c r="J25" s="33">
        <f t="shared" ref="J25" si="48">J23*J24</f>
        <v>12000</v>
      </c>
      <c r="K25" s="33">
        <f t="shared" ref="K25" si="49">K23*K24</f>
        <v>20000</v>
      </c>
      <c r="L25" s="33">
        <f t="shared" ref="L25" si="50">L23*L24</f>
        <v>20000</v>
      </c>
      <c r="M25" s="34">
        <f t="shared" ref="M25" si="51">M23*M24</f>
        <v>20000</v>
      </c>
      <c r="N25" s="67">
        <f>SUM(F25:M25)*-1</f>
        <v>-102000</v>
      </c>
    </row>
    <row r="26" spans="1:16" x14ac:dyDescent="0.25">
      <c r="A26" s="77" t="s">
        <v>13</v>
      </c>
      <c r="B26" s="19"/>
      <c r="C26" s="20"/>
      <c r="D26" s="20"/>
      <c r="E26" s="20"/>
      <c r="F26" s="21"/>
      <c r="G26" s="21"/>
      <c r="H26" s="21"/>
      <c r="I26" s="21"/>
      <c r="J26" s="21"/>
      <c r="K26" s="21"/>
      <c r="L26" s="21"/>
      <c r="M26" s="22"/>
    </row>
    <row r="27" spans="1:16" x14ac:dyDescent="0.25">
      <c r="A27" s="77"/>
      <c r="B27" s="35"/>
      <c r="C27" s="36"/>
      <c r="D27" s="36"/>
      <c r="E27" s="36"/>
      <c r="F27" s="37"/>
      <c r="G27" s="37"/>
      <c r="H27" s="37"/>
      <c r="I27" s="37"/>
      <c r="J27" s="37"/>
      <c r="K27" s="37">
        <v>10000</v>
      </c>
      <c r="L27" s="37">
        <v>10000</v>
      </c>
      <c r="M27" s="38">
        <v>10000</v>
      </c>
      <c r="P27" t="s">
        <v>14</v>
      </c>
    </row>
    <row r="28" spans="1:16" x14ac:dyDescent="0.25">
      <c r="A28" s="77"/>
      <c r="B28" s="30">
        <f t="shared" ref="B28" si="52">B26*B27</f>
        <v>0</v>
      </c>
      <c r="C28" s="29">
        <f t="shared" ref="C28" si="53">C26*C27</f>
        <v>0</v>
      </c>
      <c r="D28" s="29">
        <f t="shared" ref="D28" si="54">D26*D27</f>
        <v>0</v>
      </c>
      <c r="E28" s="29">
        <f t="shared" ref="E28:F28" si="55">E26*E27</f>
        <v>0</v>
      </c>
      <c r="F28" s="29">
        <f t="shared" si="55"/>
        <v>0</v>
      </c>
      <c r="G28" s="29">
        <f t="shared" ref="G28" si="56">G26*G27</f>
        <v>0</v>
      </c>
      <c r="H28" s="29">
        <f t="shared" ref="H28" si="57">H26*H27</f>
        <v>0</v>
      </c>
      <c r="I28" s="29">
        <f t="shared" ref="I28" si="58">I26*I27</f>
        <v>0</v>
      </c>
      <c r="J28" s="29">
        <f t="shared" ref="J28" si="59">J26*J27</f>
        <v>0</v>
      </c>
      <c r="K28" s="29">
        <f t="shared" ref="K28" si="60">K26*K27</f>
        <v>0</v>
      </c>
      <c r="L28" s="29">
        <f t="shared" ref="L28" si="61">L26*L27</f>
        <v>0</v>
      </c>
      <c r="M28" s="31">
        <f t="shared" ref="M28" si="62">M26*M27</f>
        <v>0</v>
      </c>
      <c r="N28" s="67">
        <f>SUM(K28:M28)*-1</f>
        <v>0</v>
      </c>
    </row>
    <row r="29" spans="1:16" x14ac:dyDescent="0.25">
      <c r="A29" s="28" t="s">
        <v>16</v>
      </c>
      <c r="B29" s="16">
        <f>600*4*B3</f>
        <v>4800</v>
      </c>
      <c r="C29" s="17">
        <f>600*4*C12</f>
        <v>4800</v>
      </c>
      <c r="D29" s="17">
        <f>600*4*D12</f>
        <v>4800</v>
      </c>
      <c r="E29" s="17">
        <f>600*4*E12</f>
        <v>9600</v>
      </c>
      <c r="F29" s="21">
        <f>600*4*F12</f>
        <v>9600</v>
      </c>
      <c r="G29" s="21">
        <f t="shared" ref="G29:L29" si="63">600*4*G12</f>
        <v>9600</v>
      </c>
      <c r="H29" s="21">
        <f t="shared" si="63"/>
        <v>14400</v>
      </c>
      <c r="I29" s="21">
        <f t="shared" si="63"/>
        <v>14400</v>
      </c>
      <c r="J29" s="21">
        <f t="shared" si="63"/>
        <v>14400</v>
      </c>
      <c r="K29" s="21">
        <f t="shared" si="63"/>
        <v>19200</v>
      </c>
      <c r="L29" s="21">
        <f t="shared" si="63"/>
        <v>19200</v>
      </c>
      <c r="M29" s="22">
        <f>600*4*M12</f>
        <v>19200</v>
      </c>
      <c r="N29" s="67"/>
    </row>
    <row r="30" spans="1:16" x14ac:dyDescent="0.25">
      <c r="A30" s="28" t="s">
        <v>18</v>
      </c>
      <c r="B30" s="16"/>
      <c r="C30" s="17"/>
      <c r="D30" s="17"/>
      <c r="E30" s="17"/>
      <c r="F30" s="21"/>
      <c r="G30" s="21"/>
      <c r="H30" s="21"/>
      <c r="I30" s="21"/>
      <c r="J30" s="21"/>
      <c r="K30" s="21"/>
      <c r="L30" s="21"/>
      <c r="M30" s="22"/>
      <c r="N30" s="67"/>
    </row>
    <row r="31" spans="1:16" x14ac:dyDescent="0.25">
      <c r="A31" s="28" t="s">
        <v>19</v>
      </c>
      <c r="B31" s="16"/>
      <c r="C31" s="17"/>
      <c r="D31" s="17"/>
      <c r="E31" s="17"/>
      <c r="F31" s="21"/>
      <c r="G31" s="21"/>
      <c r="H31" s="21"/>
      <c r="I31" s="21"/>
      <c r="J31" s="21"/>
      <c r="K31" s="21"/>
      <c r="L31" s="21"/>
      <c r="M31" s="22"/>
      <c r="N31" s="67"/>
    </row>
    <row r="32" spans="1:16" x14ac:dyDescent="0.25">
      <c r="A32" s="28" t="s">
        <v>15</v>
      </c>
      <c r="B32" s="32">
        <v>5000</v>
      </c>
      <c r="C32" s="33">
        <v>5000</v>
      </c>
      <c r="D32" s="33">
        <v>5000</v>
      </c>
      <c r="E32" s="33">
        <v>10000</v>
      </c>
      <c r="F32" s="33">
        <v>10000</v>
      </c>
      <c r="G32" s="33">
        <v>10000</v>
      </c>
      <c r="H32" s="33">
        <v>15000</v>
      </c>
      <c r="I32" s="33">
        <v>15000</v>
      </c>
      <c r="J32" s="33">
        <v>15000</v>
      </c>
      <c r="K32" s="33">
        <v>20000</v>
      </c>
      <c r="L32" s="33">
        <v>20000</v>
      </c>
      <c r="M32" s="34">
        <v>20000</v>
      </c>
      <c r="N32" s="67"/>
    </row>
    <row r="33" spans="2:15" ht="15.75" thickBot="1" x14ac:dyDescent="0.3">
      <c r="B33" s="16">
        <f>SUM(B29:B32)</f>
        <v>9800</v>
      </c>
      <c r="C33" s="17">
        <f t="shared" ref="C33:M33" si="64">SUM(C29:C32)</f>
        <v>9800</v>
      </c>
      <c r="D33" s="17">
        <f t="shared" si="64"/>
        <v>9800</v>
      </c>
      <c r="E33" s="17">
        <f t="shared" si="64"/>
        <v>19600</v>
      </c>
      <c r="F33" s="17">
        <f t="shared" si="64"/>
        <v>19600</v>
      </c>
      <c r="G33" s="17">
        <f t="shared" si="64"/>
        <v>19600</v>
      </c>
      <c r="H33" s="17">
        <f t="shared" si="64"/>
        <v>29400</v>
      </c>
      <c r="I33" s="17">
        <f t="shared" si="64"/>
        <v>29400</v>
      </c>
      <c r="J33" s="17">
        <f t="shared" si="64"/>
        <v>29400</v>
      </c>
      <c r="K33" s="17">
        <f t="shared" si="64"/>
        <v>39200</v>
      </c>
      <c r="L33" s="17">
        <f t="shared" si="64"/>
        <v>39200</v>
      </c>
      <c r="M33" s="18">
        <f t="shared" si="64"/>
        <v>39200</v>
      </c>
      <c r="N33" s="67">
        <f>SUM(B33:M33)*-1</f>
        <v>-294000</v>
      </c>
    </row>
    <row r="34" spans="2:15" ht="15.75" thickBot="1" x14ac:dyDescent="0.3">
      <c r="B34" s="23">
        <f>B16+B19+B22+B25+B28+B33</f>
        <v>18200</v>
      </c>
      <c r="C34" s="24">
        <f t="shared" ref="C34:M34" si="65">C16+C19+C22+C25+C28+C33</f>
        <v>18200</v>
      </c>
      <c r="D34" s="24">
        <f t="shared" si="65"/>
        <v>18200</v>
      </c>
      <c r="E34" s="24">
        <f t="shared" si="65"/>
        <v>52400</v>
      </c>
      <c r="F34" s="24">
        <f t="shared" si="65"/>
        <v>58640</v>
      </c>
      <c r="G34" s="24">
        <f t="shared" si="65"/>
        <v>59160</v>
      </c>
      <c r="H34" s="24">
        <f t="shared" si="65"/>
        <v>108960</v>
      </c>
      <c r="I34" s="24">
        <f t="shared" si="65"/>
        <v>114960</v>
      </c>
      <c r="J34" s="24">
        <f t="shared" si="65"/>
        <v>115260</v>
      </c>
      <c r="K34" s="24">
        <f t="shared" si="65"/>
        <v>189680</v>
      </c>
      <c r="L34" s="24">
        <f t="shared" si="65"/>
        <v>189680</v>
      </c>
      <c r="M34" s="25">
        <f t="shared" si="65"/>
        <v>189680</v>
      </c>
      <c r="N34" s="70">
        <f>SUM(B34:M34)</f>
        <v>1133020</v>
      </c>
      <c r="O34" s="14"/>
    </row>
    <row r="35" spans="2:15" ht="15.75" thickBot="1" x14ac:dyDescent="0.3">
      <c r="B35" s="23">
        <f t="shared" ref="B35:M35" si="66">B9-B34</f>
        <v>21800</v>
      </c>
      <c r="C35" s="24">
        <f t="shared" si="66"/>
        <v>21800</v>
      </c>
      <c r="D35" s="24">
        <f t="shared" si="66"/>
        <v>21800</v>
      </c>
      <c r="E35" s="24">
        <f t="shared" si="66"/>
        <v>27600</v>
      </c>
      <c r="F35" s="24">
        <f t="shared" si="66"/>
        <v>45360</v>
      </c>
      <c r="G35" s="24">
        <f t="shared" si="66"/>
        <v>96840</v>
      </c>
      <c r="H35" s="24">
        <f t="shared" si="66"/>
        <v>47040</v>
      </c>
      <c r="I35" s="24">
        <f t="shared" si="66"/>
        <v>41040</v>
      </c>
      <c r="J35" s="24">
        <f t="shared" si="66"/>
        <v>70740</v>
      </c>
      <c r="K35" s="24">
        <f t="shared" si="66"/>
        <v>58320</v>
      </c>
      <c r="L35" s="24">
        <f t="shared" si="66"/>
        <v>58320</v>
      </c>
      <c r="M35" s="25">
        <f t="shared" si="66"/>
        <v>58320</v>
      </c>
      <c r="N35" s="71">
        <f>SUM(B35:M35)</f>
        <v>568980</v>
      </c>
      <c r="O35" s="14"/>
    </row>
  </sheetData>
  <mergeCells count="9">
    <mergeCell ref="A23:A25"/>
    <mergeCell ref="A26:A28"/>
    <mergeCell ref="A20:A22"/>
    <mergeCell ref="B11:M11"/>
    <mergeCell ref="B2:M2"/>
    <mergeCell ref="A3:A5"/>
    <mergeCell ref="A6:A8"/>
    <mergeCell ref="A12:A16"/>
    <mergeCell ref="A17:A1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O20"/>
  <sheetViews>
    <sheetView workbookViewId="0"/>
  </sheetViews>
  <sheetFormatPr defaultRowHeight="15" x14ac:dyDescent="0.25"/>
  <cols>
    <col min="2" max="13" width="9.28515625" bestFit="1" customWidth="1"/>
    <col min="14" max="15" width="10.5703125" bestFit="1" customWidth="1"/>
  </cols>
  <sheetData>
    <row r="18" spans="1:15" x14ac:dyDescent="0.25">
      <c r="B18" s="12">
        <v>42370</v>
      </c>
      <c r="C18" s="12">
        <v>42401</v>
      </c>
      <c r="D18" s="12">
        <v>42430</v>
      </c>
      <c r="E18" s="12">
        <v>42461</v>
      </c>
      <c r="F18" s="12">
        <v>42491</v>
      </c>
      <c r="G18" s="12">
        <v>42522</v>
      </c>
      <c r="H18" s="12">
        <v>42552</v>
      </c>
      <c r="I18" s="12">
        <v>42583</v>
      </c>
      <c r="J18" s="12">
        <v>42614</v>
      </c>
      <c r="K18" s="12">
        <v>42644</v>
      </c>
      <c r="L18" s="12">
        <v>42675</v>
      </c>
      <c r="M18" s="12">
        <v>42705</v>
      </c>
    </row>
    <row r="19" spans="1:15" x14ac:dyDescent="0.25">
      <c r="A19" t="s">
        <v>5</v>
      </c>
      <c r="B19" s="13">
        <f>Exact!B9</f>
        <v>40000</v>
      </c>
      <c r="C19" s="13">
        <f>Exact!C9</f>
        <v>40000</v>
      </c>
      <c r="D19" s="13">
        <f>Exact!D9</f>
        <v>40000</v>
      </c>
      <c r="E19" s="13">
        <f>Exact!E9</f>
        <v>80000</v>
      </c>
      <c r="F19" s="13">
        <f>Exact!F9</f>
        <v>104000</v>
      </c>
      <c r="G19" s="13">
        <f>Exact!G9</f>
        <v>156000</v>
      </c>
      <c r="H19" s="13">
        <f>Exact!H9</f>
        <v>156000</v>
      </c>
      <c r="I19" s="13">
        <f>Exact!I9</f>
        <v>156000</v>
      </c>
      <c r="J19" s="13">
        <f>Exact!J9</f>
        <v>186000</v>
      </c>
      <c r="K19" s="13">
        <f>Exact!K9</f>
        <v>248000</v>
      </c>
      <c r="L19" s="13">
        <f>Exact!L9</f>
        <v>248000</v>
      </c>
      <c r="M19" s="13">
        <f>Exact!M9</f>
        <v>248000</v>
      </c>
      <c r="N19" s="13"/>
      <c r="O19" s="13"/>
    </row>
    <row r="20" spans="1:15" x14ac:dyDescent="0.25">
      <c r="A20" t="s">
        <v>6</v>
      </c>
      <c r="B20" s="13">
        <f>Exact!B34</f>
        <v>18200</v>
      </c>
      <c r="C20" s="13">
        <f>Exact!C34</f>
        <v>18200</v>
      </c>
      <c r="D20" s="13">
        <f>Exact!D34</f>
        <v>18200</v>
      </c>
      <c r="E20" s="13">
        <f>Exact!E34</f>
        <v>52400</v>
      </c>
      <c r="F20" s="13">
        <f>Exact!F34</f>
        <v>58640</v>
      </c>
      <c r="G20" s="13">
        <f>Exact!G34</f>
        <v>59160</v>
      </c>
      <c r="H20" s="13">
        <f>Exact!H34</f>
        <v>108960</v>
      </c>
      <c r="I20" s="13">
        <f>Exact!I34</f>
        <v>114960</v>
      </c>
      <c r="J20" s="13">
        <f>Exact!J34</f>
        <v>115260</v>
      </c>
      <c r="K20" s="13">
        <f>Exact!K34</f>
        <v>189680</v>
      </c>
      <c r="L20" s="13">
        <f>Exact!L34</f>
        <v>189680</v>
      </c>
      <c r="M20" s="13">
        <f>Exact!M34</f>
        <v>189680</v>
      </c>
      <c r="N20" s="13"/>
      <c r="O20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O24"/>
  <sheetViews>
    <sheetView tabSelected="1" workbookViewId="0"/>
  </sheetViews>
  <sheetFormatPr defaultRowHeight="15" x14ac:dyDescent="0.25"/>
  <cols>
    <col min="2" max="6" width="9.28515625" bestFit="1" customWidth="1"/>
    <col min="7" max="13" width="10.5703125" bestFit="1" customWidth="1"/>
    <col min="14" max="14" width="11.5703125" bestFit="1" customWidth="1"/>
    <col min="15" max="15" width="10.5703125" bestFit="1" customWidth="1"/>
  </cols>
  <sheetData>
    <row r="19" spans="1:15" x14ac:dyDescent="0.25">
      <c r="B19" s="12">
        <v>42370</v>
      </c>
      <c r="C19" s="12">
        <v>42401</v>
      </c>
      <c r="D19" s="12">
        <v>42430</v>
      </c>
      <c r="E19" s="12">
        <v>42461</v>
      </c>
      <c r="F19" s="12">
        <v>42491</v>
      </c>
      <c r="G19" s="12">
        <v>42522</v>
      </c>
      <c r="H19" s="12">
        <v>42552</v>
      </c>
      <c r="I19" s="12">
        <v>42583</v>
      </c>
      <c r="J19" s="12">
        <v>42614</v>
      </c>
      <c r="K19" s="12">
        <v>42644</v>
      </c>
      <c r="L19" s="12">
        <v>42675</v>
      </c>
      <c r="M19" s="12">
        <v>42705</v>
      </c>
    </row>
    <row r="20" spans="1:15" hidden="1" x14ac:dyDescent="0.25">
      <c r="A20" t="s">
        <v>5</v>
      </c>
      <c r="B20" s="13">
        <f>Exact!B9</f>
        <v>40000</v>
      </c>
      <c r="C20" s="13">
        <f>Exact!C9</f>
        <v>40000</v>
      </c>
      <c r="D20" s="13">
        <f>Exact!D9</f>
        <v>40000</v>
      </c>
      <c r="E20" s="13">
        <f>Exact!E9</f>
        <v>80000</v>
      </c>
      <c r="F20" s="13">
        <f>Exact!F9</f>
        <v>104000</v>
      </c>
      <c r="G20" s="13">
        <f>Exact!G9</f>
        <v>156000</v>
      </c>
      <c r="H20" s="13">
        <f>Exact!H9</f>
        <v>156000</v>
      </c>
      <c r="I20" s="13">
        <f>Exact!I9</f>
        <v>156000</v>
      </c>
      <c r="J20" s="13">
        <f>Exact!J9</f>
        <v>186000</v>
      </c>
      <c r="K20" s="13">
        <f>Exact!K9</f>
        <v>248000</v>
      </c>
      <c r="L20" s="13">
        <f>Exact!L9</f>
        <v>248000</v>
      </c>
      <c r="M20" s="13">
        <f>Exact!M9</f>
        <v>248000</v>
      </c>
      <c r="N20" s="13"/>
      <c r="O20" s="13"/>
    </row>
    <row r="21" spans="1:15" hidden="1" x14ac:dyDescent="0.25">
      <c r="A21" t="s">
        <v>6</v>
      </c>
      <c r="B21" s="13">
        <f>Exact!B34</f>
        <v>18200</v>
      </c>
      <c r="C21" s="13">
        <f>Exact!C34</f>
        <v>18200</v>
      </c>
      <c r="D21" s="13">
        <f>Exact!D34</f>
        <v>18200</v>
      </c>
      <c r="E21" s="13">
        <f>Exact!E34</f>
        <v>52400</v>
      </c>
      <c r="F21" s="13">
        <f>Exact!F34</f>
        <v>58640</v>
      </c>
      <c r="G21" s="13">
        <f>Exact!G34</f>
        <v>59160</v>
      </c>
      <c r="H21" s="13">
        <f>Exact!H34</f>
        <v>108960</v>
      </c>
      <c r="I21" s="13">
        <f>Exact!I34</f>
        <v>114960</v>
      </c>
      <c r="J21" s="13">
        <f>Exact!J34</f>
        <v>115260</v>
      </c>
      <c r="K21" s="13">
        <f>Exact!K34</f>
        <v>189680</v>
      </c>
      <c r="L21" s="13">
        <f>Exact!L34</f>
        <v>189680</v>
      </c>
      <c r="M21" s="13">
        <f>Exact!M34</f>
        <v>189680</v>
      </c>
      <c r="N21" s="13"/>
      <c r="O21" s="13"/>
    </row>
    <row r="22" spans="1:15" x14ac:dyDescent="0.25">
      <c r="A22" t="s">
        <v>5</v>
      </c>
      <c r="B22" s="13">
        <f>SUM($B$20:B20)</f>
        <v>40000</v>
      </c>
      <c r="C22" s="13">
        <f>SUM($B$20:C20)</f>
        <v>80000</v>
      </c>
      <c r="D22" s="13">
        <f>SUM($B$20:D20)</f>
        <v>120000</v>
      </c>
      <c r="E22" s="13">
        <f>SUM($B$20:E20)</f>
        <v>200000</v>
      </c>
      <c r="F22" s="13">
        <f>SUM($B$20:F20)</f>
        <v>304000</v>
      </c>
      <c r="G22" s="13">
        <f>SUM($B$20:G20)</f>
        <v>460000</v>
      </c>
      <c r="H22" s="13">
        <f>SUM($B$20:H20)</f>
        <v>616000</v>
      </c>
      <c r="I22" s="13">
        <f>SUM($B$20:I20)</f>
        <v>772000</v>
      </c>
      <c r="J22" s="13">
        <f>SUM($B$20:J20)</f>
        <v>958000</v>
      </c>
      <c r="K22" s="13">
        <f>SUM($B$20:K20)</f>
        <v>1206000</v>
      </c>
      <c r="L22" s="13">
        <f>SUM($B$20:L20)</f>
        <v>1454000</v>
      </c>
      <c r="M22" s="13">
        <f>SUM($B$20:M20)</f>
        <v>1702000</v>
      </c>
    </row>
    <row r="23" spans="1:15" x14ac:dyDescent="0.25">
      <c r="A23" t="s">
        <v>6</v>
      </c>
      <c r="B23" s="13">
        <f>SUM($B$21:B21)</f>
        <v>18200</v>
      </c>
      <c r="C23" s="13">
        <f>SUM($B$21:C21)</f>
        <v>36400</v>
      </c>
      <c r="D23" s="13">
        <f>SUM($B$21:D21)</f>
        <v>54600</v>
      </c>
      <c r="E23" s="13">
        <f>SUM($B$21:E21)</f>
        <v>107000</v>
      </c>
      <c r="F23" s="13">
        <f>SUM($B$21:F21)</f>
        <v>165640</v>
      </c>
      <c r="G23" s="13">
        <f>SUM($B$21:G21)</f>
        <v>224800</v>
      </c>
      <c r="H23" s="13">
        <f>SUM($B$21:H21)</f>
        <v>333760</v>
      </c>
      <c r="I23" s="13">
        <f>SUM($B$21:I21)</f>
        <v>448720</v>
      </c>
      <c r="J23" s="13">
        <f>SUM($B$21:J21)</f>
        <v>563980</v>
      </c>
      <c r="K23" s="13">
        <f>SUM($B$21:K21)</f>
        <v>753660</v>
      </c>
      <c r="L23" s="13">
        <f>SUM($B$21:L21)</f>
        <v>943340</v>
      </c>
      <c r="M23" s="13">
        <f>SUM($B$21:M21)</f>
        <v>1133020</v>
      </c>
    </row>
    <row r="24" spans="1:15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</sheetData>
  <pageMargins left="0.7" right="0.7" top="0.75" bottom="0.75" header="0.3" footer="0.3"/>
  <ignoredErrors>
    <ignoredError sqref="C22:F22 G22:M22 C23:L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Definition</vt:lpstr>
      <vt:lpstr>Exact</vt:lpstr>
      <vt:lpstr>Software - Profit</vt:lpstr>
      <vt:lpstr>Cost - Benifit</vt:lpstr>
      <vt:lpstr>Cumulative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2015-10-23T10:58:48Z</dcterms:modified>
</cp:coreProperties>
</file>