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30" windowWidth="18795" windowHeight="11700" tabRatio="785"/>
  </bookViews>
  <sheets>
    <sheet name="Cover" sheetId="8" r:id="rId1"/>
    <sheet name="Summery" sheetId="1" r:id="rId2"/>
    <sheet name="Business" sheetId="14" r:id="rId3"/>
    <sheet name="School" sheetId="9" r:id="rId4"/>
    <sheet name="Service" sheetId="11" r:id="rId5"/>
    <sheet name="Retail" sheetId="12" r:id="rId6"/>
    <sheet name="Tourism" sheetId="13" r:id="rId7"/>
    <sheet name="Team Member" sheetId="10" r:id="rId8"/>
    <sheet name="Skill Set" sheetId="15" r:id="rId9"/>
  </sheets>
  <definedNames>
    <definedName name="_xlnm._FilterDatabase" localSheetId="3" hidden="1">School!$B$1</definedName>
    <definedName name="Competency">'Team Member'!$C$4:$AI$10</definedName>
    <definedName name="CostPerHour">'Skill Set'!$G$2:$G$34</definedName>
    <definedName name="MemberList">'Team Member'!$B$4:$B$10</definedName>
    <definedName name="SkillList">'Skill Set'!$C$2:$C$34</definedName>
  </definedNames>
  <calcPr calcId="145621"/>
</workbook>
</file>

<file path=xl/calcChain.xml><?xml version="1.0" encoding="utf-8"?>
<calcChain xmlns="http://schemas.openxmlformats.org/spreadsheetml/2006/main">
  <c r="E20" i="15" l="1"/>
  <c r="F20" i="15" s="1"/>
  <c r="G20" i="15" s="1"/>
  <c r="G28" i="15" l="1"/>
  <c r="F28" i="15"/>
  <c r="E28" i="15"/>
  <c r="F6" i="13"/>
  <c r="E6" i="13"/>
  <c r="G6" i="13" s="1"/>
  <c r="F5" i="13"/>
  <c r="E5" i="13"/>
  <c r="G5" i="13" s="1"/>
  <c r="F4" i="13"/>
  <c r="E4" i="13"/>
  <c r="G4" i="13" s="1"/>
  <c r="F3" i="13"/>
  <c r="E3" i="13"/>
  <c r="F2" i="13"/>
  <c r="E2" i="13"/>
  <c r="G2" i="13" s="1"/>
  <c r="F6" i="12"/>
  <c r="E6" i="12"/>
  <c r="G6" i="12" s="1"/>
  <c r="F5" i="12"/>
  <c r="E5" i="12"/>
  <c r="G5" i="12" s="1"/>
  <c r="F4" i="12"/>
  <c r="E4" i="12"/>
  <c r="G4" i="12" s="1"/>
  <c r="F3" i="12"/>
  <c r="E3" i="12"/>
  <c r="G3" i="12" s="1"/>
  <c r="F2" i="12"/>
  <c r="E2" i="12"/>
  <c r="G2" i="12" s="1"/>
  <c r="F6" i="11"/>
  <c r="E6" i="11"/>
  <c r="G6" i="11" s="1"/>
  <c r="F5" i="11"/>
  <c r="E5" i="11"/>
  <c r="G5" i="11" s="1"/>
  <c r="F4" i="11"/>
  <c r="E4" i="11"/>
  <c r="G4" i="11" s="1"/>
  <c r="F3" i="11"/>
  <c r="E3" i="11"/>
  <c r="F2" i="11"/>
  <c r="E2" i="11"/>
  <c r="G2" i="11" s="1"/>
  <c r="F6" i="9"/>
  <c r="E6" i="9"/>
  <c r="G6" i="9" s="1"/>
  <c r="F5" i="9"/>
  <c r="E5" i="9"/>
  <c r="G5" i="9" s="1"/>
  <c r="F4" i="9"/>
  <c r="E4" i="9"/>
  <c r="G4" i="9" s="1"/>
  <c r="F3" i="9"/>
  <c r="E3" i="9"/>
  <c r="G3" i="9" s="1"/>
  <c r="F2" i="9"/>
  <c r="E2" i="9"/>
  <c r="G2" i="9" s="1"/>
  <c r="F3" i="14"/>
  <c r="F4" i="14"/>
  <c r="F5" i="14"/>
  <c r="F6" i="14"/>
  <c r="F2" i="14"/>
  <c r="E3" i="14"/>
  <c r="E4" i="14"/>
  <c r="G4" i="14" s="1"/>
  <c r="E5" i="14"/>
  <c r="G5" i="14" s="1"/>
  <c r="E6" i="14"/>
  <c r="G6" i="14" s="1"/>
  <c r="E2" i="14"/>
  <c r="G2" i="14" s="1"/>
  <c r="H6" i="9" l="1"/>
  <c r="H5" i="9"/>
  <c r="H5" i="13"/>
  <c r="H4" i="11"/>
  <c r="I4" i="11" s="1"/>
  <c r="H2" i="11"/>
  <c r="I2" i="11" s="1"/>
  <c r="H5" i="11"/>
  <c r="I5" i="11" s="1"/>
  <c r="H5" i="12"/>
  <c r="I5" i="12" s="1"/>
  <c r="H6" i="14"/>
  <c r="H3" i="9"/>
  <c r="I3" i="9" s="1"/>
  <c r="H6" i="13"/>
  <c r="I6" i="13" s="1"/>
  <c r="H4" i="14"/>
  <c r="H4" i="13"/>
  <c r="I4" i="13" s="1"/>
  <c r="H4" i="9"/>
  <c r="I4" i="9" s="1"/>
  <c r="H6" i="11"/>
  <c r="I6" i="11" s="1"/>
  <c r="H3" i="12"/>
  <c r="I3" i="12" s="1"/>
  <c r="H6" i="12"/>
  <c r="I6" i="12" s="1"/>
  <c r="H2" i="9"/>
  <c r="I2" i="9" s="1"/>
  <c r="H3" i="13"/>
  <c r="I5" i="13"/>
  <c r="I5" i="9"/>
  <c r="I6" i="9"/>
  <c r="H3" i="11"/>
  <c r="H2" i="13"/>
  <c r="I2" i="13" s="1"/>
  <c r="H2" i="12"/>
  <c r="I2" i="12" s="1"/>
  <c r="H5" i="14"/>
  <c r="H2" i="14"/>
  <c r="G3" i="13"/>
  <c r="H4" i="12"/>
  <c r="I4" i="12" s="1"/>
  <c r="G3" i="11"/>
  <c r="H3" i="14"/>
  <c r="G3" i="14"/>
  <c r="E14" i="15"/>
  <c r="F14" i="15" s="1"/>
  <c r="G14" i="15" s="1"/>
  <c r="G13" i="15"/>
  <c r="F13" i="15"/>
  <c r="E13" i="15"/>
  <c r="D4" i="1"/>
  <c r="D5" i="1"/>
  <c r="D6" i="1"/>
  <c r="D7" i="1"/>
  <c r="D8" i="1"/>
  <c r="D9" i="1"/>
  <c r="C3" i="1"/>
  <c r="C4" i="1"/>
  <c r="C5" i="1"/>
  <c r="C6" i="1"/>
  <c r="C7" i="1"/>
  <c r="C8" i="1"/>
  <c r="C9" i="1"/>
  <c r="G3" i="1"/>
  <c r="G7" i="1"/>
  <c r="G6" i="1"/>
  <c r="G5" i="1"/>
  <c r="G4" i="1"/>
  <c r="E3" i="15"/>
  <c r="E4" i="15"/>
  <c r="F4" i="15" s="1"/>
  <c r="G4" i="15" s="1"/>
  <c r="E5" i="15"/>
  <c r="E6" i="15"/>
  <c r="E7" i="15"/>
  <c r="E8" i="15"/>
  <c r="F8" i="15" s="1"/>
  <c r="G8" i="15" s="1"/>
  <c r="E9" i="15"/>
  <c r="F9" i="15" s="1"/>
  <c r="G9" i="15" s="1"/>
  <c r="E10" i="15"/>
  <c r="F10" i="15" s="1"/>
  <c r="G10" i="15" s="1"/>
  <c r="E11" i="15"/>
  <c r="E12" i="15"/>
  <c r="F12" i="15" s="1"/>
  <c r="G12" i="15" s="1"/>
  <c r="E15" i="15"/>
  <c r="E16" i="15"/>
  <c r="F16" i="15" s="1"/>
  <c r="G16" i="15" s="1"/>
  <c r="E17" i="15"/>
  <c r="F17" i="15" s="1"/>
  <c r="G17" i="15" s="1"/>
  <c r="E18" i="15"/>
  <c r="F18" i="15" s="1"/>
  <c r="G18" i="15" s="1"/>
  <c r="E19" i="15"/>
  <c r="F19" i="15" s="1"/>
  <c r="G19" i="15" s="1"/>
  <c r="E21" i="15"/>
  <c r="F21" i="15" s="1"/>
  <c r="G21" i="15" s="1"/>
  <c r="E22" i="15"/>
  <c r="E23" i="15"/>
  <c r="F23" i="15" s="1"/>
  <c r="G23" i="15" s="1"/>
  <c r="E24" i="15"/>
  <c r="F24" i="15" s="1"/>
  <c r="G24" i="15" s="1"/>
  <c r="E25" i="15"/>
  <c r="F25" i="15" s="1"/>
  <c r="G25" i="15" s="1"/>
  <c r="E26" i="15"/>
  <c r="E27" i="15"/>
  <c r="F27" i="15" s="1"/>
  <c r="G27" i="15" s="1"/>
  <c r="E29" i="15"/>
  <c r="E30" i="15"/>
  <c r="F30" i="15" s="1"/>
  <c r="G30" i="15" s="1"/>
  <c r="E31" i="15"/>
  <c r="E32" i="15"/>
  <c r="F32" i="15" s="1"/>
  <c r="G32" i="15" s="1"/>
  <c r="E33" i="15"/>
  <c r="E34" i="15"/>
  <c r="E2" i="15"/>
  <c r="F3" i="15"/>
  <c r="G3" i="15" s="1"/>
  <c r="F5" i="15"/>
  <c r="G5" i="15" s="1"/>
  <c r="F6" i="15"/>
  <c r="G6" i="15" s="1"/>
  <c r="F7" i="15"/>
  <c r="G7" i="15" s="1"/>
  <c r="F11" i="15"/>
  <c r="G11" i="15" s="1"/>
  <c r="F15" i="15"/>
  <c r="F22" i="15"/>
  <c r="G22" i="15" s="1"/>
  <c r="F26" i="15"/>
  <c r="G26" i="15" s="1"/>
  <c r="F29" i="15"/>
  <c r="G29" i="15" s="1"/>
  <c r="F31" i="15"/>
  <c r="G31" i="15" s="1"/>
  <c r="F33" i="15"/>
  <c r="G33" i="15" s="1"/>
  <c r="F34" i="15"/>
  <c r="G34" i="15" s="1"/>
  <c r="F2" i="15"/>
  <c r="G2" i="15" s="1"/>
  <c r="G15" i="15"/>
  <c r="I3" i="11" l="1"/>
  <c r="I3" i="13"/>
  <c r="I2" i="14"/>
  <c r="I4" i="14"/>
  <c r="G8" i="1"/>
  <c r="I5" i="14" l="1"/>
  <c r="I6" i="14"/>
  <c r="H6" i="1"/>
  <c r="I3" i="14"/>
  <c r="D3" i="1" s="1"/>
  <c r="D10" i="1" s="1"/>
  <c r="H11" i="8" s="1"/>
  <c r="C10" i="1"/>
  <c r="H12" i="8" s="1"/>
  <c r="H7" i="1" l="1"/>
  <c r="H5" i="1"/>
  <c r="H4" i="1"/>
  <c r="H3" i="1"/>
  <c r="H8" i="1" l="1"/>
</calcChain>
</file>

<file path=xl/sharedStrings.xml><?xml version="1.0" encoding="utf-8"?>
<sst xmlns="http://schemas.openxmlformats.org/spreadsheetml/2006/main" count="166" uniqueCount="77">
  <si>
    <t>Total</t>
  </si>
  <si>
    <t>Cost</t>
  </si>
  <si>
    <t>Business</t>
  </si>
  <si>
    <t>Architecture</t>
  </si>
  <si>
    <t>Date</t>
  </si>
  <si>
    <t>Sr</t>
  </si>
  <si>
    <t>Name</t>
  </si>
  <si>
    <t>Arpan Kar</t>
  </si>
  <si>
    <t>Hassan Shaw</t>
  </si>
  <si>
    <t>By</t>
  </si>
  <si>
    <t>Brij Mohan Sharma</t>
  </si>
  <si>
    <t>Kanti Ranjan Mondal</t>
  </si>
  <si>
    <t>Rakhi Dey Kar</t>
  </si>
  <si>
    <t>Sourav Saha</t>
  </si>
  <si>
    <t>Sudarshan Acharya</t>
  </si>
  <si>
    <t>Operation Management</t>
  </si>
  <si>
    <t>Project Management</t>
  </si>
  <si>
    <t>Business Analysis</t>
  </si>
  <si>
    <t>Design</t>
  </si>
  <si>
    <t>Coding</t>
  </si>
  <si>
    <t>Testing</t>
  </si>
  <si>
    <t>Marketing</t>
  </si>
  <si>
    <t>Infrustructure Management</t>
  </si>
  <si>
    <t>HR &amp; Administration</t>
  </si>
  <si>
    <t>HR Management</t>
  </si>
  <si>
    <t>Strategy</t>
  </si>
  <si>
    <t>Marketing &amp; Sales</t>
  </si>
  <si>
    <t>Office management</t>
  </si>
  <si>
    <t>Finance</t>
  </si>
  <si>
    <t>Development</t>
  </si>
  <si>
    <t>Accounting</t>
  </si>
  <si>
    <t>Sale Management</t>
  </si>
  <si>
    <t>End Sale</t>
  </si>
  <si>
    <t>Customer Relationship Management</t>
  </si>
  <si>
    <t>Competency Metrix</t>
  </si>
  <si>
    <t>Travel Execution</t>
  </si>
  <si>
    <t>Office Execution</t>
  </si>
  <si>
    <t>Infrustructure Execution</t>
  </si>
  <si>
    <t>HR Execution</t>
  </si>
  <si>
    <t>Type</t>
  </si>
  <si>
    <t>HR Strategy</t>
  </si>
  <si>
    <t>Resourcing</t>
  </si>
  <si>
    <t>Administration Strategy</t>
  </si>
  <si>
    <t>Business Strategy</t>
  </si>
  <si>
    <t>Offering Strategy</t>
  </si>
  <si>
    <t>Finance Strategy</t>
  </si>
  <si>
    <t>Marketing Strategy</t>
  </si>
  <si>
    <t>Payroll</t>
  </si>
  <si>
    <t>Audit</t>
  </si>
  <si>
    <t>Taxation</t>
  </si>
  <si>
    <t>Hour</t>
  </si>
  <si>
    <t>19.10.2015</t>
  </si>
  <si>
    <t>Skill</t>
  </si>
  <si>
    <t>Cost Per Month</t>
  </si>
  <si>
    <t>Cost Per Hour</t>
  </si>
  <si>
    <t>Cost Per Anum</t>
  </si>
  <si>
    <t>Weitage</t>
  </si>
  <si>
    <t>Skill Index</t>
  </si>
  <si>
    <t>Unit Cost</t>
  </si>
  <si>
    <t>Total Cost</t>
  </si>
  <si>
    <t>Man Days</t>
  </si>
  <si>
    <t>Man Day</t>
  </si>
  <si>
    <t>Personel</t>
  </si>
  <si>
    <t>School</t>
  </si>
  <si>
    <t>Service</t>
  </si>
  <si>
    <t>Retail</t>
  </si>
  <si>
    <t>Tourism</t>
  </si>
  <si>
    <t>Hr</t>
  </si>
  <si>
    <t>Effort Calculation</t>
  </si>
  <si>
    <t>HR &amp; Admin</t>
  </si>
  <si>
    <t>Sales &amp; Marketing</t>
  </si>
  <si>
    <t>Category</t>
  </si>
  <si>
    <t>Visual Design</t>
  </si>
  <si>
    <t>Usability Design</t>
  </si>
  <si>
    <t>Member Index</t>
  </si>
  <si>
    <t>Market Survey</t>
  </si>
  <si>
    <t>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</si>
</sst>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0" fillId="2" borderId="4" xfId="0" applyFill="1" applyBorder="1"/>
    <xf numFmtId="0" fontId="0" fillId="2" borderId="0" xfId="0" applyFill="1" applyBorder="1"/>
    <xf numFmtId="2" fontId="0" fillId="2" borderId="0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 applyAlignment="1"/>
    <xf numFmtId="0" fontId="0" fillId="4" borderId="9" xfId="0" applyFill="1" applyBorder="1"/>
    <xf numFmtId="2" fontId="0" fillId="4" borderId="9" xfId="0" applyNumberFormat="1" applyFill="1" applyBorder="1"/>
    <xf numFmtId="0" fontId="1" fillId="3" borderId="9" xfId="0" applyFont="1" applyFill="1" applyBorder="1" applyAlignment="1">
      <alignment horizontal="center" vertical="center"/>
    </xf>
    <xf numFmtId="0" fontId="1" fillId="3" borderId="9" xfId="0" applyFont="1" applyFill="1" applyBorder="1"/>
    <xf numFmtId="4" fontId="0" fillId="2" borderId="0" xfId="0" applyNumberFormat="1" applyFill="1" applyBorder="1" applyAlignment="1"/>
    <xf numFmtId="4" fontId="1" fillId="3" borderId="9" xfId="0" applyNumberFormat="1" applyFont="1" applyFill="1" applyBorder="1" applyAlignment="1">
      <alignment horizontal="center" vertical="center"/>
    </xf>
    <xf numFmtId="4" fontId="0" fillId="4" borderId="9" xfId="0" applyNumberFormat="1" applyFill="1" applyBorder="1"/>
    <xf numFmtId="4" fontId="1" fillId="3" borderId="9" xfId="0" applyNumberFormat="1" applyFont="1" applyFill="1" applyBorder="1"/>
    <xf numFmtId="4" fontId="0" fillId="2" borderId="0" xfId="0" applyNumberFormat="1" applyFill="1" applyBorder="1"/>
    <xf numFmtId="4" fontId="0" fillId="2" borderId="0" xfId="0" applyNumberFormat="1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8" xfId="0" applyFill="1" applyBorder="1"/>
    <xf numFmtId="1" fontId="0" fillId="4" borderId="9" xfId="0" applyNumberFormat="1" applyFill="1" applyBorder="1"/>
    <xf numFmtId="0" fontId="1" fillId="3" borderId="9" xfId="0" applyFont="1" applyFill="1" applyBorder="1" applyAlignment="1">
      <alignment horizontal="center" textRotation="90"/>
    </xf>
    <xf numFmtId="0" fontId="1" fillId="3" borderId="1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64" fontId="0" fillId="0" borderId="0" xfId="0" applyNumberFormat="1"/>
    <xf numFmtId="4" fontId="0" fillId="0" borderId="0" xfId="0" applyNumberFormat="1"/>
    <xf numFmtId="164" fontId="1" fillId="3" borderId="9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4" borderId="9" xfId="0" applyNumberFormat="1" applyFill="1" applyBorder="1"/>
    <xf numFmtId="0" fontId="0" fillId="0" borderId="0" xfId="0" applyNumberFormat="1"/>
    <xf numFmtId="0" fontId="1" fillId="3" borderId="9" xfId="0" applyNumberFormat="1" applyFont="1" applyFill="1" applyBorder="1" applyAlignment="1">
      <alignment horizontal="center" vertical="center"/>
    </xf>
    <xf numFmtId="14" fontId="1" fillId="3" borderId="9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0" fillId="4" borderId="9" xfId="0" applyNumberFormat="1" applyFill="1" applyBorder="1"/>
    <xf numFmtId="164" fontId="1" fillId="3" borderId="9" xfId="0" applyNumberFormat="1" applyFont="1" applyFill="1" applyBorder="1"/>
    <xf numFmtId="14" fontId="0" fillId="2" borderId="9" xfId="0" applyNumberFormat="1" applyFill="1" applyBorder="1"/>
    <xf numFmtId="0" fontId="0" fillId="2" borderId="9" xfId="0" applyFill="1" applyBorder="1"/>
    <xf numFmtId="2" fontId="0" fillId="2" borderId="19" xfId="0" applyNumberFormat="1" applyFill="1" applyBorder="1"/>
    <xf numFmtId="2" fontId="0" fillId="2" borderId="9" xfId="0" applyNumberFormat="1" applyFill="1" applyBorder="1"/>
    <xf numFmtId="2" fontId="0" fillId="4" borderId="10" xfId="0" applyNumberFormat="1" applyFill="1" applyBorder="1"/>
    <xf numFmtId="0" fontId="1" fillId="3" borderId="11" xfId="0" applyFont="1" applyFill="1" applyBorder="1" applyAlignment="1">
      <alignment horizontal="center" textRotation="90"/>
    </xf>
    <xf numFmtId="2" fontId="0" fillId="2" borderId="15" xfId="0" applyNumberFormat="1" applyFill="1" applyBorder="1"/>
    <xf numFmtId="2" fontId="0" fillId="2" borderId="11" xfId="0" applyNumberFormat="1" applyFill="1" applyBorder="1"/>
    <xf numFmtId="0" fontId="1" fillId="3" borderId="24" xfId="0" applyFont="1" applyFill="1" applyBorder="1" applyAlignment="1">
      <alignment horizontal="center" textRotation="90"/>
    </xf>
    <xf numFmtId="0" fontId="1" fillId="3" borderId="25" xfId="0" applyFont="1" applyFill="1" applyBorder="1" applyAlignment="1">
      <alignment horizontal="center" textRotation="90"/>
    </xf>
    <xf numFmtId="2" fontId="0" fillId="2" borderId="26" xfId="0" applyNumberFormat="1" applyFill="1" applyBorder="1"/>
    <xf numFmtId="2" fontId="0" fillId="2" borderId="27" xfId="0" applyNumberFormat="1" applyFill="1" applyBorder="1"/>
    <xf numFmtId="2" fontId="0" fillId="2" borderId="24" xfId="0" applyNumberFormat="1" applyFill="1" applyBorder="1"/>
    <xf numFmtId="2" fontId="0" fillId="2" borderId="25" xfId="0" applyNumberFormat="1" applyFill="1" applyBorder="1"/>
    <xf numFmtId="2" fontId="0" fillId="2" borderId="28" xfId="0" applyNumberFormat="1" applyFill="1" applyBorder="1"/>
    <xf numFmtId="2" fontId="0" fillId="2" borderId="29" xfId="0" applyNumberFormat="1" applyFill="1" applyBorder="1"/>
    <xf numFmtId="2" fontId="0" fillId="2" borderId="30" xfId="0" applyNumberFormat="1" applyFill="1" applyBorder="1"/>
    <xf numFmtId="2" fontId="0" fillId="2" borderId="31" xfId="0" applyNumberFormat="1" applyFill="1" applyBorder="1"/>
    <xf numFmtId="2" fontId="0" fillId="2" borderId="32" xfId="0" applyNumberFormat="1" applyFill="1" applyBorder="1"/>
    <xf numFmtId="2" fontId="0" fillId="2" borderId="33" xfId="0" applyNumberFormat="1" applyFill="1" applyBorder="1"/>
    <xf numFmtId="0" fontId="1" fillId="3" borderId="10" xfId="0" applyFont="1" applyFill="1" applyBorder="1" applyAlignment="1">
      <alignment horizontal="center" textRotation="90"/>
    </xf>
    <xf numFmtId="2" fontId="0" fillId="2" borderId="18" xfId="0" applyNumberFormat="1" applyFill="1" applyBorder="1"/>
    <xf numFmtId="2" fontId="0" fillId="2" borderId="10" xfId="0" applyNumberFormat="1" applyFill="1" applyBorder="1"/>
    <xf numFmtId="2" fontId="0" fillId="2" borderId="37" xfId="0" applyNumberFormat="1" applyFill="1" applyBorder="1"/>
    <xf numFmtId="2" fontId="0" fillId="2" borderId="38" xfId="0" applyNumberFormat="1" applyFill="1" applyBorder="1"/>
    <xf numFmtId="2" fontId="0" fillId="2" borderId="39" xfId="0" applyNumberFormat="1" applyFill="1" applyBorder="1"/>
    <xf numFmtId="0" fontId="1" fillId="3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left"/>
    </xf>
    <xf numFmtId="2" fontId="0" fillId="4" borderId="10" xfId="0" applyNumberFormat="1" applyFill="1" applyBorder="1" applyAlignment="1">
      <alignment horizontal="right"/>
    </xf>
    <xf numFmtId="2" fontId="0" fillId="4" borderId="12" xfId="0" applyNumberFormat="1" applyFill="1" applyBorder="1" applyAlignment="1">
      <alignment horizontal="right"/>
    </xf>
    <xf numFmtId="2" fontId="0" fillId="4" borderId="11" xfId="0" applyNumberFormat="1" applyFill="1" applyBorder="1" applyAlignment="1">
      <alignment horizontal="right"/>
    </xf>
    <xf numFmtId="164" fontId="0" fillId="4" borderId="10" xfId="0" applyNumberFormat="1" applyFill="1" applyBorder="1" applyAlignment="1">
      <alignment horizontal="right"/>
    </xf>
    <xf numFmtId="164" fontId="0" fillId="4" borderId="12" xfId="0" applyNumberFormat="1" applyFill="1" applyBorder="1" applyAlignment="1">
      <alignment horizontal="right"/>
    </xf>
    <xf numFmtId="164" fontId="0" fillId="4" borderId="11" xfId="0" applyNumberFormat="1" applyFill="1" applyBorder="1" applyAlignment="1">
      <alignment horizontal="right"/>
    </xf>
    <xf numFmtId="0" fontId="0" fillId="2" borderId="14" xfId="0" applyFill="1" applyBorder="1" applyAlignment="1">
      <alignment horizontal="center"/>
    </xf>
    <xf numFmtId="0" fontId="1" fillId="3" borderId="34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0" fillId="0" borderId="17" xfId="0" applyBorder="1" applyAlignment="1">
      <alignment horizontal="center"/>
    </xf>
    <xf numFmtId="0" fontId="1" fillId="3" borderId="19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19050</xdr:rowOff>
    </xdr:from>
    <xdr:to>
      <xdr:col>9</xdr:col>
      <xdr:colOff>457200</xdr:colOff>
      <xdr:row>4</xdr:row>
      <xdr:rowOff>19050</xdr:rowOff>
    </xdr:to>
    <xdr:pic>
      <xdr:nvPicPr>
        <xdr:cNvPr id="8193" name="Picture 1" descr="Document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219075"/>
          <a:ext cx="27051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"/>
  <sheetViews>
    <sheetView tabSelected="1" workbookViewId="0">
      <selection activeCell="H11" sqref="H11:J11"/>
    </sheetView>
  </sheetViews>
  <sheetFormatPr defaultRowHeight="15" x14ac:dyDescent="0.25"/>
  <cols>
    <col min="1" max="1" width="2.85546875" style="1" customWidth="1"/>
    <col min="2" max="4" width="9.140625" style="1"/>
    <col min="5" max="5" width="11.7109375" style="1" bestFit="1" customWidth="1"/>
    <col min="6" max="16384" width="9.140625" style="1"/>
  </cols>
  <sheetData>
    <row r="1" spans="2:15" ht="15.75" thickBot="1" x14ac:dyDescent="0.3"/>
    <row r="2" spans="2:15" x14ac:dyDescent="0.25"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1"/>
    </row>
    <row r="3" spans="2:15" x14ac:dyDescent="0.25"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2"/>
    </row>
    <row r="4" spans="2:15" x14ac:dyDescent="0.25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22"/>
    </row>
    <row r="5" spans="2:15" x14ac:dyDescent="0.25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22"/>
    </row>
    <row r="6" spans="2:15" x14ac:dyDescent="0.25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22"/>
    </row>
    <row r="7" spans="2:15" x14ac:dyDescent="0.25"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22"/>
    </row>
    <row r="8" spans="2:15" x14ac:dyDescent="0.25"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22"/>
    </row>
    <row r="9" spans="2:15" x14ac:dyDescent="0.25"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22"/>
    </row>
    <row r="10" spans="2:15" x14ac:dyDescent="0.25">
      <c r="B10" s="3"/>
      <c r="C10" s="4"/>
      <c r="D10" s="4"/>
      <c r="E10" s="4"/>
      <c r="F10" s="67" t="s">
        <v>68</v>
      </c>
      <c r="G10" s="68"/>
      <c r="H10" s="68"/>
      <c r="I10" s="68"/>
      <c r="J10" s="68"/>
      <c r="K10" s="4"/>
      <c r="L10" s="4"/>
      <c r="M10" s="4"/>
      <c r="N10" s="4"/>
      <c r="O10" s="22"/>
    </row>
    <row r="11" spans="2:15" x14ac:dyDescent="0.25">
      <c r="B11" s="3"/>
      <c r="C11" s="4"/>
      <c r="D11" s="4"/>
      <c r="E11" s="4"/>
      <c r="F11" s="67" t="s">
        <v>59</v>
      </c>
      <c r="G11" s="69"/>
      <c r="H11" s="74">
        <f>Summery!D10</f>
        <v>1775.5500000000002</v>
      </c>
      <c r="I11" s="75"/>
      <c r="J11" s="76"/>
      <c r="K11" s="4"/>
      <c r="L11" s="4"/>
      <c r="M11" s="4"/>
      <c r="N11" s="4"/>
      <c r="O11" s="22"/>
    </row>
    <row r="12" spans="2:15" x14ac:dyDescent="0.25">
      <c r="B12" s="3"/>
      <c r="C12" s="4"/>
      <c r="D12" s="4"/>
      <c r="E12" s="4"/>
      <c r="F12" s="67" t="s">
        <v>60</v>
      </c>
      <c r="G12" s="69"/>
      <c r="H12" s="71">
        <f>Summery!C10</f>
        <v>5</v>
      </c>
      <c r="I12" s="72"/>
      <c r="J12" s="73"/>
      <c r="K12" s="4"/>
      <c r="L12" s="4"/>
      <c r="M12" s="4"/>
      <c r="N12" s="4"/>
      <c r="O12" s="22"/>
    </row>
    <row r="13" spans="2:15" x14ac:dyDescent="0.25">
      <c r="B13" s="3"/>
      <c r="C13" s="4"/>
      <c r="D13" s="4"/>
      <c r="E13" s="4"/>
      <c r="F13" s="4"/>
      <c r="G13" s="4"/>
      <c r="H13" s="70"/>
      <c r="I13" s="70"/>
      <c r="J13" s="70"/>
      <c r="K13" s="4"/>
      <c r="L13" s="4"/>
      <c r="M13" s="4"/>
      <c r="N13" s="4"/>
      <c r="O13" s="22"/>
    </row>
    <row r="14" spans="2:15" x14ac:dyDescent="0.25"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22"/>
    </row>
    <row r="15" spans="2:15" x14ac:dyDescent="0.25"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22"/>
    </row>
    <row r="16" spans="2:15" x14ac:dyDescent="0.25"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22"/>
    </row>
    <row r="17" spans="2:15" x14ac:dyDescent="0.25">
      <c r="B17" s="3"/>
      <c r="D17" s="4"/>
      <c r="E17" s="5"/>
      <c r="F17" s="4"/>
      <c r="G17" s="4"/>
      <c r="H17" s="4"/>
      <c r="I17" s="4"/>
      <c r="J17" s="4"/>
      <c r="K17" s="4"/>
      <c r="L17" s="4"/>
      <c r="M17" s="4"/>
      <c r="N17" s="4"/>
      <c r="O17" s="22"/>
    </row>
    <row r="18" spans="2:15" x14ac:dyDescent="0.25">
      <c r="B18" s="3"/>
      <c r="C18" s="4"/>
      <c r="D18" s="4"/>
      <c r="F18" s="4"/>
      <c r="G18" s="4"/>
      <c r="H18" s="4"/>
      <c r="I18" s="4"/>
      <c r="J18" s="4"/>
      <c r="K18" s="4"/>
      <c r="L18" s="4"/>
      <c r="M18" s="4"/>
      <c r="N18" s="4"/>
      <c r="O18" s="22"/>
    </row>
    <row r="19" spans="2:15" x14ac:dyDescent="0.25"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22"/>
    </row>
    <row r="20" spans="2:15" ht="15.75" thickBot="1" x14ac:dyDescent="0.3"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23"/>
    </row>
  </sheetData>
  <sheetProtection sheet="1" objects="1" scenarios="1"/>
  <mergeCells count="6">
    <mergeCell ref="F10:J10"/>
    <mergeCell ref="F11:G11"/>
    <mergeCell ref="F12:G12"/>
    <mergeCell ref="H13:J13"/>
    <mergeCell ref="H12:J12"/>
    <mergeCell ref="H11:J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/>
  </sheetViews>
  <sheetFormatPr defaultRowHeight="15" x14ac:dyDescent="0.25"/>
  <cols>
    <col min="1" max="1" width="2.85546875" style="1" customWidth="1"/>
    <col min="2" max="2" width="28.5703125" style="1" customWidth="1"/>
    <col min="3" max="3" width="8.7109375" style="18" bestFit="1" customWidth="1"/>
    <col min="4" max="4" width="13.42578125" style="18" bestFit="1" customWidth="1"/>
    <col min="5" max="5" width="9.5703125" style="2" bestFit="1" customWidth="1"/>
    <col min="6" max="6" width="28.5703125" style="1" customWidth="1"/>
    <col min="7" max="7" width="8.7109375" style="18" bestFit="1" customWidth="1"/>
    <col min="8" max="8" width="11.7109375" style="18" bestFit="1" customWidth="1"/>
    <col min="9" max="9" width="9.5703125" style="2" bestFit="1" customWidth="1"/>
    <col min="10" max="10" width="12.42578125" style="1" bestFit="1" customWidth="1"/>
    <col min="11" max="11" width="6.28515625" style="1" bestFit="1" customWidth="1"/>
    <col min="12" max="12" width="9.140625" style="2"/>
    <col min="13" max="13" width="9.5703125" style="2" bestFit="1" customWidth="1"/>
    <col min="14" max="14" width="9.140625" style="1"/>
    <col min="15" max="15" width="6.28515625" style="1" bestFit="1" customWidth="1"/>
    <col min="16" max="16" width="9.140625" style="2"/>
    <col min="17" max="17" width="9.5703125" style="2" bestFit="1" customWidth="1"/>
    <col min="18" max="16384" width="9.140625" style="1"/>
  </cols>
  <sheetData>
    <row r="1" spans="1:17" x14ac:dyDescent="0.25">
      <c r="A1" s="4"/>
      <c r="B1" s="77" t="s">
        <v>62</v>
      </c>
      <c r="C1" s="77"/>
      <c r="D1" s="77"/>
      <c r="E1" s="8"/>
      <c r="F1" s="8"/>
      <c r="G1" s="13"/>
      <c r="H1" s="13"/>
      <c r="I1" s="8"/>
      <c r="J1" s="8"/>
      <c r="K1" s="8"/>
      <c r="L1" s="8"/>
      <c r="M1" s="8"/>
      <c r="N1" s="8"/>
      <c r="O1" s="8"/>
      <c r="P1" s="8"/>
      <c r="Q1" s="8"/>
    </row>
    <row r="2" spans="1:17" x14ac:dyDescent="0.25">
      <c r="A2" s="4"/>
      <c r="B2" s="11" t="s">
        <v>6</v>
      </c>
      <c r="C2" s="14" t="s">
        <v>61</v>
      </c>
      <c r="D2" s="14" t="s">
        <v>1</v>
      </c>
      <c r="E2" s="8" t="s">
        <v>67</v>
      </c>
      <c r="F2" s="11" t="s">
        <v>6</v>
      </c>
      <c r="G2" s="14" t="s">
        <v>61</v>
      </c>
      <c r="H2" s="14" t="s">
        <v>1</v>
      </c>
      <c r="I2" s="8"/>
      <c r="J2" s="8"/>
      <c r="K2" s="8"/>
      <c r="L2" s="8"/>
      <c r="M2" s="8"/>
      <c r="N2" s="8"/>
      <c r="O2" s="8"/>
      <c r="P2" s="8"/>
      <c r="Q2" s="8"/>
    </row>
    <row r="3" spans="1:17" x14ac:dyDescent="0.25">
      <c r="A3" s="4"/>
      <c r="B3" s="10" t="s">
        <v>7</v>
      </c>
      <c r="C3" s="15">
        <f>SUMIF(Business!B:B,B3,Business!D:D) + SUMIF(School!B:B,B3,School!D:D) + SUMIF(Service!B:B,B3,Service!D:D)+SUMIF(Retail!B:B,B3,Retail!D:D) + SUMIF(Tourism!B:B,B3,Tourism!D:D)</f>
        <v>5</v>
      </c>
      <c r="D3" s="34">
        <f>SUMIF(Business!B:B,B3,Business!I:I) + SUMIF(School!B:B,B3,School!I:I) + SUMIF(Service!B:B,B3,Service!I:I)+SUMIF(Retail!B:B,B3,Retail!I:I) + SUMIF(Tourism!B:B,B3,Tourism!I:I)</f>
        <v>1775.5500000000002</v>
      </c>
      <c r="E3" s="5"/>
      <c r="F3" s="10" t="s">
        <v>2</v>
      </c>
      <c r="G3" s="15">
        <f>SUM(Business!D:D)</f>
        <v>5</v>
      </c>
      <c r="H3" s="34">
        <f>SUM(Business!I:I)</f>
        <v>1775.5500000000002</v>
      </c>
      <c r="I3" s="5"/>
      <c r="J3" s="4"/>
      <c r="K3" s="4"/>
      <c r="L3" s="5"/>
      <c r="M3" s="5"/>
      <c r="N3" s="4"/>
      <c r="O3" s="4"/>
      <c r="P3" s="5"/>
      <c r="Q3" s="5"/>
    </row>
    <row r="4" spans="1:17" x14ac:dyDescent="0.25">
      <c r="A4" s="4"/>
      <c r="B4" s="10" t="s">
        <v>10</v>
      </c>
      <c r="C4" s="15">
        <f>SUMIF(Business!B:B,B4,Business!D:D) + SUMIF(School!B:B,B4,School!D:D) + SUMIF(Service!B:B,B4,Service!D:D)+SUMIF(Retail!B:B,B4,Retail!D:D) + SUMIF(Tourism!B:B,B4,Tourism!D:D)</f>
        <v>0</v>
      </c>
      <c r="D4" s="34">
        <f>SUMIF(Business!B:B,B4,Business!I:I) + SUMIF(School!B:B,B4,School!I:I) + SUMIF(Service!B:B,B4,Service!I:I)+SUMIF(Retail!B:B,B4,Retail!I:I) + SUMIF(Tourism!B:B,B4,Tourism!I:I)</f>
        <v>0</v>
      </c>
      <c r="E4" s="5"/>
      <c r="F4" s="10" t="s">
        <v>63</v>
      </c>
      <c r="G4" s="15">
        <f>SUM(School!D:D)</f>
        <v>0</v>
      </c>
      <c r="H4" s="34">
        <f>SUM(School!I:I)</f>
        <v>0</v>
      </c>
      <c r="I4" s="5"/>
      <c r="J4" s="4"/>
      <c r="K4" s="4"/>
      <c r="L4" s="5"/>
      <c r="M4" s="5"/>
      <c r="N4" s="4"/>
      <c r="O4" s="4"/>
      <c r="P4" s="5"/>
      <c r="Q4" s="5"/>
    </row>
    <row r="5" spans="1:17" x14ac:dyDescent="0.25">
      <c r="A5" s="4"/>
      <c r="B5" s="10" t="s">
        <v>8</v>
      </c>
      <c r="C5" s="15">
        <f>SUMIF(Business!B:B,B5,Business!D:D) + SUMIF(School!B:B,B5,School!D:D) + SUMIF(Service!B:B,B5,Service!D:D)+SUMIF(Retail!B:B,B5,Retail!D:D) + SUMIF(Tourism!B:B,B5,Tourism!D:D)</f>
        <v>0</v>
      </c>
      <c r="D5" s="34">
        <f>SUMIF(Business!B:B,B5,Business!I:I) + SUMIF(School!B:B,B5,School!I:I) + SUMIF(Service!B:B,B5,Service!I:I)+SUMIF(Retail!B:B,B5,Retail!I:I) + SUMIF(Tourism!B:B,B5,Tourism!I:I)</f>
        <v>0</v>
      </c>
      <c r="E5" s="5"/>
      <c r="F5" s="10" t="s">
        <v>64</v>
      </c>
      <c r="G5" s="15">
        <f>SUM(Service!D:D)</f>
        <v>0</v>
      </c>
      <c r="H5" s="34">
        <f>SUM(Service!I:I)</f>
        <v>0</v>
      </c>
      <c r="I5" s="5"/>
      <c r="J5" s="4"/>
      <c r="K5" s="4"/>
      <c r="L5" s="5"/>
      <c r="M5" s="5"/>
      <c r="N5" s="4"/>
      <c r="O5" s="4"/>
      <c r="P5" s="5"/>
      <c r="Q5" s="5"/>
    </row>
    <row r="6" spans="1:17" x14ac:dyDescent="0.25">
      <c r="A6" s="4"/>
      <c r="B6" s="10" t="s">
        <v>11</v>
      </c>
      <c r="C6" s="15">
        <f>SUMIF(Business!B:B,B6,Business!D:D) + SUMIF(School!B:B,B6,School!D:D) + SUMIF(Service!B:B,B6,Service!D:D)+SUMIF(Retail!B:B,B6,Retail!D:D) + SUMIF(Tourism!B:B,B6,Tourism!D:D)</f>
        <v>0</v>
      </c>
      <c r="D6" s="34">
        <f>SUMIF(Business!B:B,B6,Business!I:I) + SUMIF(School!B:B,B6,School!I:I) + SUMIF(Service!B:B,B6,Service!I:I)+SUMIF(Retail!B:B,B6,Retail!I:I) + SUMIF(Tourism!B:B,B6,Tourism!I:I)</f>
        <v>0</v>
      </c>
      <c r="E6" s="5"/>
      <c r="F6" s="10" t="s">
        <v>65</v>
      </c>
      <c r="G6" s="15">
        <f>SUM(Retail!D:D)</f>
        <v>0</v>
      </c>
      <c r="H6" s="34">
        <f>SUM(Retail!I:I)</f>
        <v>0</v>
      </c>
      <c r="I6" s="5"/>
      <c r="J6" s="4"/>
      <c r="K6" s="4"/>
      <c r="L6" s="5"/>
      <c r="M6" s="5"/>
      <c r="N6" s="4"/>
      <c r="O6" s="4"/>
      <c r="P6" s="5"/>
      <c r="Q6" s="5"/>
    </row>
    <row r="7" spans="1:17" x14ac:dyDescent="0.25">
      <c r="A7" s="4"/>
      <c r="B7" s="10" t="s">
        <v>12</v>
      </c>
      <c r="C7" s="15">
        <f>SUMIF(Business!B:B,B7,Business!D:D) + SUMIF(School!B:B,B7,School!D:D) + SUMIF(Service!B:B,B7,Service!D:D)+SUMIF(Retail!B:B,B7,Retail!D:D) + SUMIF(Tourism!B:B,B7,Tourism!D:D)</f>
        <v>0</v>
      </c>
      <c r="D7" s="34">
        <f>SUMIF(Business!B:B,B7,Business!I:I) + SUMIF(School!B:B,B7,School!I:I) + SUMIF(Service!B:B,B7,Service!I:I)+SUMIF(Retail!B:B,B7,Retail!I:I) + SUMIF(Tourism!B:B,B7,Tourism!I:I)</f>
        <v>0</v>
      </c>
      <c r="E7" s="5"/>
      <c r="F7" s="10" t="s">
        <v>66</v>
      </c>
      <c r="G7" s="15">
        <f>SUM(Tourism!D:D)</f>
        <v>0</v>
      </c>
      <c r="H7" s="34">
        <f>SUM(Tourism!I:I)</f>
        <v>0</v>
      </c>
      <c r="I7" s="5"/>
      <c r="J7" s="4"/>
      <c r="K7" s="4"/>
      <c r="L7" s="5"/>
      <c r="M7" s="5"/>
      <c r="N7" s="4"/>
      <c r="O7" s="4"/>
      <c r="P7" s="5"/>
      <c r="Q7" s="5"/>
    </row>
    <row r="8" spans="1:17" x14ac:dyDescent="0.25">
      <c r="A8" s="4"/>
      <c r="B8" s="10" t="s">
        <v>13</v>
      </c>
      <c r="C8" s="15">
        <f>SUMIF(Business!B:B,B8,Business!D:D) + SUMIF(School!B:B,B8,School!D:D) + SUMIF(Service!B:B,B8,Service!D:D)+SUMIF(Retail!B:B,B8,Retail!D:D) + SUMIF(Tourism!B:B,B8,Tourism!D:D)</f>
        <v>0</v>
      </c>
      <c r="D8" s="34">
        <f>SUMIF(Business!B:B,B8,Business!I:I) + SUMIF(School!B:B,B8,School!I:I) + SUMIF(Service!B:B,B8,Service!I:I)+SUMIF(Retail!B:B,B8,Retail!I:I) + SUMIF(Tourism!B:B,B8,Tourism!I:I)</f>
        <v>0</v>
      </c>
      <c r="E8" s="5"/>
      <c r="F8" s="12" t="s">
        <v>0</v>
      </c>
      <c r="G8" s="16">
        <f>SUM(G3:G7)</f>
        <v>5</v>
      </c>
      <c r="H8" s="40">
        <f>SUM(H3:H7)</f>
        <v>1775.5500000000002</v>
      </c>
      <c r="I8" s="5"/>
      <c r="J8" s="4"/>
      <c r="K8" s="4"/>
      <c r="L8" s="5"/>
      <c r="M8" s="5"/>
      <c r="N8" s="4"/>
      <c r="O8" s="4"/>
      <c r="P8" s="5"/>
      <c r="Q8" s="5"/>
    </row>
    <row r="9" spans="1:17" x14ac:dyDescent="0.25">
      <c r="A9" s="4"/>
      <c r="B9" s="10" t="s">
        <v>14</v>
      </c>
      <c r="C9" s="15">
        <f>SUMIF(Business!B:B,B9,Business!D:D) + SUMIF(School!B:B,B9,School!D:D) + SUMIF(Service!B:B,B9,Service!D:D)+SUMIF(Retail!B:B,B9,Retail!D:D) + SUMIF(Tourism!B:B,B9,Tourism!D:D)</f>
        <v>0</v>
      </c>
      <c r="D9" s="34">
        <f>SUMIF(Business!B:B,B9,Business!I:I) + SUMIF(School!B:B,B9,School!I:I) + SUMIF(Service!B:B,B9,Service!I:I)+SUMIF(Retail!B:B,B9,Retail!I:I) + SUMIF(Tourism!B:B,B9,Tourism!I:I)</f>
        <v>0</v>
      </c>
      <c r="E9" s="5"/>
      <c r="F9" s="4"/>
      <c r="G9" s="17"/>
      <c r="H9" s="17"/>
      <c r="I9" s="5"/>
      <c r="J9" s="4"/>
      <c r="K9" s="4"/>
      <c r="L9" s="5"/>
      <c r="M9" s="5"/>
      <c r="N9" s="4"/>
      <c r="O9" s="4"/>
      <c r="P9" s="5"/>
      <c r="Q9" s="5"/>
    </row>
    <row r="10" spans="1:17" x14ac:dyDescent="0.25">
      <c r="A10" s="4"/>
      <c r="B10" s="12" t="s">
        <v>0</v>
      </c>
      <c r="C10" s="16">
        <f>SUM(C3:C9)</f>
        <v>5</v>
      </c>
      <c r="D10" s="40">
        <f>SUM(D3:D9)</f>
        <v>1775.5500000000002</v>
      </c>
      <c r="E10" s="5"/>
      <c r="F10" s="4"/>
      <c r="G10" s="17"/>
      <c r="H10" s="17"/>
      <c r="I10" s="5"/>
      <c r="J10" s="4"/>
      <c r="K10" s="4"/>
      <c r="L10" s="5"/>
      <c r="M10" s="5"/>
      <c r="N10" s="4"/>
      <c r="O10" s="4"/>
      <c r="P10" s="5"/>
      <c r="Q10" s="5"/>
    </row>
    <row r="11" spans="1:17" x14ac:dyDescent="0.25">
      <c r="A11" s="4"/>
      <c r="B11" s="4"/>
      <c r="C11" s="17"/>
      <c r="D11" s="17"/>
      <c r="E11" s="5"/>
      <c r="I11" s="5"/>
      <c r="J11" s="4"/>
      <c r="K11" s="4"/>
      <c r="L11" s="5"/>
      <c r="M11" s="5"/>
      <c r="N11" s="4"/>
      <c r="O11" s="4"/>
      <c r="P11" s="5"/>
      <c r="Q11" s="5"/>
    </row>
    <row r="12" spans="1:17" x14ac:dyDescent="0.25">
      <c r="A12" s="4"/>
      <c r="B12" s="4"/>
      <c r="C12" s="17"/>
      <c r="D12" s="17"/>
      <c r="E12" s="5"/>
      <c r="I12" s="5"/>
      <c r="J12" s="4"/>
      <c r="K12" s="4"/>
      <c r="L12" s="5"/>
      <c r="M12" s="5"/>
      <c r="N12" s="4"/>
      <c r="O12" s="4"/>
      <c r="P12" s="5"/>
      <c r="Q12" s="5"/>
    </row>
    <row r="13" spans="1:17" x14ac:dyDescent="0.25">
      <c r="A13" s="4"/>
      <c r="B13" s="4"/>
      <c r="C13" s="17"/>
      <c r="D13" s="17"/>
      <c r="E13" s="5"/>
      <c r="F13" s="4"/>
      <c r="G13" s="17"/>
      <c r="H13" s="17"/>
      <c r="I13" s="5"/>
      <c r="J13" s="4"/>
      <c r="K13" s="4"/>
      <c r="L13" s="5"/>
      <c r="M13" s="5"/>
      <c r="N13" s="4"/>
      <c r="O13" s="4"/>
      <c r="P13" s="5"/>
      <c r="Q13" s="5"/>
    </row>
    <row r="14" spans="1:17" x14ac:dyDescent="0.25">
      <c r="A14" s="4"/>
      <c r="B14" s="4"/>
      <c r="C14" s="17"/>
      <c r="D14" s="17"/>
      <c r="E14" s="5"/>
      <c r="F14" s="4"/>
      <c r="G14" s="17"/>
      <c r="H14" s="17"/>
      <c r="I14" s="5"/>
      <c r="J14" s="4"/>
      <c r="K14" s="4"/>
      <c r="L14" s="5"/>
      <c r="M14" s="5"/>
      <c r="N14" s="4"/>
      <c r="O14" s="4"/>
      <c r="P14" s="5"/>
      <c r="Q14" s="5"/>
    </row>
    <row r="15" spans="1:17" x14ac:dyDescent="0.25">
      <c r="A15" s="4"/>
      <c r="B15" s="4"/>
      <c r="C15" s="17"/>
      <c r="D15" s="17"/>
      <c r="E15" s="5"/>
      <c r="F15" s="4"/>
      <c r="G15" s="17"/>
      <c r="H15" s="17"/>
      <c r="I15" s="5"/>
      <c r="J15" s="4"/>
      <c r="K15" s="4"/>
      <c r="L15" s="5"/>
      <c r="M15" s="5"/>
      <c r="N15" s="4"/>
      <c r="O15" s="4"/>
      <c r="P15" s="5"/>
      <c r="Q15" s="5"/>
    </row>
    <row r="16" spans="1:17" x14ac:dyDescent="0.25">
      <c r="A16" s="4"/>
      <c r="B16" s="4"/>
      <c r="C16" s="17"/>
      <c r="D16" s="17"/>
      <c r="E16" s="5"/>
      <c r="F16" s="4"/>
      <c r="G16" s="17"/>
      <c r="H16" s="17"/>
      <c r="I16" s="5"/>
      <c r="J16" s="4"/>
      <c r="K16" s="4"/>
      <c r="L16" s="5"/>
      <c r="M16" s="5"/>
      <c r="N16" s="4"/>
      <c r="O16" s="4"/>
      <c r="P16" s="5"/>
      <c r="Q16" s="5"/>
    </row>
    <row r="17" spans="1:17" x14ac:dyDescent="0.25">
      <c r="A17" s="4"/>
      <c r="B17" s="4"/>
      <c r="C17" s="17"/>
      <c r="D17" s="17"/>
      <c r="E17" s="5"/>
      <c r="F17" s="4"/>
      <c r="G17" s="17"/>
      <c r="H17" s="17"/>
      <c r="I17" s="5"/>
      <c r="J17" s="4"/>
      <c r="K17" s="4"/>
      <c r="L17" s="5"/>
      <c r="M17" s="5"/>
      <c r="N17" s="4"/>
      <c r="O17" s="4"/>
      <c r="P17" s="5"/>
      <c r="Q17" s="5"/>
    </row>
    <row r="18" spans="1:17" x14ac:dyDescent="0.25">
      <c r="A18" s="4"/>
      <c r="B18" s="4"/>
      <c r="C18" s="17"/>
      <c r="D18" s="17"/>
      <c r="E18" s="5"/>
      <c r="F18" s="4"/>
      <c r="G18" s="17"/>
      <c r="H18" s="17"/>
      <c r="I18" s="5"/>
      <c r="J18" s="4"/>
      <c r="K18" s="4"/>
      <c r="L18" s="5"/>
      <c r="M18" s="5"/>
      <c r="N18" s="4"/>
      <c r="O18" s="4"/>
      <c r="P18" s="5"/>
      <c r="Q18" s="5"/>
    </row>
  </sheetData>
  <sheetProtection sheet="1" objects="1" scenarios="1"/>
  <mergeCells count="1">
    <mergeCell ref="B1:D1"/>
  </mergeCells>
  <pageMargins left="0.7" right="0.7" top="0.75" bottom="0.75" header="0.3" footer="0.3"/>
  <pageSetup orientation="portrait" r:id="rId1"/>
  <ignoredErrors>
    <ignoredError sqref="G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/>
  </sheetViews>
  <sheetFormatPr defaultRowHeight="15" x14ac:dyDescent="0.25"/>
  <cols>
    <col min="1" max="1" width="10.140625" style="38" bestFit="1" customWidth="1"/>
    <col min="2" max="2" width="19.42578125" bestFit="1" customWidth="1"/>
    <col min="3" max="3" width="34.140625" bestFit="1" customWidth="1"/>
    <col min="4" max="4" width="5.28515625" bestFit="1" customWidth="1"/>
    <col min="5" max="5" width="10.140625" style="35" hidden="1" customWidth="1"/>
    <col min="6" max="6" width="14.28515625" style="35" hidden="1" customWidth="1"/>
    <col min="7" max="7" width="9.7109375" style="30" hidden="1" customWidth="1"/>
    <col min="8" max="8" width="8.5703125" hidden="1" customWidth="1"/>
    <col min="9" max="9" width="9.7109375" style="35" bestFit="1" customWidth="1"/>
  </cols>
  <sheetData>
    <row r="1" spans="1:9" x14ac:dyDescent="0.25">
      <c r="A1" s="37" t="s">
        <v>4</v>
      </c>
      <c r="B1" s="11" t="s">
        <v>9</v>
      </c>
      <c r="C1" s="11" t="s">
        <v>39</v>
      </c>
      <c r="D1" s="11" t="s">
        <v>50</v>
      </c>
      <c r="E1" s="36" t="s">
        <v>57</v>
      </c>
      <c r="F1" s="36" t="s">
        <v>74</v>
      </c>
      <c r="G1" s="11" t="s">
        <v>58</v>
      </c>
      <c r="H1" s="11" t="s">
        <v>56</v>
      </c>
      <c r="I1" s="11" t="s">
        <v>1</v>
      </c>
    </row>
    <row r="2" spans="1:9" x14ac:dyDescent="0.25">
      <c r="A2" s="41" t="s">
        <v>51</v>
      </c>
      <c r="B2" s="42" t="s">
        <v>7</v>
      </c>
      <c r="C2" s="42" t="s">
        <v>40</v>
      </c>
      <c r="D2" s="43">
        <v>5</v>
      </c>
      <c r="E2" s="39">
        <f>IF(ISERROR(MATCH(C2,SkillList,0)),0,MATCH(C2,SkillList,0))</f>
        <v>4</v>
      </c>
      <c r="F2" s="39">
        <f>IF(ISERROR(MATCH(B2,MemberList,0)),0,MATCH(B2,MemberList,0))</f>
        <v>1</v>
      </c>
      <c r="G2" s="34">
        <f>INDEX(CostPerHour,E2)</f>
        <v>355.11</v>
      </c>
      <c r="H2" s="9">
        <f>IF(ISERROR(INDEX(Competency,F2,E2)), 0, INDEX(Competency,F2,E2))</f>
        <v>1</v>
      </c>
      <c r="I2" s="34">
        <f>D2*G2*H2</f>
        <v>1775.5500000000002</v>
      </c>
    </row>
    <row r="3" spans="1:9" x14ac:dyDescent="0.25">
      <c r="A3" s="41"/>
      <c r="B3" s="42"/>
      <c r="C3" s="42"/>
      <c r="D3" s="43"/>
      <c r="E3" s="39">
        <f>IF(ISERROR(MATCH(C3,SkillList,0)),0,MATCH(C3,SkillList,0))</f>
        <v>0</v>
      </c>
      <c r="F3" s="39">
        <f>IF(ISERROR(MATCH(B3,MemberList,0)),0,MATCH(B3,MemberList,0))</f>
        <v>0</v>
      </c>
      <c r="G3" s="34">
        <f>INDEX(CostPerHour,E3)</f>
        <v>946.97</v>
      </c>
      <c r="H3" s="9">
        <f>IF(ISERROR(INDEX(Competency,F3,E3)), 0, INDEX(Competency,F3,E3))</f>
        <v>0</v>
      </c>
      <c r="I3" s="34">
        <f t="shared" ref="I3:I6" si="0">D3*G3*H3</f>
        <v>0</v>
      </c>
    </row>
    <row r="4" spans="1:9" x14ac:dyDescent="0.25">
      <c r="A4" s="41"/>
      <c r="B4" s="42"/>
      <c r="C4" s="42"/>
      <c r="D4" s="43"/>
      <c r="E4" s="39">
        <f>IF(ISERROR(MATCH(C4,SkillList,0)),0,MATCH(C4,SkillList,0))</f>
        <v>0</v>
      </c>
      <c r="F4" s="39">
        <f>IF(ISERROR(MATCH(B4,MemberList,0)),0,MATCH(B4,MemberList,0))</f>
        <v>0</v>
      </c>
      <c r="G4" s="34">
        <f>INDEX(CostPerHour,E4)</f>
        <v>946.97</v>
      </c>
      <c r="H4" s="9">
        <f>IF(ISERROR(INDEX(Competency,F4,E4)), 0, INDEX(Competency,F4,E4))</f>
        <v>1</v>
      </c>
      <c r="I4" s="34">
        <f t="shared" si="0"/>
        <v>0</v>
      </c>
    </row>
    <row r="5" spans="1:9" x14ac:dyDescent="0.25">
      <c r="A5" s="41"/>
      <c r="B5" s="42"/>
      <c r="C5" s="42"/>
      <c r="D5" s="43"/>
      <c r="E5" s="39">
        <f>IF(ISERROR(MATCH(C5,SkillList,0)),0,MATCH(C5,SkillList,0))</f>
        <v>0</v>
      </c>
      <c r="F5" s="39">
        <f>IF(ISERROR(MATCH(B5,MemberList,0)),0,MATCH(B5,MemberList,0))</f>
        <v>0</v>
      </c>
      <c r="G5" s="34">
        <f>INDEX(CostPerHour,E5)</f>
        <v>355.11</v>
      </c>
      <c r="H5" s="9">
        <f>IF(ISERROR(INDEX(Competency,F5,E5)), 0, INDEX(Competency,F5,E5))</f>
        <v>0</v>
      </c>
      <c r="I5" s="34">
        <f t="shared" si="0"/>
        <v>0</v>
      </c>
    </row>
    <row r="6" spans="1:9" x14ac:dyDescent="0.25">
      <c r="A6" s="41"/>
      <c r="B6" s="42"/>
      <c r="C6" s="42"/>
      <c r="D6" s="43"/>
      <c r="E6" s="39">
        <f>IF(ISERROR(MATCH(C6,SkillList,0)),0,MATCH(C6,SkillList,0))</f>
        <v>0</v>
      </c>
      <c r="F6" s="39">
        <f>IF(ISERROR(MATCH(B6,MemberList,0)),0,MATCH(B6,MemberList,0))</f>
        <v>0</v>
      </c>
      <c r="G6" s="34">
        <f>INDEX(CostPerHour,E6)</f>
        <v>355.11</v>
      </c>
      <c r="H6" s="9">
        <f>IF(ISERROR(INDEX(Competency,F6,E6)), 0, INDEX(Competency,F6,E6))</f>
        <v>0</v>
      </c>
      <c r="I6" s="34">
        <f t="shared" si="0"/>
        <v>0</v>
      </c>
    </row>
  </sheetData>
  <sheetProtection selectLockedCells="1"/>
  <dataValidations count="2">
    <dataValidation type="list" allowBlank="1" showInputMessage="1" showErrorMessage="1" sqref="C1:C1048576">
      <formula1>SkillList</formula1>
    </dataValidation>
    <dataValidation type="list" allowBlank="1" showInputMessage="1" showErrorMessage="1" sqref="B1:B1048576">
      <formula1>MemberList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/>
  </sheetViews>
  <sheetFormatPr defaultRowHeight="15" x14ac:dyDescent="0.25"/>
  <cols>
    <col min="1" max="1" width="10.140625" style="38" bestFit="1" customWidth="1"/>
    <col min="2" max="2" width="19.42578125" bestFit="1" customWidth="1"/>
    <col min="3" max="3" width="34.140625" bestFit="1" customWidth="1"/>
    <col min="4" max="4" width="5.28515625" bestFit="1" customWidth="1"/>
    <col min="5" max="5" width="10.140625" style="35" hidden="1" customWidth="1"/>
    <col min="6" max="6" width="14.28515625" style="35" hidden="1" customWidth="1"/>
    <col min="7" max="7" width="9.7109375" style="30" hidden="1" customWidth="1"/>
    <col min="8" max="8" width="8.5703125" hidden="1" customWidth="1"/>
    <col min="9" max="9" width="9.7109375" style="35" bestFit="1" customWidth="1"/>
  </cols>
  <sheetData>
    <row r="1" spans="1:9" x14ac:dyDescent="0.25">
      <c r="A1" s="37" t="s">
        <v>4</v>
      </c>
      <c r="B1" s="11" t="s">
        <v>9</v>
      </c>
      <c r="C1" s="11" t="s">
        <v>39</v>
      </c>
      <c r="D1" s="11" t="s">
        <v>50</v>
      </c>
      <c r="E1" s="36" t="s">
        <v>57</v>
      </c>
      <c r="F1" s="36" t="s">
        <v>74</v>
      </c>
      <c r="G1" s="11" t="s">
        <v>58</v>
      </c>
      <c r="H1" s="11" t="s">
        <v>56</v>
      </c>
      <c r="I1" s="11" t="s">
        <v>1</v>
      </c>
    </row>
    <row r="2" spans="1:9" x14ac:dyDescent="0.25">
      <c r="A2" s="41"/>
      <c r="B2" s="42"/>
      <c r="C2" s="42"/>
      <c r="D2" s="43"/>
      <c r="E2" s="39">
        <f>IF(ISERROR(MATCH(C2,SkillList,0)),0,MATCH(C2,SkillList,0))</f>
        <v>0</v>
      </c>
      <c r="F2" s="39">
        <f>IF(ISERROR(MATCH(B2,MemberList,0)),0,MATCH(B2,MemberList,0))</f>
        <v>0</v>
      </c>
      <c r="G2" s="34">
        <f>INDEX(CostPerHour,E2)</f>
        <v>1183.71</v>
      </c>
      <c r="H2" s="9">
        <f>IF(ISERROR(INDEX(Competency,F2,E2)), 0, INDEX(Competency,F2,E2))</f>
        <v>0</v>
      </c>
      <c r="I2" s="34">
        <f>D2*G2*H2</f>
        <v>0</v>
      </c>
    </row>
    <row r="3" spans="1:9" x14ac:dyDescent="0.25">
      <c r="A3" s="41"/>
      <c r="B3" s="42"/>
      <c r="C3" s="42"/>
      <c r="D3" s="43"/>
      <c r="E3" s="39">
        <f>IF(ISERROR(MATCH(C3,SkillList,0)),0,MATCH(C3,SkillList,0))</f>
        <v>0</v>
      </c>
      <c r="F3" s="39">
        <f>IF(ISERROR(MATCH(B3,MemberList,0)),0,MATCH(B3,MemberList,0))</f>
        <v>0</v>
      </c>
      <c r="G3" s="34">
        <f>INDEX(CostPerHour,E3)</f>
        <v>946.97</v>
      </c>
      <c r="H3" s="9">
        <f>IF(ISERROR(INDEX(Competency,F3,E3)), 0, INDEX(Competency,F3,E3))</f>
        <v>0</v>
      </c>
      <c r="I3" s="34">
        <f t="shared" ref="I3:I6" si="0">D3*G3*H3</f>
        <v>0</v>
      </c>
    </row>
    <row r="4" spans="1:9" x14ac:dyDescent="0.25">
      <c r="A4" s="41"/>
      <c r="B4" s="42"/>
      <c r="C4" s="42"/>
      <c r="D4" s="43"/>
      <c r="E4" s="39">
        <f>IF(ISERROR(MATCH(C4,SkillList,0)),0,MATCH(C4,SkillList,0))</f>
        <v>0</v>
      </c>
      <c r="F4" s="39">
        <f>IF(ISERROR(MATCH(B4,MemberList,0)),0,MATCH(B4,MemberList,0))</f>
        <v>0</v>
      </c>
      <c r="G4" s="34">
        <f>INDEX(CostPerHour,E4)</f>
        <v>946.97</v>
      </c>
      <c r="H4" s="9">
        <f>IF(ISERROR(INDEX(Competency,F4,E4)), 0, INDEX(Competency,F4,E4))</f>
        <v>1</v>
      </c>
      <c r="I4" s="34">
        <f t="shared" si="0"/>
        <v>0</v>
      </c>
    </row>
    <row r="5" spans="1:9" x14ac:dyDescent="0.25">
      <c r="A5" s="41"/>
      <c r="B5" s="42"/>
      <c r="C5" s="42"/>
      <c r="D5" s="43"/>
      <c r="E5" s="39">
        <f>IF(ISERROR(MATCH(C5,SkillList,0)),0,MATCH(C5,SkillList,0))</f>
        <v>0</v>
      </c>
      <c r="F5" s="39">
        <f>IF(ISERROR(MATCH(B5,MemberList,0)),0,MATCH(B5,MemberList,0))</f>
        <v>0</v>
      </c>
      <c r="G5" s="34">
        <f>INDEX(CostPerHour,E5)</f>
        <v>355.11</v>
      </c>
      <c r="H5" s="9">
        <f>IF(ISERROR(INDEX(Competency,F5,E5)), 0, INDEX(Competency,F5,E5))</f>
        <v>0</v>
      </c>
      <c r="I5" s="34">
        <f t="shared" si="0"/>
        <v>0</v>
      </c>
    </row>
    <row r="6" spans="1:9" x14ac:dyDescent="0.25">
      <c r="A6" s="41"/>
      <c r="B6" s="42"/>
      <c r="C6" s="42"/>
      <c r="D6" s="43"/>
      <c r="E6" s="39">
        <f>IF(ISERROR(MATCH(C6,SkillList,0)),0,MATCH(C6,SkillList,0))</f>
        <v>0</v>
      </c>
      <c r="F6" s="39">
        <f>IF(ISERROR(MATCH(B6,MemberList,0)),0,MATCH(B6,MemberList,0))</f>
        <v>0</v>
      </c>
      <c r="G6" s="34">
        <f>INDEX(CostPerHour,E6)</f>
        <v>355.11</v>
      </c>
      <c r="H6" s="9">
        <f>IF(ISERROR(INDEX(Competency,F6,E6)), 0, INDEX(Competency,F6,E6))</f>
        <v>0</v>
      </c>
      <c r="I6" s="34">
        <f t="shared" si="0"/>
        <v>0</v>
      </c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/>
  </sheetViews>
  <sheetFormatPr defaultRowHeight="15" x14ac:dyDescent="0.25"/>
  <cols>
    <col min="1" max="1" width="10.140625" style="38" bestFit="1" customWidth="1"/>
    <col min="2" max="2" width="19.42578125" bestFit="1" customWidth="1"/>
    <col min="3" max="3" width="34.140625" bestFit="1" customWidth="1"/>
    <col min="4" max="4" width="5.28515625" bestFit="1" customWidth="1"/>
    <col min="5" max="5" width="10.140625" style="35" hidden="1" customWidth="1"/>
    <col min="6" max="6" width="14.28515625" style="35" hidden="1" customWidth="1"/>
    <col min="7" max="7" width="9.7109375" style="30" hidden="1" customWidth="1"/>
    <col min="8" max="8" width="8.5703125" hidden="1" customWidth="1"/>
    <col min="9" max="9" width="9.7109375" style="35" bestFit="1" customWidth="1"/>
  </cols>
  <sheetData>
    <row r="1" spans="1:9" x14ac:dyDescent="0.25">
      <c r="A1" s="37" t="s">
        <v>4</v>
      </c>
      <c r="B1" s="11" t="s">
        <v>9</v>
      </c>
      <c r="C1" s="11" t="s">
        <v>39</v>
      </c>
      <c r="D1" s="11" t="s">
        <v>50</v>
      </c>
      <c r="E1" s="36" t="s">
        <v>57</v>
      </c>
      <c r="F1" s="36" t="s">
        <v>74</v>
      </c>
      <c r="G1" s="11" t="s">
        <v>58</v>
      </c>
      <c r="H1" s="11" t="s">
        <v>56</v>
      </c>
      <c r="I1" s="11" t="s">
        <v>1</v>
      </c>
    </row>
    <row r="2" spans="1:9" x14ac:dyDescent="0.25">
      <c r="A2" s="41"/>
      <c r="B2" s="42"/>
      <c r="C2" s="42"/>
      <c r="D2" s="43"/>
      <c r="E2" s="39">
        <f>IF(ISERROR(MATCH(C2,SkillList,0)),0,MATCH(C2,SkillList,0))</f>
        <v>0</v>
      </c>
      <c r="F2" s="39">
        <f>IF(ISERROR(MATCH(B2,MemberList,0)),0,MATCH(B2,MemberList,0))</f>
        <v>0</v>
      </c>
      <c r="G2" s="34">
        <f>INDEX(CostPerHour,E2)</f>
        <v>1183.71</v>
      </c>
      <c r="H2" s="9">
        <f>IF(ISERROR(INDEX(Competency,F2,E2)), 0, INDEX(Competency,F2,E2))</f>
        <v>0</v>
      </c>
      <c r="I2" s="34">
        <f>D2*G2*H2</f>
        <v>0</v>
      </c>
    </row>
    <row r="3" spans="1:9" x14ac:dyDescent="0.25">
      <c r="A3" s="41"/>
      <c r="B3" s="42"/>
      <c r="C3" s="42"/>
      <c r="D3" s="43"/>
      <c r="E3" s="39">
        <f>IF(ISERROR(MATCH(C3,SkillList,0)),0,MATCH(C3,SkillList,0))</f>
        <v>0</v>
      </c>
      <c r="F3" s="39">
        <f>IF(ISERROR(MATCH(B3,MemberList,0)),0,MATCH(B3,MemberList,0))</f>
        <v>0</v>
      </c>
      <c r="G3" s="34">
        <f>INDEX(CostPerHour,E3)</f>
        <v>946.97</v>
      </c>
      <c r="H3" s="9">
        <f>IF(ISERROR(INDEX(Competency,F3,E3)), 0, INDEX(Competency,F3,E3))</f>
        <v>0</v>
      </c>
      <c r="I3" s="34">
        <f t="shared" ref="I3:I6" si="0">D3*G3*H3</f>
        <v>0</v>
      </c>
    </row>
    <row r="4" spans="1:9" x14ac:dyDescent="0.25">
      <c r="A4" s="41"/>
      <c r="B4" s="42"/>
      <c r="C4" s="42"/>
      <c r="D4" s="43"/>
      <c r="E4" s="39">
        <f>IF(ISERROR(MATCH(C4,SkillList,0)),0,MATCH(C4,SkillList,0))</f>
        <v>0</v>
      </c>
      <c r="F4" s="39">
        <f>IF(ISERROR(MATCH(B4,MemberList,0)),0,MATCH(B4,MemberList,0))</f>
        <v>0</v>
      </c>
      <c r="G4" s="34">
        <f>INDEX(CostPerHour,E4)</f>
        <v>946.97</v>
      </c>
      <c r="H4" s="9">
        <f>IF(ISERROR(INDEX(Competency,F4,E4)), 0, INDEX(Competency,F4,E4))</f>
        <v>1</v>
      </c>
      <c r="I4" s="34">
        <f t="shared" si="0"/>
        <v>0</v>
      </c>
    </row>
    <row r="5" spans="1:9" x14ac:dyDescent="0.25">
      <c r="A5" s="41"/>
      <c r="B5" s="42"/>
      <c r="C5" s="42"/>
      <c r="D5" s="43"/>
      <c r="E5" s="39">
        <f>IF(ISERROR(MATCH(C5,SkillList,0)),0,MATCH(C5,SkillList,0))</f>
        <v>0</v>
      </c>
      <c r="F5" s="39">
        <f>IF(ISERROR(MATCH(B5,MemberList,0)),0,MATCH(B5,MemberList,0))</f>
        <v>0</v>
      </c>
      <c r="G5" s="34">
        <f>INDEX(CostPerHour,E5)</f>
        <v>355.11</v>
      </c>
      <c r="H5" s="9">
        <f>IF(ISERROR(INDEX(Competency,F5,E5)), 0, INDEX(Competency,F5,E5))</f>
        <v>0</v>
      </c>
      <c r="I5" s="34">
        <f t="shared" si="0"/>
        <v>0</v>
      </c>
    </row>
    <row r="6" spans="1:9" x14ac:dyDescent="0.25">
      <c r="A6" s="41"/>
      <c r="B6" s="42"/>
      <c r="C6" s="42"/>
      <c r="D6" s="43"/>
      <c r="E6" s="39">
        <f>IF(ISERROR(MATCH(C6,SkillList,0)),0,MATCH(C6,SkillList,0))</f>
        <v>0</v>
      </c>
      <c r="F6" s="39">
        <f>IF(ISERROR(MATCH(B6,MemberList,0)),0,MATCH(B6,MemberList,0))</f>
        <v>0</v>
      </c>
      <c r="G6" s="34">
        <f>INDEX(CostPerHour,E6)</f>
        <v>355.11</v>
      </c>
      <c r="H6" s="9">
        <f>IF(ISERROR(INDEX(Competency,F6,E6)), 0, INDEX(Competency,F6,E6))</f>
        <v>0</v>
      </c>
      <c r="I6" s="34">
        <f t="shared" si="0"/>
        <v>0</v>
      </c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/>
  </sheetViews>
  <sheetFormatPr defaultRowHeight="15" x14ac:dyDescent="0.25"/>
  <cols>
    <col min="1" max="1" width="10.140625" style="38" bestFit="1" customWidth="1"/>
    <col min="2" max="2" width="19.42578125" bestFit="1" customWidth="1"/>
    <col min="3" max="3" width="34.140625" bestFit="1" customWidth="1"/>
    <col min="4" max="4" width="5.28515625" bestFit="1" customWidth="1"/>
    <col min="5" max="5" width="10.140625" style="35" hidden="1" customWidth="1"/>
    <col min="6" max="6" width="14.28515625" style="35" hidden="1" customWidth="1"/>
    <col min="7" max="7" width="9.7109375" style="30" hidden="1" customWidth="1"/>
    <col min="8" max="8" width="8.5703125" hidden="1" customWidth="1"/>
    <col min="9" max="9" width="9.7109375" style="35" bestFit="1" customWidth="1"/>
  </cols>
  <sheetData>
    <row r="1" spans="1:9" x14ac:dyDescent="0.25">
      <c r="A1" s="37" t="s">
        <v>4</v>
      </c>
      <c r="B1" s="11" t="s">
        <v>9</v>
      </c>
      <c r="C1" s="11" t="s">
        <v>39</v>
      </c>
      <c r="D1" s="11" t="s">
        <v>50</v>
      </c>
      <c r="E1" s="36" t="s">
        <v>57</v>
      </c>
      <c r="F1" s="36" t="s">
        <v>74</v>
      </c>
      <c r="G1" s="11" t="s">
        <v>58</v>
      </c>
      <c r="H1" s="11" t="s">
        <v>56</v>
      </c>
      <c r="I1" s="11" t="s">
        <v>1</v>
      </c>
    </row>
    <row r="2" spans="1:9" x14ac:dyDescent="0.25">
      <c r="A2" s="41"/>
      <c r="B2" s="42"/>
      <c r="C2" s="42"/>
      <c r="D2" s="43"/>
      <c r="E2" s="39">
        <f>IF(ISERROR(MATCH(C2,SkillList,0)),0,MATCH(C2,SkillList,0))</f>
        <v>0</v>
      </c>
      <c r="F2" s="39">
        <f>IF(ISERROR(MATCH(B2,MemberList,0)),0,MATCH(B2,MemberList,0))</f>
        <v>0</v>
      </c>
      <c r="G2" s="34">
        <f>INDEX(CostPerHour,E2)</f>
        <v>1183.71</v>
      </c>
      <c r="H2" s="9">
        <f>IF(ISERROR(INDEX(Competency,F2,E2)), 0, INDEX(Competency,F2,E2))</f>
        <v>0</v>
      </c>
      <c r="I2" s="34">
        <f>D2*G2*H2</f>
        <v>0</v>
      </c>
    </row>
    <row r="3" spans="1:9" x14ac:dyDescent="0.25">
      <c r="A3" s="41"/>
      <c r="B3" s="42"/>
      <c r="C3" s="42"/>
      <c r="D3" s="43"/>
      <c r="E3" s="39">
        <f>IF(ISERROR(MATCH(C3,SkillList,0)),0,MATCH(C3,SkillList,0))</f>
        <v>0</v>
      </c>
      <c r="F3" s="39">
        <f>IF(ISERROR(MATCH(B3,MemberList,0)),0,MATCH(B3,MemberList,0))</f>
        <v>0</v>
      </c>
      <c r="G3" s="34">
        <f>INDEX(CostPerHour,E3)</f>
        <v>946.97</v>
      </c>
      <c r="H3" s="9">
        <f>IF(ISERROR(INDEX(Competency,F3,E3)), 0, INDEX(Competency,F3,E3))</f>
        <v>0</v>
      </c>
      <c r="I3" s="34">
        <f t="shared" ref="I3:I6" si="0">D3*G3*H3</f>
        <v>0</v>
      </c>
    </row>
    <row r="4" spans="1:9" x14ac:dyDescent="0.25">
      <c r="A4" s="41"/>
      <c r="B4" s="42"/>
      <c r="C4" s="42"/>
      <c r="D4" s="43"/>
      <c r="E4" s="39">
        <f>IF(ISERROR(MATCH(C4,SkillList,0)),0,MATCH(C4,SkillList,0))</f>
        <v>0</v>
      </c>
      <c r="F4" s="39">
        <f>IF(ISERROR(MATCH(B4,MemberList,0)),0,MATCH(B4,MemberList,0))</f>
        <v>0</v>
      </c>
      <c r="G4" s="34">
        <f>INDEX(CostPerHour,E4)</f>
        <v>946.97</v>
      </c>
      <c r="H4" s="9">
        <f>IF(ISERROR(INDEX(Competency,F4,E4)), 0, INDEX(Competency,F4,E4))</f>
        <v>1</v>
      </c>
      <c r="I4" s="34">
        <f t="shared" si="0"/>
        <v>0</v>
      </c>
    </row>
    <row r="5" spans="1:9" x14ac:dyDescent="0.25">
      <c r="A5" s="41"/>
      <c r="B5" s="42"/>
      <c r="C5" s="42"/>
      <c r="D5" s="43"/>
      <c r="E5" s="39">
        <f>IF(ISERROR(MATCH(C5,SkillList,0)),0,MATCH(C5,SkillList,0))</f>
        <v>0</v>
      </c>
      <c r="F5" s="39">
        <f>IF(ISERROR(MATCH(B5,MemberList,0)),0,MATCH(B5,MemberList,0))</f>
        <v>0</v>
      </c>
      <c r="G5" s="34">
        <f>INDEX(CostPerHour,E5)</f>
        <v>355.11</v>
      </c>
      <c r="H5" s="9">
        <f>IF(ISERROR(INDEX(Competency,F5,E5)), 0, INDEX(Competency,F5,E5))</f>
        <v>0</v>
      </c>
      <c r="I5" s="34">
        <f t="shared" si="0"/>
        <v>0</v>
      </c>
    </row>
    <row r="6" spans="1:9" x14ac:dyDescent="0.25">
      <c r="A6" s="41"/>
      <c r="B6" s="42"/>
      <c r="C6" s="42"/>
      <c r="D6" s="43"/>
      <c r="E6" s="39">
        <f>IF(ISERROR(MATCH(C6,SkillList,0)),0,MATCH(C6,SkillList,0))</f>
        <v>0</v>
      </c>
      <c r="F6" s="39">
        <f>IF(ISERROR(MATCH(B6,MemberList,0)),0,MATCH(B6,MemberList,0))</f>
        <v>0</v>
      </c>
      <c r="G6" s="34">
        <f>INDEX(CostPerHour,E6)</f>
        <v>355.11</v>
      </c>
      <c r="H6" s="9">
        <f>IF(ISERROR(INDEX(Competency,F6,E6)), 0, INDEX(Competency,F6,E6))</f>
        <v>0</v>
      </c>
      <c r="I6" s="34">
        <f t="shared" si="0"/>
        <v>0</v>
      </c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/>
  </sheetViews>
  <sheetFormatPr defaultRowHeight="15" x14ac:dyDescent="0.25"/>
  <cols>
    <col min="1" max="1" width="10.140625" style="38" bestFit="1" customWidth="1"/>
    <col min="2" max="2" width="19.42578125" bestFit="1" customWidth="1"/>
    <col min="3" max="3" width="34.140625" bestFit="1" customWidth="1"/>
    <col min="4" max="4" width="5.28515625" bestFit="1" customWidth="1"/>
    <col min="5" max="5" width="10.140625" style="35" hidden="1" customWidth="1"/>
    <col min="6" max="6" width="14.28515625" style="35" hidden="1" customWidth="1"/>
    <col min="7" max="7" width="9.7109375" style="30" hidden="1" customWidth="1"/>
    <col min="8" max="8" width="8.5703125" hidden="1" customWidth="1"/>
    <col min="9" max="9" width="9.7109375" style="35" bestFit="1" customWidth="1"/>
  </cols>
  <sheetData>
    <row r="1" spans="1:9" x14ac:dyDescent="0.25">
      <c r="A1" s="37" t="s">
        <v>4</v>
      </c>
      <c r="B1" s="11" t="s">
        <v>9</v>
      </c>
      <c r="C1" s="11" t="s">
        <v>39</v>
      </c>
      <c r="D1" s="11" t="s">
        <v>50</v>
      </c>
      <c r="E1" s="36" t="s">
        <v>57</v>
      </c>
      <c r="F1" s="36" t="s">
        <v>74</v>
      </c>
      <c r="G1" s="11" t="s">
        <v>58</v>
      </c>
      <c r="H1" s="11" t="s">
        <v>56</v>
      </c>
      <c r="I1" s="11" t="s">
        <v>1</v>
      </c>
    </row>
    <row r="2" spans="1:9" x14ac:dyDescent="0.25">
      <c r="A2" s="41"/>
      <c r="B2" s="42"/>
      <c r="C2" s="42"/>
      <c r="D2" s="43"/>
      <c r="E2" s="39">
        <f>IF(ISERROR(MATCH(C2,SkillList,0)),0,MATCH(C2,SkillList,0))</f>
        <v>0</v>
      </c>
      <c r="F2" s="39">
        <f>IF(ISERROR(MATCH(B2,MemberList,0)),0,MATCH(B2,MemberList,0))</f>
        <v>0</v>
      </c>
      <c r="G2" s="34">
        <f>INDEX(CostPerHour,E2)</f>
        <v>1183.71</v>
      </c>
      <c r="H2" s="9">
        <f>IF(ISERROR(INDEX(Competency,F2,E2)), 0, INDEX(Competency,F2,E2))</f>
        <v>0</v>
      </c>
      <c r="I2" s="34">
        <f>D2*G2*H2</f>
        <v>0</v>
      </c>
    </row>
    <row r="3" spans="1:9" x14ac:dyDescent="0.25">
      <c r="A3" s="41"/>
      <c r="B3" s="42"/>
      <c r="C3" s="42"/>
      <c r="D3" s="43"/>
      <c r="E3" s="39">
        <f>IF(ISERROR(MATCH(C3,SkillList,0)),0,MATCH(C3,SkillList,0))</f>
        <v>0</v>
      </c>
      <c r="F3" s="39">
        <f>IF(ISERROR(MATCH(B3,MemberList,0)),0,MATCH(B3,MemberList,0))</f>
        <v>0</v>
      </c>
      <c r="G3" s="34">
        <f>INDEX(CostPerHour,E3)</f>
        <v>946.97</v>
      </c>
      <c r="H3" s="9">
        <f>IF(ISERROR(INDEX(Competency,F3,E3)), 0, INDEX(Competency,F3,E3))</f>
        <v>0</v>
      </c>
      <c r="I3" s="34">
        <f t="shared" ref="I3:I6" si="0">D3*G3*H3</f>
        <v>0</v>
      </c>
    </row>
    <row r="4" spans="1:9" x14ac:dyDescent="0.25">
      <c r="A4" s="41"/>
      <c r="B4" s="42"/>
      <c r="C4" s="42"/>
      <c r="D4" s="43"/>
      <c r="E4" s="39">
        <f>IF(ISERROR(MATCH(C4,SkillList,0)),0,MATCH(C4,SkillList,0))</f>
        <v>0</v>
      </c>
      <c r="F4" s="39">
        <f>IF(ISERROR(MATCH(B4,MemberList,0)),0,MATCH(B4,MemberList,0))</f>
        <v>0</v>
      </c>
      <c r="G4" s="34">
        <f>INDEX(CostPerHour,E4)</f>
        <v>946.97</v>
      </c>
      <c r="H4" s="9">
        <f>IF(ISERROR(INDEX(Competency,F4,E4)), 0, INDEX(Competency,F4,E4))</f>
        <v>1</v>
      </c>
      <c r="I4" s="34">
        <f t="shared" si="0"/>
        <v>0</v>
      </c>
    </row>
    <row r="5" spans="1:9" x14ac:dyDescent="0.25">
      <c r="A5" s="41"/>
      <c r="B5" s="42"/>
      <c r="C5" s="42"/>
      <c r="D5" s="43"/>
      <c r="E5" s="39">
        <f>IF(ISERROR(MATCH(C5,SkillList,0)),0,MATCH(C5,SkillList,0))</f>
        <v>0</v>
      </c>
      <c r="F5" s="39">
        <f>IF(ISERROR(MATCH(B5,MemberList,0)),0,MATCH(B5,MemberList,0))</f>
        <v>0</v>
      </c>
      <c r="G5" s="34">
        <f>INDEX(CostPerHour,E5)</f>
        <v>355.11</v>
      </c>
      <c r="H5" s="9">
        <f>IF(ISERROR(INDEX(Competency,F5,E5)), 0, INDEX(Competency,F5,E5))</f>
        <v>0</v>
      </c>
      <c r="I5" s="34">
        <f t="shared" si="0"/>
        <v>0</v>
      </c>
    </row>
    <row r="6" spans="1:9" x14ac:dyDescent="0.25">
      <c r="A6" s="41"/>
      <c r="B6" s="42"/>
      <c r="C6" s="42"/>
      <c r="D6" s="43"/>
      <c r="E6" s="39">
        <f>IF(ISERROR(MATCH(C6,SkillList,0)),0,MATCH(C6,SkillList,0))</f>
        <v>0</v>
      </c>
      <c r="F6" s="39">
        <f>IF(ISERROR(MATCH(B6,MemberList,0)),0,MATCH(B6,MemberList,0))</f>
        <v>0</v>
      </c>
      <c r="G6" s="34">
        <f>INDEX(CostPerHour,E6)</f>
        <v>355.11</v>
      </c>
      <c r="H6" s="9">
        <f>IF(ISERROR(INDEX(Competency,F6,E6)), 0, INDEX(Competency,F6,E6))</f>
        <v>0</v>
      </c>
      <c r="I6" s="34">
        <f t="shared" si="0"/>
        <v>0</v>
      </c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"/>
  <sheetViews>
    <sheetView workbookViewId="0">
      <selection sqref="A1:B2"/>
    </sheetView>
  </sheetViews>
  <sheetFormatPr defaultRowHeight="15" x14ac:dyDescent="0.25"/>
  <cols>
    <col min="1" max="1" width="4.5703125" bestFit="1" customWidth="1"/>
    <col min="2" max="2" width="19.42578125" bestFit="1" customWidth="1"/>
    <col min="3" max="14" width="4.5703125" bestFit="1" customWidth="1"/>
    <col min="15" max="16" width="4.5703125" customWidth="1"/>
    <col min="17" max="20" width="4.5703125" bestFit="1" customWidth="1"/>
    <col min="21" max="21" width="4.5703125" customWidth="1"/>
    <col min="22" max="28" width="4.5703125" bestFit="1" customWidth="1"/>
    <col min="29" max="29" width="4.5703125" customWidth="1"/>
    <col min="30" max="35" width="4.5703125" bestFit="1" customWidth="1"/>
  </cols>
  <sheetData>
    <row r="1" spans="1:35" ht="15" customHeight="1" thickBot="1" x14ac:dyDescent="0.3">
      <c r="A1" s="84"/>
      <c r="B1" s="84"/>
      <c r="C1" s="81" t="s">
        <v>34</v>
      </c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3"/>
    </row>
    <row r="2" spans="1:35" s="27" customFormat="1" ht="15" customHeight="1" x14ac:dyDescent="0.25">
      <c r="A2" s="85"/>
      <c r="B2" s="85"/>
      <c r="C2" s="86" t="s">
        <v>25</v>
      </c>
      <c r="D2" s="87"/>
      <c r="E2" s="87"/>
      <c r="F2" s="87"/>
      <c r="G2" s="87"/>
      <c r="H2" s="88"/>
      <c r="I2" s="86" t="s">
        <v>29</v>
      </c>
      <c r="J2" s="87"/>
      <c r="K2" s="87"/>
      <c r="L2" s="87"/>
      <c r="M2" s="87"/>
      <c r="N2" s="87"/>
      <c r="O2" s="87"/>
      <c r="P2" s="87"/>
      <c r="Q2" s="88"/>
      <c r="R2" s="87" t="s">
        <v>23</v>
      </c>
      <c r="S2" s="87"/>
      <c r="T2" s="87"/>
      <c r="U2" s="87"/>
      <c r="V2" s="87"/>
      <c r="W2" s="87"/>
      <c r="X2" s="87"/>
      <c r="Y2" s="87"/>
      <c r="Z2" s="87"/>
      <c r="AA2" s="88"/>
      <c r="AB2" s="89" t="s">
        <v>26</v>
      </c>
      <c r="AC2" s="90"/>
      <c r="AD2" s="90"/>
      <c r="AE2" s="91"/>
      <c r="AF2" s="78" t="s">
        <v>28</v>
      </c>
      <c r="AG2" s="79"/>
      <c r="AH2" s="79"/>
      <c r="AI2" s="80"/>
    </row>
    <row r="3" spans="1:35" ht="180" x14ac:dyDescent="0.25">
      <c r="A3" s="11" t="s">
        <v>5</v>
      </c>
      <c r="B3" s="26" t="s">
        <v>6</v>
      </c>
      <c r="C3" s="49" t="s">
        <v>43</v>
      </c>
      <c r="D3" s="25" t="s">
        <v>44</v>
      </c>
      <c r="E3" s="25" t="s">
        <v>45</v>
      </c>
      <c r="F3" s="25" t="s">
        <v>40</v>
      </c>
      <c r="G3" s="25" t="s">
        <v>42</v>
      </c>
      <c r="H3" s="50" t="s">
        <v>46</v>
      </c>
      <c r="I3" s="49" t="s">
        <v>15</v>
      </c>
      <c r="J3" s="25" t="s">
        <v>16</v>
      </c>
      <c r="K3" s="25" t="s">
        <v>17</v>
      </c>
      <c r="L3" s="25" t="s">
        <v>3</v>
      </c>
      <c r="M3" s="25" t="s">
        <v>18</v>
      </c>
      <c r="N3" s="25" t="s">
        <v>19</v>
      </c>
      <c r="O3" s="61" t="s">
        <v>20</v>
      </c>
      <c r="P3" s="61" t="s">
        <v>73</v>
      </c>
      <c r="Q3" s="50" t="s">
        <v>72</v>
      </c>
      <c r="R3" s="46" t="s">
        <v>24</v>
      </c>
      <c r="S3" s="25" t="s">
        <v>38</v>
      </c>
      <c r="T3" s="25" t="s">
        <v>41</v>
      </c>
      <c r="U3" s="25" t="s">
        <v>76</v>
      </c>
      <c r="V3" s="25" t="s">
        <v>27</v>
      </c>
      <c r="W3" s="25" t="s">
        <v>36</v>
      </c>
      <c r="X3" s="25" t="s">
        <v>22</v>
      </c>
      <c r="Y3" s="25" t="s">
        <v>37</v>
      </c>
      <c r="Z3" s="25" t="s">
        <v>35</v>
      </c>
      <c r="AA3" s="50" t="s">
        <v>33</v>
      </c>
      <c r="AB3" s="49" t="s">
        <v>21</v>
      </c>
      <c r="AC3" s="25" t="s">
        <v>75</v>
      </c>
      <c r="AD3" s="25" t="s">
        <v>31</v>
      </c>
      <c r="AE3" s="50" t="s">
        <v>32</v>
      </c>
      <c r="AF3" s="49" t="s">
        <v>30</v>
      </c>
      <c r="AG3" s="25" t="s">
        <v>47</v>
      </c>
      <c r="AH3" s="25" t="s">
        <v>49</v>
      </c>
      <c r="AI3" s="50" t="s">
        <v>48</v>
      </c>
    </row>
    <row r="4" spans="1:35" x14ac:dyDescent="0.25">
      <c r="A4" s="24">
        <v>1</v>
      </c>
      <c r="B4" s="45" t="s">
        <v>7</v>
      </c>
      <c r="C4" s="51">
        <v>1</v>
      </c>
      <c r="D4" s="43">
        <v>1</v>
      </c>
      <c r="E4" s="43">
        <v>1</v>
      </c>
      <c r="F4" s="43">
        <v>1</v>
      </c>
      <c r="G4" s="43">
        <v>1</v>
      </c>
      <c r="H4" s="52">
        <v>1</v>
      </c>
      <c r="I4" s="51">
        <v>1</v>
      </c>
      <c r="J4" s="43">
        <v>0.5</v>
      </c>
      <c r="K4" s="43">
        <v>1</v>
      </c>
      <c r="L4" s="43">
        <v>1</v>
      </c>
      <c r="M4" s="43">
        <v>1</v>
      </c>
      <c r="N4" s="43">
        <v>1</v>
      </c>
      <c r="O4" s="62">
        <v>0.8</v>
      </c>
      <c r="P4" s="52">
        <v>1</v>
      </c>
      <c r="Q4" s="52">
        <v>0.8</v>
      </c>
      <c r="R4" s="47">
        <v>0</v>
      </c>
      <c r="S4" s="43">
        <v>0</v>
      </c>
      <c r="T4" s="43">
        <v>1</v>
      </c>
      <c r="U4" s="43">
        <v>1</v>
      </c>
      <c r="V4" s="43">
        <v>0</v>
      </c>
      <c r="W4" s="43">
        <v>0</v>
      </c>
      <c r="X4" s="43">
        <v>0</v>
      </c>
      <c r="Y4" s="43">
        <v>0</v>
      </c>
      <c r="Z4" s="43">
        <v>0</v>
      </c>
      <c r="AA4" s="52">
        <v>1</v>
      </c>
      <c r="AB4" s="51">
        <v>1</v>
      </c>
      <c r="AC4" s="47">
        <v>0</v>
      </c>
      <c r="AD4" s="43">
        <v>0</v>
      </c>
      <c r="AE4" s="52">
        <v>1</v>
      </c>
      <c r="AF4" s="51">
        <v>0</v>
      </c>
      <c r="AG4" s="43">
        <v>0</v>
      </c>
      <c r="AH4" s="43">
        <v>0</v>
      </c>
      <c r="AI4" s="52">
        <v>0</v>
      </c>
    </row>
    <row r="5" spans="1:35" x14ac:dyDescent="0.25">
      <c r="A5" s="24">
        <v>2</v>
      </c>
      <c r="B5" s="45" t="s">
        <v>10</v>
      </c>
      <c r="C5" s="53"/>
      <c r="D5" s="44"/>
      <c r="E5" s="44"/>
      <c r="F5" s="44"/>
      <c r="G5" s="44"/>
      <c r="H5" s="54"/>
      <c r="I5" s="53"/>
      <c r="J5" s="44"/>
      <c r="K5" s="44"/>
      <c r="L5" s="44"/>
      <c r="M5" s="44"/>
      <c r="N5" s="44"/>
      <c r="O5" s="63"/>
      <c r="P5" s="63"/>
      <c r="Q5" s="54"/>
      <c r="R5" s="48"/>
      <c r="S5" s="44"/>
      <c r="T5" s="43"/>
      <c r="U5" s="43"/>
      <c r="V5" s="43"/>
      <c r="W5" s="43"/>
      <c r="X5" s="43"/>
      <c r="Y5" s="43"/>
      <c r="Z5" s="43"/>
      <c r="AA5" s="52"/>
      <c r="AB5" s="51"/>
      <c r="AC5" s="47"/>
      <c r="AD5" s="43"/>
      <c r="AE5" s="52"/>
      <c r="AF5" s="51"/>
      <c r="AG5" s="43"/>
      <c r="AH5" s="43"/>
      <c r="AI5" s="52"/>
    </row>
    <row r="6" spans="1:35" x14ac:dyDescent="0.25">
      <c r="A6" s="24">
        <v>3</v>
      </c>
      <c r="B6" s="45" t="s">
        <v>8</v>
      </c>
      <c r="C6" s="53"/>
      <c r="D6" s="44"/>
      <c r="E6" s="44"/>
      <c r="F6" s="44"/>
      <c r="G6" s="44"/>
      <c r="H6" s="54"/>
      <c r="I6" s="53"/>
      <c r="J6" s="44"/>
      <c r="K6" s="44"/>
      <c r="L6" s="44"/>
      <c r="M6" s="44"/>
      <c r="N6" s="44"/>
      <c r="O6" s="63"/>
      <c r="P6" s="63"/>
      <c r="Q6" s="54"/>
      <c r="R6" s="48"/>
      <c r="S6" s="44"/>
      <c r="T6" s="43"/>
      <c r="U6" s="43"/>
      <c r="V6" s="43"/>
      <c r="W6" s="43"/>
      <c r="X6" s="43"/>
      <c r="Y6" s="43"/>
      <c r="Z6" s="43"/>
      <c r="AA6" s="52"/>
      <c r="AB6" s="51"/>
      <c r="AC6" s="47"/>
      <c r="AD6" s="43"/>
      <c r="AE6" s="52"/>
      <c r="AF6" s="51"/>
      <c r="AG6" s="43"/>
      <c r="AH6" s="43"/>
      <c r="AI6" s="52"/>
    </row>
    <row r="7" spans="1:35" x14ac:dyDescent="0.25">
      <c r="A7" s="24">
        <v>4</v>
      </c>
      <c r="B7" s="45" t="s">
        <v>11</v>
      </c>
      <c r="C7" s="53"/>
      <c r="D7" s="44"/>
      <c r="E7" s="44"/>
      <c r="F7" s="44"/>
      <c r="G7" s="44"/>
      <c r="H7" s="54"/>
      <c r="I7" s="53"/>
      <c r="J7" s="44"/>
      <c r="K7" s="44"/>
      <c r="L7" s="44"/>
      <c r="M7" s="44"/>
      <c r="N7" s="44"/>
      <c r="O7" s="63"/>
      <c r="P7" s="63"/>
      <c r="Q7" s="54"/>
      <c r="R7" s="48"/>
      <c r="S7" s="44"/>
      <c r="T7" s="43"/>
      <c r="U7" s="43"/>
      <c r="V7" s="43"/>
      <c r="W7" s="43"/>
      <c r="X7" s="43"/>
      <c r="Y7" s="43"/>
      <c r="Z7" s="43"/>
      <c r="AA7" s="52"/>
      <c r="AB7" s="51"/>
      <c r="AC7" s="47"/>
      <c r="AD7" s="43"/>
      <c r="AE7" s="52"/>
      <c r="AF7" s="51"/>
      <c r="AG7" s="43"/>
      <c r="AH7" s="43"/>
      <c r="AI7" s="52"/>
    </row>
    <row r="8" spans="1:35" x14ac:dyDescent="0.25">
      <c r="A8" s="24">
        <v>5</v>
      </c>
      <c r="B8" s="45" t="s">
        <v>12</v>
      </c>
      <c r="C8" s="53"/>
      <c r="D8" s="44"/>
      <c r="E8" s="44"/>
      <c r="F8" s="44"/>
      <c r="G8" s="44"/>
      <c r="H8" s="54"/>
      <c r="I8" s="53"/>
      <c r="J8" s="44"/>
      <c r="K8" s="44"/>
      <c r="L8" s="44"/>
      <c r="M8" s="44"/>
      <c r="N8" s="44"/>
      <c r="O8" s="63"/>
      <c r="P8" s="63"/>
      <c r="Q8" s="54"/>
      <c r="R8" s="48"/>
      <c r="S8" s="44"/>
      <c r="T8" s="43"/>
      <c r="U8" s="43"/>
      <c r="V8" s="43"/>
      <c r="W8" s="43"/>
      <c r="X8" s="43"/>
      <c r="Y8" s="43"/>
      <c r="Z8" s="43"/>
      <c r="AA8" s="52"/>
      <c r="AB8" s="51"/>
      <c r="AC8" s="47"/>
      <c r="AD8" s="43"/>
      <c r="AE8" s="52"/>
      <c r="AF8" s="51"/>
      <c r="AG8" s="43"/>
      <c r="AH8" s="43"/>
      <c r="AI8" s="52"/>
    </row>
    <row r="9" spans="1:35" x14ac:dyDescent="0.25">
      <c r="A9" s="24">
        <v>6</v>
      </c>
      <c r="B9" s="45" t="s">
        <v>13</v>
      </c>
      <c r="C9" s="53"/>
      <c r="D9" s="44"/>
      <c r="E9" s="44"/>
      <c r="F9" s="44"/>
      <c r="G9" s="44"/>
      <c r="H9" s="54"/>
      <c r="I9" s="53"/>
      <c r="J9" s="44"/>
      <c r="K9" s="44"/>
      <c r="L9" s="44"/>
      <c r="M9" s="44"/>
      <c r="N9" s="44"/>
      <c r="O9" s="63"/>
      <c r="P9" s="63"/>
      <c r="Q9" s="54"/>
      <c r="R9" s="48"/>
      <c r="S9" s="44"/>
      <c r="T9" s="43"/>
      <c r="U9" s="43"/>
      <c r="V9" s="43"/>
      <c r="W9" s="43"/>
      <c r="X9" s="43"/>
      <c r="Y9" s="43"/>
      <c r="Z9" s="43"/>
      <c r="AA9" s="52"/>
      <c r="AB9" s="51"/>
      <c r="AC9" s="47"/>
      <c r="AD9" s="43"/>
      <c r="AE9" s="52"/>
      <c r="AF9" s="51"/>
      <c r="AG9" s="43"/>
      <c r="AH9" s="43"/>
      <c r="AI9" s="52"/>
    </row>
    <row r="10" spans="1:35" ht="15.75" thickBot="1" x14ac:dyDescent="0.3">
      <c r="A10" s="24">
        <v>7</v>
      </c>
      <c r="B10" s="45" t="s">
        <v>14</v>
      </c>
      <c r="C10" s="55"/>
      <c r="D10" s="56"/>
      <c r="E10" s="56"/>
      <c r="F10" s="56"/>
      <c r="G10" s="56"/>
      <c r="H10" s="57"/>
      <c r="I10" s="55"/>
      <c r="J10" s="56"/>
      <c r="K10" s="56"/>
      <c r="L10" s="56"/>
      <c r="M10" s="56"/>
      <c r="N10" s="56"/>
      <c r="O10" s="64"/>
      <c r="P10" s="64"/>
      <c r="Q10" s="57"/>
      <c r="R10" s="65"/>
      <c r="S10" s="56"/>
      <c r="T10" s="58"/>
      <c r="U10" s="58"/>
      <c r="V10" s="58"/>
      <c r="W10" s="58"/>
      <c r="X10" s="58"/>
      <c r="Y10" s="58"/>
      <c r="Z10" s="58"/>
      <c r="AA10" s="59"/>
      <c r="AB10" s="60"/>
      <c r="AC10" s="66"/>
      <c r="AD10" s="58"/>
      <c r="AE10" s="59"/>
      <c r="AF10" s="60"/>
      <c r="AG10" s="58"/>
      <c r="AH10" s="58"/>
      <c r="AI10" s="59"/>
    </row>
  </sheetData>
  <mergeCells count="7">
    <mergeCell ref="AF2:AI2"/>
    <mergeCell ref="C1:AI1"/>
    <mergeCell ref="A1:B2"/>
    <mergeCell ref="C2:H2"/>
    <mergeCell ref="I2:Q2"/>
    <mergeCell ref="R2:AA2"/>
    <mergeCell ref="AB2:AE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RowHeight="15" x14ac:dyDescent="0.25"/>
  <cols>
    <col min="1" max="1" width="17.42578125" style="28" bestFit="1" customWidth="1"/>
    <col min="2" max="2" width="3" bestFit="1" customWidth="1"/>
    <col min="3" max="3" width="34.28515625" style="29" bestFit="1" customWidth="1"/>
    <col min="4" max="5" width="15" style="33" customWidth="1"/>
    <col min="6" max="6" width="14.85546875" style="31" bestFit="1" customWidth="1"/>
    <col min="7" max="7" width="13.140625" style="30" bestFit="1" customWidth="1"/>
  </cols>
  <sheetData>
    <row r="1" spans="1:8" x14ac:dyDescent="0.25">
      <c r="A1" s="11" t="s">
        <v>71</v>
      </c>
      <c r="B1" s="11" t="s">
        <v>5</v>
      </c>
      <c r="C1" s="11" t="s">
        <v>52</v>
      </c>
      <c r="D1" s="32" t="s">
        <v>55</v>
      </c>
      <c r="E1" s="32" t="s">
        <v>55</v>
      </c>
      <c r="F1" s="14" t="s">
        <v>53</v>
      </c>
      <c r="G1" s="11" t="s">
        <v>54</v>
      </c>
    </row>
    <row r="2" spans="1:8" x14ac:dyDescent="0.25">
      <c r="A2" s="92" t="s">
        <v>25</v>
      </c>
      <c r="B2" s="9">
        <v>1</v>
      </c>
      <c r="C2" s="10" t="s">
        <v>43</v>
      </c>
      <c r="D2" s="34">
        <v>10000000</v>
      </c>
      <c r="E2" s="34">
        <f>D2/4</f>
        <v>2500000</v>
      </c>
      <c r="F2" s="15">
        <f>E2/12</f>
        <v>208333.33333333334</v>
      </c>
      <c r="G2" s="34">
        <f>ROUND(F2/22/8,2)</f>
        <v>1183.71</v>
      </c>
      <c r="H2" s="94"/>
    </row>
    <row r="3" spans="1:8" x14ac:dyDescent="0.25">
      <c r="A3" s="93"/>
      <c r="B3" s="9">
        <v>2</v>
      </c>
      <c r="C3" s="10" t="s">
        <v>44</v>
      </c>
      <c r="D3" s="34">
        <v>8000000</v>
      </c>
      <c r="E3" s="34">
        <f t="shared" ref="E3:E34" si="0">D3/4</f>
        <v>2000000</v>
      </c>
      <c r="F3" s="15">
        <f t="shared" ref="F3:F34" si="1">E3/12</f>
        <v>166666.66666666666</v>
      </c>
      <c r="G3" s="34">
        <f t="shared" ref="G3:G34" si="2">ROUND(F3/22/8,2)</f>
        <v>946.97</v>
      </c>
      <c r="H3" s="94"/>
    </row>
    <row r="4" spans="1:8" x14ac:dyDescent="0.25">
      <c r="A4" s="93"/>
      <c r="B4" s="9">
        <v>3</v>
      </c>
      <c r="C4" s="10" t="s">
        <v>45</v>
      </c>
      <c r="D4" s="34">
        <v>8000000</v>
      </c>
      <c r="E4" s="34">
        <f t="shared" si="0"/>
        <v>2000000</v>
      </c>
      <c r="F4" s="15">
        <f t="shared" si="1"/>
        <v>166666.66666666666</v>
      </c>
      <c r="G4" s="34">
        <f t="shared" si="2"/>
        <v>946.97</v>
      </c>
      <c r="H4" s="94"/>
    </row>
    <row r="5" spans="1:8" x14ac:dyDescent="0.25">
      <c r="A5" s="93"/>
      <c r="B5" s="9">
        <v>4</v>
      </c>
      <c r="C5" s="10" t="s">
        <v>40</v>
      </c>
      <c r="D5" s="34">
        <v>3000000</v>
      </c>
      <c r="E5" s="34">
        <f t="shared" si="0"/>
        <v>750000</v>
      </c>
      <c r="F5" s="15">
        <f t="shared" si="1"/>
        <v>62500</v>
      </c>
      <c r="G5" s="34">
        <f t="shared" si="2"/>
        <v>355.11</v>
      </c>
      <c r="H5" s="94"/>
    </row>
    <row r="6" spans="1:8" x14ac:dyDescent="0.25">
      <c r="A6" s="93"/>
      <c r="B6" s="9">
        <v>5</v>
      </c>
      <c r="C6" s="10" t="s">
        <v>42</v>
      </c>
      <c r="D6" s="34">
        <v>3000000</v>
      </c>
      <c r="E6" s="34">
        <f t="shared" si="0"/>
        <v>750000</v>
      </c>
      <c r="F6" s="15">
        <f t="shared" si="1"/>
        <v>62500</v>
      </c>
      <c r="G6" s="34">
        <f t="shared" si="2"/>
        <v>355.11</v>
      </c>
      <c r="H6" s="94"/>
    </row>
    <row r="7" spans="1:8" x14ac:dyDescent="0.25">
      <c r="A7" s="95"/>
      <c r="B7" s="9">
        <v>6</v>
      </c>
      <c r="C7" s="10" t="s">
        <v>46</v>
      </c>
      <c r="D7" s="34">
        <v>8000000</v>
      </c>
      <c r="E7" s="34">
        <f t="shared" si="0"/>
        <v>2000000</v>
      </c>
      <c r="F7" s="15">
        <f t="shared" si="1"/>
        <v>166666.66666666666</v>
      </c>
      <c r="G7" s="34">
        <f t="shared" si="2"/>
        <v>946.97</v>
      </c>
      <c r="H7" s="94"/>
    </row>
    <row r="8" spans="1:8" x14ac:dyDescent="0.25">
      <c r="A8" s="92" t="s">
        <v>29</v>
      </c>
      <c r="B8" s="9">
        <v>7</v>
      </c>
      <c r="C8" s="10" t="s">
        <v>15</v>
      </c>
      <c r="D8" s="34">
        <v>5000000</v>
      </c>
      <c r="E8" s="34">
        <f t="shared" si="0"/>
        <v>1250000</v>
      </c>
      <c r="F8" s="15">
        <f t="shared" si="1"/>
        <v>104166.66666666667</v>
      </c>
      <c r="G8" s="34">
        <f t="shared" si="2"/>
        <v>591.86</v>
      </c>
    </row>
    <row r="9" spans="1:8" x14ac:dyDescent="0.25">
      <c r="A9" s="93"/>
      <c r="B9" s="9">
        <v>8</v>
      </c>
      <c r="C9" s="10" t="s">
        <v>16</v>
      </c>
      <c r="D9" s="34">
        <v>2000000</v>
      </c>
      <c r="E9" s="34">
        <f t="shared" si="0"/>
        <v>500000</v>
      </c>
      <c r="F9" s="15">
        <f t="shared" si="1"/>
        <v>41666.666666666664</v>
      </c>
      <c r="G9" s="34">
        <f t="shared" si="2"/>
        <v>236.74</v>
      </c>
    </row>
    <row r="10" spans="1:8" x14ac:dyDescent="0.25">
      <c r="A10" s="93"/>
      <c r="B10" s="9">
        <v>9</v>
      </c>
      <c r="C10" s="10" t="s">
        <v>17</v>
      </c>
      <c r="D10" s="34">
        <v>1500000</v>
      </c>
      <c r="E10" s="34">
        <f t="shared" si="0"/>
        <v>375000</v>
      </c>
      <c r="F10" s="15">
        <f t="shared" si="1"/>
        <v>31250</v>
      </c>
      <c r="G10" s="34">
        <f t="shared" si="2"/>
        <v>177.56</v>
      </c>
    </row>
    <row r="11" spans="1:8" x14ac:dyDescent="0.25">
      <c r="A11" s="93"/>
      <c r="B11" s="9">
        <v>10</v>
      </c>
      <c r="C11" s="10" t="s">
        <v>3</v>
      </c>
      <c r="D11" s="34">
        <v>5000000</v>
      </c>
      <c r="E11" s="34">
        <f t="shared" si="0"/>
        <v>1250000</v>
      </c>
      <c r="F11" s="15">
        <f t="shared" si="1"/>
        <v>104166.66666666667</v>
      </c>
      <c r="G11" s="34">
        <f t="shared" si="2"/>
        <v>591.86</v>
      </c>
    </row>
    <row r="12" spans="1:8" x14ac:dyDescent="0.25">
      <c r="A12" s="93"/>
      <c r="B12" s="9">
        <v>11</v>
      </c>
      <c r="C12" s="10" t="s">
        <v>18</v>
      </c>
      <c r="D12" s="34">
        <v>1500000</v>
      </c>
      <c r="E12" s="34">
        <f t="shared" si="0"/>
        <v>375000</v>
      </c>
      <c r="F12" s="15">
        <f t="shared" si="1"/>
        <v>31250</v>
      </c>
      <c r="G12" s="34">
        <f t="shared" si="2"/>
        <v>177.56</v>
      </c>
    </row>
    <row r="13" spans="1:8" x14ac:dyDescent="0.25">
      <c r="A13" s="93"/>
      <c r="B13" s="9">
        <v>12</v>
      </c>
      <c r="C13" s="10" t="s">
        <v>19</v>
      </c>
      <c r="D13" s="34">
        <v>1000000</v>
      </c>
      <c r="E13" s="34">
        <f t="shared" si="0"/>
        <v>250000</v>
      </c>
      <c r="F13" s="15">
        <f t="shared" si="1"/>
        <v>20833.333333333332</v>
      </c>
      <c r="G13" s="34">
        <f t="shared" si="2"/>
        <v>118.37</v>
      </c>
    </row>
    <row r="14" spans="1:8" x14ac:dyDescent="0.25">
      <c r="A14" s="93"/>
      <c r="B14" s="9">
        <v>13</v>
      </c>
      <c r="C14" s="10" t="s">
        <v>20</v>
      </c>
      <c r="D14" s="34">
        <v>1000000</v>
      </c>
      <c r="E14" s="34">
        <f t="shared" si="0"/>
        <v>250000</v>
      </c>
      <c r="F14" s="15">
        <f t="shared" si="1"/>
        <v>20833.333333333332</v>
      </c>
      <c r="G14" s="34">
        <f t="shared" si="2"/>
        <v>118.37</v>
      </c>
    </row>
    <row r="15" spans="1:8" x14ac:dyDescent="0.25">
      <c r="A15" s="93"/>
      <c r="B15" s="9">
        <v>14</v>
      </c>
      <c r="C15" s="10" t="s">
        <v>73</v>
      </c>
      <c r="D15" s="34">
        <v>2500000</v>
      </c>
      <c r="E15" s="34">
        <f t="shared" si="0"/>
        <v>625000</v>
      </c>
      <c r="F15" s="15">
        <f t="shared" si="1"/>
        <v>52083.333333333336</v>
      </c>
      <c r="G15" s="34">
        <f t="shared" si="2"/>
        <v>295.93</v>
      </c>
    </row>
    <row r="16" spans="1:8" x14ac:dyDescent="0.25">
      <c r="A16" s="93"/>
      <c r="B16" s="9">
        <v>15</v>
      </c>
      <c r="C16" s="10" t="s">
        <v>72</v>
      </c>
      <c r="D16" s="34">
        <v>1000000</v>
      </c>
      <c r="E16" s="34">
        <f t="shared" si="0"/>
        <v>250000</v>
      </c>
      <c r="F16" s="15">
        <f t="shared" si="1"/>
        <v>20833.333333333332</v>
      </c>
      <c r="G16" s="34">
        <f t="shared" si="2"/>
        <v>118.37</v>
      </c>
    </row>
    <row r="17" spans="1:7" x14ac:dyDescent="0.25">
      <c r="A17" s="92" t="s">
        <v>69</v>
      </c>
      <c r="B17" s="9">
        <v>16</v>
      </c>
      <c r="C17" s="10" t="s">
        <v>24</v>
      </c>
      <c r="D17" s="34">
        <v>1500000</v>
      </c>
      <c r="E17" s="34">
        <f t="shared" si="0"/>
        <v>375000</v>
      </c>
      <c r="F17" s="15">
        <f t="shared" si="1"/>
        <v>31250</v>
      </c>
      <c r="G17" s="34">
        <f t="shared" si="2"/>
        <v>177.56</v>
      </c>
    </row>
    <row r="18" spans="1:7" x14ac:dyDescent="0.25">
      <c r="A18" s="93"/>
      <c r="B18" s="9">
        <v>17</v>
      </c>
      <c r="C18" s="10" t="s">
        <v>38</v>
      </c>
      <c r="D18" s="34">
        <v>600000</v>
      </c>
      <c r="E18" s="34">
        <f t="shared" si="0"/>
        <v>150000</v>
      </c>
      <c r="F18" s="15">
        <f t="shared" si="1"/>
        <v>12500</v>
      </c>
      <c r="G18" s="34">
        <f t="shared" si="2"/>
        <v>71.02</v>
      </c>
    </row>
    <row r="19" spans="1:7" x14ac:dyDescent="0.25">
      <c r="A19" s="93"/>
      <c r="B19" s="9">
        <v>18</v>
      </c>
      <c r="C19" s="10" t="s">
        <v>41</v>
      </c>
      <c r="D19" s="34">
        <v>300000</v>
      </c>
      <c r="E19" s="34">
        <f t="shared" si="0"/>
        <v>75000</v>
      </c>
      <c r="F19" s="15">
        <f t="shared" si="1"/>
        <v>6250</v>
      </c>
      <c r="G19" s="34">
        <f t="shared" si="2"/>
        <v>35.51</v>
      </c>
    </row>
    <row r="20" spans="1:7" x14ac:dyDescent="0.25">
      <c r="A20" s="93"/>
      <c r="B20" s="9">
        <v>19</v>
      </c>
      <c r="C20" s="10" t="s">
        <v>76</v>
      </c>
      <c r="D20" s="34">
        <v>2000000</v>
      </c>
      <c r="E20" s="34">
        <f t="shared" si="0"/>
        <v>500000</v>
      </c>
      <c r="F20" s="15">
        <f t="shared" si="1"/>
        <v>41666.666666666664</v>
      </c>
      <c r="G20" s="34">
        <f t="shared" si="2"/>
        <v>236.74</v>
      </c>
    </row>
    <row r="21" spans="1:7" x14ac:dyDescent="0.25">
      <c r="A21" s="93"/>
      <c r="B21" s="9">
        <v>20</v>
      </c>
      <c r="C21" s="10" t="s">
        <v>27</v>
      </c>
      <c r="D21" s="34">
        <v>600000</v>
      </c>
      <c r="E21" s="34">
        <f t="shared" si="0"/>
        <v>150000</v>
      </c>
      <c r="F21" s="15">
        <f t="shared" si="1"/>
        <v>12500</v>
      </c>
      <c r="G21" s="34">
        <f t="shared" si="2"/>
        <v>71.02</v>
      </c>
    </row>
    <row r="22" spans="1:7" x14ac:dyDescent="0.25">
      <c r="A22" s="93"/>
      <c r="B22" s="9">
        <v>21</v>
      </c>
      <c r="C22" s="10" t="s">
        <v>36</v>
      </c>
      <c r="D22" s="34">
        <v>300000</v>
      </c>
      <c r="E22" s="34">
        <f t="shared" si="0"/>
        <v>75000</v>
      </c>
      <c r="F22" s="15">
        <f t="shared" si="1"/>
        <v>6250</v>
      </c>
      <c r="G22" s="34">
        <f t="shared" si="2"/>
        <v>35.51</v>
      </c>
    </row>
    <row r="23" spans="1:7" x14ac:dyDescent="0.25">
      <c r="A23" s="93"/>
      <c r="B23" s="9">
        <v>22</v>
      </c>
      <c r="C23" s="10" t="s">
        <v>22</v>
      </c>
      <c r="D23" s="34">
        <v>600000</v>
      </c>
      <c r="E23" s="34">
        <f t="shared" si="0"/>
        <v>150000</v>
      </c>
      <c r="F23" s="15">
        <f t="shared" si="1"/>
        <v>12500</v>
      </c>
      <c r="G23" s="34">
        <f t="shared" si="2"/>
        <v>71.02</v>
      </c>
    </row>
    <row r="24" spans="1:7" x14ac:dyDescent="0.25">
      <c r="A24" s="93"/>
      <c r="B24" s="9">
        <v>23</v>
      </c>
      <c r="C24" s="10" t="s">
        <v>37</v>
      </c>
      <c r="D24" s="34">
        <v>300000</v>
      </c>
      <c r="E24" s="34">
        <f t="shared" si="0"/>
        <v>75000</v>
      </c>
      <c r="F24" s="15">
        <f t="shared" si="1"/>
        <v>6250</v>
      </c>
      <c r="G24" s="34">
        <f t="shared" si="2"/>
        <v>35.51</v>
      </c>
    </row>
    <row r="25" spans="1:7" x14ac:dyDescent="0.25">
      <c r="A25" s="93"/>
      <c r="B25" s="9">
        <v>24</v>
      </c>
      <c r="C25" s="10" t="s">
        <v>35</v>
      </c>
      <c r="D25" s="34">
        <v>300000</v>
      </c>
      <c r="E25" s="34">
        <f t="shared" si="0"/>
        <v>75000</v>
      </c>
      <c r="F25" s="15">
        <f t="shared" si="1"/>
        <v>6250</v>
      </c>
      <c r="G25" s="34">
        <f t="shared" si="2"/>
        <v>35.51</v>
      </c>
    </row>
    <row r="26" spans="1:7" x14ac:dyDescent="0.25">
      <c r="A26" s="95"/>
      <c r="B26" s="9">
        <v>25</v>
      </c>
      <c r="C26" s="10" t="s">
        <v>33</v>
      </c>
      <c r="D26" s="34">
        <v>600000</v>
      </c>
      <c r="E26" s="34">
        <f t="shared" si="0"/>
        <v>150000</v>
      </c>
      <c r="F26" s="15">
        <f t="shared" si="1"/>
        <v>12500</v>
      </c>
      <c r="G26" s="34">
        <f t="shared" si="2"/>
        <v>71.02</v>
      </c>
    </row>
    <row r="27" spans="1:7" x14ac:dyDescent="0.25">
      <c r="A27" s="92" t="s">
        <v>70</v>
      </c>
      <c r="B27" s="9">
        <v>26</v>
      </c>
      <c r="C27" s="10" t="s">
        <v>21</v>
      </c>
      <c r="D27" s="34">
        <v>2500000</v>
      </c>
      <c r="E27" s="34">
        <f t="shared" si="0"/>
        <v>625000</v>
      </c>
      <c r="F27" s="15">
        <f t="shared" si="1"/>
        <v>52083.333333333336</v>
      </c>
      <c r="G27" s="34">
        <f t="shared" si="2"/>
        <v>295.93</v>
      </c>
    </row>
    <row r="28" spans="1:7" x14ac:dyDescent="0.25">
      <c r="A28" s="93"/>
      <c r="B28" s="9">
        <v>27</v>
      </c>
      <c r="C28" s="10" t="s">
        <v>75</v>
      </c>
      <c r="D28" s="34">
        <v>600000</v>
      </c>
      <c r="E28" s="34">
        <f t="shared" si="0"/>
        <v>150000</v>
      </c>
      <c r="F28" s="15">
        <f t="shared" si="1"/>
        <v>12500</v>
      </c>
      <c r="G28" s="34">
        <f t="shared" si="2"/>
        <v>71.02</v>
      </c>
    </row>
    <row r="29" spans="1:7" x14ac:dyDescent="0.25">
      <c r="A29" s="93"/>
      <c r="B29" s="9">
        <v>28</v>
      </c>
      <c r="C29" s="10" t="s">
        <v>31</v>
      </c>
      <c r="D29" s="34">
        <v>1500000</v>
      </c>
      <c r="E29" s="34">
        <f t="shared" si="0"/>
        <v>375000</v>
      </c>
      <c r="F29" s="15">
        <f t="shared" si="1"/>
        <v>31250</v>
      </c>
      <c r="G29" s="34">
        <f t="shared" si="2"/>
        <v>177.56</v>
      </c>
    </row>
    <row r="30" spans="1:7" x14ac:dyDescent="0.25">
      <c r="A30" s="95"/>
      <c r="B30" s="9">
        <v>29</v>
      </c>
      <c r="C30" s="10" t="s">
        <v>32</v>
      </c>
      <c r="D30" s="34">
        <v>600000</v>
      </c>
      <c r="E30" s="34">
        <f t="shared" si="0"/>
        <v>150000</v>
      </c>
      <c r="F30" s="15">
        <f t="shared" si="1"/>
        <v>12500</v>
      </c>
      <c r="G30" s="34">
        <f t="shared" si="2"/>
        <v>71.02</v>
      </c>
    </row>
    <row r="31" spans="1:7" x14ac:dyDescent="0.25">
      <c r="A31" s="92" t="s">
        <v>28</v>
      </c>
      <c r="B31" s="9">
        <v>30</v>
      </c>
      <c r="C31" s="10" t="s">
        <v>30</v>
      </c>
      <c r="D31" s="34">
        <v>300000</v>
      </c>
      <c r="E31" s="34">
        <f t="shared" si="0"/>
        <v>75000</v>
      </c>
      <c r="F31" s="15">
        <f t="shared" si="1"/>
        <v>6250</v>
      </c>
      <c r="G31" s="34">
        <f t="shared" si="2"/>
        <v>35.51</v>
      </c>
    </row>
    <row r="32" spans="1:7" x14ac:dyDescent="0.25">
      <c r="A32" s="93"/>
      <c r="B32" s="9">
        <v>31</v>
      </c>
      <c r="C32" s="10" t="s">
        <v>47</v>
      </c>
      <c r="D32" s="34">
        <v>300000</v>
      </c>
      <c r="E32" s="34">
        <f t="shared" si="0"/>
        <v>75000</v>
      </c>
      <c r="F32" s="15">
        <f t="shared" si="1"/>
        <v>6250</v>
      </c>
      <c r="G32" s="34">
        <f t="shared" si="2"/>
        <v>35.51</v>
      </c>
    </row>
    <row r="33" spans="1:7" x14ac:dyDescent="0.25">
      <c r="A33" s="93"/>
      <c r="B33" s="9">
        <v>32</v>
      </c>
      <c r="C33" s="10" t="s">
        <v>49</v>
      </c>
      <c r="D33" s="34">
        <v>600000</v>
      </c>
      <c r="E33" s="34">
        <f t="shared" si="0"/>
        <v>150000</v>
      </c>
      <c r="F33" s="15">
        <f t="shared" si="1"/>
        <v>12500</v>
      </c>
      <c r="G33" s="34">
        <f t="shared" si="2"/>
        <v>71.02</v>
      </c>
    </row>
    <row r="34" spans="1:7" x14ac:dyDescent="0.25">
      <c r="A34" s="93"/>
      <c r="B34" s="9">
        <v>33</v>
      </c>
      <c r="C34" s="10" t="s">
        <v>48</v>
      </c>
      <c r="D34" s="34">
        <v>1000000</v>
      </c>
      <c r="E34" s="34">
        <f t="shared" si="0"/>
        <v>250000</v>
      </c>
      <c r="F34" s="15">
        <f t="shared" si="1"/>
        <v>20833.333333333332</v>
      </c>
      <c r="G34" s="34">
        <f t="shared" si="2"/>
        <v>118.37</v>
      </c>
    </row>
  </sheetData>
  <mergeCells count="6">
    <mergeCell ref="A31:A34"/>
    <mergeCell ref="H2:H7"/>
    <mergeCell ref="A2:A7"/>
    <mergeCell ref="A8:A16"/>
    <mergeCell ref="A17:A26"/>
    <mergeCell ref="A27:A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Cover</vt:lpstr>
      <vt:lpstr>Summery</vt:lpstr>
      <vt:lpstr>Business</vt:lpstr>
      <vt:lpstr>School</vt:lpstr>
      <vt:lpstr>Service</vt:lpstr>
      <vt:lpstr>Retail</vt:lpstr>
      <vt:lpstr>Tourism</vt:lpstr>
      <vt:lpstr>Team Member</vt:lpstr>
      <vt:lpstr>Skill Set</vt:lpstr>
      <vt:lpstr>Competency</vt:lpstr>
      <vt:lpstr>CostPerHour</vt:lpstr>
      <vt:lpstr>MemberList</vt:lpstr>
      <vt:lpstr>SkillList</vt:lpstr>
    </vt:vector>
  </TitlesOfParts>
  <Company>Binary Affairs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Arpan</dc:creator>
  <cp:lastModifiedBy>Jsoft</cp:lastModifiedBy>
  <dcterms:created xsi:type="dcterms:W3CDTF">2012-10-07T14:16:15Z</dcterms:created>
  <dcterms:modified xsi:type="dcterms:W3CDTF">2015-10-19T09:28:36Z</dcterms:modified>
</cp:coreProperties>
</file>