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 activeTab="4"/>
  </bookViews>
  <sheets>
    <sheet name="Product Definition" sheetId="4" r:id="rId1"/>
    <sheet name="Exact" sheetId="6" r:id="rId2"/>
    <sheet name="Software - Profit" sheetId="7" r:id="rId3"/>
    <sheet name="Cost - Benifit" sheetId="1" r:id="rId4"/>
    <sheet name="Cumulative" sheetId="5" r:id="rId5"/>
  </sheets>
  <calcPr calcId="125725"/>
</workbook>
</file>

<file path=xl/calcChain.xml><?xml version="1.0" encoding="utf-8"?>
<calcChain xmlns="http://schemas.openxmlformats.org/spreadsheetml/2006/main">
  <c r="M14" i="6"/>
  <c r="L14"/>
  <c r="K14"/>
  <c r="J14"/>
  <c r="I14"/>
  <c r="H14"/>
  <c r="G14"/>
  <c r="F14"/>
  <c r="E14"/>
  <c r="D14"/>
  <c r="C14"/>
  <c r="M33"/>
  <c r="L33"/>
  <c r="K33"/>
  <c r="J33"/>
  <c r="I33"/>
  <c r="H33"/>
  <c r="G33"/>
  <c r="F33"/>
  <c r="E33"/>
  <c r="D33"/>
  <c r="C33"/>
  <c r="B33"/>
  <c r="N33" s="1"/>
  <c r="M28"/>
  <c r="L28"/>
  <c r="K28"/>
  <c r="N28" s="1"/>
  <c r="J28"/>
  <c r="I28"/>
  <c r="H28"/>
  <c r="G28"/>
  <c r="F28"/>
  <c r="E28"/>
  <c r="D28"/>
  <c r="C28"/>
  <c r="B28"/>
  <c r="M25"/>
  <c r="L25"/>
  <c r="K25"/>
  <c r="J25"/>
  <c r="I25"/>
  <c r="H25"/>
  <c r="G25"/>
  <c r="F25"/>
  <c r="E25"/>
  <c r="D25"/>
  <c r="C25"/>
  <c r="B25"/>
  <c r="M22"/>
  <c r="L22"/>
  <c r="K22"/>
  <c r="J22"/>
  <c r="I22"/>
  <c r="H22"/>
  <c r="G22"/>
  <c r="F22"/>
  <c r="E22"/>
  <c r="D22"/>
  <c r="C22"/>
  <c r="B22"/>
  <c r="M19"/>
  <c r="L19"/>
  <c r="K19"/>
  <c r="J19"/>
  <c r="I19"/>
  <c r="H19"/>
  <c r="G19"/>
  <c r="F19"/>
  <c r="E19"/>
  <c r="D19"/>
  <c r="C19"/>
  <c r="B19"/>
  <c r="N22" l="1"/>
  <c r="N25"/>
  <c r="N19"/>
  <c r="F4" l="1"/>
  <c r="G4" s="1"/>
  <c r="H4" s="1"/>
  <c r="I4" s="1"/>
  <c r="J4" s="1"/>
  <c r="K4" s="1"/>
  <c r="L4" s="1"/>
  <c r="M4" s="1"/>
  <c r="B8" l="1"/>
  <c r="C8"/>
  <c r="E8"/>
  <c r="F8"/>
  <c r="G8"/>
  <c r="H8"/>
  <c r="I8"/>
  <c r="J8"/>
  <c r="K8"/>
  <c r="L8"/>
  <c r="M8"/>
  <c r="D8"/>
  <c r="P3"/>
  <c r="E5"/>
  <c r="E15" s="1"/>
  <c r="E16" s="1"/>
  <c r="E34" s="1"/>
  <c r="F5"/>
  <c r="F15" s="1"/>
  <c r="F16" s="1"/>
  <c r="G5"/>
  <c r="G15" s="1"/>
  <c r="G16" s="1"/>
  <c r="G34" s="1"/>
  <c r="H5"/>
  <c r="H15" s="1"/>
  <c r="H16" s="1"/>
  <c r="H34" s="1"/>
  <c r="I5"/>
  <c r="I15" s="1"/>
  <c r="I16" s="1"/>
  <c r="I34" s="1"/>
  <c r="J5"/>
  <c r="J15" s="1"/>
  <c r="J16" s="1"/>
  <c r="J34" s="1"/>
  <c r="K5"/>
  <c r="L5"/>
  <c r="L15" s="1"/>
  <c r="L16" s="1"/>
  <c r="L34" s="1"/>
  <c r="M5"/>
  <c r="M15" s="1"/>
  <c r="M16" s="1"/>
  <c r="M34" s="1"/>
  <c r="E15" i="4"/>
  <c r="E18" s="1"/>
  <c r="F15"/>
  <c r="F18" s="1"/>
  <c r="D15"/>
  <c r="D18" l="1"/>
  <c r="B4" i="6"/>
  <c r="K9"/>
  <c r="K15"/>
  <c r="K16" s="1"/>
  <c r="K34" s="1"/>
  <c r="F34"/>
  <c r="I9"/>
  <c r="I35" s="1"/>
  <c r="G9"/>
  <c r="G35" s="1"/>
  <c r="E9"/>
  <c r="E35" s="1"/>
  <c r="M9"/>
  <c r="M35" s="1"/>
  <c r="F9"/>
  <c r="L9"/>
  <c r="L35" s="1"/>
  <c r="H9"/>
  <c r="H35" s="1"/>
  <c r="J9"/>
  <c r="J35" s="1"/>
  <c r="N8"/>
  <c r="C4" l="1"/>
  <c r="B5"/>
  <c r="K35"/>
  <c r="F35"/>
  <c r="D4" l="1"/>
  <c r="D5" s="1"/>
  <c r="C5"/>
  <c r="B15"/>
  <c r="B16" s="1"/>
  <c r="B9"/>
  <c r="N5"/>
  <c r="B34" l="1"/>
  <c r="D15"/>
  <c r="D16" s="1"/>
  <c r="D34" s="1"/>
  <c r="D9"/>
  <c r="C15"/>
  <c r="C16" s="1"/>
  <c r="C34" s="1"/>
  <c r="C9"/>
  <c r="N34" l="1"/>
  <c r="N16"/>
  <c r="C35"/>
  <c r="B35"/>
  <c r="N9"/>
  <c r="D35"/>
  <c r="N35" l="1"/>
</calcChain>
</file>

<file path=xl/comments1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Depend on Provider of SMS/Email</t>
        </r>
      </text>
    </comment>
  </commentList>
</comments>
</file>

<file path=xl/sharedStrings.xml><?xml version="1.0" encoding="utf-8"?>
<sst xmlns="http://schemas.openxmlformats.org/spreadsheetml/2006/main" count="48" uniqueCount="41">
  <si>
    <t>Software Modules</t>
  </si>
  <si>
    <t>Setup</t>
  </si>
  <si>
    <t>Total Software Price</t>
  </si>
  <si>
    <t>Revenue</t>
  </si>
  <si>
    <t>Cost</t>
  </si>
  <si>
    <t>Software Sales</t>
  </si>
  <si>
    <t>Hardware Sales</t>
  </si>
  <si>
    <t>Expense</t>
  </si>
  <si>
    <t>Income</t>
  </si>
  <si>
    <t>Support</t>
  </si>
  <si>
    <t>Jr</t>
  </si>
  <si>
    <t>Middle</t>
  </si>
  <si>
    <t>Support + Account</t>
  </si>
  <si>
    <t>Misc</t>
  </si>
  <si>
    <t>Transport</t>
  </si>
  <si>
    <t>Development</t>
  </si>
  <si>
    <t>Office</t>
  </si>
  <si>
    <t>Investment</t>
  </si>
  <si>
    <t>Set Up Cost</t>
  </si>
  <si>
    <t>Count</t>
  </si>
  <si>
    <t>Sales Commision</t>
  </si>
  <si>
    <t>Phase I</t>
  </si>
  <si>
    <t>Phase II</t>
  </si>
  <si>
    <t>Phase III</t>
  </si>
  <si>
    <t>Point of sale</t>
  </si>
  <si>
    <t>Inventory</t>
  </si>
  <si>
    <t>Purchase</t>
  </si>
  <si>
    <t>Multi location Support</t>
  </si>
  <si>
    <t>Disconnected Database</t>
  </si>
  <si>
    <t>Windows 7,8,8.1,10</t>
  </si>
  <si>
    <t>Point of sale/Inventory/Purchase</t>
  </si>
  <si>
    <t>SMS/EMAIL</t>
  </si>
  <si>
    <t>Mobile APP</t>
  </si>
  <si>
    <t>Multi location Support + Disconnected Database</t>
  </si>
  <si>
    <t>SMS/EMAIL/CRM/APP</t>
  </si>
  <si>
    <t>Sales Bonus (5000 for every 5)</t>
  </si>
  <si>
    <t>Employee Bonus (1% of sales)</t>
  </si>
  <si>
    <t>Trainy</t>
  </si>
  <si>
    <t>Customer Management</t>
  </si>
  <si>
    <t>Campaign Management</t>
  </si>
  <si>
    <t>Hardware/BCR/Printer</t>
  </si>
</sst>
</file>

<file path=xl/styles.xml><?xml version="1.0" encoding="utf-8"?>
<styleSheet xmlns="http://schemas.openxmlformats.org/spreadsheetml/2006/main">
  <numFmts count="2">
    <numFmt numFmtId="164" formatCode="_-* #,##0_-;\-* #,##0_-;_-* &quot;-&quot;_-;_-@_-"/>
    <numFmt numFmtId="165" formatCode="_([$INR]\ * #,##0.00_);_([$INR]\ * \(#,##0.00\);_([$INR]\ * &quot;-&quot;??_);_(@_)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3">
    <xf numFmtId="0" fontId="0" fillId="0" borderId="0" xfId="0"/>
    <xf numFmtId="0" fontId="0" fillId="3" borderId="0" xfId="0" applyFill="1"/>
    <xf numFmtId="3" fontId="0" fillId="3" borderId="1" xfId="0" applyNumberFormat="1" applyFill="1" applyBorder="1"/>
    <xf numFmtId="165" fontId="0" fillId="3" borderId="1" xfId="0" applyNumberFormat="1" applyFill="1" applyBorder="1"/>
    <xf numFmtId="165" fontId="0" fillId="3" borderId="0" xfId="0" applyNumberFormat="1" applyFill="1"/>
    <xf numFmtId="165" fontId="0" fillId="2" borderId="1" xfId="0" applyNumberFormat="1" applyFill="1" applyBorder="1"/>
    <xf numFmtId="3" fontId="0" fillId="3" borderId="0" xfId="0" applyNumberFormat="1" applyFill="1"/>
    <xf numFmtId="0" fontId="0" fillId="3" borderId="4" xfId="0" applyFill="1" applyBorder="1"/>
    <xf numFmtId="3" fontId="0" fillId="3" borderId="5" xfId="0" applyNumberFormat="1" applyFill="1" applyBorder="1"/>
    <xf numFmtId="165" fontId="0" fillId="2" borderId="5" xfId="0" applyNumberFormat="1" applyFill="1" applyBorder="1"/>
    <xf numFmtId="0" fontId="0" fillId="3" borderId="6" xfId="0" applyFill="1" applyBorder="1"/>
    <xf numFmtId="165" fontId="1" fillId="3" borderId="8" xfId="0" applyNumberFormat="1" applyFont="1" applyFill="1" applyBorder="1" applyAlignment="1">
      <alignment horizontal="center" vertical="center"/>
    </xf>
    <xf numFmtId="17" fontId="0" fillId="0" borderId="0" xfId="0" applyNumberFormat="1"/>
    <xf numFmtId="164" fontId="0" fillId="0" borderId="0" xfId="0" applyNumberFormat="1"/>
    <xf numFmtId="164" fontId="1" fillId="0" borderId="0" xfId="0" applyNumberFormat="1" applyFont="1"/>
    <xf numFmtId="17" fontId="1" fillId="0" borderId="0" xfId="0" applyNumberFormat="1" applyFont="1"/>
    <xf numFmtId="164" fontId="0" fillId="0" borderId="19" xfId="0" applyNumberFormat="1" applyBorder="1"/>
    <xf numFmtId="164" fontId="0" fillId="0" borderId="0" xfId="0" applyNumberFormat="1" applyBorder="1"/>
    <xf numFmtId="164" fontId="0" fillId="0" borderId="20" xfId="0" applyNumberFormat="1" applyBorder="1"/>
    <xf numFmtId="0" fontId="0" fillId="0" borderId="19" xfId="0" applyBorder="1"/>
    <xf numFmtId="0" fontId="0" fillId="0" borderId="0" xfId="0" applyBorder="1"/>
    <xf numFmtId="164" fontId="0" fillId="0" borderId="0" xfId="0" applyNumberFormat="1" applyFill="1" applyBorder="1"/>
    <xf numFmtId="164" fontId="0" fillId="0" borderId="20" xfId="0" applyNumberFormat="1" applyFill="1" applyBorder="1"/>
    <xf numFmtId="164" fontId="0" fillId="0" borderId="23" xfId="0" applyNumberFormat="1" applyBorder="1"/>
    <xf numFmtId="164" fontId="0" fillId="0" borderId="24" xfId="0" applyNumberFormat="1" applyBorder="1"/>
    <xf numFmtId="164" fontId="0" fillId="0" borderId="25" xfId="0" applyNumberFormat="1" applyBorder="1"/>
    <xf numFmtId="164" fontId="1" fillId="0" borderId="0" xfId="0" applyNumberFormat="1" applyFont="1" applyFill="1" applyBorder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64" fontId="0" fillId="0" borderId="2" xfId="0" applyNumberFormat="1" applyBorder="1"/>
    <xf numFmtId="164" fontId="0" fillId="0" borderId="26" xfId="0" applyNumberFormat="1" applyBorder="1"/>
    <xf numFmtId="164" fontId="0" fillId="0" borderId="27" xfId="0" applyNumberFormat="1" applyBorder="1"/>
    <xf numFmtId="164" fontId="0" fillId="0" borderId="28" xfId="0" applyNumberFormat="1" applyBorder="1"/>
    <xf numFmtId="164" fontId="0" fillId="0" borderId="3" xfId="0" applyNumberFormat="1" applyBorder="1"/>
    <xf numFmtId="164" fontId="0" fillId="0" borderId="29" xfId="0" applyNumberFormat="1" applyBorder="1"/>
    <xf numFmtId="0" fontId="0" fillId="0" borderId="28" xfId="0" applyBorder="1"/>
    <xf numFmtId="0" fontId="0" fillId="0" borderId="3" xfId="0" applyBorder="1"/>
    <xf numFmtId="164" fontId="0" fillId="0" borderId="3" xfId="0" applyNumberFormat="1" applyFill="1" applyBorder="1"/>
    <xf numFmtId="164" fontId="0" fillId="0" borderId="29" xfId="0" applyNumberFormat="1" applyFill="1" applyBorder="1"/>
    <xf numFmtId="164" fontId="1" fillId="7" borderId="0" xfId="0" applyNumberFormat="1" applyFont="1" applyFill="1"/>
    <xf numFmtId="164" fontId="1" fillId="8" borderId="0" xfId="0" applyNumberFormat="1" applyFont="1" applyFill="1"/>
    <xf numFmtId="164" fontId="0" fillId="0" borderId="21" xfId="0" applyNumberFormat="1" applyFont="1" applyBorder="1"/>
    <xf numFmtId="165" fontId="1" fillId="3" borderId="11" xfId="0" applyNumberFormat="1" applyFont="1" applyFill="1" applyBorder="1" applyAlignment="1">
      <alignment horizontal="center" vertical="center"/>
    </xf>
    <xf numFmtId="165" fontId="1" fillId="4" borderId="0" xfId="0" applyNumberFormat="1" applyFont="1" applyFill="1" applyBorder="1" applyAlignment="1">
      <alignment horizontal="center" vertical="center"/>
    </xf>
    <xf numFmtId="165" fontId="1" fillId="5" borderId="22" xfId="0" applyNumberFormat="1" applyFont="1" applyFill="1" applyBorder="1" applyAlignment="1">
      <alignment horizontal="center" vertical="center"/>
    </xf>
    <xf numFmtId="165" fontId="1" fillId="3" borderId="11" xfId="0" quotePrefix="1" applyNumberFormat="1" applyFont="1" applyFill="1" applyBorder="1" applyAlignment="1">
      <alignment horizontal="center" vertical="center"/>
    </xf>
    <xf numFmtId="0" fontId="1" fillId="3" borderId="14" xfId="0" applyFont="1" applyFill="1" applyBorder="1"/>
    <xf numFmtId="3" fontId="1" fillId="3" borderId="15" xfId="0" applyNumberFormat="1" applyFont="1" applyFill="1" applyBorder="1"/>
    <xf numFmtId="165" fontId="1" fillId="3" borderId="15" xfId="0" applyNumberFormat="1" applyFont="1" applyFill="1" applyBorder="1"/>
    <xf numFmtId="0" fontId="1" fillId="3" borderId="4" xfId="0" applyFont="1" applyFill="1" applyBorder="1"/>
    <xf numFmtId="3" fontId="1" fillId="3" borderId="5" xfId="0" applyNumberFormat="1" applyFont="1" applyFill="1" applyBorder="1"/>
    <xf numFmtId="165" fontId="1" fillId="3" borderId="5" xfId="0" applyNumberFormat="1" applyFont="1" applyFill="1" applyBorder="1"/>
    <xf numFmtId="0" fontId="1" fillId="3" borderId="7" xfId="0" applyFont="1" applyFill="1" applyBorder="1"/>
    <xf numFmtId="3" fontId="1" fillId="3" borderId="8" xfId="0" applyNumberFormat="1" applyFont="1" applyFill="1" applyBorder="1"/>
    <xf numFmtId="165" fontId="1" fillId="3" borderId="8" xfId="0" applyNumberFormat="1" applyFont="1" applyFill="1" applyBorder="1"/>
    <xf numFmtId="0" fontId="1" fillId="3" borderId="0" xfId="0" applyFont="1" applyFill="1"/>
    <xf numFmtId="3" fontId="1" fillId="3" borderId="0" xfId="0" applyNumberFormat="1" applyFont="1" applyFill="1"/>
    <xf numFmtId="0" fontId="0" fillId="3" borderId="30" xfId="0" applyFill="1" applyBorder="1"/>
    <xf numFmtId="3" fontId="0" fillId="3" borderId="31" xfId="0" applyNumberFormat="1" applyFill="1" applyBorder="1"/>
    <xf numFmtId="165" fontId="0" fillId="3" borderId="31" xfId="0" applyNumberFormat="1" applyFill="1" applyBorder="1"/>
    <xf numFmtId="165" fontId="1" fillId="6" borderId="0" xfId="0" applyNumberFormat="1" applyFont="1" applyFill="1" applyBorder="1" applyAlignment="1">
      <alignment horizontal="center"/>
    </xf>
    <xf numFmtId="165" fontId="1" fillId="3" borderId="1" xfId="0" quotePrefix="1" applyNumberFormat="1" applyFont="1" applyFill="1" applyBorder="1" applyAlignment="1">
      <alignment horizontal="center" vertical="center"/>
    </xf>
    <xf numFmtId="165" fontId="1" fillId="3" borderId="32" xfId="0" applyNumberFormat="1" applyFont="1" applyFill="1" applyBorder="1"/>
    <xf numFmtId="37" fontId="1" fillId="9" borderId="0" xfId="0" applyNumberFormat="1" applyFont="1" applyFill="1"/>
    <xf numFmtId="164" fontId="0" fillId="0" borderId="33" xfId="0" applyNumberFormat="1" applyFont="1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3" fontId="1" fillId="0" borderId="0" xfId="0" applyNumberFormat="1" applyFont="1"/>
    <xf numFmtId="0" fontId="1" fillId="0" borderId="0" xfId="0" applyFont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3" fontId="1" fillId="3" borderId="10" xfId="0" applyNumberFormat="1" applyFont="1" applyFill="1" applyBorder="1" applyAlignment="1">
      <alignment horizontal="center" vertical="center"/>
    </xf>
    <xf numFmtId="3" fontId="1" fillId="3" borderId="13" xfId="0" applyNumberFormat="1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17" fontId="1" fillId="0" borderId="16" xfId="0" applyNumberFormat="1" applyFont="1" applyBorder="1" applyAlignment="1">
      <alignment horizontal="center" vertical="center"/>
    </xf>
    <xf numFmtId="17" fontId="1" fillId="0" borderId="17" xfId="0" applyNumberFormat="1" applyFont="1" applyBorder="1" applyAlignment="1">
      <alignment horizontal="center" vertical="center"/>
    </xf>
    <xf numFmtId="17" fontId="1" fillId="0" borderId="18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'Cost - Benifit'!$A$19</c:f>
              <c:strCache>
                <c:ptCount val="1"/>
                <c:pt idx="0">
                  <c:v>Revenue</c:v>
                </c:pt>
              </c:strCache>
            </c:strRef>
          </c:tx>
          <c:marker>
            <c:symbol val="none"/>
          </c:marker>
          <c:cat>
            <c:numRef>
              <c:f>'Cost - Benifit'!$B$18:$M$18</c:f>
              <c:numCache>
                <c:formatCode>mmm\-yy</c:formatCode>
                <c:ptCount val="12"/>
                <c:pt idx="0">
                  <c:v>42461</c:v>
                </c:pt>
                <c:pt idx="1">
                  <c:v>42491</c:v>
                </c:pt>
                <c:pt idx="2">
                  <c:v>42522</c:v>
                </c:pt>
                <c:pt idx="3">
                  <c:v>42552</c:v>
                </c:pt>
                <c:pt idx="4">
                  <c:v>42583</c:v>
                </c:pt>
                <c:pt idx="5">
                  <c:v>42614</c:v>
                </c:pt>
                <c:pt idx="6">
                  <c:v>42644</c:v>
                </c:pt>
                <c:pt idx="7">
                  <c:v>42675</c:v>
                </c:pt>
                <c:pt idx="8">
                  <c:v>42705</c:v>
                </c:pt>
                <c:pt idx="9">
                  <c:v>42736</c:v>
                </c:pt>
                <c:pt idx="10">
                  <c:v>42767</c:v>
                </c:pt>
                <c:pt idx="11">
                  <c:v>42795</c:v>
                </c:pt>
              </c:numCache>
            </c:numRef>
          </c:cat>
          <c:val>
            <c:numRef>
              <c:f>'Cost - Benifit'!$B$19:$M$19</c:f>
              <c:numCache>
                <c:formatCode>General</c:formatCode>
                <c:ptCount val="12"/>
                <c:pt idx="0">
                  <c:v>34000</c:v>
                </c:pt>
                <c:pt idx="1">
                  <c:v>42500</c:v>
                </c:pt>
                <c:pt idx="2">
                  <c:v>72500</c:v>
                </c:pt>
                <c:pt idx="3">
                  <c:v>102500</c:v>
                </c:pt>
                <c:pt idx="4">
                  <c:v>132500</c:v>
                </c:pt>
                <c:pt idx="5">
                  <c:v>132500</c:v>
                </c:pt>
                <c:pt idx="6">
                  <c:v>132500</c:v>
                </c:pt>
                <c:pt idx="7">
                  <c:v>132500</c:v>
                </c:pt>
                <c:pt idx="8">
                  <c:v>132500</c:v>
                </c:pt>
                <c:pt idx="9">
                  <c:v>132500</c:v>
                </c:pt>
                <c:pt idx="10">
                  <c:v>132500</c:v>
                </c:pt>
                <c:pt idx="11">
                  <c:v>132500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'Cost - Benifit'!$A$20</c:f>
              <c:strCache>
                <c:ptCount val="1"/>
                <c:pt idx="0">
                  <c:v>Cost</c:v>
                </c:pt>
              </c:strCache>
            </c:strRef>
          </c:tx>
          <c:marker>
            <c:symbol val="none"/>
          </c:marker>
          <c:cat>
            <c:numRef>
              <c:f>'Cost - Benifit'!$B$18:$M$18</c:f>
              <c:numCache>
                <c:formatCode>mmm\-yy</c:formatCode>
                <c:ptCount val="12"/>
                <c:pt idx="0">
                  <c:v>42461</c:v>
                </c:pt>
                <c:pt idx="1">
                  <c:v>42491</c:v>
                </c:pt>
                <c:pt idx="2">
                  <c:v>42522</c:v>
                </c:pt>
                <c:pt idx="3">
                  <c:v>42552</c:v>
                </c:pt>
                <c:pt idx="4">
                  <c:v>42583</c:v>
                </c:pt>
                <c:pt idx="5">
                  <c:v>42614</c:v>
                </c:pt>
                <c:pt idx="6">
                  <c:v>42644</c:v>
                </c:pt>
                <c:pt idx="7">
                  <c:v>42675</c:v>
                </c:pt>
                <c:pt idx="8">
                  <c:v>42705</c:v>
                </c:pt>
                <c:pt idx="9">
                  <c:v>42736</c:v>
                </c:pt>
                <c:pt idx="10">
                  <c:v>42767</c:v>
                </c:pt>
                <c:pt idx="11">
                  <c:v>42795</c:v>
                </c:pt>
              </c:numCache>
            </c:numRef>
          </c:cat>
          <c:val>
            <c:numRef>
              <c:f>'Cost - Benifit'!$B$20:$M$20</c:f>
              <c:numCache>
                <c:formatCode>General</c:formatCode>
                <c:ptCount val="12"/>
                <c:pt idx="0">
                  <c:v>20000</c:v>
                </c:pt>
                <c:pt idx="1">
                  <c:v>22500</c:v>
                </c:pt>
                <c:pt idx="2">
                  <c:v>48500</c:v>
                </c:pt>
                <c:pt idx="3">
                  <c:v>56000</c:v>
                </c:pt>
                <c:pt idx="4">
                  <c:v>114000</c:v>
                </c:pt>
                <c:pt idx="5">
                  <c:v>99000</c:v>
                </c:pt>
                <c:pt idx="6">
                  <c:v>99000</c:v>
                </c:pt>
                <c:pt idx="7">
                  <c:v>99000</c:v>
                </c:pt>
                <c:pt idx="8">
                  <c:v>104000</c:v>
                </c:pt>
                <c:pt idx="9">
                  <c:v>134000</c:v>
                </c:pt>
                <c:pt idx="10">
                  <c:v>134000</c:v>
                </c:pt>
                <c:pt idx="11">
                  <c:v>139000</c:v>
                </c:pt>
              </c:numCache>
            </c:numRef>
          </c:val>
          <c:smooth val="1"/>
        </c:ser>
        <c:marker val="1"/>
        <c:axId val="87671936"/>
        <c:axId val="87673472"/>
      </c:lineChart>
      <c:dateAx>
        <c:axId val="87671936"/>
        <c:scaling>
          <c:orientation val="minMax"/>
        </c:scaling>
        <c:axPos val="b"/>
        <c:majorGridlines/>
        <c:numFmt formatCode="mmm\-yy" sourceLinked="1"/>
        <c:majorTickMark val="none"/>
        <c:tickLblPos val="nextTo"/>
        <c:txPr>
          <a:bodyPr/>
          <a:lstStyle/>
          <a:p>
            <a:pPr>
              <a:defRPr lang="en-IN"/>
            </a:pPr>
            <a:endParaRPr lang="en-US"/>
          </a:p>
        </c:txPr>
        <c:crossAx val="87673472"/>
        <c:crosses val="autoZero"/>
        <c:auto val="1"/>
        <c:lblOffset val="100"/>
        <c:baseTimeUnit val="months"/>
      </c:dateAx>
      <c:valAx>
        <c:axId val="8767347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lang="en-IN"/>
                </a:pPr>
                <a:r>
                  <a:rPr lang="en-US"/>
                  <a:t>INR</a:t>
                </a:r>
              </a:p>
            </c:rich>
          </c:tx>
        </c:title>
        <c:numFmt formatCode="General" sourceLinked="1"/>
        <c:majorTickMark val="none"/>
        <c:tickLblPos val="nextTo"/>
        <c:txPr>
          <a:bodyPr/>
          <a:lstStyle/>
          <a:p>
            <a:pPr>
              <a:defRPr lang="en-IN"/>
            </a:pPr>
            <a:endParaRPr lang="en-US"/>
          </a:p>
        </c:txPr>
        <c:crossAx val="87671936"/>
        <c:crosses val="autoZero"/>
        <c:crossBetween val="between"/>
      </c:valAx>
    </c:plotArea>
    <c:legend>
      <c:legendPos val="r"/>
      <c:txPr>
        <a:bodyPr/>
        <a:lstStyle/>
        <a:p>
          <a:pPr rtl="0">
            <a:defRPr lang="en-IN"/>
          </a:pPr>
          <a:endParaRPr lang="en-US"/>
        </a:p>
      </c:txPr>
    </c:legend>
    <c:plotVisOnly val="1"/>
    <c:dispBlanksAs val="gap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Cumulative!$A$20</c:f>
              <c:strCache>
                <c:ptCount val="1"/>
                <c:pt idx="0">
                  <c:v>Revenue</c:v>
                </c:pt>
              </c:strCache>
            </c:strRef>
          </c:tx>
          <c:cat>
            <c:numRef>
              <c:f>Cumulative!$B$19:$J$19</c:f>
              <c:numCache>
                <c:formatCode>mmm\-yy</c:formatCode>
                <c:ptCount val="9"/>
                <c:pt idx="0">
                  <c:v>42461</c:v>
                </c:pt>
                <c:pt idx="1">
                  <c:v>42491</c:v>
                </c:pt>
                <c:pt idx="2">
                  <c:v>42522</c:v>
                </c:pt>
                <c:pt idx="3">
                  <c:v>42552</c:v>
                </c:pt>
                <c:pt idx="4">
                  <c:v>42583</c:v>
                </c:pt>
                <c:pt idx="5">
                  <c:v>42614</c:v>
                </c:pt>
                <c:pt idx="6">
                  <c:v>42644</c:v>
                </c:pt>
                <c:pt idx="7">
                  <c:v>42675</c:v>
                </c:pt>
                <c:pt idx="8">
                  <c:v>42705</c:v>
                </c:pt>
              </c:numCache>
            </c:numRef>
          </c:cat>
          <c:val>
            <c:numRef>
              <c:f>Cumulative!$B$20:$M$20</c:f>
              <c:numCache>
                <c:formatCode>General</c:formatCode>
                <c:ptCount val="12"/>
                <c:pt idx="0">
                  <c:v>34000</c:v>
                </c:pt>
                <c:pt idx="1">
                  <c:v>42500</c:v>
                </c:pt>
                <c:pt idx="2">
                  <c:v>72500</c:v>
                </c:pt>
                <c:pt idx="3">
                  <c:v>102500</c:v>
                </c:pt>
                <c:pt idx="4">
                  <c:v>132500</c:v>
                </c:pt>
                <c:pt idx="5">
                  <c:v>132500</c:v>
                </c:pt>
                <c:pt idx="6">
                  <c:v>132500</c:v>
                </c:pt>
                <c:pt idx="7">
                  <c:v>132500</c:v>
                </c:pt>
                <c:pt idx="8">
                  <c:v>132500</c:v>
                </c:pt>
                <c:pt idx="9">
                  <c:v>132500</c:v>
                </c:pt>
                <c:pt idx="10">
                  <c:v>132500</c:v>
                </c:pt>
                <c:pt idx="11">
                  <c:v>132500</c:v>
                </c:pt>
              </c:numCache>
            </c:numRef>
          </c:val>
        </c:ser>
        <c:ser>
          <c:idx val="1"/>
          <c:order val="1"/>
          <c:tx>
            <c:strRef>
              <c:f>Cumulative!$A$21</c:f>
              <c:strCache>
                <c:ptCount val="1"/>
                <c:pt idx="0">
                  <c:v>Cost</c:v>
                </c:pt>
              </c:strCache>
            </c:strRef>
          </c:tx>
          <c:cat>
            <c:numRef>
              <c:f>Cumulative!$B$19:$J$19</c:f>
              <c:numCache>
                <c:formatCode>mmm\-yy</c:formatCode>
                <c:ptCount val="9"/>
                <c:pt idx="0">
                  <c:v>42461</c:v>
                </c:pt>
                <c:pt idx="1">
                  <c:v>42491</c:v>
                </c:pt>
                <c:pt idx="2">
                  <c:v>42522</c:v>
                </c:pt>
                <c:pt idx="3">
                  <c:v>42552</c:v>
                </c:pt>
                <c:pt idx="4">
                  <c:v>42583</c:v>
                </c:pt>
                <c:pt idx="5">
                  <c:v>42614</c:v>
                </c:pt>
                <c:pt idx="6">
                  <c:v>42644</c:v>
                </c:pt>
                <c:pt idx="7">
                  <c:v>42675</c:v>
                </c:pt>
                <c:pt idx="8">
                  <c:v>42705</c:v>
                </c:pt>
              </c:numCache>
            </c:numRef>
          </c:cat>
          <c:val>
            <c:numRef>
              <c:f>Cumulative!$B$21:$M$21</c:f>
              <c:numCache>
                <c:formatCode>General</c:formatCode>
                <c:ptCount val="12"/>
                <c:pt idx="0">
                  <c:v>20000</c:v>
                </c:pt>
                <c:pt idx="1">
                  <c:v>22500</c:v>
                </c:pt>
                <c:pt idx="2">
                  <c:v>48500</c:v>
                </c:pt>
                <c:pt idx="3">
                  <c:v>56000</c:v>
                </c:pt>
                <c:pt idx="4">
                  <c:v>114000</c:v>
                </c:pt>
                <c:pt idx="5">
                  <c:v>99000</c:v>
                </c:pt>
                <c:pt idx="6">
                  <c:v>99000</c:v>
                </c:pt>
                <c:pt idx="7">
                  <c:v>99000</c:v>
                </c:pt>
                <c:pt idx="8">
                  <c:v>104000</c:v>
                </c:pt>
                <c:pt idx="9">
                  <c:v>134000</c:v>
                </c:pt>
                <c:pt idx="10">
                  <c:v>134000</c:v>
                </c:pt>
                <c:pt idx="11">
                  <c:v>139000</c:v>
                </c:pt>
              </c:numCache>
            </c:numRef>
          </c:val>
        </c:ser>
        <c:ser>
          <c:idx val="2"/>
          <c:order val="2"/>
          <c:tx>
            <c:strRef>
              <c:f>Cumulative!#REF!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cat>
            <c:numRef>
              <c:f>Cumulative!$B$19:$J$19</c:f>
              <c:numCache>
                <c:formatCode>mmm\-yy</c:formatCode>
                <c:ptCount val="9"/>
                <c:pt idx="0">
                  <c:v>42461</c:v>
                </c:pt>
                <c:pt idx="1">
                  <c:v>42491</c:v>
                </c:pt>
                <c:pt idx="2">
                  <c:v>42522</c:v>
                </c:pt>
                <c:pt idx="3">
                  <c:v>42552</c:v>
                </c:pt>
                <c:pt idx="4">
                  <c:v>42583</c:v>
                </c:pt>
                <c:pt idx="5">
                  <c:v>42614</c:v>
                </c:pt>
                <c:pt idx="6">
                  <c:v>42644</c:v>
                </c:pt>
                <c:pt idx="7">
                  <c:v>42675</c:v>
                </c:pt>
                <c:pt idx="8">
                  <c:v>42705</c:v>
                </c:pt>
              </c:numCache>
            </c:numRef>
          </c:cat>
          <c:val>
            <c:numRef>
              <c:f>Cumulative!#REF!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</c:ser>
        <c:ser>
          <c:idx val="3"/>
          <c:order val="3"/>
          <c:tx>
            <c:strRef>
              <c:f>Cumulative!#REF!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cat>
            <c:numRef>
              <c:f>Cumulative!$B$19:$J$19</c:f>
              <c:numCache>
                <c:formatCode>mmm\-yy</c:formatCode>
                <c:ptCount val="9"/>
                <c:pt idx="0">
                  <c:v>42461</c:v>
                </c:pt>
                <c:pt idx="1">
                  <c:v>42491</c:v>
                </c:pt>
                <c:pt idx="2">
                  <c:v>42522</c:v>
                </c:pt>
                <c:pt idx="3">
                  <c:v>42552</c:v>
                </c:pt>
                <c:pt idx="4">
                  <c:v>42583</c:v>
                </c:pt>
                <c:pt idx="5">
                  <c:v>42614</c:v>
                </c:pt>
                <c:pt idx="6">
                  <c:v>42644</c:v>
                </c:pt>
                <c:pt idx="7">
                  <c:v>42675</c:v>
                </c:pt>
                <c:pt idx="8">
                  <c:v>42705</c:v>
                </c:pt>
              </c:numCache>
            </c:numRef>
          </c:cat>
          <c:val>
            <c:numRef>
              <c:f>Cumulative!#REF!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</c:ser>
        <c:marker val="1"/>
        <c:axId val="87762432"/>
        <c:axId val="87763968"/>
      </c:lineChart>
      <c:dateAx>
        <c:axId val="87762432"/>
        <c:scaling>
          <c:orientation val="minMax"/>
        </c:scaling>
        <c:axPos val="b"/>
        <c:numFmt formatCode="mmm\-yy" sourceLinked="1"/>
        <c:tickLblPos val="nextTo"/>
        <c:txPr>
          <a:bodyPr/>
          <a:lstStyle/>
          <a:p>
            <a:pPr>
              <a:defRPr lang="en-IN"/>
            </a:pPr>
            <a:endParaRPr lang="en-US"/>
          </a:p>
        </c:txPr>
        <c:crossAx val="87763968"/>
        <c:crosses val="autoZero"/>
        <c:auto val="1"/>
        <c:lblOffset val="100"/>
        <c:baseTimeUnit val="months"/>
      </c:dateAx>
      <c:valAx>
        <c:axId val="87763968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lang="en-IN"/>
            </a:pPr>
            <a:endParaRPr lang="en-US"/>
          </a:p>
        </c:txPr>
        <c:crossAx val="87762432"/>
        <c:crosses val="autoZero"/>
        <c:crossBetween val="between"/>
      </c:valAx>
    </c:plotArea>
    <c:legend>
      <c:legendPos val="r"/>
      <c:legendEntry>
        <c:idx val="2"/>
        <c:delete val="1"/>
      </c:legendEntry>
      <c:legendEntry>
        <c:idx val="3"/>
        <c:delete val="1"/>
      </c:legendEntry>
      <c:layout/>
      <c:txPr>
        <a:bodyPr/>
        <a:lstStyle/>
        <a:p>
          <a:pPr>
            <a:defRPr lang="en-IN"/>
          </a:pPr>
          <a:endParaRPr lang="en-US"/>
        </a:p>
      </c:txPr>
    </c:legend>
    <c:plotVisOnly val="1"/>
    <c:dispBlanksAs val="gap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361950</xdr:colOff>
      <xdr:row>1</xdr:row>
      <xdr:rowOff>0</xdr:rowOff>
    </xdr:from>
    <xdr:to>
      <xdr:col>11</xdr:col>
      <xdr:colOff>57150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495300</xdr:colOff>
      <xdr:row>1</xdr:row>
      <xdr:rowOff>66675</xdr:rowOff>
    </xdr:from>
    <xdr:to>
      <xdr:col>11</xdr:col>
      <xdr:colOff>28575</xdr:colOff>
      <xdr:row>15</xdr:row>
      <xdr:rowOff>142875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F25"/>
  <sheetViews>
    <sheetView workbookViewId="0">
      <pane xSplit="3" ySplit="4" topLeftCell="D5" activePane="bottomRight" state="frozen"/>
      <selection pane="topRight" activeCell="E1" sqref="E1"/>
      <selection pane="bottomLeft" activeCell="A4" sqref="A4"/>
      <selection pane="bottomRight" activeCell="B8" sqref="B8:E8"/>
    </sheetView>
  </sheetViews>
  <sheetFormatPr defaultRowHeight="15"/>
  <cols>
    <col min="1" max="1" width="3.42578125" style="1" customWidth="1"/>
    <col min="2" max="2" width="30.5703125" style="1" bestFit="1" customWidth="1"/>
    <col min="3" max="3" width="7.7109375" style="6" customWidth="1"/>
    <col min="4" max="4" width="33.140625" style="4" customWidth="1"/>
    <col min="5" max="5" width="20.7109375" style="4" bestFit="1" customWidth="1"/>
    <col min="6" max="6" width="50.5703125" style="4" customWidth="1"/>
    <col min="7" max="16384" width="9.140625" style="1"/>
  </cols>
  <sheetData>
    <row r="2" spans="2:6" ht="15.75" thickBot="1">
      <c r="D2" s="43" t="s">
        <v>21</v>
      </c>
      <c r="E2" s="44" t="s">
        <v>22</v>
      </c>
      <c r="F2" s="60" t="s">
        <v>23</v>
      </c>
    </row>
    <row r="3" spans="2:6">
      <c r="B3" s="70" t="s">
        <v>0</v>
      </c>
      <c r="C3" s="72" t="s">
        <v>1</v>
      </c>
      <c r="D3" s="42" t="s">
        <v>30</v>
      </c>
      <c r="E3" s="45" t="s">
        <v>34</v>
      </c>
      <c r="F3" s="61" t="s">
        <v>33</v>
      </c>
    </row>
    <row r="4" spans="2:6" ht="15.75" thickBot="1">
      <c r="B4" s="71"/>
      <c r="C4" s="73"/>
      <c r="D4" s="11" t="s">
        <v>1</v>
      </c>
      <c r="E4" s="11" t="s">
        <v>1</v>
      </c>
      <c r="F4" s="11" t="s">
        <v>1</v>
      </c>
    </row>
    <row r="5" spans="2:6" ht="15.75" thickBot="1">
      <c r="B5" s="7" t="s">
        <v>24</v>
      </c>
      <c r="C5" s="8">
        <v>2500</v>
      </c>
      <c r="D5" s="9">
        <v>2500</v>
      </c>
      <c r="E5" s="9">
        <v>2500</v>
      </c>
      <c r="F5" s="9">
        <v>2500</v>
      </c>
    </row>
    <row r="6" spans="2:6" ht="15.75" thickBot="1">
      <c r="B6" s="10" t="s">
        <v>25</v>
      </c>
      <c r="C6" s="8">
        <v>3000</v>
      </c>
      <c r="D6" s="9">
        <v>3000</v>
      </c>
      <c r="E6" s="9">
        <v>3000</v>
      </c>
      <c r="F6" s="9">
        <v>3000</v>
      </c>
    </row>
    <row r="7" spans="2:6">
      <c r="B7" s="10" t="s">
        <v>26</v>
      </c>
      <c r="C7" s="8">
        <v>3000</v>
      </c>
      <c r="D7" s="9">
        <v>3000</v>
      </c>
      <c r="E7" s="9">
        <v>3000</v>
      </c>
      <c r="F7" s="9">
        <v>3000</v>
      </c>
    </row>
    <row r="8" spans="2:6">
      <c r="B8" s="10" t="s">
        <v>31</v>
      </c>
      <c r="C8" s="2">
        <v>2000</v>
      </c>
      <c r="D8" s="3"/>
      <c r="E8" s="5">
        <v>2000</v>
      </c>
      <c r="F8" s="5">
        <v>2000</v>
      </c>
    </row>
    <row r="9" spans="2:6">
      <c r="B9" s="10" t="s">
        <v>38</v>
      </c>
      <c r="C9" s="2">
        <v>2000</v>
      </c>
      <c r="D9" s="3"/>
      <c r="E9" s="5">
        <v>2000</v>
      </c>
      <c r="F9" s="5">
        <v>2000</v>
      </c>
    </row>
    <row r="10" spans="2:6">
      <c r="B10" s="10" t="s">
        <v>39</v>
      </c>
      <c r="C10" s="2">
        <v>2000</v>
      </c>
      <c r="D10" s="3"/>
      <c r="E10" s="5">
        <v>2000</v>
      </c>
      <c r="F10" s="5">
        <v>2000</v>
      </c>
    </row>
    <row r="11" spans="2:6">
      <c r="B11" s="10" t="s">
        <v>32</v>
      </c>
      <c r="C11" s="2">
        <v>2000</v>
      </c>
      <c r="D11" s="3"/>
      <c r="E11" s="5">
        <v>2000</v>
      </c>
      <c r="F11" s="5">
        <v>2000</v>
      </c>
    </row>
    <row r="12" spans="2:6">
      <c r="B12" s="10" t="s">
        <v>27</v>
      </c>
      <c r="C12" s="2">
        <v>20000</v>
      </c>
      <c r="D12" s="3"/>
      <c r="E12" s="3"/>
      <c r="F12" s="5">
        <v>20000</v>
      </c>
    </row>
    <row r="13" spans="2:6">
      <c r="B13" s="10" t="s">
        <v>28</v>
      </c>
      <c r="C13" s="2">
        <v>10000</v>
      </c>
      <c r="D13" s="3"/>
      <c r="E13" s="3"/>
      <c r="F13" s="5">
        <v>10000</v>
      </c>
    </row>
    <row r="14" spans="2:6" ht="6" customHeight="1" thickBot="1">
      <c r="B14" s="57"/>
      <c r="C14" s="58"/>
      <c r="D14" s="59"/>
      <c r="E14" s="59"/>
      <c r="F14" s="59"/>
    </row>
    <row r="15" spans="2:6" ht="15.75" thickBot="1">
      <c r="B15" s="46" t="s">
        <v>2</v>
      </c>
      <c r="C15" s="47"/>
      <c r="D15" s="48">
        <f>SUM(D5:D13)</f>
        <v>8500</v>
      </c>
      <c r="E15" s="48">
        <f>SUM(E5:E13)</f>
        <v>16500</v>
      </c>
      <c r="F15" s="48">
        <f>SUM(F5:F13)</f>
        <v>46500</v>
      </c>
    </row>
    <row r="16" spans="2:6">
      <c r="B16" s="49" t="s">
        <v>40</v>
      </c>
      <c r="C16" s="50">
        <v>30000</v>
      </c>
      <c r="D16" s="51">
        <v>30000</v>
      </c>
      <c r="E16" s="51">
        <v>30000</v>
      </c>
      <c r="F16" s="51">
        <v>30000</v>
      </c>
    </row>
    <row r="17" spans="2:6" ht="15.75" thickBot="1">
      <c r="B17" s="52" t="s">
        <v>29</v>
      </c>
      <c r="C17" s="53">
        <v>8000</v>
      </c>
      <c r="D17" s="54">
        <v>8000</v>
      </c>
      <c r="E17" s="54">
        <v>8000</v>
      </c>
      <c r="F17" s="54">
        <v>8000</v>
      </c>
    </row>
    <row r="18" spans="2:6" ht="15.75" thickBot="1">
      <c r="B18" s="55"/>
      <c r="C18" s="56"/>
      <c r="D18" s="62">
        <f>SUM(D15:D17)</f>
        <v>46500</v>
      </c>
      <c r="E18" s="62">
        <f>SUM(E15:E17)</f>
        <v>54500</v>
      </c>
      <c r="F18" s="62">
        <f>SUM(F15:F17)</f>
        <v>84500</v>
      </c>
    </row>
    <row r="22" spans="2:6">
      <c r="E22" s="1"/>
      <c r="F22" s="1"/>
    </row>
    <row r="23" spans="2:6">
      <c r="E23" s="1"/>
      <c r="F23" s="1"/>
    </row>
    <row r="24" spans="2:6">
      <c r="E24" s="1"/>
      <c r="F24" s="1"/>
    </row>
    <row r="25" spans="2:6">
      <c r="E25" s="1"/>
      <c r="F25" s="1"/>
    </row>
  </sheetData>
  <mergeCells count="2">
    <mergeCell ref="B3:B4"/>
    <mergeCell ref="C3:C4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Q35"/>
  <sheetViews>
    <sheetView workbookViewId="0">
      <selection activeCell="P3" sqref="P3"/>
    </sheetView>
  </sheetViews>
  <sheetFormatPr defaultRowHeight="15"/>
  <cols>
    <col min="1" max="1" width="12.28515625" style="28" customWidth="1"/>
    <col min="2" max="2" width="9.28515625" bestFit="1" customWidth="1"/>
    <col min="3" max="3" width="10.5703125" bestFit="1" customWidth="1"/>
    <col min="4" max="10" width="9.28515625" bestFit="1" customWidth="1"/>
    <col min="11" max="11" width="10.5703125" bestFit="1" customWidth="1"/>
    <col min="12" max="13" width="9.5703125" bestFit="1" customWidth="1"/>
    <col min="14" max="15" width="11.28515625" bestFit="1" customWidth="1"/>
    <col min="17" max="17" width="10.5703125" bestFit="1" customWidth="1"/>
  </cols>
  <sheetData>
    <row r="1" spans="1:16" ht="15.75" thickBot="1">
      <c r="B1" s="15">
        <v>42461</v>
      </c>
      <c r="C1" s="15">
        <v>42491</v>
      </c>
      <c r="D1" s="15">
        <v>42522</v>
      </c>
      <c r="E1" s="15">
        <v>42552</v>
      </c>
      <c r="F1" s="15">
        <v>42583</v>
      </c>
      <c r="G1" s="15">
        <v>42614</v>
      </c>
      <c r="H1" s="15">
        <v>42644</v>
      </c>
      <c r="I1" s="15">
        <v>42675</v>
      </c>
      <c r="J1" s="15">
        <v>42705</v>
      </c>
      <c r="K1" s="15">
        <v>42736</v>
      </c>
      <c r="L1" s="15">
        <v>42767</v>
      </c>
      <c r="M1" s="15">
        <v>42795</v>
      </c>
    </row>
    <row r="2" spans="1:16">
      <c r="B2" s="79" t="s">
        <v>8</v>
      </c>
      <c r="C2" s="80"/>
      <c r="D2" s="80"/>
      <c r="E2" s="80"/>
      <c r="F2" s="80"/>
      <c r="G2" s="80"/>
      <c r="H2" s="80"/>
      <c r="I2" s="80"/>
      <c r="J2" s="80"/>
      <c r="K2" s="80"/>
      <c r="L2" s="80"/>
      <c r="M2" s="81"/>
    </row>
    <row r="3" spans="1:16">
      <c r="A3" s="82" t="s">
        <v>5</v>
      </c>
      <c r="B3" s="65">
        <v>4</v>
      </c>
      <c r="C3" s="66">
        <v>5</v>
      </c>
      <c r="D3" s="66">
        <v>5</v>
      </c>
      <c r="E3" s="66">
        <v>10</v>
      </c>
      <c r="F3" s="66">
        <v>10</v>
      </c>
      <c r="G3" s="66">
        <v>10</v>
      </c>
      <c r="H3" s="66">
        <v>6</v>
      </c>
      <c r="I3" s="66">
        <v>10</v>
      </c>
      <c r="J3" s="66">
        <v>10</v>
      </c>
      <c r="K3" s="66">
        <v>10</v>
      </c>
      <c r="L3" s="66">
        <v>10</v>
      </c>
      <c r="M3" s="67">
        <v>10</v>
      </c>
      <c r="O3" t="s">
        <v>19</v>
      </c>
      <c r="P3">
        <f>SUM(B3:M3)</f>
        <v>100</v>
      </c>
    </row>
    <row r="4" spans="1:16">
      <c r="A4" s="82"/>
      <c r="B4" s="32">
        <f>'Product Definition'!D15</f>
        <v>8500</v>
      </c>
      <c r="C4" s="21">
        <f>B4</f>
        <v>8500</v>
      </c>
      <c r="D4" s="21">
        <f>C4</f>
        <v>8500</v>
      </c>
      <c r="E4" s="21">
        <v>16500</v>
      </c>
      <c r="F4" s="21">
        <f t="shared" ref="F4:M4" si="0">E4</f>
        <v>16500</v>
      </c>
      <c r="G4" s="21">
        <f t="shared" si="0"/>
        <v>16500</v>
      </c>
      <c r="H4" s="21">
        <f t="shared" si="0"/>
        <v>16500</v>
      </c>
      <c r="I4" s="21">
        <f t="shared" si="0"/>
        <v>16500</v>
      </c>
      <c r="J4" s="21">
        <f t="shared" si="0"/>
        <v>16500</v>
      </c>
      <c r="K4" s="33">
        <f t="shared" si="0"/>
        <v>16500</v>
      </c>
      <c r="L4" s="16">
        <f t="shared" si="0"/>
        <v>16500</v>
      </c>
      <c r="M4" s="34">
        <f t="shared" si="0"/>
        <v>16500</v>
      </c>
      <c r="N4" s="13"/>
      <c r="O4" t="s">
        <v>18</v>
      </c>
    </row>
    <row r="5" spans="1:16">
      <c r="A5" s="82"/>
      <c r="B5" s="32">
        <f>B3*B4</f>
        <v>34000</v>
      </c>
      <c r="C5" s="33">
        <f>C3*C4</f>
        <v>42500</v>
      </c>
      <c r="D5" s="33">
        <f>D3*D4</f>
        <v>42500</v>
      </c>
      <c r="E5" s="33">
        <f t="shared" ref="E5:M5" si="1">E3*E4</f>
        <v>165000</v>
      </c>
      <c r="F5" s="33">
        <f t="shared" si="1"/>
        <v>165000</v>
      </c>
      <c r="G5" s="33">
        <f t="shared" si="1"/>
        <v>165000</v>
      </c>
      <c r="H5" s="33">
        <f t="shared" si="1"/>
        <v>99000</v>
      </c>
      <c r="I5" s="33">
        <f t="shared" si="1"/>
        <v>165000</v>
      </c>
      <c r="J5" s="33">
        <f t="shared" si="1"/>
        <v>165000</v>
      </c>
      <c r="K5" s="33">
        <f t="shared" si="1"/>
        <v>165000</v>
      </c>
      <c r="L5" s="33">
        <f t="shared" si="1"/>
        <v>165000</v>
      </c>
      <c r="M5" s="34">
        <f t="shared" si="1"/>
        <v>165000</v>
      </c>
      <c r="N5" s="14">
        <f>SUM(B5:M5)</f>
        <v>1538000</v>
      </c>
    </row>
    <row r="6" spans="1:16">
      <c r="A6" s="82" t="s">
        <v>6</v>
      </c>
      <c r="B6" s="19"/>
      <c r="C6" s="20">
        <v>0</v>
      </c>
      <c r="D6" s="21">
        <v>1</v>
      </c>
      <c r="E6" s="21">
        <v>1</v>
      </c>
      <c r="F6" s="21">
        <v>2</v>
      </c>
      <c r="G6" s="21">
        <v>2</v>
      </c>
      <c r="H6" s="21">
        <v>2</v>
      </c>
      <c r="I6" s="21">
        <v>2</v>
      </c>
      <c r="J6" s="21">
        <v>2</v>
      </c>
      <c r="K6" s="21">
        <v>2</v>
      </c>
      <c r="L6" s="21">
        <v>2</v>
      </c>
      <c r="M6" s="22">
        <v>2</v>
      </c>
    </row>
    <row r="7" spans="1:16">
      <c r="A7" s="82"/>
      <c r="B7" s="19"/>
      <c r="C7" s="21">
        <v>30000</v>
      </c>
      <c r="D7" s="21">
        <v>30000</v>
      </c>
      <c r="E7" s="21">
        <v>30000</v>
      </c>
      <c r="F7" s="21">
        <v>30000</v>
      </c>
      <c r="G7" s="21">
        <v>30000</v>
      </c>
      <c r="H7" s="21">
        <v>30000</v>
      </c>
      <c r="I7" s="21">
        <v>30000</v>
      </c>
      <c r="J7" s="21">
        <v>30000</v>
      </c>
      <c r="K7" s="21">
        <v>30000</v>
      </c>
      <c r="L7" s="21">
        <v>30000</v>
      </c>
      <c r="M7" s="22">
        <v>30000</v>
      </c>
    </row>
    <row r="8" spans="1:16">
      <c r="A8" s="82"/>
      <c r="B8" s="30">
        <f t="shared" ref="B8" si="2">B6*B7</f>
        <v>0</v>
      </c>
      <c r="C8" s="29">
        <f t="shared" ref="C8" si="3">C6*C7</f>
        <v>0</v>
      </c>
      <c r="D8" s="29">
        <f t="shared" ref="D8" si="4">D6*D7</f>
        <v>30000</v>
      </c>
      <c r="E8" s="29">
        <f t="shared" ref="E8" si="5">E6*E7</f>
        <v>30000</v>
      </c>
      <c r="F8" s="29">
        <f t="shared" ref="F8" si="6">F6*F7</f>
        <v>60000</v>
      </c>
      <c r="G8" s="29">
        <f t="shared" ref="G8" si="7">G6*G7</f>
        <v>60000</v>
      </c>
      <c r="H8" s="29">
        <f t="shared" ref="H8" si="8">H6*H7</f>
        <v>60000</v>
      </c>
      <c r="I8" s="29">
        <f t="shared" ref="I8" si="9">I6*I7</f>
        <v>60000</v>
      </c>
      <c r="J8" s="29">
        <f t="shared" ref="J8" si="10">J6*J7</f>
        <v>60000</v>
      </c>
      <c r="K8" s="29">
        <f t="shared" ref="K8" si="11">K6*K7</f>
        <v>60000</v>
      </c>
      <c r="L8" s="29">
        <f t="shared" ref="L8" si="12">L6*L7</f>
        <v>60000</v>
      </c>
      <c r="M8" s="31">
        <f t="shared" ref="M8" si="13">M6*M7</f>
        <v>60000</v>
      </c>
      <c r="N8" s="26">
        <f>SUM(B8:M8)</f>
        <v>540000</v>
      </c>
    </row>
    <row r="9" spans="1:16" ht="15.75" thickBot="1">
      <c r="A9" s="27"/>
      <c r="B9" s="41">
        <f>B5+B8</f>
        <v>34000</v>
      </c>
      <c r="C9" s="41">
        <f t="shared" ref="C9:M9" si="14">C5+C8</f>
        <v>42500</v>
      </c>
      <c r="D9" s="41">
        <f t="shared" si="14"/>
        <v>72500</v>
      </c>
      <c r="E9" s="41">
        <f t="shared" si="14"/>
        <v>195000</v>
      </c>
      <c r="F9" s="41">
        <f t="shared" si="14"/>
        <v>225000</v>
      </c>
      <c r="G9" s="41">
        <f t="shared" si="14"/>
        <v>225000</v>
      </c>
      <c r="H9" s="41">
        <f t="shared" si="14"/>
        <v>159000</v>
      </c>
      <c r="I9" s="41">
        <f t="shared" si="14"/>
        <v>225000</v>
      </c>
      <c r="J9" s="41">
        <f t="shared" si="14"/>
        <v>225000</v>
      </c>
      <c r="K9" s="41">
        <f t="shared" si="14"/>
        <v>225000</v>
      </c>
      <c r="L9" s="41">
        <f t="shared" si="14"/>
        <v>225000</v>
      </c>
      <c r="M9" s="64">
        <f t="shared" si="14"/>
        <v>225000</v>
      </c>
      <c r="N9" s="63">
        <f>SUM(B9:M9)</f>
        <v>2078000</v>
      </c>
      <c r="O9" s="26"/>
    </row>
    <row r="10" spans="1:16" ht="15.75" thickBot="1">
      <c r="A10" s="27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26"/>
    </row>
    <row r="11" spans="1:16" ht="15.75" thickBot="1">
      <c r="A11" s="69"/>
      <c r="B11" s="76" t="s">
        <v>7</v>
      </c>
      <c r="C11" s="77"/>
      <c r="D11" s="77"/>
      <c r="E11" s="77"/>
      <c r="F11" s="77"/>
      <c r="G11" s="77"/>
      <c r="H11" s="77"/>
      <c r="I11" s="77"/>
      <c r="J11" s="77"/>
      <c r="K11" s="77"/>
      <c r="L11" s="77"/>
      <c r="M11" s="78"/>
    </row>
    <row r="12" spans="1:16">
      <c r="A12" s="82" t="s">
        <v>5</v>
      </c>
      <c r="B12" s="65">
        <v>4</v>
      </c>
      <c r="C12" s="66">
        <v>5</v>
      </c>
      <c r="D12" s="66">
        <v>5</v>
      </c>
      <c r="E12" s="66">
        <v>5</v>
      </c>
      <c r="F12" s="66">
        <v>20</v>
      </c>
      <c r="G12" s="66">
        <v>20</v>
      </c>
      <c r="H12" s="66">
        <v>20</v>
      </c>
      <c r="I12" s="66">
        <v>15</v>
      </c>
      <c r="J12" s="66">
        <v>15</v>
      </c>
      <c r="K12" s="66">
        <v>15</v>
      </c>
      <c r="L12" s="66">
        <v>15</v>
      </c>
      <c r="M12" s="67">
        <v>15</v>
      </c>
    </row>
    <row r="13" spans="1:16">
      <c r="A13" s="82"/>
      <c r="B13" s="16">
        <v>2000</v>
      </c>
      <c r="C13" s="17">
        <v>2000</v>
      </c>
      <c r="D13" s="17">
        <v>2000</v>
      </c>
      <c r="E13" s="17">
        <v>2000</v>
      </c>
      <c r="F13" s="17">
        <v>2000</v>
      </c>
      <c r="G13" s="17">
        <v>2000</v>
      </c>
      <c r="H13" s="17">
        <v>2000</v>
      </c>
      <c r="I13" s="17">
        <v>2000</v>
      </c>
      <c r="J13" s="17">
        <v>2000</v>
      </c>
      <c r="K13" s="17">
        <v>2000</v>
      </c>
      <c r="L13" s="17">
        <v>2000</v>
      </c>
      <c r="M13" s="18">
        <v>2000</v>
      </c>
      <c r="N13" s="13"/>
      <c r="O13" t="s">
        <v>20</v>
      </c>
    </row>
    <row r="14" spans="1:16">
      <c r="A14" s="82"/>
      <c r="B14" s="16">
        <v>0</v>
      </c>
      <c r="C14" s="17">
        <f t="shared" ref="C14:M14" si="15">C3/5*5000</f>
        <v>5000</v>
      </c>
      <c r="D14" s="17">
        <f t="shared" si="15"/>
        <v>5000</v>
      </c>
      <c r="E14" s="17">
        <f t="shared" si="15"/>
        <v>10000</v>
      </c>
      <c r="F14" s="17">
        <f t="shared" si="15"/>
        <v>10000</v>
      </c>
      <c r="G14" s="17">
        <f t="shared" si="15"/>
        <v>10000</v>
      </c>
      <c r="H14" s="17">
        <f t="shared" si="15"/>
        <v>6000</v>
      </c>
      <c r="I14" s="17">
        <f t="shared" si="15"/>
        <v>10000</v>
      </c>
      <c r="J14" s="17">
        <f t="shared" si="15"/>
        <v>10000</v>
      </c>
      <c r="K14" s="17">
        <f t="shared" si="15"/>
        <v>10000</v>
      </c>
      <c r="L14" s="17">
        <f t="shared" si="15"/>
        <v>10000</v>
      </c>
      <c r="M14" s="18">
        <f t="shared" si="15"/>
        <v>10000</v>
      </c>
      <c r="N14" s="13"/>
      <c r="O14" t="s">
        <v>35</v>
      </c>
    </row>
    <row r="15" spans="1:16">
      <c r="A15" s="82"/>
      <c r="B15" s="16">
        <f>B5*0.01</f>
        <v>340</v>
      </c>
      <c r="C15" s="17">
        <f>C5*0.01</f>
        <v>425</v>
      </c>
      <c r="D15" s="17">
        <f t="shared" ref="D15:L15" si="16">D5*0.01</f>
        <v>425</v>
      </c>
      <c r="E15" s="17">
        <f t="shared" si="16"/>
        <v>1650</v>
      </c>
      <c r="F15" s="17">
        <f t="shared" si="16"/>
        <v>1650</v>
      </c>
      <c r="G15" s="17">
        <f t="shared" si="16"/>
        <v>1650</v>
      </c>
      <c r="H15" s="17">
        <f t="shared" si="16"/>
        <v>990</v>
      </c>
      <c r="I15" s="17">
        <f t="shared" si="16"/>
        <v>1650</v>
      </c>
      <c r="J15" s="17">
        <f t="shared" si="16"/>
        <v>1650</v>
      </c>
      <c r="K15" s="17">
        <f t="shared" si="16"/>
        <v>1650</v>
      </c>
      <c r="L15" s="17">
        <f t="shared" si="16"/>
        <v>1650</v>
      </c>
      <c r="M15" s="18">
        <f>M5*0.01</f>
        <v>1650</v>
      </c>
      <c r="N15" s="13"/>
      <c r="O15" t="s">
        <v>36</v>
      </c>
    </row>
    <row r="16" spans="1:16">
      <c r="A16" s="82"/>
      <c r="B16" s="30">
        <f>(B12*B13)+B14+B15</f>
        <v>8340</v>
      </c>
      <c r="C16" s="29">
        <f>(C12*C13)+C14+C15</f>
        <v>15425</v>
      </c>
      <c r="D16" s="29">
        <f t="shared" ref="D16:L16" si="17">(D12*D13)+D14+D15</f>
        <v>15425</v>
      </c>
      <c r="E16" s="29">
        <f t="shared" si="17"/>
        <v>21650</v>
      </c>
      <c r="F16" s="29">
        <f t="shared" si="17"/>
        <v>51650</v>
      </c>
      <c r="G16" s="29">
        <f t="shared" si="17"/>
        <v>51650</v>
      </c>
      <c r="H16" s="29">
        <f t="shared" si="17"/>
        <v>46990</v>
      </c>
      <c r="I16" s="29">
        <f t="shared" si="17"/>
        <v>41650</v>
      </c>
      <c r="J16" s="29">
        <f t="shared" si="17"/>
        <v>41650</v>
      </c>
      <c r="K16" s="29">
        <f t="shared" si="17"/>
        <v>41650</v>
      </c>
      <c r="L16" s="29">
        <f t="shared" si="17"/>
        <v>41650</v>
      </c>
      <c r="M16" s="31">
        <f>(M12*M13) + M14+M15</f>
        <v>41650</v>
      </c>
      <c r="N16" s="68">
        <f>SUM(B16:M16) * -1</f>
        <v>-419380</v>
      </c>
    </row>
    <row r="17" spans="1:17">
      <c r="A17" s="82" t="s">
        <v>6</v>
      </c>
      <c r="B17" s="19"/>
      <c r="C17" s="20">
        <v>0</v>
      </c>
      <c r="D17" s="21">
        <v>1</v>
      </c>
      <c r="E17" s="21">
        <v>1</v>
      </c>
      <c r="F17" s="21">
        <v>2</v>
      </c>
      <c r="G17" s="21">
        <v>2</v>
      </c>
      <c r="H17" s="21">
        <v>2</v>
      </c>
      <c r="I17" s="21">
        <v>2</v>
      </c>
      <c r="J17" s="21">
        <v>2</v>
      </c>
      <c r="K17" s="21">
        <v>2</v>
      </c>
      <c r="L17" s="21">
        <v>2</v>
      </c>
      <c r="M17" s="22">
        <v>2</v>
      </c>
      <c r="Q17" s="13"/>
    </row>
    <row r="18" spans="1:17">
      <c r="A18" s="82"/>
      <c r="B18" s="32"/>
      <c r="C18" s="33">
        <v>26000</v>
      </c>
      <c r="D18" s="33">
        <v>26000</v>
      </c>
      <c r="E18" s="33">
        <v>26000</v>
      </c>
      <c r="F18" s="33">
        <v>26000</v>
      </c>
      <c r="G18" s="33">
        <v>26000</v>
      </c>
      <c r="H18" s="33">
        <v>26000</v>
      </c>
      <c r="I18" s="33">
        <v>26000</v>
      </c>
      <c r="J18" s="33">
        <v>26000</v>
      </c>
      <c r="K18" s="33">
        <v>26000</v>
      </c>
      <c r="L18" s="33">
        <v>26000</v>
      </c>
      <c r="M18" s="33">
        <v>26000</v>
      </c>
      <c r="N18" s="13"/>
    </row>
    <row r="19" spans="1:17">
      <c r="A19" s="82"/>
      <c r="B19" s="30">
        <f t="shared" ref="B19:M19" si="18">B17*B18</f>
        <v>0</v>
      </c>
      <c r="C19" s="29">
        <f t="shared" si="18"/>
        <v>0</v>
      </c>
      <c r="D19" s="29">
        <f t="shared" si="18"/>
        <v>26000</v>
      </c>
      <c r="E19" s="29">
        <f t="shared" si="18"/>
        <v>26000</v>
      </c>
      <c r="F19" s="29">
        <f t="shared" si="18"/>
        <v>52000</v>
      </c>
      <c r="G19" s="29">
        <f t="shared" si="18"/>
        <v>52000</v>
      </c>
      <c r="H19" s="29">
        <f t="shared" si="18"/>
        <v>52000</v>
      </c>
      <c r="I19" s="29">
        <f t="shared" si="18"/>
        <v>52000</v>
      </c>
      <c r="J19" s="29">
        <f t="shared" si="18"/>
        <v>52000</v>
      </c>
      <c r="K19" s="29">
        <f t="shared" si="18"/>
        <v>52000</v>
      </c>
      <c r="L19" s="29">
        <f t="shared" si="18"/>
        <v>52000</v>
      </c>
      <c r="M19" s="31">
        <f t="shared" si="18"/>
        <v>52000</v>
      </c>
      <c r="N19" s="68">
        <f>SUM(B19:M19)*-1</f>
        <v>-468000</v>
      </c>
    </row>
    <row r="20" spans="1:17">
      <c r="A20" s="74" t="s">
        <v>37</v>
      </c>
      <c r="B20" s="19"/>
      <c r="C20" s="20"/>
      <c r="D20" s="20"/>
      <c r="E20" s="20"/>
      <c r="F20" s="21"/>
      <c r="G20" s="21"/>
      <c r="H20" s="21"/>
      <c r="I20" s="21"/>
      <c r="J20" s="21"/>
      <c r="K20" s="21">
        <v>1</v>
      </c>
      <c r="L20" s="21">
        <v>1</v>
      </c>
      <c r="M20" s="22">
        <v>1</v>
      </c>
      <c r="P20" t="s">
        <v>15</v>
      </c>
    </row>
    <row r="21" spans="1:17">
      <c r="A21" s="74"/>
      <c r="B21" s="35"/>
      <c r="C21" s="36"/>
      <c r="D21" s="36"/>
      <c r="E21" s="36"/>
      <c r="F21" s="37"/>
      <c r="G21" s="37"/>
      <c r="H21" s="37"/>
      <c r="I21" s="37"/>
      <c r="J21" s="37"/>
      <c r="K21" s="37">
        <v>5000</v>
      </c>
      <c r="L21" s="37">
        <v>5000</v>
      </c>
      <c r="M21" s="38">
        <v>5000</v>
      </c>
    </row>
    <row r="22" spans="1:17">
      <c r="A22" s="74"/>
      <c r="B22" s="32">
        <f t="shared" ref="B22:M22" si="19">B20*B21</f>
        <v>0</v>
      </c>
      <c r="C22" s="33">
        <f t="shared" si="19"/>
        <v>0</v>
      </c>
      <c r="D22" s="33">
        <f t="shared" si="19"/>
        <v>0</v>
      </c>
      <c r="E22" s="33">
        <f t="shared" si="19"/>
        <v>0</v>
      </c>
      <c r="F22" s="33">
        <f t="shared" si="19"/>
        <v>0</v>
      </c>
      <c r="G22" s="33">
        <f t="shared" si="19"/>
        <v>0</v>
      </c>
      <c r="H22" s="33">
        <f t="shared" si="19"/>
        <v>0</v>
      </c>
      <c r="I22" s="33">
        <f t="shared" si="19"/>
        <v>0</v>
      </c>
      <c r="J22" s="33">
        <f t="shared" si="19"/>
        <v>0</v>
      </c>
      <c r="K22" s="33">
        <f t="shared" si="19"/>
        <v>5000</v>
      </c>
      <c r="L22" s="33">
        <f t="shared" si="19"/>
        <v>5000</v>
      </c>
      <c r="M22" s="34">
        <f t="shared" si="19"/>
        <v>5000</v>
      </c>
      <c r="N22" s="68">
        <f>SUM(F22:M22)*-1</f>
        <v>-15000</v>
      </c>
    </row>
    <row r="23" spans="1:17">
      <c r="A23" s="74" t="s">
        <v>10</v>
      </c>
      <c r="B23" s="19"/>
      <c r="C23" s="20"/>
      <c r="D23" s="20"/>
      <c r="E23" s="20"/>
      <c r="F23" s="21">
        <v>1</v>
      </c>
      <c r="G23" s="21">
        <v>1</v>
      </c>
      <c r="H23" s="21">
        <v>1</v>
      </c>
      <c r="I23" s="21">
        <v>1</v>
      </c>
      <c r="J23" s="21">
        <v>1</v>
      </c>
      <c r="K23" s="21">
        <v>1</v>
      </c>
      <c r="L23" s="21">
        <v>1</v>
      </c>
      <c r="M23" s="22">
        <v>1</v>
      </c>
      <c r="P23" t="s">
        <v>9</v>
      </c>
    </row>
    <row r="24" spans="1:17">
      <c r="A24" s="74"/>
      <c r="B24" s="35"/>
      <c r="C24" s="36"/>
      <c r="D24" s="36"/>
      <c r="E24" s="36"/>
      <c r="F24" s="37">
        <v>8000</v>
      </c>
      <c r="G24" s="37">
        <v>8000</v>
      </c>
      <c r="H24" s="37">
        <v>8000</v>
      </c>
      <c r="I24" s="37">
        <v>8000</v>
      </c>
      <c r="J24" s="37">
        <v>8000</v>
      </c>
      <c r="K24" s="37">
        <v>8000</v>
      </c>
      <c r="L24" s="37">
        <v>8000</v>
      </c>
      <c r="M24" s="38">
        <v>8000</v>
      </c>
    </row>
    <row r="25" spans="1:17">
      <c r="A25" s="74"/>
      <c r="B25" s="32">
        <f t="shared" ref="B25:M25" si="20">B23*B24</f>
        <v>0</v>
      </c>
      <c r="C25" s="33">
        <f t="shared" si="20"/>
        <v>0</v>
      </c>
      <c r="D25" s="33">
        <f t="shared" si="20"/>
        <v>0</v>
      </c>
      <c r="E25" s="33">
        <f t="shared" si="20"/>
        <v>0</v>
      </c>
      <c r="F25" s="33">
        <f t="shared" si="20"/>
        <v>8000</v>
      </c>
      <c r="G25" s="33">
        <f t="shared" si="20"/>
        <v>8000</v>
      </c>
      <c r="H25" s="33">
        <f t="shared" si="20"/>
        <v>8000</v>
      </c>
      <c r="I25" s="33">
        <f t="shared" si="20"/>
        <v>8000</v>
      </c>
      <c r="J25" s="33">
        <f t="shared" si="20"/>
        <v>8000</v>
      </c>
      <c r="K25" s="33">
        <f t="shared" si="20"/>
        <v>8000</v>
      </c>
      <c r="L25" s="33">
        <f t="shared" si="20"/>
        <v>8000</v>
      </c>
      <c r="M25" s="34">
        <f t="shared" si="20"/>
        <v>8000</v>
      </c>
      <c r="N25" s="68">
        <f>SUM(F25:M25)*-1</f>
        <v>-64000</v>
      </c>
    </row>
    <row r="26" spans="1:17">
      <c r="A26" s="75" t="s">
        <v>11</v>
      </c>
      <c r="B26" s="19"/>
      <c r="C26" s="20"/>
      <c r="D26" s="20"/>
      <c r="E26" s="20"/>
      <c r="F26" s="21"/>
      <c r="G26" s="21"/>
      <c r="H26" s="21"/>
      <c r="I26" s="21"/>
      <c r="J26" s="21"/>
      <c r="K26" s="21">
        <v>1</v>
      </c>
      <c r="L26" s="21">
        <v>1</v>
      </c>
      <c r="M26" s="22">
        <v>1</v>
      </c>
    </row>
    <row r="27" spans="1:17">
      <c r="A27" s="75"/>
      <c r="B27" s="35"/>
      <c r="C27" s="36"/>
      <c r="D27" s="36"/>
      <c r="E27" s="36"/>
      <c r="F27" s="37"/>
      <c r="G27" s="37"/>
      <c r="H27" s="37"/>
      <c r="I27" s="37"/>
      <c r="J27" s="37"/>
      <c r="K27" s="37">
        <v>10000</v>
      </c>
      <c r="L27" s="37">
        <v>10000</v>
      </c>
      <c r="M27" s="38">
        <v>10000</v>
      </c>
      <c r="P27" t="s">
        <v>12</v>
      </c>
    </row>
    <row r="28" spans="1:17">
      <c r="A28" s="75"/>
      <c r="B28" s="30">
        <f t="shared" ref="B28:M28" si="21">B26*B27</f>
        <v>0</v>
      </c>
      <c r="C28" s="29">
        <f t="shared" si="21"/>
        <v>0</v>
      </c>
      <c r="D28" s="29">
        <f t="shared" si="21"/>
        <v>0</v>
      </c>
      <c r="E28" s="29">
        <f t="shared" si="21"/>
        <v>0</v>
      </c>
      <c r="F28" s="29">
        <f t="shared" si="21"/>
        <v>0</v>
      </c>
      <c r="G28" s="29">
        <f t="shared" si="21"/>
        <v>0</v>
      </c>
      <c r="H28" s="29">
        <f t="shared" si="21"/>
        <v>0</v>
      </c>
      <c r="I28" s="29">
        <f t="shared" si="21"/>
        <v>0</v>
      </c>
      <c r="J28" s="29">
        <f t="shared" si="21"/>
        <v>0</v>
      </c>
      <c r="K28" s="29">
        <f t="shared" si="21"/>
        <v>10000</v>
      </c>
      <c r="L28" s="29">
        <f t="shared" si="21"/>
        <v>10000</v>
      </c>
      <c r="M28" s="31">
        <f t="shared" si="21"/>
        <v>10000</v>
      </c>
      <c r="N28" s="68">
        <f>SUM(K28:M28)*-1</f>
        <v>-30000</v>
      </c>
    </row>
    <row r="29" spans="1:17">
      <c r="A29" s="69" t="s">
        <v>14</v>
      </c>
      <c r="B29" s="16">
        <v>5000</v>
      </c>
      <c r="C29" s="17">
        <v>5000</v>
      </c>
      <c r="D29" s="17">
        <v>5000</v>
      </c>
      <c r="E29" s="17">
        <v>5000</v>
      </c>
      <c r="F29" s="21">
        <v>10000</v>
      </c>
      <c r="G29" s="21">
        <v>10000</v>
      </c>
      <c r="H29" s="21">
        <v>10000</v>
      </c>
      <c r="I29" s="21">
        <v>10000</v>
      </c>
      <c r="J29" s="21">
        <v>15000</v>
      </c>
      <c r="K29" s="21">
        <v>15000</v>
      </c>
      <c r="L29" s="21">
        <v>15000</v>
      </c>
      <c r="M29" s="22">
        <v>15000</v>
      </c>
      <c r="N29" s="14"/>
    </row>
    <row r="30" spans="1:17">
      <c r="A30" s="69" t="s">
        <v>16</v>
      </c>
      <c r="B30" s="16"/>
      <c r="C30" s="17"/>
      <c r="D30" s="17"/>
      <c r="E30" s="17"/>
      <c r="F30" s="21">
        <v>10000</v>
      </c>
      <c r="G30" s="21">
        <v>10000</v>
      </c>
      <c r="H30" s="21">
        <v>10000</v>
      </c>
      <c r="I30" s="21">
        <v>10000</v>
      </c>
      <c r="J30" s="21">
        <v>10000</v>
      </c>
      <c r="K30" s="21">
        <v>20000</v>
      </c>
      <c r="L30" s="21">
        <v>20000</v>
      </c>
      <c r="M30" s="22">
        <v>20000</v>
      </c>
      <c r="N30" s="14"/>
    </row>
    <row r="31" spans="1:17">
      <c r="A31" s="69" t="s">
        <v>17</v>
      </c>
      <c r="B31" s="16"/>
      <c r="C31" s="17"/>
      <c r="D31" s="17"/>
      <c r="E31" s="17"/>
      <c r="F31" s="21">
        <v>100000</v>
      </c>
      <c r="G31" s="21"/>
      <c r="H31" s="21">
        <v>50000</v>
      </c>
      <c r="I31" s="21"/>
      <c r="J31" s="21"/>
      <c r="K31" s="21">
        <v>200000</v>
      </c>
      <c r="L31" s="21"/>
      <c r="M31" s="22"/>
      <c r="N31" s="14"/>
    </row>
    <row r="32" spans="1:17">
      <c r="A32" s="69" t="s">
        <v>13</v>
      </c>
      <c r="B32" s="32">
        <v>5000</v>
      </c>
      <c r="C32" s="33">
        <v>5000</v>
      </c>
      <c r="D32" s="33">
        <v>5000</v>
      </c>
      <c r="E32" s="33">
        <v>10000</v>
      </c>
      <c r="F32" s="33">
        <v>10000</v>
      </c>
      <c r="G32" s="33">
        <v>10000</v>
      </c>
      <c r="H32" s="33">
        <v>15000</v>
      </c>
      <c r="I32" s="33">
        <v>15000</v>
      </c>
      <c r="J32" s="33">
        <v>15000</v>
      </c>
      <c r="K32" s="33">
        <v>20000</v>
      </c>
      <c r="L32" s="33">
        <v>20000</v>
      </c>
      <c r="M32" s="34">
        <v>20000</v>
      </c>
      <c r="N32" s="14"/>
    </row>
    <row r="33" spans="1:15" ht="15.75" thickBot="1">
      <c r="A33" s="69"/>
      <c r="B33" s="16">
        <f>SUM(B29:B32)</f>
        <v>10000</v>
      </c>
      <c r="C33" s="17">
        <f t="shared" ref="C33:M33" si="22">SUM(C29:C32)</f>
        <v>10000</v>
      </c>
      <c r="D33" s="17">
        <f t="shared" si="22"/>
        <v>10000</v>
      </c>
      <c r="E33" s="17">
        <f t="shared" si="22"/>
        <v>15000</v>
      </c>
      <c r="F33" s="17">
        <f t="shared" si="22"/>
        <v>130000</v>
      </c>
      <c r="G33" s="17">
        <f t="shared" si="22"/>
        <v>30000</v>
      </c>
      <c r="H33" s="17">
        <f t="shared" si="22"/>
        <v>85000</v>
      </c>
      <c r="I33" s="17">
        <f t="shared" si="22"/>
        <v>35000</v>
      </c>
      <c r="J33" s="17">
        <f t="shared" si="22"/>
        <v>40000</v>
      </c>
      <c r="K33" s="17">
        <f t="shared" si="22"/>
        <v>255000</v>
      </c>
      <c r="L33" s="17">
        <f t="shared" si="22"/>
        <v>55000</v>
      </c>
      <c r="M33" s="18">
        <f t="shared" si="22"/>
        <v>55000</v>
      </c>
      <c r="N33" s="14">
        <f>SUM(B33:M33)*-1</f>
        <v>-730000</v>
      </c>
    </row>
    <row r="34" spans="1:15" ht="15.75" thickBot="1">
      <c r="A34" s="69"/>
      <c r="B34" s="23">
        <f>B16+B19+B22+B25+B28+B33</f>
        <v>18340</v>
      </c>
      <c r="C34" s="24">
        <f t="shared" ref="C34:M34" si="23">C16+C19+C22+C25+C28+C33</f>
        <v>25425</v>
      </c>
      <c r="D34" s="24">
        <f t="shared" si="23"/>
        <v>51425</v>
      </c>
      <c r="E34" s="24">
        <f t="shared" si="23"/>
        <v>62650</v>
      </c>
      <c r="F34" s="24">
        <f t="shared" si="23"/>
        <v>241650</v>
      </c>
      <c r="G34" s="24">
        <f t="shared" si="23"/>
        <v>141650</v>
      </c>
      <c r="H34" s="24">
        <f t="shared" si="23"/>
        <v>191990</v>
      </c>
      <c r="I34" s="24">
        <f t="shared" si="23"/>
        <v>136650</v>
      </c>
      <c r="J34" s="24">
        <f t="shared" si="23"/>
        <v>141650</v>
      </c>
      <c r="K34" s="24">
        <f t="shared" si="23"/>
        <v>371650</v>
      </c>
      <c r="L34" s="24">
        <f t="shared" si="23"/>
        <v>171650</v>
      </c>
      <c r="M34" s="25">
        <f t="shared" si="23"/>
        <v>171650</v>
      </c>
      <c r="N34" s="40">
        <f>SUM(B34:M34)</f>
        <v>1726380</v>
      </c>
      <c r="O34" s="14"/>
    </row>
    <row r="35" spans="1:15" ht="15.75" thickBot="1">
      <c r="A35" s="69"/>
      <c r="B35" s="23">
        <f t="shared" ref="B35:M35" si="24">B9-B34</f>
        <v>15660</v>
      </c>
      <c r="C35" s="24">
        <f t="shared" si="24"/>
        <v>17075</v>
      </c>
      <c r="D35" s="24">
        <f t="shared" si="24"/>
        <v>21075</v>
      </c>
      <c r="E35" s="24">
        <f t="shared" si="24"/>
        <v>132350</v>
      </c>
      <c r="F35" s="24">
        <f t="shared" si="24"/>
        <v>-16650</v>
      </c>
      <c r="G35" s="24">
        <f t="shared" si="24"/>
        <v>83350</v>
      </c>
      <c r="H35" s="24">
        <f t="shared" si="24"/>
        <v>-32990</v>
      </c>
      <c r="I35" s="24">
        <f t="shared" si="24"/>
        <v>88350</v>
      </c>
      <c r="J35" s="24">
        <f t="shared" si="24"/>
        <v>83350</v>
      </c>
      <c r="K35" s="24">
        <f t="shared" si="24"/>
        <v>-146650</v>
      </c>
      <c r="L35" s="24">
        <f t="shared" si="24"/>
        <v>53350</v>
      </c>
      <c r="M35" s="25">
        <f t="shared" si="24"/>
        <v>53350</v>
      </c>
      <c r="N35" s="39">
        <f>SUM(B35:M35)</f>
        <v>351620</v>
      </c>
      <c r="O35" s="14"/>
    </row>
  </sheetData>
  <mergeCells count="9">
    <mergeCell ref="A23:A25"/>
    <mergeCell ref="A26:A28"/>
    <mergeCell ref="A20:A22"/>
    <mergeCell ref="B11:M11"/>
    <mergeCell ref="B2:M2"/>
    <mergeCell ref="A3:A5"/>
    <mergeCell ref="A6:A8"/>
    <mergeCell ref="A12:A16"/>
    <mergeCell ref="A17:A1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H22" sqref="H22"/>
    </sheetView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8:O20"/>
  <sheetViews>
    <sheetView workbookViewId="0">
      <selection activeCell="O17" sqref="O17"/>
    </sheetView>
  </sheetViews>
  <sheetFormatPr defaultRowHeight="15"/>
  <cols>
    <col min="2" max="13" width="9.28515625" bestFit="1" customWidth="1"/>
    <col min="14" max="15" width="10.5703125" bestFit="1" customWidth="1"/>
  </cols>
  <sheetData>
    <row r="18" spans="1:15">
      <c r="B18" s="12">
        <v>42461</v>
      </c>
      <c r="C18" s="12">
        <v>42491</v>
      </c>
      <c r="D18" s="12">
        <v>42522</v>
      </c>
      <c r="E18" s="12">
        <v>42552</v>
      </c>
      <c r="F18" s="12">
        <v>42583</v>
      </c>
      <c r="G18" s="12">
        <v>42614</v>
      </c>
      <c r="H18" s="12">
        <v>42644</v>
      </c>
      <c r="I18" s="12">
        <v>42675</v>
      </c>
      <c r="J18" s="12">
        <v>42705</v>
      </c>
      <c r="K18" s="12">
        <v>42736</v>
      </c>
      <c r="L18" s="12">
        <v>42767</v>
      </c>
      <c r="M18" s="12">
        <v>42795</v>
      </c>
    </row>
    <row r="19" spans="1:15">
      <c r="A19" t="s">
        <v>3</v>
      </c>
      <c r="B19">
        <v>34000</v>
      </c>
      <c r="C19">
        <v>42500</v>
      </c>
      <c r="D19">
        <v>72500</v>
      </c>
      <c r="E19">
        <v>102500</v>
      </c>
      <c r="F19">
        <v>132500</v>
      </c>
      <c r="G19">
        <v>132500</v>
      </c>
      <c r="H19">
        <v>132500</v>
      </c>
      <c r="I19">
        <v>132500</v>
      </c>
      <c r="J19">
        <v>132500</v>
      </c>
      <c r="K19">
        <v>132500</v>
      </c>
      <c r="L19">
        <v>132500</v>
      </c>
      <c r="M19">
        <v>132500</v>
      </c>
      <c r="N19" s="13"/>
      <c r="O19" s="13"/>
    </row>
    <row r="20" spans="1:15">
      <c r="A20" t="s">
        <v>4</v>
      </c>
      <c r="B20">
        <v>20000</v>
      </c>
      <c r="C20">
        <v>22500</v>
      </c>
      <c r="D20">
        <v>48500</v>
      </c>
      <c r="E20">
        <v>56000</v>
      </c>
      <c r="F20">
        <v>114000</v>
      </c>
      <c r="G20">
        <v>99000</v>
      </c>
      <c r="H20">
        <v>99000</v>
      </c>
      <c r="I20">
        <v>99000</v>
      </c>
      <c r="J20">
        <v>104000</v>
      </c>
      <c r="K20">
        <v>134000</v>
      </c>
      <c r="L20">
        <v>134000</v>
      </c>
      <c r="M20">
        <v>139000</v>
      </c>
      <c r="N20" s="13"/>
      <c r="O20" s="13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9:O22"/>
  <sheetViews>
    <sheetView tabSelected="1" topLeftCell="A2" workbookViewId="0">
      <selection activeCell="L19" sqref="L19"/>
    </sheetView>
  </sheetViews>
  <sheetFormatPr defaultRowHeight="15"/>
  <cols>
    <col min="2" max="6" width="9.28515625" bestFit="1" customWidth="1"/>
    <col min="7" max="13" width="10.5703125" bestFit="1" customWidth="1"/>
    <col min="14" max="14" width="11.5703125" bestFit="1" customWidth="1"/>
    <col min="15" max="15" width="10.5703125" bestFit="1" customWidth="1"/>
  </cols>
  <sheetData>
    <row r="19" spans="1:15">
      <c r="B19" s="12">
        <v>42461</v>
      </c>
      <c r="C19" s="12">
        <v>42491</v>
      </c>
      <c r="D19" s="12">
        <v>42522</v>
      </c>
      <c r="E19" s="12">
        <v>42552</v>
      </c>
      <c r="F19" s="12">
        <v>42583</v>
      </c>
      <c r="G19" s="12">
        <v>42614</v>
      </c>
      <c r="H19" s="12">
        <v>42644</v>
      </c>
      <c r="I19" s="12">
        <v>42675</v>
      </c>
      <c r="J19" s="12">
        <v>42705</v>
      </c>
      <c r="K19" s="12">
        <v>42736</v>
      </c>
      <c r="L19" s="12">
        <v>42767</v>
      </c>
      <c r="M19" s="12">
        <v>42795</v>
      </c>
    </row>
    <row r="20" spans="1:15">
      <c r="A20" t="s">
        <v>3</v>
      </c>
      <c r="B20">
        <v>34000</v>
      </c>
      <c r="C20">
        <v>42500</v>
      </c>
      <c r="D20">
        <v>72500</v>
      </c>
      <c r="E20">
        <v>102500</v>
      </c>
      <c r="F20">
        <v>132500</v>
      </c>
      <c r="G20">
        <v>132500</v>
      </c>
      <c r="H20">
        <v>132500</v>
      </c>
      <c r="I20">
        <v>132500</v>
      </c>
      <c r="J20">
        <v>132500</v>
      </c>
      <c r="K20">
        <v>132500</v>
      </c>
      <c r="L20">
        <v>132500</v>
      </c>
      <c r="M20">
        <v>132500</v>
      </c>
      <c r="N20" s="13"/>
      <c r="O20" s="13"/>
    </row>
    <row r="21" spans="1:15">
      <c r="A21" t="s">
        <v>4</v>
      </c>
      <c r="B21">
        <v>20000</v>
      </c>
      <c r="C21">
        <v>22500</v>
      </c>
      <c r="D21">
        <v>48500</v>
      </c>
      <c r="E21">
        <v>56000</v>
      </c>
      <c r="F21">
        <v>114000</v>
      </c>
      <c r="G21">
        <v>99000</v>
      </c>
      <c r="H21">
        <v>99000</v>
      </c>
      <c r="I21">
        <v>99000</v>
      </c>
      <c r="J21">
        <v>104000</v>
      </c>
      <c r="K21">
        <v>134000</v>
      </c>
      <c r="L21">
        <v>134000</v>
      </c>
      <c r="M21">
        <v>139000</v>
      </c>
      <c r="N21" s="13"/>
      <c r="O21" s="13"/>
    </row>
    <row r="22" spans="1:15"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Product Definition</vt:lpstr>
      <vt:lpstr>Exact</vt:lpstr>
      <vt:lpstr>Software - Profit</vt:lpstr>
      <vt:lpstr>Cost - Benifit</vt:lpstr>
      <vt:lpstr>Cumulative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2015-10-22T18:34:56Z</dcterms:modified>
</cp:coreProperties>
</file>