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6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8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9.xml" ContentType="application/vnd.openxmlformats-officedocument.themeOverrid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1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2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4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5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6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17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18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840" activeTab="6"/>
  </bookViews>
  <sheets>
    <sheet name="QA" sheetId="11" r:id="rId1"/>
    <sheet name="ASPEN IN" sheetId="2" r:id="rId2"/>
    <sheet name="ASPEN T" sheetId="4" r:id="rId3"/>
    <sheet name="REPORT" sheetId="1" r:id="rId4"/>
    <sheet name="Pressure Distribution" sheetId="10" r:id="rId5"/>
    <sheet name="NB30MT ASPEN" sheetId="9" r:id="rId6"/>
    <sheet name="Versus with NTU" sheetId="12" r:id="rId7"/>
    <sheet name="1" sheetId="21" r:id="rId8"/>
    <sheet name="2" sheetId="25" r:id="rId9"/>
    <sheet name="3" sheetId="22" r:id="rId10"/>
    <sheet name="4" sheetId="26" r:id="rId11"/>
    <sheet name="5" sheetId="24" r:id="rId12"/>
    <sheet name="6" sheetId="28" r:id="rId13"/>
    <sheet name="7" sheetId="23" r:id="rId14"/>
    <sheet name="8" sheetId="27" r:id="rId15"/>
    <sheet name="9" sheetId="14" r:id="rId16"/>
    <sheet name="10" sheetId="17" r:id="rId17"/>
    <sheet name="11" sheetId="13" r:id="rId18"/>
    <sheet name="12" sheetId="18" r:id="rId19"/>
    <sheet name="13" sheetId="15" r:id="rId20"/>
    <sheet name="14" sheetId="20" r:id="rId21"/>
    <sheet name="15" sheetId="16" r:id="rId22"/>
    <sheet name="16" sheetId="19" r:id="rId2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21" l="1"/>
  <c r="D35" i="28" l="1"/>
  <c r="C26" i="28"/>
  <c r="Q25" i="28"/>
  <c r="G26" i="28"/>
  <c r="Q24" i="28"/>
  <c r="Q23" i="28"/>
  <c r="Q21" i="28"/>
  <c r="Q20" i="28"/>
  <c r="Q19" i="28"/>
  <c r="Q17" i="28"/>
  <c r="Q15" i="28"/>
  <c r="Q14" i="28"/>
  <c r="Q13" i="28"/>
  <c r="Q12" i="28"/>
  <c r="Q11" i="28"/>
  <c r="Q9" i="28"/>
  <c r="Q8" i="28"/>
  <c r="Q7" i="28"/>
  <c r="Q6" i="28"/>
  <c r="Q4" i="28"/>
  <c r="H26" i="28"/>
  <c r="D35" i="27"/>
  <c r="O30" i="27"/>
  <c r="Q25" i="27"/>
  <c r="R25" i="27" s="1"/>
  <c r="S25" i="27" s="1"/>
  <c r="Q24" i="27"/>
  <c r="Q23" i="27"/>
  <c r="R23" i="27" s="1"/>
  <c r="S23" i="27" s="1"/>
  <c r="Q22" i="27"/>
  <c r="Q21" i="27"/>
  <c r="R21" i="27" s="1"/>
  <c r="S21" i="27" s="1"/>
  <c r="Q20" i="27"/>
  <c r="Q19" i="27"/>
  <c r="R19" i="27" s="1"/>
  <c r="S19" i="27" s="1"/>
  <c r="Q17" i="27"/>
  <c r="R17" i="27" s="1"/>
  <c r="S17" i="27" s="1"/>
  <c r="Q16" i="27"/>
  <c r="Q15" i="27"/>
  <c r="R15" i="27" s="1"/>
  <c r="S15" i="27" s="1"/>
  <c r="Q14" i="27"/>
  <c r="R14" i="27" s="1"/>
  <c r="S14" i="27" s="1"/>
  <c r="Q13" i="27"/>
  <c r="R13" i="27" s="1"/>
  <c r="S13" i="27" s="1"/>
  <c r="Q12" i="27"/>
  <c r="R12" i="27" s="1"/>
  <c r="S12" i="27" s="1"/>
  <c r="Q11" i="27"/>
  <c r="R11" i="27" s="1"/>
  <c r="S11" i="27" s="1"/>
  <c r="Q10" i="27"/>
  <c r="Q9" i="27"/>
  <c r="R9" i="27" s="1"/>
  <c r="S9" i="27" s="1"/>
  <c r="Q8" i="27"/>
  <c r="R8" i="27" s="1"/>
  <c r="S8" i="27" s="1"/>
  <c r="Q7" i="27"/>
  <c r="R7" i="27" s="1"/>
  <c r="S7" i="27" s="1"/>
  <c r="Q5" i="27"/>
  <c r="R5" i="27" s="1"/>
  <c r="S5" i="27" s="1"/>
  <c r="Q4" i="27"/>
  <c r="R4" i="27" s="1"/>
  <c r="H26" i="27"/>
  <c r="G26" i="27"/>
  <c r="D35" i="26"/>
  <c r="C26" i="26"/>
  <c r="G26" i="26"/>
  <c r="Q24" i="26"/>
  <c r="Q23" i="26"/>
  <c r="Q22" i="26"/>
  <c r="Q21" i="26"/>
  <c r="Q20" i="26"/>
  <c r="Q19" i="26"/>
  <c r="Q17" i="26"/>
  <c r="Q16" i="26"/>
  <c r="Q15" i="26"/>
  <c r="Q14" i="26"/>
  <c r="Q13" i="26"/>
  <c r="Q11" i="26"/>
  <c r="Q12" i="26"/>
  <c r="Q10" i="26"/>
  <c r="Q9" i="26"/>
  <c r="Q8" i="26"/>
  <c r="Q7" i="26"/>
  <c r="Q6" i="26"/>
  <c r="Q5" i="26"/>
  <c r="Q4" i="26"/>
  <c r="H26" i="26"/>
  <c r="D35" i="25"/>
  <c r="G26" i="25"/>
  <c r="Q24" i="25"/>
  <c r="R24" i="25" s="1"/>
  <c r="S24" i="25" s="1"/>
  <c r="Q22" i="25"/>
  <c r="R22" i="25" s="1"/>
  <c r="S22" i="25" s="1"/>
  <c r="Q21" i="25"/>
  <c r="R21" i="25" s="1"/>
  <c r="S21" i="25" s="1"/>
  <c r="Q20" i="25"/>
  <c r="Q19" i="25"/>
  <c r="R19" i="25" s="1"/>
  <c r="S19" i="25" s="1"/>
  <c r="Q17" i="25"/>
  <c r="R17" i="25" s="1"/>
  <c r="S17" i="25" s="1"/>
  <c r="Q16" i="25"/>
  <c r="R16" i="25" s="1"/>
  <c r="S16" i="25" s="1"/>
  <c r="Q15" i="25"/>
  <c r="R15" i="25" s="1"/>
  <c r="S15" i="25" s="1"/>
  <c r="Q14" i="25"/>
  <c r="R14" i="25" s="1"/>
  <c r="S14" i="25" s="1"/>
  <c r="Q13" i="25"/>
  <c r="R13" i="25" s="1"/>
  <c r="S13" i="25" s="1"/>
  <c r="Q12" i="25"/>
  <c r="R12" i="25" s="1"/>
  <c r="S12" i="25" s="1"/>
  <c r="Q11" i="25"/>
  <c r="R11" i="25" s="1"/>
  <c r="S11" i="25" s="1"/>
  <c r="Q10" i="25"/>
  <c r="Q9" i="25"/>
  <c r="R9" i="25" s="1"/>
  <c r="S9" i="25" s="1"/>
  <c r="Q8" i="25"/>
  <c r="Q7" i="25"/>
  <c r="R7" i="25" s="1"/>
  <c r="S7" i="25" s="1"/>
  <c r="Q5" i="25"/>
  <c r="R5" i="25" s="1"/>
  <c r="S5" i="25" s="1"/>
  <c r="Q4" i="25"/>
  <c r="R4" i="25" s="1"/>
  <c r="H26" i="25"/>
  <c r="D35" i="24"/>
  <c r="G26" i="24"/>
  <c r="Q24" i="24"/>
  <c r="Q23" i="24"/>
  <c r="Q22" i="24"/>
  <c r="Q21" i="24"/>
  <c r="Q20" i="24"/>
  <c r="Q19" i="24"/>
  <c r="Q17" i="24"/>
  <c r="Q16" i="24"/>
  <c r="Q15" i="24"/>
  <c r="Q14" i="24"/>
  <c r="Q13" i="24"/>
  <c r="Q12" i="24"/>
  <c r="Q11" i="24"/>
  <c r="Q10" i="24"/>
  <c r="Q9" i="24"/>
  <c r="Q8" i="24"/>
  <c r="Q7" i="24"/>
  <c r="Q5" i="24"/>
  <c r="Q4" i="24"/>
  <c r="H26" i="24"/>
  <c r="D35" i="23"/>
  <c r="Q25" i="23"/>
  <c r="O30" i="23"/>
  <c r="Q24" i="23"/>
  <c r="Q22" i="23"/>
  <c r="Q21" i="23"/>
  <c r="Q20" i="23"/>
  <c r="Q19" i="23"/>
  <c r="Q17" i="23"/>
  <c r="Q16" i="23"/>
  <c r="Q15" i="23"/>
  <c r="Q13" i="23"/>
  <c r="Q12" i="23"/>
  <c r="Q11" i="23"/>
  <c r="Q10" i="23"/>
  <c r="Q9" i="23"/>
  <c r="Q8" i="23"/>
  <c r="Q7" i="23"/>
  <c r="Q5" i="23"/>
  <c r="Q4" i="23"/>
  <c r="H26" i="23"/>
  <c r="G26" i="23"/>
  <c r="D35" i="22"/>
  <c r="Q25" i="22"/>
  <c r="G26" i="22"/>
  <c r="Q24" i="22"/>
  <c r="R24" i="22" s="1"/>
  <c r="S24" i="22" s="1"/>
  <c r="Q22" i="22"/>
  <c r="Q21" i="22"/>
  <c r="Q20" i="22"/>
  <c r="Q19" i="22"/>
  <c r="R19" i="22" s="1"/>
  <c r="S19" i="22" s="1"/>
  <c r="Q17" i="22"/>
  <c r="R17" i="22" s="1"/>
  <c r="S17" i="22" s="1"/>
  <c r="Q16" i="22"/>
  <c r="Q15" i="22"/>
  <c r="Q14" i="22"/>
  <c r="Q13" i="22"/>
  <c r="Q12" i="22"/>
  <c r="Q10" i="22"/>
  <c r="R10" i="22" s="1"/>
  <c r="S10" i="22" s="1"/>
  <c r="Q9" i="22"/>
  <c r="Q8" i="22"/>
  <c r="R8" i="22" s="1"/>
  <c r="S8" i="22" s="1"/>
  <c r="Q7" i="22"/>
  <c r="Q5" i="22"/>
  <c r="Q4" i="22"/>
  <c r="H26" i="22"/>
  <c r="D35" i="21"/>
  <c r="G26" i="21"/>
  <c r="Q25" i="21"/>
  <c r="R25" i="21" s="1"/>
  <c r="S25" i="21" s="1"/>
  <c r="Q24" i="21"/>
  <c r="R24" i="21" s="1"/>
  <c r="S24" i="21" s="1"/>
  <c r="Q22" i="21"/>
  <c r="Q21" i="21"/>
  <c r="R21" i="21" s="1"/>
  <c r="S21" i="21" s="1"/>
  <c r="Q20" i="21"/>
  <c r="R20" i="21" s="1"/>
  <c r="S20" i="21" s="1"/>
  <c r="Q19" i="21"/>
  <c r="R19" i="21" s="1"/>
  <c r="S19" i="21" s="1"/>
  <c r="Q17" i="21"/>
  <c r="R17" i="21" s="1"/>
  <c r="S17" i="21" s="1"/>
  <c r="Q16" i="21"/>
  <c r="R16" i="21" s="1"/>
  <c r="S16" i="21" s="1"/>
  <c r="Q15" i="21"/>
  <c r="R15" i="21" s="1"/>
  <c r="S15" i="21" s="1"/>
  <c r="Q14" i="21"/>
  <c r="R14" i="21" s="1"/>
  <c r="S14" i="21" s="1"/>
  <c r="Q13" i="21"/>
  <c r="R13" i="21" s="1"/>
  <c r="S13" i="21" s="1"/>
  <c r="Q12" i="21"/>
  <c r="R12" i="21" s="1"/>
  <c r="S12" i="21" s="1"/>
  <c r="Q10" i="21"/>
  <c r="R10" i="21" s="1"/>
  <c r="S10" i="21" s="1"/>
  <c r="Q9" i="21"/>
  <c r="R9" i="21" s="1"/>
  <c r="S9" i="21" s="1"/>
  <c r="R8" i="21"/>
  <c r="S8" i="21" s="1"/>
  <c r="Q7" i="21"/>
  <c r="R7" i="21" s="1"/>
  <c r="S7" i="21" s="1"/>
  <c r="Q5" i="21"/>
  <c r="R5" i="21" s="1"/>
  <c r="S5" i="21" s="1"/>
  <c r="Q4" i="21"/>
  <c r="R4" i="21" s="1"/>
  <c r="H26" i="21"/>
  <c r="D35" i="20"/>
  <c r="O30" i="20"/>
  <c r="Q25" i="20"/>
  <c r="G26" i="20"/>
  <c r="Q24" i="20"/>
  <c r="R24" i="20" s="1"/>
  <c r="S24" i="20" s="1"/>
  <c r="Q23" i="20"/>
  <c r="R23" i="20" s="1"/>
  <c r="S23" i="20" s="1"/>
  <c r="Q22" i="20"/>
  <c r="Q21" i="20"/>
  <c r="R21" i="20" s="1"/>
  <c r="S21" i="20" s="1"/>
  <c r="Q20" i="20"/>
  <c r="Q19" i="20"/>
  <c r="R19" i="20" s="1"/>
  <c r="S19" i="20" s="1"/>
  <c r="Q17" i="20"/>
  <c r="Q16" i="20"/>
  <c r="R16" i="20" s="1"/>
  <c r="S16" i="20" s="1"/>
  <c r="Q15" i="20"/>
  <c r="R15" i="20" s="1"/>
  <c r="S15" i="20" s="1"/>
  <c r="Q14" i="20"/>
  <c r="R14" i="20" s="1"/>
  <c r="S14" i="20" s="1"/>
  <c r="Q12" i="20"/>
  <c r="R12" i="20" s="1"/>
  <c r="S12" i="20" s="1"/>
  <c r="Q11" i="20"/>
  <c r="R11" i="20" s="1"/>
  <c r="S11" i="20" s="1"/>
  <c r="Q10" i="20"/>
  <c r="Q8" i="20"/>
  <c r="R8" i="20" s="1"/>
  <c r="S8" i="20" s="1"/>
  <c r="Q9" i="20"/>
  <c r="R9" i="20" s="1"/>
  <c r="S9" i="20" s="1"/>
  <c r="Q7" i="20"/>
  <c r="R7" i="20" s="1"/>
  <c r="S7" i="20" s="1"/>
  <c r="Q5" i="20"/>
  <c r="R5" i="20" s="1"/>
  <c r="S5" i="20" s="1"/>
  <c r="Q4" i="20"/>
  <c r="R4" i="20" s="1"/>
  <c r="H26" i="20"/>
  <c r="D35" i="19"/>
  <c r="Q25" i="19"/>
  <c r="G26" i="19"/>
  <c r="Q24" i="19"/>
  <c r="Q22" i="19"/>
  <c r="Q21" i="19"/>
  <c r="Q20" i="19"/>
  <c r="Q19" i="19"/>
  <c r="Q17" i="19"/>
  <c r="Q16" i="19"/>
  <c r="Q15" i="19"/>
  <c r="Q14" i="19"/>
  <c r="Q13" i="19"/>
  <c r="Q12" i="19"/>
  <c r="Q10" i="19"/>
  <c r="Q9" i="19"/>
  <c r="Q8" i="19"/>
  <c r="Q7" i="19"/>
  <c r="Q5" i="19"/>
  <c r="Q4" i="19"/>
  <c r="H26" i="19"/>
  <c r="D35" i="18"/>
  <c r="O25" i="18"/>
  <c r="P25" i="18" s="1"/>
  <c r="C26" i="18"/>
  <c r="G26" i="18"/>
  <c r="Q24" i="18"/>
  <c r="R24" i="18" s="1"/>
  <c r="S24" i="18" s="1"/>
  <c r="Q22" i="18"/>
  <c r="Q21" i="18"/>
  <c r="R21" i="18" s="1"/>
  <c r="S21" i="18" s="1"/>
  <c r="Q20" i="18"/>
  <c r="Q19" i="18"/>
  <c r="Q17" i="18"/>
  <c r="R17" i="18" s="1"/>
  <c r="S17" i="18" s="1"/>
  <c r="Q16" i="18"/>
  <c r="R16" i="18" s="1"/>
  <c r="S16" i="18" s="1"/>
  <c r="Q15" i="18"/>
  <c r="R15" i="18" s="1"/>
  <c r="S15" i="18" s="1"/>
  <c r="Q14" i="18"/>
  <c r="R14" i="18" s="1"/>
  <c r="S14" i="18" s="1"/>
  <c r="Q13" i="18"/>
  <c r="R13" i="18" s="1"/>
  <c r="S13" i="18" s="1"/>
  <c r="Q12" i="18"/>
  <c r="R12" i="18" s="1"/>
  <c r="S12" i="18" s="1"/>
  <c r="Q10" i="18"/>
  <c r="R10" i="18" s="1"/>
  <c r="S10" i="18" s="1"/>
  <c r="Q9" i="18"/>
  <c r="R9" i="18" s="1"/>
  <c r="S9" i="18" s="1"/>
  <c r="Q8" i="18"/>
  <c r="R8" i="18" s="1"/>
  <c r="S8" i="18" s="1"/>
  <c r="Q7" i="18"/>
  <c r="R7" i="18" s="1"/>
  <c r="S7" i="18" s="1"/>
  <c r="Q5" i="18"/>
  <c r="R5" i="18" s="1"/>
  <c r="S5" i="18" s="1"/>
  <c r="Q4" i="18"/>
  <c r="H26" i="18"/>
  <c r="D35" i="17"/>
  <c r="G26" i="17"/>
  <c r="Q24" i="17"/>
  <c r="Q23" i="17"/>
  <c r="Q22" i="17"/>
  <c r="Q21" i="17"/>
  <c r="Q19" i="17"/>
  <c r="Q20" i="17"/>
  <c r="Q17" i="17"/>
  <c r="Q16" i="17"/>
  <c r="Q15" i="17"/>
  <c r="Q14" i="17"/>
  <c r="Q13" i="17"/>
  <c r="Q12" i="17"/>
  <c r="Q11" i="17"/>
  <c r="Q10" i="17"/>
  <c r="Q9" i="17"/>
  <c r="Q8" i="17"/>
  <c r="Q7" i="17"/>
  <c r="Q5" i="17"/>
  <c r="Q4" i="17"/>
  <c r="H26" i="17"/>
  <c r="D35" i="16"/>
  <c r="O30" i="16"/>
  <c r="Q25" i="16"/>
  <c r="G26" i="16"/>
  <c r="Q24" i="16"/>
  <c r="Q23" i="16"/>
  <c r="Q22" i="16"/>
  <c r="Q21" i="16"/>
  <c r="Q20" i="16"/>
  <c r="Q19" i="16"/>
  <c r="Q18" i="16"/>
  <c r="Q17" i="16"/>
  <c r="Q16" i="16"/>
  <c r="Q15" i="16"/>
  <c r="Q14" i="16"/>
  <c r="Q12" i="16"/>
  <c r="Q11" i="16"/>
  <c r="Q10" i="16"/>
  <c r="Q9" i="16"/>
  <c r="Q8" i="16"/>
  <c r="Q7" i="16"/>
  <c r="Q6" i="16"/>
  <c r="Q5" i="16"/>
  <c r="Q4" i="16"/>
  <c r="H26" i="16"/>
  <c r="D35" i="15"/>
  <c r="Q25" i="15"/>
  <c r="R25" i="15" s="1"/>
  <c r="S25" i="15" s="1"/>
  <c r="G26" i="15"/>
  <c r="Q24" i="15"/>
  <c r="Q23" i="15"/>
  <c r="Q22" i="15"/>
  <c r="Q21" i="15"/>
  <c r="Q19" i="15"/>
  <c r="Q17" i="15"/>
  <c r="Q15" i="15"/>
  <c r="Q14" i="15"/>
  <c r="R14" i="15" s="1"/>
  <c r="S14" i="15" s="1"/>
  <c r="Q13" i="15"/>
  <c r="R13" i="15" s="1"/>
  <c r="S13" i="15" s="1"/>
  <c r="Q12" i="15"/>
  <c r="Q11" i="15"/>
  <c r="R11" i="15" s="1"/>
  <c r="S11" i="15" s="1"/>
  <c r="Q10" i="15"/>
  <c r="R10" i="15" s="1"/>
  <c r="S10" i="15" s="1"/>
  <c r="Q9" i="15"/>
  <c r="R9" i="15" s="1"/>
  <c r="S9" i="15" s="1"/>
  <c r="Q7" i="15"/>
  <c r="R7" i="15" s="1"/>
  <c r="S7" i="15" s="1"/>
  <c r="Q5" i="15"/>
  <c r="R5" i="15" s="1"/>
  <c r="S5" i="15" s="1"/>
  <c r="Q4" i="15"/>
  <c r="R4" i="15" s="1"/>
  <c r="H26" i="15"/>
  <c r="D35" i="14"/>
  <c r="C26" i="14"/>
  <c r="G26" i="14"/>
  <c r="Q24" i="14"/>
  <c r="Q23" i="14"/>
  <c r="Q22" i="14"/>
  <c r="Q21" i="14"/>
  <c r="Q20" i="14"/>
  <c r="Q19" i="14"/>
  <c r="Q17" i="14"/>
  <c r="Q16" i="14"/>
  <c r="Q15" i="14"/>
  <c r="Q14" i="14"/>
  <c r="Q13" i="14"/>
  <c r="Q12" i="14"/>
  <c r="Q11" i="14"/>
  <c r="Q10" i="14"/>
  <c r="Q9" i="14"/>
  <c r="Q8" i="14"/>
  <c r="Q7" i="14"/>
  <c r="Q5" i="14"/>
  <c r="Q4" i="14"/>
  <c r="H26" i="14"/>
  <c r="D35" i="13"/>
  <c r="G26" i="13"/>
  <c r="H26" i="13"/>
  <c r="Q24" i="13"/>
  <c r="Q23" i="13"/>
  <c r="Q22" i="13"/>
  <c r="Q21" i="13"/>
  <c r="Q19" i="13"/>
  <c r="Q18" i="13"/>
  <c r="Q17" i="13"/>
  <c r="Q16" i="13"/>
  <c r="Q15" i="13"/>
  <c r="Q14" i="13"/>
  <c r="Q13" i="13"/>
  <c r="Q12" i="13"/>
  <c r="Q11" i="13"/>
  <c r="Q10" i="13"/>
  <c r="Q9" i="13"/>
  <c r="Q7" i="13"/>
  <c r="Q6" i="13"/>
  <c r="Q5" i="13"/>
  <c r="Q4" i="13"/>
  <c r="R21" i="28" l="1"/>
  <c r="S21" i="28" s="1"/>
  <c r="R19" i="28"/>
  <c r="S19" i="28" s="1"/>
  <c r="R11" i="28"/>
  <c r="S11" i="28" s="1"/>
  <c r="R7" i="28"/>
  <c r="S7" i="28" s="1"/>
  <c r="R24" i="28"/>
  <c r="S24" i="28" s="1"/>
  <c r="R14" i="28"/>
  <c r="S14" i="28" s="1"/>
  <c r="R12" i="28"/>
  <c r="S12" i="28" s="1"/>
  <c r="R8" i="28"/>
  <c r="S8" i="28" s="1"/>
  <c r="R23" i="28"/>
  <c r="S23" i="28" s="1"/>
  <c r="Q5" i="28"/>
  <c r="R5" i="28" s="1"/>
  <c r="S5" i="28" s="1"/>
  <c r="Q10" i="28"/>
  <c r="Q22" i="28"/>
  <c r="O30" i="28"/>
  <c r="Q16" i="28"/>
  <c r="Q18" i="28"/>
  <c r="R18" i="28" s="1"/>
  <c r="S18" i="28" s="1"/>
  <c r="R20" i="27"/>
  <c r="S20" i="27" s="1"/>
  <c r="S4" i="27"/>
  <c r="R16" i="27"/>
  <c r="S16" i="27" s="1"/>
  <c r="O13" i="27"/>
  <c r="P13" i="27" s="1"/>
  <c r="O8" i="27"/>
  <c r="P8" i="27" s="1"/>
  <c r="O15" i="27"/>
  <c r="P15" i="27" s="1"/>
  <c r="O4" i="27"/>
  <c r="O11" i="27"/>
  <c r="P11" i="27" s="1"/>
  <c r="O22" i="27"/>
  <c r="P22" i="27" s="1"/>
  <c r="O10" i="27"/>
  <c r="P10" i="27" s="1"/>
  <c r="O17" i="27"/>
  <c r="P17" i="27" s="1"/>
  <c r="O5" i="27"/>
  <c r="P5" i="27" s="1"/>
  <c r="O12" i="27"/>
  <c r="P12" i="27" s="1"/>
  <c r="O19" i="27"/>
  <c r="P19" i="27" s="1"/>
  <c r="O7" i="27"/>
  <c r="P7" i="27" s="1"/>
  <c r="O14" i="27"/>
  <c r="P14" i="27" s="1"/>
  <c r="O23" i="27"/>
  <c r="P23" i="27" s="1"/>
  <c r="O9" i="27"/>
  <c r="P9" i="27" s="1"/>
  <c r="O16" i="27"/>
  <c r="P16" i="27" s="1"/>
  <c r="O18" i="27"/>
  <c r="P18" i="27" s="1"/>
  <c r="O6" i="27"/>
  <c r="P6" i="27" s="1"/>
  <c r="R10" i="27"/>
  <c r="S10" i="27" s="1"/>
  <c r="R22" i="27"/>
  <c r="S22" i="27" s="1"/>
  <c r="Q6" i="27"/>
  <c r="R6" i="27" s="1"/>
  <c r="S6" i="27" s="1"/>
  <c r="Q18" i="27"/>
  <c r="R18" i="27" s="1"/>
  <c r="S18" i="27" s="1"/>
  <c r="O21" i="27"/>
  <c r="P21" i="27" s="1"/>
  <c r="C26" i="27"/>
  <c r="O24" i="27"/>
  <c r="P24" i="27" s="1"/>
  <c r="R24" i="27"/>
  <c r="S24" i="27" s="1"/>
  <c r="O20" i="27"/>
  <c r="P20" i="27" s="1"/>
  <c r="O25" i="27"/>
  <c r="P25" i="27" s="1"/>
  <c r="R20" i="26"/>
  <c r="S20" i="26" s="1"/>
  <c r="R7" i="26"/>
  <c r="S7" i="26" s="1"/>
  <c r="R21" i="26"/>
  <c r="S21" i="26" s="1"/>
  <c r="R8" i="26"/>
  <c r="S8" i="26" s="1"/>
  <c r="R19" i="26"/>
  <c r="S19" i="26" s="1"/>
  <c r="Q25" i="26"/>
  <c r="O30" i="26"/>
  <c r="Q18" i="26"/>
  <c r="O25" i="26"/>
  <c r="P25" i="26" s="1"/>
  <c r="S4" i="25"/>
  <c r="R20" i="25"/>
  <c r="S20" i="25" s="1"/>
  <c r="R8" i="25"/>
  <c r="S8" i="25" s="1"/>
  <c r="O13" i="25"/>
  <c r="P13" i="25" s="1"/>
  <c r="O20" i="25"/>
  <c r="P20" i="25" s="1"/>
  <c r="O8" i="25"/>
  <c r="P8" i="25" s="1"/>
  <c r="O23" i="25"/>
  <c r="P23" i="25" s="1"/>
  <c r="O15" i="25"/>
  <c r="P15" i="25" s="1"/>
  <c r="O16" i="25"/>
  <c r="P16" i="25" s="1"/>
  <c r="O22" i="25"/>
  <c r="P22" i="25" s="1"/>
  <c r="O10" i="25"/>
  <c r="P10" i="25" s="1"/>
  <c r="O11" i="25"/>
  <c r="P11" i="25" s="1"/>
  <c r="O17" i="25"/>
  <c r="P17" i="25" s="1"/>
  <c r="O5" i="25"/>
  <c r="P5" i="25" s="1"/>
  <c r="O24" i="25"/>
  <c r="P24" i="25" s="1"/>
  <c r="O12" i="25"/>
  <c r="P12" i="25" s="1"/>
  <c r="O19" i="25"/>
  <c r="P19" i="25" s="1"/>
  <c r="O7" i="25"/>
  <c r="P7" i="25" s="1"/>
  <c r="O14" i="25"/>
  <c r="P14" i="25" s="1"/>
  <c r="O21" i="25"/>
  <c r="P21" i="25" s="1"/>
  <c r="O9" i="25"/>
  <c r="P9" i="25" s="1"/>
  <c r="O18" i="25"/>
  <c r="P18" i="25" s="1"/>
  <c r="O6" i="25"/>
  <c r="P6" i="25" s="1"/>
  <c r="O4" i="25"/>
  <c r="O25" i="25"/>
  <c r="P25" i="25" s="1"/>
  <c r="R10" i="25"/>
  <c r="S10" i="25" s="1"/>
  <c r="Q25" i="25"/>
  <c r="R25" i="25" s="1"/>
  <c r="S25" i="25" s="1"/>
  <c r="O30" i="25"/>
  <c r="Q18" i="25"/>
  <c r="R18" i="25" s="1"/>
  <c r="S18" i="25" s="1"/>
  <c r="Q6" i="25"/>
  <c r="R6" i="25" s="1"/>
  <c r="S6" i="25" s="1"/>
  <c r="Q23" i="25"/>
  <c r="R23" i="25" s="1"/>
  <c r="S23" i="25" s="1"/>
  <c r="C26" i="25"/>
  <c r="R14" i="24"/>
  <c r="S14" i="24" s="1"/>
  <c r="R21" i="24"/>
  <c r="S21" i="24" s="1"/>
  <c r="R24" i="24"/>
  <c r="S24" i="24" s="1"/>
  <c r="R10" i="24"/>
  <c r="S10" i="24" s="1"/>
  <c r="R17" i="24"/>
  <c r="S17" i="24" s="1"/>
  <c r="R7" i="24"/>
  <c r="S7" i="24" s="1"/>
  <c r="R5" i="24"/>
  <c r="S5" i="24" s="1"/>
  <c r="R12" i="24"/>
  <c r="S12" i="24" s="1"/>
  <c r="Q25" i="24"/>
  <c r="R25" i="24" s="1"/>
  <c r="S25" i="24" s="1"/>
  <c r="O30" i="24"/>
  <c r="Q18" i="24"/>
  <c r="R18" i="24" s="1"/>
  <c r="S18" i="24" s="1"/>
  <c r="C26" i="24"/>
  <c r="Q6" i="24"/>
  <c r="R6" i="24" s="1"/>
  <c r="S6" i="24" s="1"/>
  <c r="Q6" i="23"/>
  <c r="Q18" i="23"/>
  <c r="R18" i="23" s="1"/>
  <c r="S18" i="23" s="1"/>
  <c r="Q23" i="23"/>
  <c r="C26" i="23"/>
  <c r="O22" i="23"/>
  <c r="P22" i="23" s="1"/>
  <c r="Q14" i="23"/>
  <c r="O13" i="22"/>
  <c r="P13" i="22" s="1"/>
  <c r="O20" i="22"/>
  <c r="P20" i="22" s="1"/>
  <c r="O8" i="22"/>
  <c r="P8" i="22" s="1"/>
  <c r="O15" i="22"/>
  <c r="P15" i="22" s="1"/>
  <c r="O22" i="22"/>
  <c r="P22" i="22" s="1"/>
  <c r="O10" i="22"/>
  <c r="P10" i="22" s="1"/>
  <c r="O17" i="22"/>
  <c r="P17" i="22" s="1"/>
  <c r="O5" i="22"/>
  <c r="P5" i="22" s="1"/>
  <c r="O12" i="22"/>
  <c r="P12" i="22" s="1"/>
  <c r="O23" i="22"/>
  <c r="P23" i="22" s="1"/>
  <c r="O7" i="22"/>
  <c r="P7" i="22" s="1"/>
  <c r="O14" i="22"/>
  <c r="P14" i="22" s="1"/>
  <c r="O9" i="22"/>
  <c r="P9" i="22" s="1"/>
  <c r="O16" i="22"/>
  <c r="P16" i="22" s="1"/>
  <c r="O4" i="22"/>
  <c r="O11" i="22"/>
  <c r="P11" i="22" s="1"/>
  <c r="O6" i="22"/>
  <c r="P6" i="22" s="1"/>
  <c r="R14" i="22"/>
  <c r="S14" i="22" s="1"/>
  <c r="R25" i="22"/>
  <c r="S25" i="22" s="1"/>
  <c r="R5" i="22"/>
  <c r="S5" i="22" s="1"/>
  <c r="R7" i="22"/>
  <c r="S7" i="22" s="1"/>
  <c r="R9" i="22"/>
  <c r="S9" i="22" s="1"/>
  <c r="R4" i="22"/>
  <c r="R20" i="22"/>
  <c r="S20" i="22" s="1"/>
  <c r="R13" i="22"/>
  <c r="S13" i="22" s="1"/>
  <c r="R15" i="22"/>
  <c r="S15" i="22" s="1"/>
  <c r="R22" i="22"/>
  <c r="S22" i="22" s="1"/>
  <c r="R12" i="22"/>
  <c r="S12" i="22" s="1"/>
  <c r="O18" i="22"/>
  <c r="P18" i="22" s="1"/>
  <c r="O30" i="22"/>
  <c r="Q6" i="22"/>
  <c r="R6" i="22" s="1"/>
  <c r="S6" i="22" s="1"/>
  <c r="Q18" i="22"/>
  <c r="R18" i="22" s="1"/>
  <c r="S18" i="22" s="1"/>
  <c r="Q11" i="22"/>
  <c r="R11" i="22" s="1"/>
  <c r="S11" i="22" s="1"/>
  <c r="O21" i="22"/>
  <c r="P21" i="22" s="1"/>
  <c r="Q23" i="22"/>
  <c r="R23" i="22" s="1"/>
  <c r="S23" i="22" s="1"/>
  <c r="C26" i="22"/>
  <c r="R16" i="22"/>
  <c r="S16" i="22" s="1"/>
  <c r="O19" i="22"/>
  <c r="P19" i="22" s="1"/>
  <c r="R21" i="22"/>
  <c r="S21" i="22" s="1"/>
  <c r="O24" i="22"/>
  <c r="P24" i="22" s="1"/>
  <c r="O25" i="22"/>
  <c r="P25" i="22" s="1"/>
  <c r="R22" i="21"/>
  <c r="S22" i="21" s="1"/>
  <c r="S4" i="21"/>
  <c r="O13" i="21"/>
  <c r="P13" i="21" s="1"/>
  <c r="O11" i="21"/>
  <c r="P11" i="21" s="1"/>
  <c r="O20" i="21"/>
  <c r="P20" i="21" s="1"/>
  <c r="O8" i="21"/>
  <c r="P8" i="21" s="1"/>
  <c r="O15" i="21"/>
  <c r="P15" i="21" s="1"/>
  <c r="O22" i="21"/>
  <c r="P22" i="21" s="1"/>
  <c r="O10" i="21"/>
  <c r="P10" i="21" s="1"/>
  <c r="O17" i="21"/>
  <c r="P17" i="21" s="1"/>
  <c r="O5" i="21"/>
  <c r="P5" i="21" s="1"/>
  <c r="O24" i="21"/>
  <c r="P24" i="21" s="1"/>
  <c r="O12" i="21"/>
  <c r="P12" i="21" s="1"/>
  <c r="O19" i="21"/>
  <c r="P19" i="21" s="1"/>
  <c r="O7" i="21"/>
  <c r="P7" i="21" s="1"/>
  <c r="O23" i="21"/>
  <c r="P23" i="21" s="1"/>
  <c r="O14" i="21"/>
  <c r="P14" i="21" s="1"/>
  <c r="O21" i="21"/>
  <c r="P21" i="21" s="1"/>
  <c r="O9" i="21"/>
  <c r="P9" i="21" s="1"/>
  <c r="O16" i="21"/>
  <c r="P16" i="21" s="1"/>
  <c r="O4" i="21"/>
  <c r="O18" i="21"/>
  <c r="P18" i="21" s="1"/>
  <c r="O6" i="21"/>
  <c r="P6" i="21" s="1"/>
  <c r="O30" i="21"/>
  <c r="Q6" i="21"/>
  <c r="R6" i="21" s="1"/>
  <c r="S6" i="21" s="1"/>
  <c r="Q18" i="21"/>
  <c r="R18" i="21" s="1"/>
  <c r="S18" i="21" s="1"/>
  <c r="Q11" i="21"/>
  <c r="R11" i="21" s="1"/>
  <c r="S11" i="21" s="1"/>
  <c r="Q23" i="21"/>
  <c r="R23" i="21" s="1"/>
  <c r="S23" i="21" s="1"/>
  <c r="C26" i="21"/>
  <c r="O25" i="21"/>
  <c r="P25" i="21" s="1"/>
  <c r="S4" i="20"/>
  <c r="R25" i="20"/>
  <c r="S25" i="20" s="1"/>
  <c r="R20" i="20"/>
  <c r="S20" i="20" s="1"/>
  <c r="O13" i="20"/>
  <c r="P13" i="20" s="1"/>
  <c r="O18" i="20"/>
  <c r="P18" i="20" s="1"/>
  <c r="O6" i="20"/>
  <c r="P6" i="20" s="1"/>
  <c r="O20" i="20"/>
  <c r="P20" i="20" s="1"/>
  <c r="O8" i="20"/>
  <c r="P8" i="20" s="1"/>
  <c r="O15" i="20"/>
  <c r="P15" i="20" s="1"/>
  <c r="O22" i="20"/>
  <c r="P22" i="20" s="1"/>
  <c r="O10" i="20"/>
  <c r="P10" i="20" s="1"/>
  <c r="O11" i="20"/>
  <c r="P11" i="20" s="1"/>
  <c r="O17" i="20"/>
  <c r="P17" i="20" s="1"/>
  <c r="O5" i="20"/>
  <c r="P5" i="20" s="1"/>
  <c r="O24" i="20"/>
  <c r="P24" i="20" s="1"/>
  <c r="O12" i="20"/>
  <c r="P12" i="20" s="1"/>
  <c r="O23" i="20"/>
  <c r="P23" i="20" s="1"/>
  <c r="O19" i="20"/>
  <c r="P19" i="20" s="1"/>
  <c r="O7" i="20"/>
  <c r="P7" i="20" s="1"/>
  <c r="O14" i="20"/>
  <c r="P14" i="20" s="1"/>
  <c r="O21" i="20"/>
  <c r="P21" i="20" s="1"/>
  <c r="O9" i="20"/>
  <c r="P9" i="20" s="1"/>
  <c r="O16" i="20"/>
  <c r="P16" i="20" s="1"/>
  <c r="O4" i="20"/>
  <c r="R22" i="20"/>
  <c r="S22" i="20" s="1"/>
  <c r="O25" i="20"/>
  <c r="P25" i="20" s="1"/>
  <c r="R10" i="20"/>
  <c r="S10" i="20" s="1"/>
  <c r="R17" i="20"/>
  <c r="S17" i="20" s="1"/>
  <c r="Q6" i="20"/>
  <c r="R6" i="20" s="1"/>
  <c r="S6" i="20" s="1"/>
  <c r="Q18" i="20"/>
  <c r="R18" i="20" s="1"/>
  <c r="S18" i="20" s="1"/>
  <c r="C26" i="20"/>
  <c r="Q13" i="20"/>
  <c r="R13" i="20" s="1"/>
  <c r="S13" i="20" s="1"/>
  <c r="R22" i="19"/>
  <c r="S22" i="19" s="1"/>
  <c r="R13" i="19"/>
  <c r="S13" i="19" s="1"/>
  <c r="R25" i="19"/>
  <c r="S25" i="19" s="1"/>
  <c r="R19" i="19"/>
  <c r="S19" i="19" s="1"/>
  <c r="R21" i="19"/>
  <c r="S21" i="19" s="1"/>
  <c r="R10" i="19"/>
  <c r="S10" i="19" s="1"/>
  <c r="R14" i="19"/>
  <c r="S14" i="19" s="1"/>
  <c r="R4" i="19"/>
  <c r="R9" i="19"/>
  <c r="S9" i="19" s="1"/>
  <c r="R20" i="19"/>
  <c r="S20" i="19" s="1"/>
  <c r="R24" i="19"/>
  <c r="S24" i="19" s="1"/>
  <c r="R5" i="19"/>
  <c r="S5" i="19" s="1"/>
  <c r="R16" i="19"/>
  <c r="S16" i="19" s="1"/>
  <c r="R15" i="19"/>
  <c r="S15" i="19" s="1"/>
  <c r="O25" i="19"/>
  <c r="P25" i="19" s="1"/>
  <c r="O30" i="19"/>
  <c r="Q11" i="19"/>
  <c r="R11" i="19" s="1"/>
  <c r="S11" i="19" s="1"/>
  <c r="Q23" i="19"/>
  <c r="R23" i="19" s="1"/>
  <c r="S23" i="19" s="1"/>
  <c r="C26" i="19"/>
  <c r="Q18" i="19"/>
  <c r="R18" i="19" s="1"/>
  <c r="S18" i="19" s="1"/>
  <c r="Q6" i="19"/>
  <c r="R6" i="19" s="1"/>
  <c r="S6" i="19" s="1"/>
  <c r="R20" i="18"/>
  <c r="S20" i="18" s="1"/>
  <c r="R19" i="18"/>
  <c r="S19" i="18" s="1"/>
  <c r="O13" i="18"/>
  <c r="P13" i="18" s="1"/>
  <c r="O4" i="18"/>
  <c r="O20" i="18"/>
  <c r="P20" i="18" s="1"/>
  <c r="O8" i="18"/>
  <c r="P8" i="18" s="1"/>
  <c r="O15" i="18"/>
  <c r="P15" i="18" s="1"/>
  <c r="O21" i="18"/>
  <c r="P21" i="18" s="1"/>
  <c r="O22" i="18"/>
  <c r="P22" i="18" s="1"/>
  <c r="O10" i="18"/>
  <c r="P10" i="18" s="1"/>
  <c r="O23" i="18"/>
  <c r="P23" i="18" s="1"/>
  <c r="O17" i="18"/>
  <c r="P17" i="18" s="1"/>
  <c r="O5" i="18"/>
  <c r="P5" i="18" s="1"/>
  <c r="O11" i="18"/>
  <c r="P11" i="18" s="1"/>
  <c r="O24" i="18"/>
  <c r="P24" i="18" s="1"/>
  <c r="O12" i="18"/>
  <c r="P12" i="18" s="1"/>
  <c r="O19" i="18"/>
  <c r="P19" i="18" s="1"/>
  <c r="O7" i="18"/>
  <c r="P7" i="18" s="1"/>
  <c r="O16" i="18"/>
  <c r="P16" i="18" s="1"/>
  <c r="O14" i="18"/>
  <c r="P14" i="18" s="1"/>
  <c r="O18" i="18"/>
  <c r="P18" i="18" s="1"/>
  <c r="O6" i="18"/>
  <c r="P6" i="18" s="1"/>
  <c r="O9" i="18"/>
  <c r="P9" i="18" s="1"/>
  <c r="R4" i="18"/>
  <c r="R22" i="18"/>
  <c r="S22" i="18" s="1"/>
  <c r="Q25" i="18"/>
  <c r="R25" i="18" s="1"/>
  <c r="S25" i="18" s="1"/>
  <c r="O30" i="18"/>
  <c r="Q6" i="18"/>
  <c r="R6" i="18" s="1"/>
  <c r="S6" i="18" s="1"/>
  <c r="Q18" i="18"/>
  <c r="R18" i="18" s="1"/>
  <c r="S18" i="18" s="1"/>
  <c r="Q11" i="18"/>
  <c r="R11" i="18" s="1"/>
  <c r="S11" i="18" s="1"/>
  <c r="Q23" i="18"/>
  <c r="R23" i="18" s="1"/>
  <c r="S23" i="18" s="1"/>
  <c r="R10" i="17"/>
  <c r="S10" i="17" s="1"/>
  <c r="R20" i="17"/>
  <c r="S20" i="17" s="1"/>
  <c r="R8" i="17"/>
  <c r="S8" i="17" s="1"/>
  <c r="Q25" i="17"/>
  <c r="O30" i="17"/>
  <c r="Q18" i="17"/>
  <c r="C26" i="17"/>
  <c r="R23" i="17"/>
  <c r="S23" i="17" s="1"/>
  <c r="R16" i="17"/>
  <c r="S16" i="17" s="1"/>
  <c r="O19" i="17"/>
  <c r="P19" i="17" s="1"/>
  <c r="R19" i="17"/>
  <c r="S19" i="17" s="1"/>
  <c r="O22" i="17"/>
  <c r="P22" i="17" s="1"/>
  <c r="Q6" i="17"/>
  <c r="R6" i="17" s="1"/>
  <c r="S6" i="17" s="1"/>
  <c r="R8" i="16"/>
  <c r="S8" i="16" s="1"/>
  <c r="R14" i="16"/>
  <c r="S14" i="16" s="1"/>
  <c r="R5" i="16"/>
  <c r="S5" i="16" s="1"/>
  <c r="R15" i="16"/>
  <c r="S15" i="16" s="1"/>
  <c r="R6" i="16"/>
  <c r="S6" i="16" s="1"/>
  <c r="O16" i="16"/>
  <c r="P16" i="16" s="1"/>
  <c r="C26" i="16"/>
  <c r="Q13" i="16"/>
  <c r="R13" i="16" s="1"/>
  <c r="S13" i="16" s="1"/>
  <c r="R11" i="16"/>
  <c r="S11" i="16" s="1"/>
  <c r="O14" i="16"/>
  <c r="P14" i="16" s="1"/>
  <c r="R23" i="16"/>
  <c r="S23" i="16" s="1"/>
  <c r="O12" i="16"/>
  <c r="P12" i="16" s="1"/>
  <c r="O24" i="16"/>
  <c r="P24" i="16" s="1"/>
  <c r="O22" i="16"/>
  <c r="P22" i="16" s="1"/>
  <c r="R24" i="16"/>
  <c r="S24" i="16" s="1"/>
  <c r="R17" i="16"/>
  <c r="S17" i="16" s="1"/>
  <c r="O20" i="16"/>
  <c r="P20" i="16" s="1"/>
  <c r="O25" i="16"/>
  <c r="P25" i="16" s="1"/>
  <c r="R10" i="16"/>
  <c r="S10" i="16" s="1"/>
  <c r="S4" i="15"/>
  <c r="O11" i="15"/>
  <c r="P11" i="15" s="1"/>
  <c r="O8" i="15"/>
  <c r="P8" i="15" s="1"/>
  <c r="O16" i="15"/>
  <c r="P16" i="15" s="1"/>
  <c r="O4" i="15"/>
  <c r="O10" i="15"/>
  <c r="P10" i="15" s="1"/>
  <c r="O17" i="15"/>
  <c r="P17" i="15" s="1"/>
  <c r="O5" i="15"/>
  <c r="P5" i="15" s="1"/>
  <c r="O7" i="15"/>
  <c r="P7" i="15" s="1"/>
  <c r="O14" i="15"/>
  <c r="P14" i="15" s="1"/>
  <c r="O23" i="15"/>
  <c r="P23" i="15" s="1"/>
  <c r="O9" i="15"/>
  <c r="P9" i="15" s="1"/>
  <c r="O6" i="15"/>
  <c r="P6" i="15" s="1"/>
  <c r="R22" i="15"/>
  <c r="S22" i="15" s="1"/>
  <c r="Q8" i="15"/>
  <c r="R8" i="15" s="1"/>
  <c r="S8" i="15" s="1"/>
  <c r="R15" i="15"/>
  <c r="S15" i="15" s="1"/>
  <c r="O18" i="15"/>
  <c r="P18" i="15" s="1"/>
  <c r="Q20" i="15"/>
  <c r="R20" i="15" s="1"/>
  <c r="S20" i="15" s="1"/>
  <c r="O30" i="15"/>
  <c r="O21" i="15"/>
  <c r="P21" i="15" s="1"/>
  <c r="C26" i="15"/>
  <c r="Q16" i="15"/>
  <c r="R16" i="15" s="1"/>
  <c r="S16" i="15" s="1"/>
  <c r="R23" i="15"/>
  <c r="S23" i="15" s="1"/>
  <c r="Q18" i="15"/>
  <c r="R18" i="15" s="1"/>
  <c r="S18" i="15" s="1"/>
  <c r="O19" i="15"/>
  <c r="P19" i="15" s="1"/>
  <c r="Q6" i="15"/>
  <c r="R6" i="15" s="1"/>
  <c r="S6" i="15" s="1"/>
  <c r="O12" i="15"/>
  <c r="P12" i="15" s="1"/>
  <c r="R21" i="15"/>
  <c r="S21" i="15" s="1"/>
  <c r="O24" i="15"/>
  <c r="P24" i="15" s="1"/>
  <c r="R19" i="15"/>
  <c r="S19" i="15" s="1"/>
  <c r="O22" i="15"/>
  <c r="P22" i="15" s="1"/>
  <c r="R12" i="15"/>
  <c r="S12" i="15" s="1"/>
  <c r="O15" i="15"/>
  <c r="P15" i="15" s="1"/>
  <c r="R24" i="15"/>
  <c r="S24" i="15" s="1"/>
  <c r="R17" i="15"/>
  <c r="S17" i="15" s="1"/>
  <c r="O20" i="15"/>
  <c r="P20" i="15" s="1"/>
  <c r="O25" i="15"/>
  <c r="P25" i="15" s="1"/>
  <c r="O13" i="15"/>
  <c r="P13" i="15" s="1"/>
  <c r="R15" i="14"/>
  <c r="S15" i="14" s="1"/>
  <c r="R11" i="14"/>
  <c r="S11" i="14" s="1"/>
  <c r="R21" i="14"/>
  <c r="S21" i="14" s="1"/>
  <c r="R14" i="14"/>
  <c r="S14" i="14" s="1"/>
  <c r="R24" i="14"/>
  <c r="S24" i="14" s="1"/>
  <c r="R8" i="14"/>
  <c r="S8" i="14" s="1"/>
  <c r="R13" i="14"/>
  <c r="S13" i="14" s="1"/>
  <c r="O25" i="14"/>
  <c r="P25" i="14" s="1"/>
  <c r="Q25" i="14"/>
  <c r="O30" i="14"/>
  <c r="Q6" i="14"/>
  <c r="Q18" i="14"/>
  <c r="R18" i="14" s="1"/>
  <c r="S18" i="14" s="1"/>
  <c r="R14" i="13"/>
  <c r="S14" i="13" s="1"/>
  <c r="R16" i="13"/>
  <c r="S16" i="13" s="1"/>
  <c r="R18" i="13"/>
  <c r="S18" i="13" s="1"/>
  <c r="R4" i="13"/>
  <c r="R6" i="13"/>
  <c r="S6" i="13" s="1"/>
  <c r="R13" i="13"/>
  <c r="S13" i="13" s="1"/>
  <c r="R17" i="13"/>
  <c r="S17" i="13" s="1"/>
  <c r="R21" i="13"/>
  <c r="S21" i="13" s="1"/>
  <c r="R5" i="13"/>
  <c r="S5" i="13" s="1"/>
  <c r="R24" i="13"/>
  <c r="S24" i="13" s="1"/>
  <c r="R9" i="13"/>
  <c r="S9" i="13" s="1"/>
  <c r="R12" i="13"/>
  <c r="S12" i="13" s="1"/>
  <c r="R22" i="13"/>
  <c r="S22" i="13" s="1"/>
  <c r="R10" i="13"/>
  <c r="S10" i="13" s="1"/>
  <c r="R23" i="13"/>
  <c r="S23" i="13" s="1"/>
  <c r="R11" i="13"/>
  <c r="S11" i="13" s="1"/>
  <c r="O13" i="13"/>
  <c r="P13" i="13" s="1"/>
  <c r="O25" i="13"/>
  <c r="P25" i="13" s="1"/>
  <c r="O20" i="13"/>
  <c r="P20" i="13" s="1"/>
  <c r="O8" i="13"/>
  <c r="P8" i="13" s="1"/>
  <c r="O14" i="13"/>
  <c r="P14" i="13" s="1"/>
  <c r="O15" i="13"/>
  <c r="P15" i="13" s="1"/>
  <c r="O22" i="13"/>
  <c r="P22" i="13" s="1"/>
  <c r="O10" i="13"/>
  <c r="P10" i="13" s="1"/>
  <c r="O17" i="13"/>
  <c r="P17" i="13" s="1"/>
  <c r="O5" i="13"/>
  <c r="P5" i="13" s="1"/>
  <c r="O24" i="13"/>
  <c r="P24" i="13" s="1"/>
  <c r="O12" i="13"/>
  <c r="P12" i="13" s="1"/>
  <c r="O19" i="13"/>
  <c r="P19" i="13" s="1"/>
  <c r="O7" i="13"/>
  <c r="P7" i="13" s="1"/>
  <c r="O21" i="13"/>
  <c r="P21" i="13" s="1"/>
  <c r="O9" i="13"/>
  <c r="P9" i="13" s="1"/>
  <c r="O16" i="13"/>
  <c r="P16" i="13" s="1"/>
  <c r="O4" i="13"/>
  <c r="O23" i="13"/>
  <c r="P23" i="13" s="1"/>
  <c r="O11" i="13"/>
  <c r="P11" i="13" s="1"/>
  <c r="O18" i="13"/>
  <c r="P18" i="13" s="1"/>
  <c r="O6" i="13"/>
  <c r="P6" i="13" s="1"/>
  <c r="R19" i="13"/>
  <c r="S19" i="13" s="1"/>
  <c r="R7" i="13"/>
  <c r="S7" i="13" s="1"/>
  <c r="R15" i="13"/>
  <c r="S15" i="13" s="1"/>
  <c r="Q8" i="13"/>
  <c r="R8" i="13" s="1"/>
  <c r="S8" i="13" s="1"/>
  <c r="Q20" i="13"/>
  <c r="R20" i="13" s="1"/>
  <c r="S20" i="13" s="1"/>
  <c r="Q25" i="13"/>
  <c r="R25" i="13" s="1"/>
  <c r="S25" i="13" s="1"/>
  <c r="O30" i="13"/>
  <c r="C26" i="13"/>
  <c r="R17" i="28" l="1"/>
  <c r="S17" i="28" s="1"/>
  <c r="R22" i="28"/>
  <c r="S22" i="28" s="1"/>
  <c r="R4" i="28"/>
  <c r="O13" i="28"/>
  <c r="P13" i="28" s="1"/>
  <c r="O25" i="28"/>
  <c r="P25" i="28" s="1"/>
  <c r="O15" i="28"/>
  <c r="P15" i="28" s="1"/>
  <c r="O22" i="28"/>
  <c r="P22" i="28" s="1"/>
  <c r="O10" i="28"/>
  <c r="P10" i="28" s="1"/>
  <c r="O23" i="28"/>
  <c r="P23" i="28" s="1"/>
  <c r="O17" i="28"/>
  <c r="P17" i="28" s="1"/>
  <c r="O5" i="28"/>
  <c r="P5" i="28" s="1"/>
  <c r="O14" i="28"/>
  <c r="P14" i="28" s="1"/>
  <c r="O24" i="28"/>
  <c r="P24" i="28" s="1"/>
  <c r="O12" i="28"/>
  <c r="P12" i="28" s="1"/>
  <c r="O21" i="28"/>
  <c r="P21" i="28" s="1"/>
  <c r="O9" i="28"/>
  <c r="P9" i="28" s="1"/>
  <c r="O19" i="28"/>
  <c r="P19" i="28" s="1"/>
  <c r="O7" i="28"/>
  <c r="P7" i="28" s="1"/>
  <c r="O16" i="28"/>
  <c r="P16" i="28" s="1"/>
  <c r="O4" i="28"/>
  <c r="O11" i="28"/>
  <c r="P11" i="28" s="1"/>
  <c r="O18" i="28"/>
  <c r="P18" i="28" s="1"/>
  <c r="O6" i="28"/>
  <c r="P6" i="28" s="1"/>
  <c r="O20" i="28"/>
  <c r="P20" i="28" s="1"/>
  <c r="O8" i="28"/>
  <c r="P8" i="28" s="1"/>
  <c r="R20" i="28"/>
  <c r="S20" i="28" s="1"/>
  <c r="R25" i="28"/>
  <c r="S25" i="28" s="1"/>
  <c r="R16" i="28"/>
  <c r="S16" i="28" s="1"/>
  <c r="R10" i="28"/>
  <c r="S10" i="28" s="1"/>
  <c r="R9" i="28"/>
  <c r="S9" i="28" s="1"/>
  <c r="R15" i="28"/>
  <c r="S15" i="28" s="1"/>
  <c r="R6" i="28"/>
  <c r="S6" i="28" s="1"/>
  <c r="R13" i="28"/>
  <c r="S13" i="28" s="1"/>
  <c r="R26" i="27"/>
  <c r="O26" i="27"/>
  <c r="R30" i="27" s="1"/>
  <c r="P4" i="27"/>
  <c r="P26" i="27" s="1"/>
  <c r="Q30" i="27" s="1"/>
  <c r="S26" i="27"/>
  <c r="R17" i="26"/>
  <c r="S17" i="26" s="1"/>
  <c r="R12" i="26"/>
  <c r="S12" i="26" s="1"/>
  <c r="R9" i="26"/>
  <c r="S9" i="26" s="1"/>
  <c r="R4" i="26"/>
  <c r="R18" i="26"/>
  <c r="S18" i="26" s="1"/>
  <c r="R10" i="26"/>
  <c r="S10" i="26" s="1"/>
  <c r="R23" i="26"/>
  <c r="S23" i="26" s="1"/>
  <c r="R14" i="26"/>
  <c r="S14" i="26" s="1"/>
  <c r="R16" i="26"/>
  <c r="S16" i="26" s="1"/>
  <c r="R11" i="26"/>
  <c r="S11" i="26" s="1"/>
  <c r="R24" i="26"/>
  <c r="S24" i="26" s="1"/>
  <c r="R15" i="26"/>
  <c r="S15" i="26" s="1"/>
  <c r="O13" i="26"/>
  <c r="P13" i="26" s="1"/>
  <c r="O20" i="26"/>
  <c r="P20" i="26" s="1"/>
  <c r="O8" i="26"/>
  <c r="P8" i="26" s="1"/>
  <c r="O15" i="26"/>
  <c r="P15" i="26" s="1"/>
  <c r="O22" i="26"/>
  <c r="P22" i="26" s="1"/>
  <c r="O10" i="26"/>
  <c r="P10" i="26" s="1"/>
  <c r="O17" i="26"/>
  <c r="P17" i="26" s="1"/>
  <c r="O5" i="26"/>
  <c r="P5" i="26" s="1"/>
  <c r="O24" i="26"/>
  <c r="P24" i="26" s="1"/>
  <c r="O12" i="26"/>
  <c r="P12" i="26" s="1"/>
  <c r="O19" i="26"/>
  <c r="P19" i="26" s="1"/>
  <c r="O7" i="26"/>
  <c r="P7" i="26" s="1"/>
  <c r="O14" i="26"/>
  <c r="P14" i="26" s="1"/>
  <c r="O9" i="26"/>
  <c r="P9" i="26" s="1"/>
  <c r="O16" i="26"/>
  <c r="P16" i="26" s="1"/>
  <c r="O4" i="26"/>
  <c r="O23" i="26"/>
  <c r="P23" i="26" s="1"/>
  <c r="O11" i="26"/>
  <c r="P11" i="26" s="1"/>
  <c r="O18" i="26"/>
  <c r="P18" i="26" s="1"/>
  <c r="O6" i="26"/>
  <c r="P6" i="26" s="1"/>
  <c r="O21" i="26"/>
  <c r="P21" i="26" s="1"/>
  <c r="R5" i="26"/>
  <c r="S5" i="26" s="1"/>
  <c r="R13" i="26"/>
  <c r="S13" i="26" s="1"/>
  <c r="R25" i="26"/>
  <c r="S25" i="26" s="1"/>
  <c r="R22" i="26"/>
  <c r="S22" i="26" s="1"/>
  <c r="R6" i="26"/>
  <c r="S6" i="26" s="1"/>
  <c r="R26" i="25"/>
  <c r="O26" i="25"/>
  <c r="R30" i="25" s="1"/>
  <c r="P4" i="25"/>
  <c r="P26" i="25" s="1"/>
  <c r="Q30" i="25" s="1"/>
  <c r="S26" i="25"/>
  <c r="R15" i="24"/>
  <c r="S15" i="24" s="1"/>
  <c r="R19" i="24"/>
  <c r="S19" i="24" s="1"/>
  <c r="R13" i="24"/>
  <c r="S13" i="24" s="1"/>
  <c r="O13" i="24"/>
  <c r="P13" i="24" s="1"/>
  <c r="O25" i="24"/>
  <c r="P25" i="24" s="1"/>
  <c r="O20" i="24"/>
  <c r="P20" i="24" s="1"/>
  <c r="O8" i="24"/>
  <c r="P8" i="24" s="1"/>
  <c r="O15" i="24"/>
  <c r="P15" i="24" s="1"/>
  <c r="O22" i="24"/>
  <c r="P22" i="24" s="1"/>
  <c r="O10" i="24"/>
  <c r="P10" i="24" s="1"/>
  <c r="O17" i="24"/>
  <c r="P17" i="24" s="1"/>
  <c r="O5" i="24"/>
  <c r="P5" i="24" s="1"/>
  <c r="O24" i="24"/>
  <c r="P24" i="24" s="1"/>
  <c r="O12" i="24"/>
  <c r="P12" i="24" s="1"/>
  <c r="O16" i="24"/>
  <c r="P16" i="24" s="1"/>
  <c r="O4" i="24"/>
  <c r="O19" i="24"/>
  <c r="P19" i="24" s="1"/>
  <c r="O7" i="24"/>
  <c r="P7" i="24" s="1"/>
  <c r="O14" i="24"/>
  <c r="P14" i="24" s="1"/>
  <c r="O23" i="24"/>
  <c r="P23" i="24" s="1"/>
  <c r="O11" i="24"/>
  <c r="P11" i="24" s="1"/>
  <c r="O21" i="24"/>
  <c r="P21" i="24" s="1"/>
  <c r="O9" i="24"/>
  <c r="P9" i="24" s="1"/>
  <c r="O18" i="24"/>
  <c r="P18" i="24" s="1"/>
  <c r="O6" i="24"/>
  <c r="P6" i="24" s="1"/>
  <c r="R16" i="24"/>
  <c r="S16" i="24" s="1"/>
  <c r="R11" i="24"/>
  <c r="S11" i="24" s="1"/>
  <c r="R9" i="24"/>
  <c r="S9" i="24" s="1"/>
  <c r="R4" i="24"/>
  <c r="R23" i="24"/>
  <c r="S23" i="24" s="1"/>
  <c r="R22" i="24"/>
  <c r="S22" i="24" s="1"/>
  <c r="R20" i="24"/>
  <c r="S20" i="24" s="1"/>
  <c r="R8" i="24"/>
  <c r="S8" i="24" s="1"/>
  <c r="R6" i="23"/>
  <c r="S6" i="23" s="1"/>
  <c r="R12" i="23"/>
  <c r="S12" i="23" s="1"/>
  <c r="R19" i="23"/>
  <c r="S19" i="23" s="1"/>
  <c r="R9" i="23"/>
  <c r="S9" i="23" s="1"/>
  <c r="O13" i="23"/>
  <c r="P13" i="23" s="1"/>
  <c r="O25" i="23"/>
  <c r="P25" i="23" s="1"/>
  <c r="O20" i="23"/>
  <c r="P20" i="23" s="1"/>
  <c r="O8" i="23"/>
  <c r="P8" i="23" s="1"/>
  <c r="O15" i="23"/>
  <c r="P15" i="23" s="1"/>
  <c r="O10" i="23"/>
  <c r="P10" i="23" s="1"/>
  <c r="O17" i="23"/>
  <c r="P17" i="23" s="1"/>
  <c r="O5" i="23"/>
  <c r="P5" i="23" s="1"/>
  <c r="O12" i="23"/>
  <c r="P12" i="23" s="1"/>
  <c r="O19" i="23"/>
  <c r="P19" i="23" s="1"/>
  <c r="O7" i="23"/>
  <c r="P7" i="23" s="1"/>
  <c r="O23" i="23"/>
  <c r="P23" i="23" s="1"/>
  <c r="O14" i="23"/>
  <c r="P14" i="23" s="1"/>
  <c r="O9" i="23"/>
  <c r="P9" i="23" s="1"/>
  <c r="O11" i="23"/>
  <c r="P11" i="23" s="1"/>
  <c r="O16" i="23"/>
  <c r="P16" i="23" s="1"/>
  <c r="O4" i="23"/>
  <c r="O6" i="23"/>
  <c r="P6" i="23" s="1"/>
  <c r="R25" i="23"/>
  <c r="S25" i="23" s="1"/>
  <c r="O18" i="23"/>
  <c r="P18" i="23" s="1"/>
  <c r="R17" i="23"/>
  <c r="S17" i="23" s="1"/>
  <c r="O24" i="23"/>
  <c r="P24" i="23" s="1"/>
  <c r="R7" i="23"/>
  <c r="S7" i="23" s="1"/>
  <c r="R23" i="23"/>
  <c r="S23" i="23" s="1"/>
  <c r="R21" i="23"/>
  <c r="S21" i="23" s="1"/>
  <c r="O21" i="23"/>
  <c r="P21" i="23" s="1"/>
  <c r="R24" i="23"/>
  <c r="S24" i="23" s="1"/>
  <c r="R5" i="23"/>
  <c r="S5" i="23" s="1"/>
  <c r="R13" i="23"/>
  <c r="S13" i="23" s="1"/>
  <c r="R10" i="23"/>
  <c r="S10" i="23" s="1"/>
  <c r="R11" i="23"/>
  <c r="S11" i="23" s="1"/>
  <c r="R22" i="23"/>
  <c r="S22" i="23" s="1"/>
  <c r="R14" i="23"/>
  <c r="S14" i="23" s="1"/>
  <c r="R20" i="23"/>
  <c r="S20" i="23" s="1"/>
  <c r="R16" i="23"/>
  <c r="S16" i="23" s="1"/>
  <c r="R8" i="23"/>
  <c r="S8" i="23" s="1"/>
  <c r="R15" i="23"/>
  <c r="S15" i="23" s="1"/>
  <c r="R4" i="23"/>
  <c r="R26" i="22"/>
  <c r="S4" i="22"/>
  <c r="S26" i="22" s="1"/>
  <c r="O26" i="22"/>
  <c r="R30" i="22" s="1"/>
  <c r="P4" i="22"/>
  <c r="P26" i="22" s="1"/>
  <c r="Q30" i="22" s="1"/>
  <c r="O26" i="21"/>
  <c r="R30" i="21" s="1"/>
  <c r="P4" i="21"/>
  <c r="P26" i="21" s="1"/>
  <c r="Q30" i="21" s="1"/>
  <c r="S26" i="21"/>
  <c r="R26" i="21"/>
  <c r="O26" i="20"/>
  <c r="R30" i="20" s="1"/>
  <c r="P4" i="20"/>
  <c r="P26" i="20" s="1"/>
  <c r="Q30" i="20" s="1"/>
  <c r="S26" i="20"/>
  <c r="R26" i="20"/>
  <c r="S4" i="19"/>
  <c r="O13" i="19"/>
  <c r="P13" i="19" s="1"/>
  <c r="O20" i="19"/>
  <c r="P20" i="19" s="1"/>
  <c r="O8" i="19"/>
  <c r="P8" i="19" s="1"/>
  <c r="O15" i="19"/>
  <c r="P15" i="19" s="1"/>
  <c r="O22" i="19"/>
  <c r="P22" i="19" s="1"/>
  <c r="O10" i="19"/>
  <c r="P10" i="19" s="1"/>
  <c r="O17" i="19"/>
  <c r="P17" i="19" s="1"/>
  <c r="O5" i="19"/>
  <c r="P5" i="19" s="1"/>
  <c r="O24" i="19"/>
  <c r="P24" i="19" s="1"/>
  <c r="O12" i="19"/>
  <c r="P12" i="19" s="1"/>
  <c r="O16" i="19"/>
  <c r="P16" i="19" s="1"/>
  <c r="O23" i="19"/>
  <c r="P23" i="19" s="1"/>
  <c r="O19" i="19"/>
  <c r="P19" i="19" s="1"/>
  <c r="O7" i="19"/>
  <c r="P7" i="19" s="1"/>
  <c r="O14" i="19"/>
  <c r="P14" i="19" s="1"/>
  <c r="O21" i="19"/>
  <c r="P21" i="19" s="1"/>
  <c r="O9" i="19"/>
  <c r="P9" i="19" s="1"/>
  <c r="O4" i="19"/>
  <c r="O18" i="19"/>
  <c r="P18" i="19" s="1"/>
  <c r="O6" i="19"/>
  <c r="P6" i="19" s="1"/>
  <c r="O11" i="19"/>
  <c r="P11" i="19" s="1"/>
  <c r="R7" i="19"/>
  <c r="S7" i="19" s="1"/>
  <c r="R12" i="19"/>
  <c r="S12" i="19" s="1"/>
  <c r="R17" i="19"/>
  <c r="S17" i="19" s="1"/>
  <c r="R8" i="19"/>
  <c r="S8" i="19" s="1"/>
  <c r="R26" i="18"/>
  <c r="S4" i="18"/>
  <c r="S26" i="18" s="1"/>
  <c r="P4" i="18"/>
  <c r="P26" i="18" s="1"/>
  <c r="Q30" i="18" s="1"/>
  <c r="O26" i="18"/>
  <c r="R30" i="18" s="1"/>
  <c r="O13" i="17"/>
  <c r="P13" i="17" s="1"/>
  <c r="O8" i="17"/>
  <c r="P8" i="17" s="1"/>
  <c r="O15" i="17"/>
  <c r="P15" i="17" s="1"/>
  <c r="O23" i="17"/>
  <c r="P23" i="17" s="1"/>
  <c r="O10" i="17"/>
  <c r="P10" i="17" s="1"/>
  <c r="O17" i="17"/>
  <c r="P17" i="17" s="1"/>
  <c r="O5" i="17"/>
  <c r="P5" i="17" s="1"/>
  <c r="O12" i="17"/>
  <c r="P12" i="17" s="1"/>
  <c r="O7" i="17"/>
  <c r="P7" i="17" s="1"/>
  <c r="O14" i="17"/>
  <c r="P14" i="17" s="1"/>
  <c r="O21" i="17"/>
  <c r="P21" i="17" s="1"/>
  <c r="O9" i="17"/>
  <c r="P9" i="17" s="1"/>
  <c r="O16" i="17"/>
  <c r="P16" i="17" s="1"/>
  <c r="O4" i="17"/>
  <c r="O11" i="17"/>
  <c r="P11" i="17" s="1"/>
  <c r="O6" i="17"/>
  <c r="P6" i="17" s="1"/>
  <c r="R18" i="17"/>
  <c r="S18" i="17" s="1"/>
  <c r="R4" i="17"/>
  <c r="R25" i="17"/>
  <c r="S25" i="17" s="1"/>
  <c r="O18" i="17"/>
  <c r="P18" i="17" s="1"/>
  <c r="O20" i="17"/>
  <c r="P20" i="17" s="1"/>
  <c r="O24" i="17"/>
  <c r="P24" i="17" s="1"/>
  <c r="R12" i="17"/>
  <c r="S12" i="17" s="1"/>
  <c r="R17" i="17"/>
  <c r="S17" i="17" s="1"/>
  <c r="R15" i="17"/>
  <c r="S15" i="17" s="1"/>
  <c r="R9" i="17"/>
  <c r="S9" i="17" s="1"/>
  <c r="O25" i="17"/>
  <c r="P25" i="17" s="1"/>
  <c r="R21" i="17"/>
  <c r="S21" i="17" s="1"/>
  <c r="R13" i="17"/>
  <c r="S13" i="17" s="1"/>
  <c r="R5" i="17"/>
  <c r="S5" i="17" s="1"/>
  <c r="R24" i="17"/>
  <c r="S24" i="17" s="1"/>
  <c r="R11" i="17"/>
  <c r="S11" i="17" s="1"/>
  <c r="R14" i="17"/>
  <c r="S14" i="17" s="1"/>
  <c r="R22" i="17"/>
  <c r="S22" i="17" s="1"/>
  <c r="R7" i="17"/>
  <c r="S7" i="17" s="1"/>
  <c r="R21" i="16"/>
  <c r="S21" i="16" s="1"/>
  <c r="R25" i="16"/>
  <c r="S25" i="16" s="1"/>
  <c r="O8" i="16"/>
  <c r="P8" i="16" s="1"/>
  <c r="O6" i="16"/>
  <c r="P6" i="16" s="1"/>
  <c r="O5" i="16"/>
  <c r="P5" i="16" s="1"/>
  <c r="O10" i="16"/>
  <c r="P10" i="16" s="1"/>
  <c r="O17" i="16"/>
  <c r="P17" i="16" s="1"/>
  <c r="O23" i="16"/>
  <c r="P23" i="16" s="1"/>
  <c r="O7" i="16"/>
  <c r="P7" i="16" s="1"/>
  <c r="O18" i="16"/>
  <c r="P18" i="16" s="1"/>
  <c r="O9" i="16"/>
  <c r="P9" i="16" s="1"/>
  <c r="O4" i="16"/>
  <c r="O11" i="16"/>
  <c r="P11" i="16" s="1"/>
  <c r="O15" i="16"/>
  <c r="P15" i="16" s="1"/>
  <c r="O19" i="16"/>
  <c r="P19" i="16" s="1"/>
  <c r="O21" i="16"/>
  <c r="P21" i="16" s="1"/>
  <c r="R4" i="16"/>
  <c r="R16" i="16"/>
  <c r="S16" i="16" s="1"/>
  <c r="R20" i="16"/>
  <c r="S20" i="16" s="1"/>
  <c r="R12" i="16"/>
  <c r="S12" i="16" s="1"/>
  <c r="R18" i="16"/>
  <c r="S18" i="16" s="1"/>
  <c r="R9" i="16"/>
  <c r="S9" i="16" s="1"/>
  <c r="O13" i="16"/>
  <c r="P13" i="16" s="1"/>
  <c r="R19" i="16"/>
  <c r="S19" i="16" s="1"/>
  <c r="R22" i="16"/>
  <c r="S22" i="16" s="1"/>
  <c r="R7" i="16"/>
  <c r="S7" i="16" s="1"/>
  <c r="O26" i="15"/>
  <c r="R30" i="15" s="1"/>
  <c r="P4" i="15"/>
  <c r="P26" i="15" s="1"/>
  <c r="Q30" i="15" s="1"/>
  <c r="S26" i="15"/>
  <c r="R26" i="15"/>
  <c r="R5" i="14"/>
  <c r="S5" i="14" s="1"/>
  <c r="O13" i="14"/>
  <c r="P13" i="14" s="1"/>
  <c r="O20" i="14"/>
  <c r="P20" i="14" s="1"/>
  <c r="O8" i="14"/>
  <c r="P8" i="14" s="1"/>
  <c r="O15" i="14"/>
  <c r="P15" i="14" s="1"/>
  <c r="O22" i="14"/>
  <c r="P22" i="14" s="1"/>
  <c r="O10" i="14"/>
  <c r="P10" i="14" s="1"/>
  <c r="O17" i="14"/>
  <c r="P17" i="14" s="1"/>
  <c r="O5" i="14"/>
  <c r="P5" i="14" s="1"/>
  <c r="O24" i="14"/>
  <c r="P24" i="14" s="1"/>
  <c r="O12" i="14"/>
  <c r="P12" i="14" s="1"/>
  <c r="O19" i="14"/>
  <c r="P19" i="14" s="1"/>
  <c r="O7" i="14"/>
  <c r="P7" i="14" s="1"/>
  <c r="O9" i="14"/>
  <c r="P9" i="14" s="1"/>
  <c r="O14" i="14"/>
  <c r="P14" i="14" s="1"/>
  <c r="O16" i="14"/>
  <c r="P16" i="14" s="1"/>
  <c r="O4" i="14"/>
  <c r="O23" i="14"/>
  <c r="P23" i="14" s="1"/>
  <c r="O11" i="14"/>
  <c r="P11" i="14" s="1"/>
  <c r="O18" i="14"/>
  <c r="P18" i="14" s="1"/>
  <c r="O6" i="14"/>
  <c r="P6" i="14" s="1"/>
  <c r="O21" i="14"/>
  <c r="P21" i="14" s="1"/>
  <c r="R6" i="14"/>
  <c r="S6" i="14" s="1"/>
  <c r="R20" i="14"/>
  <c r="S20" i="14" s="1"/>
  <c r="R17" i="14"/>
  <c r="S17" i="14" s="1"/>
  <c r="R23" i="14"/>
  <c r="S23" i="14" s="1"/>
  <c r="R4" i="14"/>
  <c r="R9" i="14"/>
  <c r="S9" i="14" s="1"/>
  <c r="R16" i="14"/>
  <c r="S16" i="14" s="1"/>
  <c r="R10" i="14"/>
  <c r="S10" i="14" s="1"/>
  <c r="R25" i="14"/>
  <c r="S25" i="14" s="1"/>
  <c r="R7" i="14"/>
  <c r="S7" i="14" s="1"/>
  <c r="R22" i="14"/>
  <c r="S22" i="14" s="1"/>
  <c r="R12" i="14"/>
  <c r="S12" i="14" s="1"/>
  <c r="R19" i="14"/>
  <c r="S19" i="14" s="1"/>
  <c r="R26" i="13"/>
  <c r="S4" i="13"/>
  <c r="S26" i="13" s="1"/>
  <c r="O26" i="13"/>
  <c r="R30" i="13" s="1"/>
  <c r="P4" i="13"/>
  <c r="P26" i="13" s="1"/>
  <c r="Q30" i="13" s="1"/>
  <c r="P4" i="28" l="1"/>
  <c r="P26" i="28" s="1"/>
  <c r="Q30" i="28" s="1"/>
  <c r="O26" i="28"/>
  <c r="R30" i="28" s="1"/>
  <c r="R26" i="28"/>
  <c r="S4" i="28"/>
  <c r="S26" i="28" s="1"/>
  <c r="S27" i="27"/>
  <c r="S30" i="27" s="1"/>
  <c r="P30" i="27"/>
  <c r="R26" i="26"/>
  <c r="S4" i="26"/>
  <c r="S26" i="26" s="1"/>
  <c r="P4" i="26"/>
  <c r="P26" i="26" s="1"/>
  <c r="Q30" i="26" s="1"/>
  <c r="O26" i="26"/>
  <c r="R30" i="26" s="1"/>
  <c r="S27" i="25"/>
  <c r="S30" i="25" s="1"/>
  <c r="P30" i="25"/>
  <c r="R26" i="24"/>
  <c r="S4" i="24"/>
  <c r="S26" i="24" s="1"/>
  <c r="O26" i="24"/>
  <c r="R30" i="24" s="1"/>
  <c r="P4" i="24"/>
  <c r="P26" i="24" s="1"/>
  <c r="Q30" i="24" s="1"/>
  <c r="O26" i="23"/>
  <c r="R30" i="23" s="1"/>
  <c r="P4" i="23"/>
  <c r="P26" i="23" s="1"/>
  <c r="Q30" i="23" s="1"/>
  <c r="R26" i="23"/>
  <c r="S4" i="23"/>
  <c r="S26" i="23" s="1"/>
  <c r="S27" i="22"/>
  <c r="S30" i="22" s="1"/>
  <c r="P30" i="22"/>
  <c r="S27" i="21"/>
  <c r="S30" i="21" s="1"/>
  <c r="P30" i="21"/>
  <c r="S27" i="20"/>
  <c r="S30" i="20" s="1"/>
  <c r="P30" i="20"/>
  <c r="O26" i="19"/>
  <c r="R30" i="19" s="1"/>
  <c r="P4" i="19"/>
  <c r="P26" i="19" s="1"/>
  <c r="Q30" i="19" s="1"/>
  <c r="S26" i="19"/>
  <c r="R26" i="19"/>
  <c r="S27" i="18"/>
  <c r="S30" i="18" s="1"/>
  <c r="P30" i="18"/>
  <c r="R26" i="17"/>
  <c r="S4" i="17"/>
  <c r="S26" i="17" s="1"/>
  <c r="O26" i="17"/>
  <c r="R30" i="17" s="1"/>
  <c r="P4" i="17"/>
  <c r="P26" i="17" s="1"/>
  <c r="Q30" i="17" s="1"/>
  <c r="R26" i="16"/>
  <c r="S4" i="16"/>
  <c r="S26" i="16" s="1"/>
  <c r="O26" i="16"/>
  <c r="R30" i="16" s="1"/>
  <c r="P4" i="16"/>
  <c r="P26" i="16" s="1"/>
  <c r="Q30" i="16" s="1"/>
  <c r="S27" i="15"/>
  <c r="S30" i="15" s="1"/>
  <c r="P30" i="15"/>
  <c r="O26" i="14"/>
  <c r="R30" i="14" s="1"/>
  <c r="P4" i="14"/>
  <c r="P26" i="14" s="1"/>
  <c r="Q30" i="14" s="1"/>
  <c r="R26" i="14"/>
  <c r="S4" i="14"/>
  <c r="S26" i="14" s="1"/>
  <c r="S27" i="13"/>
  <c r="S30" i="13" s="1"/>
  <c r="P30" i="13"/>
  <c r="S27" i="28" l="1"/>
  <c r="S30" i="28" s="1"/>
  <c r="P30" i="28"/>
  <c r="S27" i="26"/>
  <c r="S30" i="26" s="1"/>
  <c r="P30" i="26"/>
  <c r="S27" i="24"/>
  <c r="S30" i="24" s="1"/>
  <c r="P30" i="24"/>
  <c r="S27" i="23"/>
  <c r="S30" i="23" s="1"/>
  <c r="P30" i="23"/>
  <c r="S27" i="19"/>
  <c r="S30" i="19" s="1"/>
  <c r="P30" i="19"/>
  <c r="S27" i="17"/>
  <c r="S30" i="17" s="1"/>
  <c r="P30" i="17"/>
  <c r="S27" i="16"/>
  <c r="S30" i="16" s="1"/>
  <c r="P30" i="16"/>
  <c r="S27" i="14"/>
  <c r="S30" i="14" s="1"/>
  <c r="P30" i="14"/>
  <c r="D35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N3" i="1"/>
  <c r="B3" i="1" s="1"/>
  <c r="M3" i="1"/>
  <c r="L3" i="1"/>
  <c r="K3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5" i="1"/>
  <c r="C4" i="1"/>
  <c r="C3" i="1"/>
  <c r="E14" i="1" l="1"/>
  <c r="F11" i="1"/>
  <c r="F15" i="1"/>
  <c r="Q14" i="1"/>
  <c r="B21" i="1"/>
  <c r="F5" i="1"/>
  <c r="B7" i="1"/>
  <c r="Q9" i="1"/>
  <c r="F10" i="1"/>
  <c r="D23" i="1"/>
  <c r="D11" i="1"/>
  <c r="F9" i="1"/>
  <c r="D10" i="1"/>
  <c r="B9" i="1"/>
  <c r="F8" i="1"/>
  <c r="F20" i="1"/>
  <c r="D22" i="1"/>
  <c r="F21" i="1"/>
  <c r="F13" i="1"/>
  <c r="Q12" i="1"/>
  <c r="E17" i="1"/>
  <c r="E16" i="1" s="1"/>
  <c r="Q13" i="1"/>
  <c r="B23" i="1"/>
  <c r="D20" i="1"/>
  <c r="D12" i="1"/>
  <c r="F4" i="1"/>
  <c r="B15" i="1"/>
  <c r="B17" i="1"/>
  <c r="B5" i="1"/>
  <c r="F6" i="1"/>
  <c r="E20" i="1"/>
  <c r="E19" i="1" s="1"/>
  <c r="D7" i="1"/>
  <c r="Q10" i="1"/>
  <c r="Q6" i="1"/>
  <c r="Q7" i="1"/>
  <c r="D21" i="1"/>
  <c r="D8" i="1"/>
  <c r="F19" i="1"/>
  <c r="F7" i="1"/>
  <c r="Q5" i="1"/>
  <c r="D18" i="1"/>
  <c r="D6" i="1"/>
  <c r="F17" i="1"/>
  <c r="Q15" i="1"/>
  <c r="D17" i="1"/>
  <c r="F14" i="1"/>
  <c r="D14" i="1"/>
  <c r="F24" i="1"/>
  <c r="F12" i="1"/>
  <c r="D5" i="1"/>
  <c r="D15" i="1"/>
  <c r="D24" i="1"/>
  <c r="D13" i="1"/>
  <c r="F22" i="1"/>
  <c r="B11" i="1"/>
  <c r="B13" i="1"/>
  <c r="B24" i="1"/>
  <c r="B4" i="1"/>
  <c r="B6" i="1"/>
  <c r="B8" i="1"/>
  <c r="B18" i="1"/>
  <c r="B20" i="1"/>
  <c r="B22" i="1"/>
  <c r="B10" i="1"/>
  <c r="B16" i="1"/>
  <c r="B14" i="1"/>
  <c r="B12" i="1"/>
  <c r="B19" i="1"/>
  <c r="Q8" i="1"/>
  <c r="Q11" i="1"/>
  <c r="Q4" i="1"/>
  <c r="F16" i="1"/>
  <c r="F18" i="1"/>
  <c r="F23" i="1"/>
  <c r="E8" i="1"/>
  <c r="E7" i="1" s="1"/>
  <c r="D16" i="1"/>
  <c r="E11" i="1"/>
  <c r="E9" i="1" s="1"/>
  <c r="D19" i="1"/>
  <c r="E25" i="1"/>
  <c r="E24" i="1" s="1"/>
  <c r="D9" i="1"/>
  <c r="E5" i="1"/>
  <c r="E4" i="1" s="1"/>
  <c r="D4" i="1"/>
  <c r="E13" i="1"/>
  <c r="E12" i="1"/>
  <c r="B25" i="1"/>
  <c r="D3" i="1"/>
  <c r="F25" i="1"/>
  <c r="O30" i="1"/>
  <c r="Q16" i="1"/>
  <c r="Q17" i="1"/>
  <c r="Q18" i="1"/>
  <c r="Q19" i="1"/>
  <c r="Q20" i="1"/>
  <c r="Q21" i="1"/>
  <c r="Q22" i="1"/>
  <c r="Q23" i="1"/>
  <c r="Q24" i="1"/>
  <c r="Q25" i="1"/>
  <c r="H26" i="1"/>
  <c r="C38" i="1" s="1"/>
  <c r="C30" i="1"/>
  <c r="C36" i="1" s="1"/>
  <c r="C37" i="1" s="1"/>
  <c r="R9" i="9"/>
  <c r="Q9" i="9"/>
  <c r="P9" i="9"/>
  <c r="O9" i="9"/>
  <c r="N9" i="9"/>
  <c r="R8" i="9"/>
  <c r="R10" i="9" s="1"/>
  <c r="Q8" i="9"/>
  <c r="Q10" i="9" s="1"/>
  <c r="N8" i="9"/>
  <c r="N10" i="9" s="1"/>
  <c r="R7" i="9"/>
  <c r="Q7" i="9"/>
  <c r="P7" i="9"/>
  <c r="O7" i="9"/>
  <c r="N7" i="9"/>
  <c r="R6" i="9"/>
  <c r="Q6" i="9"/>
  <c r="P6" i="9"/>
  <c r="P8" i="9" s="1"/>
  <c r="P10" i="9" s="1"/>
  <c r="O6" i="9"/>
  <c r="O8" i="9" s="1"/>
  <c r="O10" i="9" s="1"/>
  <c r="N6" i="9"/>
  <c r="R5" i="9"/>
  <c r="Q5" i="9"/>
  <c r="P5" i="9"/>
  <c r="O5" i="9"/>
  <c r="N5" i="9"/>
  <c r="R4" i="9"/>
  <c r="R3" i="9"/>
  <c r="O18" i="9"/>
  <c r="P18" i="9"/>
  <c r="Q18" i="9"/>
  <c r="R18" i="9"/>
  <c r="N18" i="9"/>
  <c r="O16" i="9"/>
  <c r="P16" i="9"/>
  <c r="Q16" i="9"/>
  <c r="R16" i="9"/>
  <c r="N16" i="9"/>
  <c r="O14" i="9"/>
  <c r="P14" i="9"/>
  <c r="Q14" i="9"/>
  <c r="R14" i="9"/>
  <c r="N14" i="9"/>
  <c r="O17" i="9"/>
  <c r="P17" i="9"/>
  <c r="Q17" i="9"/>
  <c r="R17" i="9"/>
  <c r="N17" i="9"/>
  <c r="O15" i="9"/>
  <c r="P15" i="9"/>
  <c r="Q15" i="9"/>
  <c r="R15" i="9"/>
  <c r="N15" i="9"/>
  <c r="O13" i="9"/>
  <c r="P13" i="9"/>
  <c r="Q13" i="9"/>
  <c r="R13" i="9"/>
  <c r="N13" i="9"/>
  <c r="R12" i="9"/>
  <c r="R11" i="9"/>
  <c r="G26" i="1"/>
  <c r="C26" i="1"/>
  <c r="E15" i="1" l="1"/>
  <c r="E18" i="1"/>
  <c r="E22" i="1"/>
  <c r="E10" i="1"/>
  <c r="E23" i="1"/>
  <c r="E21" i="1"/>
  <c r="E6" i="1"/>
  <c r="E3" i="1"/>
  <c r="C32" i="1"/>
  <c r="C34" i="1" s="1"/>
  <c r="C35" i="1"/>
  <c r="R5" i="1" s="1"/>
  <c r="S5" i="1" s="1"/>
  <c r="R7" i="1" l="1"/>
  <c r="S7" i="1" s="1"/>
  <c r="R11" i="1"/>
  <c r="S11" i="1" s="1"/>
  <c r="R15" i="1"/>
  <c r="S15" i="1" s="1"/>
  <c r="R8" i="1"/>
  <c r="S8" i="1" s="1"/>
  <c r="O10" i="1"/>
  <c r="P10" i="1" s="1"/>
  <c r="R12" i="1"/>
  <c r="S12" i="1" s="1"/>
  <c r="R13" i="1"/>
  <c r="S13" i="1" s="1"/>
  <c r="O5" i="1"/>
  <c r="P5" i="1" s="1"/>
  <c r="O15" i="1"/>
  <c r="P15" i="1" s="1"/>
  <c r="O6" i="1"/>
  <c r="P6" i="1" s="1"/>
  <c r="O8" i="1"/>
  <c r="P8" i="1" s="1"/>
  <c r="O4" i="1"/>
  <c r="P4" i="1" s="1"/>
  <c r="O9" i="1"/>
  <c r="P9" i="1" s="1"/>
  <c r="R6" i="1"/>
  <c r="S6" i="1" s="1"/>
  <c r="R9" i="1"/>
  <c r="S9" i="1" s="1"/>
  <c r="R14" i="1"/>
  <c r="S14" i="1" s="1"/>
  <c r="O12" i="1"/>
  <c r="P12" i="1" s="1"/>
  <c r="O7" i="1"/>
  <c r="P7" i="1" s="1"/>
  <c r="O11" i="1"/>
  <c r="P11" i="1" s="1"/>
  <c r="O14" i="1"/>
  <c r="P14" i="1" s="1"/>
  <c r="O13" i="1"/>
  <c r="P13" i="1" s="1"/>
  <c r="R10" i="1"/>
  <c r="S10" i="1" s="1"/>
  <c r="R4" i="1"/>
  <c r="S4" i="1" s="1"/>
  <c r="R23" i="1"/>
  <c r="S23" i="1" s="1"/>
  <c r="O19" i="1"/>
  <c r="P19" i="1" s="1"/>
  <c r="O20" i="1"/>
  <c r="P20" i="1" s="1"/>
  <c r="R24" i="1"/>
  <c r="S24" i="1" s="1"/>
  <c r="R25" i="1"/>
  <c r="S25" i="1" s="1"/>
  <c r="O25" i="1"/>
  <c r="P25" i="1" s="1"/>
  <c r="O16" i="1"/>
  <c r="P16" i="1" s="1"/>
  <c r="O22" i="1"/>
  <c r="P22" i="1" s="1"/>
  <c r="O24" i="1"/>
  <c r="P24" i="1" s="1"/>
  <c r="O17" i="1"/>
  <c r="P17" i="1" s="1"/>
  <c r="R22" i="1"/>
  <c r="S22" i="1" s="1"/>
  <c r="O18" i="1"/>
  <c r="P18" i="1" s="1"/>
  <c r="R16" i="1"/>
  <c r="S16" i="1" s="1"/>
  <c r="O23" i="1"/>
  <c r="P23" i="1" s="1"/>
  <c r="R21" i="1"/>
  <c r="S21" i="1" s="1"/>
  <c r="R17" i="1"/>
  <c r="S17" i="1" s="1"/>
  <c r="R18" i="1"/>
  <c r="S18" i="1" s="1"/>
  <c r="O21" i="1"/>
  <c r="P21" i="1" s="1"/>
  <c r="R19" i="1"/>
  <c r="S19" i="1" s="1"/>
  <c r="R20" i="1"/>
  <c r="S20" i="1" s="1"/>
  <c r="S26" i="1" l="1"/>
  <c r="R26" i="1"/>
  <c r="P26" i="1"/>
  <c r="Q30" i="1" s="1"/>
  <c r="O26" i="1"/>
  <c r="R30" i="1" s="1"/>
  <c r="P30" i="1" l="1"/>
  <c r="S27" i="1"/>
  <c r="S30" i="1" s="1"/>
</calcChain>
</file>

<file path=xl/sharedStrings.xml><?xml version="1.0" encoding="utf-8"?>
<sst xmlns="http://schemas.openxmlformats.org/spreadsheetml/2006/main" count="1255" uniqueCount="231">
  <si>
    <t>Units</t>
  </si>
  <si>
    <t>FEED1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</si>
  <si>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</si>
  <si>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</si>
  <si>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</si>
  <si>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</si>
  <si>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</si>
  <si>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</si>
  <si>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</si>
  <si>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</si>
  <si>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</si>
  <si>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</si>
  <si>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</si>
  <si>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</si>
  <si>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</si>
  <si>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</si>
  <si>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</si>
  <si>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</si>
  <si>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</si>
  <si>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</si>
  <si>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</si>
  <si>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</si>
  <si>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</si>
  <si>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</si>
  <si>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Description</t>
  </si>
  <si>
    <t>From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</si>
  <si>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</si>
  <si>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</si>
  <si>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</si>
  <si>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</si>
  <si>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</si>
  <si>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</si>
  <si>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</si>
  <si>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</si>
  <si>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</si>
  <si>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</si>
  <si>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</si>
  <si>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</si>
  <si>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</si>
  <si>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</si>
  <si>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</si>
  <si>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</si>
  <si>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</si>
  <si>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</si>
  <si>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</si>
  <si>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</si>
  <si>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</si>
  <si>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</si>
  <si>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To</t>
  </si>
  <si>
    <t>Stream Class</t>
  </si>
  <si>
    <t>CONVEN</t>
  </si>
  <si>
    <t>Maximum Relative Error</t>
  </si>
  <si>
    <t>Cost Flow</t>
  </si>
  <si>
    <t>$/hr</t>
  </si>
  <si>
    <t>MIXED Substream</t>
  </si>
  <si>
    <t>Phase</t>
  </si>
  <si>
    <t>Vapor Phase</t>
  </si>
  <si>
    <t>Temperature</t>
  </si>
  <si>
    <t>C</t>
  </si>
  <si>
    <t>Pressure</t>
  </si>
  <si>
    <t>kg/sqcmg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</si>
  <si>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</si>
  <si>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</si>
  <si>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</si>
  <si>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</si>
  <si>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</si>
  <si>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</si>
  <si>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</si>
  <si>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cal/mol</t>
  </si>
  <si>
    <t>Mass Enthalpy</t>
  </si>
  <si>
    <t>kcal/kg</t>
  </si>
  <si>
    <t>Molar Entropy</t>
  </si>
  <si>
    <t>cal/mol-K</t>
  </si>
  <si>
    <t>Mass Entropy</t>
  </si>
  <si>
    <t>cal/gm-K</t>
  </si>
  <si>
    <t>Molar Density</t>
  </si>
  <si>
    <t>mol/cc</t>
  </si>
  <si>
    <t>Mass Density</t>
  </si>
  <si>
    <t>kg/cum</t>
  </si>
  <si>
    <t>Enthalpy Flow</t>
  </si>
  <si>
    <t>cal/sec</t>
  </si>
  <si>
    <t>Average MW</t>
  </si>
  <si>
    <t>Mole Flows</t>
  </si>
  <si>
    <t>kmol/hr</t>
  </si>
  <si>
    <t>EDC</t>
  </si>
  <si>
    <t>VC</t>
  </si>
  <si>
    <t>HCL</t>
  </si>
  <si>
    <t>Mole Fractions</t>
  </si>
  <si>
    <t>Mass Flows</t>
  </si>
  <si>
    <t>kg/hr</t>
  </si>
  <si>
    <t>Mass Fractions</t>
  </si>
  <si>
    <t>Volume Flow</t>
  </si>
  <si>
    <t>cum/hr</t>
  </si>
  <si>
    <t>Mass heat capacity, mixture</t>
  </si>
  <si>
    <t>(VISC) Viscosity, mixture</t>
  </si>
  <si>
    <t>Thermal conductivity, mixture</t>
  </si>
  <si>
    <t>&lt;add properties&gt;</t>
  </si>
  <si>
    <t>條件</t>
  </si>
  <si>
    <t>CCL4
(ppm)</t>
  </si>
  <si>
    <t>入料量
(T/H)</t>
  </si>
  <si>
    <t>裂解率
(%)</t>
  </si>
  <si>
    <t>EDC對流段入料壓力
(kg/cm2G)</t>
  </si>
  <si>
    <t>EDC輻射段入料溫度
( C )</t>
  </si>
  <si>
    <t>管徑
(inch)</t>
  </si>
  <si>
    <t>管厚
(mm)</t>
  </si>
  <si>
    <t>總管長
(m)</t>
  </si>
  <si>
    <t>a</t>
  </si>
  <si>
    <t>A</t>
  </si>
  <si>
    <t>Ea</t>
  </si>
  <si>
    <t>EDC輻射段入料壓力
(kg/cm2G)</t>
  </si>
  <si>
    <t>SOR</t>
  </si>
  <si>
    <t>EOR</t>
  </si>
  <si>
    <t>EDC輻射段管內壓降
(kg/cm2)</t>
  </si>
  <si>
    <t>EDC對流段
管內壓降
(kg/cm2)</t>
  </si>
  <si>
    <t>EDC管內總壓降
(kg/cm2)</t>
  </si>
  <si>
    <t xml:space="preserve">EDC輻射段
出口溫度
( C ) </t>
  </si>
  <si>
    <t>爐管平均
熱通量 
(kcal/hr-m2)</t>
  </si>
  <si>
    <t>滯留時間(s)</t>
  </si>
  <si>
    <t>管內
平均流速(m/s)</t>
  </si>
  <si>
    <t>輻射段爐管
吸收熱能
(MMkcal/hr)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</si>
  <si>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</si>
  <si>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</si>
  <si>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</si>
  <si>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</si>
  <si>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</si>
  <si>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</si>
  <si>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</si>
  <si>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</si>
  <si>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</si>
  <si>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</si>
  <si>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</si>
  <si>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</si>
  <si>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</si>
  <si>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</si>
  <si>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</si>
  <si>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</si>
  <si>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REPORT</t>
    <phoneticPr fontId="3" type="noConversion"/>
  </si>
  <si>
    <t>mdot</t>
  </si>
  <si>
    <t>do</t>
  </si>
  <si>
    <t>t</t>
  </si>
  <si>
    <t>di</t>
  </si>
  <si>
    <t>L-conv</t>
    <phoneticPr fontId="3" type="noConversion"/>
  </si>
  <si>
    <t>L-rad</t>
    <phoneticPr fontId="3" type="noConversion"/>
  </si>
  <si>
    <t>dp-conv</t>
    <phoneticPr fontId="3" type="noConversion"/>
  </si>
  <si>
    <t>do-rad</t>
    <phoneticPr fontId="3" type="noConversion"/>
  </si>
  <si>
    <t>P-conv in</t>
    <phoneticPr fontId="3" type="noConversion"/>
  </si>
  <si>
    <t>P- rad in</t>
    <phoneticPr fontId="3" type="noConversion"/>
  </si>
  <si>
    <t>P- rad out</t>
    <phoneticPr fontId="3" type="noConversion"/>
  </si>
  <si>
    <t>EDC輻射段出料壓力
(kg/cm2G)</t>
  </si>
  <si>
    <t>不同四氯化碳濃度與不同出口裂解率對壓力分佈的影響?</t>
  </si>
  <si>
    <t>不同溫度分佈對出口裂解率的影響?</t>
  </si>
  <si>
    <t>In Tube Velocity
(m/s)</t>
  </si>
  <si>
    <t>Residence Time
(s)</t>
  </si>
  <si>
    <t>dh</t>
  </si>
  <si>
    <t>Heat Flux Average
Tube Inside
(kcal/hr-m2)</t>
  </si>
  <si>
    <t>Heat Flux Average
Tube Outside
(kcal/hr-m2)</t>
  </si>
  <si>
    <t>Tube OD (mm)</t>
  </si>
  <si>
    <t>Tube thk (mm)</t>
  </si>
  <si>
    <t>Tube ID (mm)</t>
  </si>
  <si>
    <t>Tube length (m)</t>
  </si>
  <si>
    <t>Tube Cross Area(m2)</t>
  </si>
  <si>
    <t>Flow Rate for each pass(kg/s)</t>
  </si>
  <si>
    <t>HTA Per Tube(m2)</t>
  </si>
  <si>
    <t>Total HTA(m2)</t>
  </si>
  <si>
    <t>Rad Tube Heat Absorbed(kcal/hr)</t>
  </si>
  <si>
    <t>Conversion
(%)</t>
  </si>
  <si>
    <t>Fluid Pressure
(kg/cm2G)</t>
  </si>
  <si>
    <t>dP</t>
  </si>
  <si>
    <t>(kg/cm2A)</t>
  </si>
  <si>
    <t>dT</t>
  </si>
  <si>
    <t>Fluid Temp.
(℃)</t>
  </si>
  <si>
    <t>Bulk Enthalpy 
(kcal/kg)</t>
  </si>
  <si>
    <t>Vapor Weight 
Fraction</t>
  </si>
  <si>
    <t>Vapor Density 
(kg/m³)</t>
  </si>
  <si>
    <t>Vapor Viscosity 
(cP)</t>
  </si>
  <si>
    <t>Vapor Heat Capacity 
(kcal/kg °C)</t>
  </si>
  <si>
    <t>Vapor Conductivity
(kcal/hr m °C)</t>
  </si>
  <si>
    <t>EDC
kmol/hr</t>
  </si>
  <si>
    <t>爐管規格表</t>
  </si>
  <si>
    <t>CCL4</t>
  </si>
  <si>
    <t>Pin-rad</t>
  </si>
  <si>
    <t>Tin-rad</t>
  </si>
  <si>
    <t>m-in</t>
  </si>
  <si>
    <t>Tube-L</t>
  </si>
  <si>
    <t>Tube-OD</t>
  </si>
  <si>
    <t>11.1"</t>
  </si>
  <si>
    <t>Tout-rad</t>
  </si>
  <si>
    <t>%</t>
  </si>
  <si>
    <t>*</t>
  </si>
  <si>
    <t>FHI - SOR</t>
  </si>
  <si>
    <t>FPC - SOR</t>
  </si>
  <si>
    <t>FHI - EOR</t>
  </si>
  <si>
    <t>T1</t>
  </si>
  <si>
    <t>T2</t>
  </si>
  <si>
    <t>T3</t>
  </si>
  <si>
    <t>T4</t>
  </si>
  <si>
    <t>V</t>
  </si>
  <si>
    <t>cP</t>
  </si>
  <si>
    <t>kcal/hr-m-K</t>
  </si>
  <si>
    <t>EDCdp-conv</t>
  </si>
  <si>
    <t>EDCdp-rad</t>
  </si>
  <si>
    <t>EDCdp-all</t>
  </si>
  <si>
    <t>Heat Flux</t>
  </si>
  <si>
    <t>Residence t</t>
  </si>
  <si>
    <t>In-tube V</t>
  </si>
  <si>
    <t>Heat Absorb</t>
  </si>
  <si>
    <t>54T/H</t>
    <phoneticPr fontId="2" type="noConversion"/>
  </si>
  <si>
    <t>13kg/cm2G</t>
    <phoneticPr fontId="2" type="noConversion"/>
  </si>
  <si>
    <t>0ppm</t>
    <phoneticPr fontId="2" type="noConversion"/>
  </si>
  <si>
    <t>350C</t>
    <phoneticPr fontId="2" type="noConversion"/>
  </si>
  <si>
    <t>FPC</t>
    <phoneticPr fontId="2" type="noConversion"/>
  </si>
  <si>
    <t>FHI</t>
    <phoneticPr fontId="2" type="noConversion"/>
  </si>
  <si>
    <t>CASE1</t>
    <phoneticPr fontId="2" type="noConversion"/>
  </si>
  <si>
    <t>CASE3</t>
    <phoneticPr fontId="2" type="noConversion"/>
  </si>
  <si>
    <t>CASE4</t>
    <phoneticPr fontId="2" type="noConversion"/>
  </si>
  <si>
    <t>熱通量</t>
    <phoneticPr fontId="2" type="noConversion"/>
  </si>
  <si>
    <t>裂解率</t>
    <phoneticPr fontId="2" type="noConversion"/>
  </si>
  <si>
    <t>溫度</t>
    <phoneticPr fontId="2" type="noConversion"/>
  </si>
  <si>
    <t>59.4T/H</t>
    <phoneticPr fontId="2" type="noConversion"/>
  </si>
  <si>
    <t>59.4T/H</t>
    <phoneticPr fontId="2" type="noConversion"/>
  </si>
  <si>
    <t>1000ppm</t>
    <phoneticPr fontId="2" type="noConversion"/>
  </si>
  <si>
    <t>EDC入料量 T/h</t>
  </si>
  <si>
    <t>爐管管徑(inch)</t>
  </si>
  <si>
    <t>11.1”OD</t>
  </si>
  <si>
    <t>CCL4(ppm)</t>
  </si>
  <si>
    <t>輻射段入口溫度℃</t>
  </si>
  <si>
    <r>
      <t>進口壓力 kg/cm</t>
    </r>
    <r>
      <rPr>
        <vertAlign val="superscript"/>
        <sz val="14"/>
        <color rgb="FF0000FF"/>
        <rFont val="DFKai-SB"/>
        <family val="4"/>
        <charset val="136"/>
      </rPr>
      <t>2</t>
    </r>
    <r>
      <rPr>
        <sz val="14"/>
        <color rgb="FF0000FF"/>
        <rFont val="DFKai-SB"/>
        <family val="4"/>
        <charset val="136"/>
      </rPr>
      <t>G</t>
    </r>
  </si>
  <si>
    <t>裂解率%</t>
  </si>
  <si>
    <t>輻射段出口溫度℃</t>
  </si>
  <si>
    <r>
      <t>爐管平均熱通量 kcal/hr-m</t>
    </r>
    <r>
      <rPr>
        <vertAlign val="superscript"/>
        <sz val="14"/>
        <color rgb="FF0000FF"/>
        <rFont val="DFKai-SB"/>
        <family val="4"/>
        <charset val="136"/>
      </rPr>
      <t>2</t>
    </r>
  </si>
  <si>
    <t>輻射段管內平均流速(m/s)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</si>
</sst>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"/>
    <numFmt numFmtId="177" formatCode="0.000"/>
    <numFmt numFmtId="178" formatCode="0.0_ "/>
    <numFmt numFmtId="179" formatCode="0.0%"/>
  </numFmts>
  <fonts count="24"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4"/>
      <color theme="1"/>
      <name val="Times New Roman"/>
      <family val="1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Times New Roman"/>
      <family val="1"/>
    </font>
    <font>
      <b/>
      <sz val="12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Ariel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3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8"/>
      <name val="Arial"/>
      <family val="2"/>
    </font>
    <font>
      <sz val="13"/>
      <color rgb="FF292934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4"/>
      <color rgb="FF0000FF"/>
      <name val="DFKai-SB"/>
      <family val="4"/>
      <charset val="136"/>
    </font>
    <font>
      <sz val="16"/>
      <color rgb="FF292934"/>
      <name val="標楷體"/>
      <family val="4"/>
      <charset val="136"/>
    </font>
    <font>
      <sz val="16"/>
      <color rgb="FF000000"/>
      <name val="DFKai-SB"/>
      <family val="4"/>
      <charset val="136"/>
    </font>
    <font>
      <vertAlign val="superscript"/>
      <sz val="14"/>
      <color rgb="FF0000FF"/>
      <name val="DFKai-SB"/>
      <family val="4"/>
      <charset val="136"/>
    </font>
    <font>
      <b/>
      <sz val="16"/>
      <color rgb="FFFF0000"/>
      <name val="標楷體"/>
      <family val="4"/>
      <charset val="136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FF2CC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rgb="FF292934"/>
      </right>
      <top style="medium">
        <color rgb="FF000000"/>
      </top>
      <bottom/>
      <diagonal/>
    </border>
    <border>
      <left style="medium">
        <color rgb="FF000000"/>
      </left>
      <right style="medium">
        <color rgb="FF292934"/>
      </right>
      <top/>
      <bottom style="medium">
        <color rgb="FF292934"/>
      </bottom>
      <diagonal/>
    </border>
    <border>
      <left style="medium">
        <color rgb="FF292934"/>
      </left>
      <right/>
      <top style="medium">
        <color rgb="FF000000"/>
      </top>
      <bottom/>
      <diagonal/>
    </border>
    <border>
      <left/>
      <right style="medium">
        <color rgb="FF292934"/>
      </right>
      <top style="medium">
        <color rgb="FF000000"/>
      </top>
      <bottom/>
      <diagonal/>
    </border>
    <border>
      <left style="medium">
        <color rgb="FF292934"/>
      </left>
      <right/>
      <top/>
      <bottom style="medium">
        <color rgb="FF292934"/>
      </bottom>
      <diagonal/>
    </border>
    <border>
      <left/>
      <right style="medium">
        <color rgb="FF292934"/>
      </right>
      <top/>
      <bottom style="medium">
        <color rgb="FF292934"/>
      </bottom>
      <diagonal/>
    </border>
    <border>
      <left style="medium">
        <color rgb="FF000000"/>
      </left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 style="medium">
        <color rgb="FF292934"/>
      </left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 style="medium">
        <color rgb="FF292934"/>
      </left>
      <right/>
      <top style="medium">
        <color rgb="FF292934"/>
      </top>
      <bottom style="medium">
        <color rgb="FF292934"/>
      </bottom>
      <diagonal/>
    </border>
    <border>
      <left/>
      <right/>
      <top style="medium">
        <color rgb="FF292934"/>
      </top>
      <bottom style="medium">
        <color rgb="FF292934"/>
      </bottom>
      <diagonal/>
    </border>
    <border>
      <left/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5" borderId="0" xfId="0" applyFill="1"/>
    <xf numFmtId="1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top" wrapText="1"/>
    </xf>
    <xf numFmtId="2" fontId="9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top" wrapText="1"/>
    </xf>
    <xf numFmtId="2" fontId="9" fillId="0" borderId="12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0" fontId="11" fillId="0" borderId="17" xfId="0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11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wrapText="1"/>
    </xf>
    <xf numFmtId="0" fontId="10" fillId="0" borderId="20" xfId="0" applyFont="1" applyBorder="1" applyAlignment="1">
      <alignment horizontal="center" vertical="top" wrapText="1"/>
    </xf>
    <xf numFmtId="0" fontId="8" fillId="7" borderId="20" xfId="0" applyFont="1" applyFill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7" borderId="19" xfId="0" applyFont="1" applyFill="1" applyBorder="1" applyAlignment="1">
      <alignment wrapText="1"/>
    </xf>
    <xf numFmtId="0" fontId="8" fillId="0" borderId="17" xfId="0" applyFont="1" applyBorder="1" applyAlignment="1">
      <alignment horizontal="center" vertical="top" wrapText="1"/>
    </xf>
    <xf numFmtId="0" fontId="10" fillId="9" borderId="20" xfId="0" applyFont="1" applyFill="1" applyBorder="1" applyAlignment="1">
      <alignment horizontal="center" vertical="top" wrapText="1"/>
    </xf>
    <xf numFmtId="2" fontId="10" fillId="0" borderId="20" xfId="0" applyNumberFormat="1" applyFont="1" applyBorder="1" applyAlignment="1">
      <alignment horizontal="center" vertical="top" wrapText="1"/>
    </xf>
    <xf numFmtId="2" fontId="10" fillId="9" borderId="20" xfId="0" applyNumberFormat="1" applyFont="1" applyFill="1" applyBorder="1" applyAlignment="1">
      <alignment horizontal="center" vertical="top" wrapText="1"/>
    </xf>
    <xf numFmtId="176" fontId="10" fillId="0" borderId="20" xfId="0" applyNumberFormat="1" applyFont="1" applyBorder="1" applyAlignment="1">
      <alignment horizontal="center" vertical="top" wrapText="1"/>
    </xf>
    <xf numFmtId="2" fontId="0" fillId="4" borderId="1" xfId="0" applyNumberFormat="1" applyFill="1" applyBorder="1" applyAlignment="1">
      <alignment horizontal="center"/>
    </xf>
    <xf numFmtId="2" fontId="10" fillId="9" borderId="23" xfId="0" applyNumberFormat="1" applyFont="1" applyFill="1" applyBorder="1" applyAlignment="1">
      <alignment horizontal="center" vertical="top" wrapText="1"/>
    </xf>
    <xf numFmtId="0" fontId="10" fillId="0" borderId="24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2" fontId="10" fillId="0" borderId="23" xfId="0" applyNumberFormat="1" applyFont="1" applyBorder="1" applyAlignment="1">
      <alignment horizontal="center" vertical="top" wrapText="1"/>
    </xf>
    <xf numFmtId="0" fontId="11" fillId="8" borderId="25" xfId="0" applyFont="1" applyFill="1" applyBorder="1" applyAlignment="1">
      <alignment horizontal="center" vertical="top" wrapText="1"/>
    </xf>
    <xf numFmtId="0" fontId="11" fillId="2" borderId="25" xfId="0" applyFont="1" applyFill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3" borderId="25" xfId="0" applyFont="1" applyFill="1" applyBorder="1" applyAlignment="1">
      <alignment horizontal="center" vertical="top" wrapText="1"/>
    </xf>
    <xf numFmtId="178" fontId="0" fillId="0" borderId="26" xfId="0" applyNumberFormat="1" applyFill="1" applyBorder="1" applyAlignment="1">
      <alignment vertical="center"/>
    </xf>
    <xf numFmtId="178" fontId="0" fillId="0" borderId="26" xfId="0" applyNumberFormat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177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10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wrapText="1"/>
    </xf>
    <xf numFmtId="0" fontId="10" fillId="8" borderId="5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0" fillId="8" borderId="12" xfId="0" applyFont="1" applyFill="1" applyBorder="1" applyAlignment="1">
      <alignment horizontal="center" vertical="top" wrapText="1"/>
    </xf>
    <xf numFmtId="0" fontId="10" fillId="8" borderId="13" xfId="0" applyFont="1" applyFill="1" applyBorder="1" applyAlignment="1">
      <alignment horizontal="center" vertical="top" wrapText="1"/>
    </xf>
    <xf numFmtId="0" fontId="8" fillId="0" borderId="27" xfId="0" applyFont="1" applyBorder="1" applyAlignment="1">
      <alignment horizontal="center" wrapText="1"/>
    </xf>
    <xf numFmtId="0" fontId="10" fillId="0" borderId="27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2" fontId="10" fillId="3" borderId="7" xfId="0" applyNumberFormat="1" applyFont="1" applyFill="1" applyBorder="1" applyAlignment="1">
      <alignment horizontal="center" vertical="top" wrapText="1"/>
    </xf>
    <xf numFmtId="2" fontId="12" fillId="0" borderId="7" xfId="0" applyNumberFormat="1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top" wrapText="1"/>
    </xf>
    <xf numFmtId="2" fontId="10" fillId="3" borderId="3" xfId="0" applyNumberFormat="1" applyFont="1" applyFill="1" applyBorder="1" applyAlignment="1">
      <alignment horizontal="center" vertical="top" wrapText="1"/>
    </xf>
    <xf numFmtId="2" fontId="12" fillId="0" borderId="3" xfId="0" applyNumberFormat="1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0" xfId="0" applyBorder="1"/>
    <xf numFmtId="0" fontId="0" fillId="0" borderId="33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3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4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2" fontId="0" fillId="0" borderId="0" xfId="0" applyNumberFormat="1"/>
    <xf numFmtId="0" fontId="0" fillId="0" borderId="36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2" borderId="36" xfId="0" applyNumberFormat="1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13" borderId="1" xfId="0" applyNumberFormat="1" applyFill="1" applyBorder="1" applyAlignment="1">
      <alignment horizontal="center"/>
    </xf>
    <xf numFmtId="2" fontId="0" fillId="13" borderId="34" xfId="0" applyNumberFormat="1" applyFill="1" applyBorder="1" applyAlignment="1">
      <alignment horizontal="center"/>
    </xf>
    <xf numFmtId="2" fontId="0" fillId="13" borderId="36" xfId="0" applyNumberFormat="1" applyFill="1" applyBorder="1" applyAlignment="1">
      <alignment horizontal="center"/>
    </xf>
    <xf numFmtId="2" fontId="0" fillId="13" borderId="37" xfId="0" applyNumberForma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2" fontId="6" fillId="13" borderId="1" xfId="0" applyNumberFormat="1" applyFont="1" applyFill="1" applyBorder="1" applyAlignment="1">
      <alignment horizontal="center"/>
    </xf>
    <xf numFmtId="2" fontId="6" fillId="13" borderId="34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4" fillId="21" borderId="45" xfId="0" applyFont="1" applyFill="1" applyBorder="1" applyAlignment="1">
      <alignment horizontal="center" vertical="center" wrapText="1" readingOrder="1"/>
    </xf>
    <xf numFmtId="0" fontId="15" fillId="0" borderId="46" xfId="0" applyFont="1" applyBorder="1" applyAlignment="1">
      <alignment horizontal="center" wrapText="1"/>
    </xf>
    <xf numFmtId="0" fontId="0" fillId="0" borderId="47" xfId="0" applyFill="1" applyBorder="1" applyAlignment="1">
      <alignment horizontal="center"/>
    </xf>
    <xf numFmtId="0" fontId="14" fillId="21" borderId="48" xfId="0" applyFont="1" applyFill="1" applyBorder="1" applyAlignment="1">
      <alignment horizontal="center" vertical="center" wrapText="1" readingOrder="1"/>
    </xf>
    <xf numFmtId="0" fontId="14" fillId="21" borderId="49" xfId="0" applyFont="1" applyFill="1" applyBorder="1" applyAlignment="1">
      <alignment horizontal="center" vertical="center" wrapText="1" readingOrder="1"/>
    </xf>
    <xf numFmtId="0" fontId="14" fillId="21" borderId="50" xfId="0" applyFont="1" applyFill="1" applyBorder="1" applyAlignment="1">
      <alignment horizontal="center" vertical="center" wrapText="1" readingOrder="1"/>
    </xf>
    <xf numFmtId="0" fontId="14" fillId="21" borderId="51" xfId="0" applyFont="1" applyFill="1" applyBorder="1" applyAlignment="1">
      <alignment horizontal="center" vertical="center" wrapText="1" readingOrder="1"/>
    </xf>
    <xf numFmtId="0" fontId="14" fillId="21" borderId="52" xfId="0" applyFont="1" applyFill="1" applyBorder="1" applyAlignment="1">
      <alignment horizontal="center" vertical="center" wrapText="1" readingOrder="1"/>
    </xf>
    <xf numFmtId="0" fontId="0" fillId="0" borderId="13" xfId="0" applyBorder="1"/>
    <xf numFmtId="0" fontId="14" fillId="21" borderId="53" xfId="0" applyFont="1" applyFill="1" applyBorder="1" applyAlignment="1">
      <alignment horizontal="center" vertical="center" wrapText="1" readingOrder="1"/>
    </xf>
    <xf numFmtId="0" fontId="17" fillId="21" borderId="53" xfId="0" applyFont="1" applyFill="1" applyBorder="1" applyAlignment="1">
      <alignment horizontal="center" vertical="center" wrapText="1" readingOrder="1"/>
    </xf>
    <xf numFmtId="0" fontId="17" fillId="21" borderId="54" xfId="0" applyFont="1" applyFill="1" applyBorder="1" applyAlignment="1">
      <alignment horizontal="center" vertical="center" wrapText="1" readingOrder="1"/>
    </xf>
    <xf numFmtId="0" fontId="14" fillId="21" borderId="54" xfId="0" applyFont="1" applyFill="1" applyBorder="1" applyAlignment="1">
      <alignment horizontal="center" vertical="center" wrapText="1" readingOrder="1"/>
    </xf>
    <xf numFmtId="0" fontId="16" fillId="21" borderId="55" xfId="0" applyFont="1" applyFill="1" applyBorder="1" applyAlignment="1">
      <alignment horizontal="center" wrapText="1"/>
    </xf>
    <xf numFmtId="0" fontId="18" fillId="0" borderId="0" xfId="0" applyFont="1"/>
    <xf numFmtId="176" fontId="14" fillId="21" borderId="48" xfId="0" applyNumberFormat="1" applyFont="1" applyFill="1" applyBorder="1" applyAlignment="1">
      <alignment horizontal="center" vertical="center" wrapText="1" readingOrder="1"/>
    </xf>
    <xf numFmtId="176" fontId="14" fillId="21" borderId="49" xfId="0" applyNumberFormat="1" applyFont="1" applyFill="1" applyBorder="1" applyAlignment="1">
      <alignment horizontal="center" vertical="center" wrapText="1" readingOrder="1"/>
    </xf>
    <xf numFmtId="176" fontId="14" fillId="21" borderId="50" xfId="0" applyNumberFormat="1" applyFont="1" applyFill="1" applyBorder="1" applyAlignment="1">
      <alignment horizontal="center" vertical="center" wrapText="1" readingOrder="1"/>
    </xf>
    <xf numFmtId="176" fontId="14" fillId="15" borderId="48" xfId="0" applyNumberFormat="1" applyFont="1" applyFill="1" applyBorder="1" applyAlignment="1">
      <alignment horizontal="center" vertical="center" wrapText="1" readingOrder="1"/>
    </xf>
    <xf numFmtId="176" fontId="14" fillId="15" borderId="49" xfId="0" applyNumberFormat="1" applyFont="1" applyFill="1" applyBorder="1" applyAlignment="1">
      <alignment horizontal="center" vertical="center" wrapText="1" readingOrder="1"/>
    </xf>
    <xf numFmtId="176" fontId="14" fillId="15" borderId="50" xfId="0" applyNumberFormat="1" applyFont="1" applyFill="1" applyBorder="1" applyAlignment="1">
      <alignment horizontal="center" vertical="center" wrapText="1" readingOrder="1"/>
    </xf>
    <xf numFmtId="0" fontId="14" fillId="15" borderId="51" xfId="0" applyFont="1" applyFill="1" applyBorder="1" applyAlignment="1">
      <alignment horizontal="center" vertical="center" wrapText="1" readingOrder="1"/>
    </xf>
    <xf numFmtId="2" fontId="14" fillId="15" borderId="45" xfId="0" applyNumberFormat="1" applyFont="1" applyFill="1" applyBorder="1" applyAlignment="1">
      <alignment horizontal="center" vertical="center" wrapText="1" readingOrder="1"/>
    </xf>
    <xf numFmtId="2" fontId="14" fillId="15" borderId="52" xfId="0" applyNumberFormat="1" applyFont="1" applyFill="1" applyBorder="1" applyAlignment="1">
      <alignment horizontal="center" vertical="center" wrapText="1" readingOrder="1"/>
    </xf>
    <xf numFmtId="0" fontId="0" fillId="15" borderId="13" xfId="0" applyFill="1" applyBorder="1"/>
    <xf numFmtId="176" fontId="14" fillId="15" borderId="53" xfId="0" applyNumberFormat="1" applyFont="1" applyFill="1" applyBorder="1" applyAlignment="1">
      <alignment horizontal="center" vertical="center" wrapText="1" readingOrder="1"/>
    </xf>
    <xf numFmtId="176" fontId="17" fillId="15" borderId="53" xfId="0" applyNumberFormat="1" applyFont="1" applyFill="1" applyBorder="1" applyAlignment="1">
      <alignment horizontal="center" vertical="center" wrapText="1" readingOrder="1"/>
    </xf>
    <xf numFmtId="176" fontId="17" fillId="15" borderId="54" xfId="0" applyNumberFormat="1" applyFont="1" applyFill="1" applyBorder="1" applyAlignment="1">
      <alignment horizontal="center" vertical="center" wrapText="1" readingOrder="1"/>
    </xf>
    <xf numFmtId="1" fontId="14" fillId="21" borderId="49" xfId="0" applyNumberFormat="1" applyFont="1" applyFill="1" applyBorder="1" applyAlignment="1">
      <alignment horizontal="center" vertical="center" wrapText="1" readingOrder="1"/>
    </xf>
    <xf numFmtId="0" fontId="19" fillId="0" borderId="62" xfId="0" applyFont="1" applyBorder="1" applyAlignment="1">
      <alignment horizontal="center" vertical="center" wrapText="1" readingOrder="1"/>
    </xf>
    <xf numFmtId="0" fontId="20" fillId="22" borderId="63" xfId="0" applyFont="1" applyFill="1" applyBorder="1" applyAlignment="1">
      <alignment horizontal="center" vertical="center" wrapText="1" readingOrder="1"/>
    </xf>
    <xf numFmtId="0" fontId="23" fillId="22" borderId="63" xfId="0" applyFont="1" applyFill="1" applyBorder="1" applyAlignment="1">
      <alignment horizontal="center" vertical="center" wrapText="1" readingOrder="1"/>
    </xf>
    <xf numFmtId="0" fontId="20" fillId="2" borderId="63" xfId="0" applyFont="1" applyFill="1" applyBorder="1" applyAlignment="1">
      <alignment horizontal="center" vertical="center" wrapText="1" readingOrder="1"/>
    </xf>
    <xf numFmtId="3" fontId="20" fillId="22" borderId="63" xfId="0" applyNumberFormat="1" applyFont="1" applyFill="1" applyBorder="1" applyAlignment="1">
      <alignment horizontal="center" vertical="center" wrapText="1" readingOrder="1"/>
    </xf>
    <xf numFmtId="3" fontId="23" fillId="22" borderId="63" xfId="0" applyNumberFormat="1" applyFont="1" applyFill="1" applyBorder="1" applyAlignment="1">
      <alignment horizontal="center" vertical="center" wrapText="1" readingOrder="1"/>
    </xf>
    <xf numFmtId="3" fontId="20" fillId="2" borderId="63" xfId="0" applyNumberFormat="1" applyFont="1" applyFill="1" applyBorder="1" applyAlignment="1">
      <alignment horizontal="center" vertical="center" wrapText="1" readingOrder="1"/>
    </xf>
    <xf numFmtId="0" fontId="0" fillId="13" borderId="6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9" fontId="0" fillId="13" borderId="11" xfId="0" applyNumberFormat="1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179" fontId="0" fillId="18" borderId="11" xfId="0" applyNumberFormat="1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9" fontId="0" fillId="19" borderId="1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4" borderId="67" xfId="0" applyFill="1" applyBorder="1" applyAlignment="1">
      <alignment horizontal="center" vertical="center"/>
    </xf>
    <xf numFmtId="0" fontId="0" fillId="20" borderId="67" xfId="0" applyFill="1" applyBorder="1" applyAlignment="1">
      <alignment horizontal="center" vertical="center"/>
    </xf>
    <xf numFmtId="0" fontId="0" fillId="16" borderId="67" xfId="0" applyFill="1" applyBorder="1" applyAlignment="1">
      <alignment horizontal="center" vertical="center"/>
    </xf>
    <xf numFmtId="0" fontId="0" fillId="17" borderId="67" xfId="0" applyFill="1" applyBorder="1" applyAlignment="1">
      <alignment horizontal="center" vertical="center"/>
    </xf>
    <xf numFmtId="0" fontId="0" fillId="4" borderId="67" xfId="0" applyFill="1" applyBorder="1" applyAlignment="1">
      <alignment horizontal="center" vertical="center"/>
    </xf>
    <xf numFmtId="0" fontId="0" fillId="12" borderId="67" xfId="0" applyFill="1" applyBorder="1" applyAlignment="1">
      <alignment horizontal="center" vertical="center"/>
    </xf>
    <xf numFmtId="0" fontId="19" fillId="0" borderId="56" xfId="0" applyFont="1" applyBorder="1" applyAlignment="1">
      <alignment horizontal="center" vertical="center" wrapText="1" readingOrder="1"/>
    </xf>
    <xf numFmtId="0" fontId="19" fillId="0" borderId="57" xfId="0" applyFont="1" applyBorder="1" applyAlignment="1">
      <alignment horizontal="center" vertical="center" wrapText="1" readingOrder="1"/>
    </xf>
    <xf numFmtId="0" fontId="20" fillId="22" borderId="58" xfId="0" applyFont="1" applyFill="1" applyBorder="1" applyAlignment="1">
      <alignment horizontal="center" vertical="center" wrapText="1" readingOrder="1"/>
    </xf>
    <xf numFmtId="0" fontId="20" fillId="22" borderId="59" xfId="0" applyFont="1" applyFill="1" applyBorder="1" applyAlignment="1">
      <alignment horizontal="center" vertical="center" wrapText="1" readingOrder="1"/>
    </xf>
    <xf numFmtId="9" fontId="20" fillId="22" borderId="60" xfId="0" applyNumberFormat="1" applyFont="1" applyFill="1" applyBorder="1" applyAlignment="1">
      <alignment horizontal="center" vertical="center" wrapText="1" readingOrder="1"/>
    </xf>
    <xf numFmtId="9" fontId="20" fillId="22" borderId="61" xfId="0" applyNumberFormat="1" applyFont="1" applyFill="1" applyBorder="1" applyAlignment="1">
      <alignment horizontal="center" vertical="center" wrapText="1" readingOrder="1"/>
    </xf>
    <xf numFmtId="0" fontId="0" fillId="11" borderId="42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21" fillId="22" borderId="58" xfId="0" applyFont="1" applyFill="1" applyBorder="1" applyAlignment="1">
      <alignment horizontal="center" vertical="center" wrapText="1" readingOrder="1"/>
    </xf>
    <xf numFmtId="0" fontId="21" fillId="22" borderId="59" xfId="0" applyFont="1" applyFill="1" applyBorder="1" applyAlignment="1">
      <alignment horizontal="center" vertical="center" wrapText="1" readingOrder="1"/>
    </xf>
    <xf numFmtId="9" fontId="21" fillId="22" borderId="60" xfId="0" applyNumberFormat="1" applyFont="1" applyFill="1" applyBorder="1" applyAlignment="1">
      <alignment horizontal="center" vertical="center" wrapText="1" readingOrder="1"/>
    </xf>
    <xf numFmtId="9" fontId="21" fillId="22" borderId="61" xfId="0" applyNumberFormat="1" applyFont="1" applyFill="1" applyBorder="1" applyAlignment="1">
      <alignment horizontal="center" vertical="center" wrapText="1" readingOrder="1"/>
    </xf>
    <xf numFmtId="0" fontId="20" fillId="2" borderId="58" xfId="0" applyFont="1" applyFill="1" applyBorder="1" applyAlignment="1">
      <alignment horizontal="center" vertical="center" wrapText="1" readingOrder="1"/>
    </xf>
    <xf numFmtId="0" fontId="20" fillId="2" borderId="59" xfId="0" applyFont="1" applyFill="1" applyBorder="1" applyAlignment="1">
      <alignment horizontal="center" vertical="center" wrapText="1" readingOrder="1"/>
    </xf>
    <xf numFmtId="9" fontId="20" fillId="2" borderId="60" xfId="0" applyNumberFormat="1" applyFont="1" applyFill="1" applyBorder="1" applyAlignment="1">
      <alignment horizontal="center" vertical="center" wrapText="1" readingOrder="1"/>
    </xf>
    <xf numFmtId="9" fontId="20" fillId="2" borderId="61" xfId="0" applyNumberFormat="1" applyFont="1" applyFill="1" applyBorder="1" applyAlignment="1">
      <alignment horizontal="center" vertical="center" wrapText="1" readingOrder="1"/>
    </xf>
    <xf numFmtId="0" fontId="21" fillId="2" borderId="58" xfId="0" applyFont="1" applyFill="1" applyBorder="1" applyAlignment="1">
      <alignment horizontal="center" vertical="center" wrapText="1" readingOrder="1"/>
    </xf>
    <xf numFmtId="0" fontId="21" fillId="2" borderId="59" xfId="0" applyFont="1" applyFill="1" applyBorder="1" applyAlignment="1">
      <alignment horizontal="center" vertical="center" wrapText="1" readingOrder="1"/>
    </xf>
    <xf numFmtId="9" fontId="21" fillId="2" borderId="60" xfId="0" applyNumberFormat="1" applyFont="1" applyFill="1" applyBorder="1" applyAlignment="1">
      <alignment horizontal="center" vertical="center" wrapText="1" readingOrder="1"/>
    </xf>
    <xf numFmtId="9" fontId="21" fillId="2" borderId="61" xfId="0" applyNumberFormat="1" applyFont="1" applyFill="1" applyBorder="1" applyAlignment="1">
      <alignment horizontal="center" vertical="center" wrapText="1" readingOrder="1"/>
    </xf>
    <xf numFmtId="0" fontId="20" fillId="0" borderId="64" xfId="0" applyFont="1" applyBorder="1" applyAlignment="1">
      <alignment horizontal="center" vertical="center" wrapText="1" readingOrder="1"/>
    </xf>
    <xf numFmtId="0" fontId="20" fillId="0" borderId="65" xfId="0" applyFont="1" applyBorder="1" applyAlignment="1">
      <alignment horizontal="center" vertical="center" wrapText="1" readingOrder="1"/>
    </xf>
    <xf numFmtId="0" fontId="20" fillId="0" borderId="66" xfId="0" applyFont="1" applyBorder="1" applyAlignment="1">
      <alignment horizontal="center" vertical="center" wrapText="1" readingOrder="1"/>
    </xf>
    <xf numFmtId="0" fontId="20" fillId="22" borderId="64" xfId="0" applyFont="1" applyFill="1" applyBorder="1" applyAlignment="1">
      <alignment horizontal="center" vertical="center" wrapText="1" readingOrder="1"/>
    </xf>
    <xf numFmtId="0" fontId="20" fillId="22" borderId="65" xfId="0" applyFont="1" applyFill="1" applyBorder="1" applyAlignment="1">
      <alignment horizontal="center" vertical="center" wrapText="1" readingOrder="1"/>
    </xf>
    <xf numFmtId="0" fontId="20" fillId="22" borderId="66" xfId="0" applyFont="1" applyFill="1" applyBorder="1" applyAlignment="1">
      <alignment horizontal="center" vertical="center" wrapText="1" readingOrder="1"/>
    </xf>
    <xf numFmtId="0" fontId="20" fillId="2" borderId="64" xfId="0" applyFont="1" applyFill="1" applyBorder="1" applyAlignment="1">
      <alignment horizontal="center" vertical="center" wrapText="1" readingOrder="1"/>
    </xf>
    <xf numFmtId="0" fontId="20" fillId="2" borderId="65" xfId="0" applyFont="1" applyFill="1" applyBorder="1" applyAlignment="1">
      <alignment horizontal="center" vertical="center" wrapText="1" readingOrder="1"/>
    </xf>
    <xf numFmtId="0" fontId="20" fillId="2" borderId="66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E1-4405-A82C-D473C9D4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62-4F55-98B5-CFEBD9031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4-4F40-B800-98C0F53E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CASE1:</a:t>
            </a:r>
            <a:r>
              <a:rPr lang="zh-TW" altLang="en-US"/>
              <a:t> 管內流體溫度分佈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CASE1-FPC-T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NTU'!$E$35:$AA$35</c:f>
              <c:numCache>
                <c:formatCode>0.0</c:formatCode>
                <c:ptCount val="23"/>
                <c:pt idx="0">
                  <c:v>350</c:v>
                </c:pt>
                <c:pt idx="1">
                  <c:v>364.95</c:v>
                </c:pt>
                <c:pt idx="2">
                  <c:v>382.7</c:v>
                </c:pt>
                <c:pt idx="3">
                  <c:v>400.05</c:v>
                </c:pt>
                <c:pt idx="4">
                  <c:v>415.8</c:v>
                </c:pt>
                <c:pt idx="5">
                  <c:v>429.55</c:v>
                </c:pt>
                <c:pt idx="6">
                  <c:v>440.1</c:v>
                </c:pt>
                <c:pt idx="7">
                  <c:v>449.45</c:v>
                </c:pt>
                <c:pt idx="8">
                  <c:v>455</c:v>
                </c:pt>
                <c:pt idx="9">
                  <c:v>458.85</c:v>
                </c:pt>
                <c:pt idx="10">
                  <c:v>460.4</c:v>
                </c:pt>
                <c:pt idx="11">
                  <c:v>461.65</c:v>
                </c:pt>
                <c:pt idx="12">
                  <c:v>462.7</c:v>
                </c:pt>
                <c:pt idx="13">
                  <c:v>463.65</c:v>
                </c:pt>
                <c:pt idx="14">
                  <c:v>464.6</c:v>
                </c:pt>
                <c:pt idx="15">
                  <c:v>465.55</c:v>
                </c:pt>
                <c:pt idx="16">
                  <c:v>466.35</c:v>
                </c:pt>
                <c:pt idx="17">
                  <c:v>466.85</c:v>
                </c:pt>
                <c:pt idx="18">
                  <c:v>467.45</c:v>
                </c:pt>
                <c:pt idx="19">
                  <c:v>468.05</c:v>
                </c:pt>
                <c:pt idx="20">
                  <c:v>468.4</c:v>
                </c:pt>
                <c:pt idx="21">
                  <c:v>468.6</c:v>
                </c:pt>
                <c:pt idx="22">
                  <c:v>468.63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DE-4604-8049-3F737A69BDA5}"/>
            </c:ext>
          </c:extLst>
        </c:ser>
        <c:ser>
          <c:idx val="1"/>
          <c:order val="1"/>
          <c:tx>
            <c:v>CASE1-FHI-T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NTU'!$E$38:$AA$38</c:f>
              <c:numCache>
                <c:formatCode>0.0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CB-45DB-A980-2BD0D845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CASE3-FPC-T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'Versus with NTU'!$E$41:$AA$41</c15:sqref>
                        </c15:formulaRef>
                      </c:ext>
                    </c:extLst>
                    <c:numCache>
                      <c:formatCode>0</c:formatCode>
                      <c:ptCount val="23"/>
                      <c:pt idx="0" formatCode="0.0">
                        <c:v>350</c:v>
                      </c:pt>
                      <c:pt idx="1">
                        <c:v>367</c:v>
                      </c:pt>
                      <c:pt idx="2" formatCode="0.0">
                        <c:v>386.3</c:v>
                      </c:pt>
                      <c:pt idx="3" formatCode="0.0">
                        <c:v>404.9</c:v>
                      </c:pt>
                      <c:pt idx="4" formatCode="0.0">
                        <c:v>422.2</c:v>
                      </c:pt>
                      <c:pt idx="5" formatCode="0.0">
                        <c:v>436.8</c:v>
                      </c:pt>
                      <c:pt idx="6" formatCode="0.0">
                        <c:v>448.9</c:v>
                      </c:pt>
                      <c:pt idx="7" formatCode="0.0">
                        <c:v>456.5</c:v>
                      </c:pt>
                      <c:pt idx="8" formatCode="0.0">
                        <c:v>460.8</c:v>
                      </c:pt>
                      <c:pt idx="9" formatCode="0.0">
                        <c:v>464.2</c:v>
                      </c:pt>
                      <c:pt idx="10" formatCode="0.0">
                        <c:v>466.6</c:v>
                      </c:pt>
                      <c:pt idx="11" formatCode="0.0">
                        <c:v>468.2</c:v>
                      </c:pt>
                      <c:pt idx="12" formatCode="0.0">
                        <c:v>469.7</c:v>
                      </c:pt>
                      <c:pt idx="13" formatCode="0.0">
                        <c:v>471</c:v>
                      </c:pt>
                      <c:pt idx="14" formatCode="0.0">
                        <c:v>472.3</c:v>
                      </c:pt>
                      <c:pt idx="15" formatCode="0.0">
                        <c:v>473.4</c:v>
                      </c:pt>
                      <c:pt idx="16" formatCode="0.0">
                        <c:v>474.1</c:v>
                      </c:pt>
                      <c:pt idx="17" formatCode="0.0">
                        <c:v>474.7</c:v>
                      </c:pt>
                      <c:pt idx="18" formatCode="0.0">
                        <c:v>475.3</c:v>
                      </c:pt>
                      <c:pt idx="19" formatCode="0.0">
                        <c:v>475.9</c:v>
                      </c:pt>
                      <c:pt idx="20" formatCode="0.0">
                        <c:v>476.4</c:v>
                      </c:pt>
                      <c:pt idx="21" formatCode="0.0">
                        <c:v>476.9</c:v>
                      </c:pt>
                      <c:pt idx="22" formatCode="0.0">
                        <c:v>477.4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00CB-45DB-A980-2BD0D845414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CASE3-FHI-T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NTU'!$E$44:$AA$44</c15:sqref>
                        </c15:formulaRef>
                      </c:ext>
                    </c:extLst>
                    <c:numCache>
                      <c:formatCode>0.0</c:formatCode>
                      <c:ptCount val="23"/>
                      <c:pt idx="0">
                        <c:v>350</c:v>
                      </c:pt>
                      <c:pt idx="1">
                        <c:v>369.57925879826001</c:v>
                      </c:pt>
                      <c:pt idx="2">
                        <c:v>388.03204442304701</c:v>
                      </c:pt>
                      <c:pt idx="3">
                        <c:v>404.474982787714</c:v>
                      </c:pt>
                      <c:pt idx="4">
                        <c:v>419.44888449480902</c:v>
                      </c:pt>
                      <c:pt idx="5">
                        <c:v>432.13603685552101</c:v>
                      </c:pt>
                      <c:pt idx="6">
                        <c:v>442.55810829512899</c:v>
                      </c:pt>
                      <c:pt idx="7">
                        <c:v>451.24047349876798</c:v>
                      </c:pt>
                      <c:pt idx="8">
                        <c:v>458.133378109126</c:v>
                      </c:pt>
                      <c:pt idx="9">
                        <c:v>463.538748817807</c:v>
                      </c:pt>
                      <c:pt idx="10">
                        <c:v>466.70570033181798</c:v>
                      </c:pt>
                      <c:pt idx="11">
                        <c:v>468.92773899777899</c:v>
                      </c:pt>
                      <c:pt idx="12">
                        <c:v>470.54444282839597</c:v>
                      </c:pt>
                      <c:pt idx="13">
                        <c:v>471.98002429831899</c:v>
                      </c:pt>
                      <c:pt idx="14">
                        <c:v>473.39229811558903</c:v>
                      </c:pt>
                      <c:pt idx="15">
                        <c:v>474.73235399233602</c:v>
                      </c:pt>
                      <c:pt idx="16">
                        <c:v>476.07437058810302</c:v>
                      </c:pt>
                      <c:pt idx="17">
                        <c:v>477.31329650176701</c:v>
                      </c:pt>
                      <c:pt idx="18">
                        <c:v>478.45257555484</c:v>
                      </c:pt>
                      <c:pt idx="19">
                        <c:v>479.59348614949198</c:v>
                      </c:pt>
                      <c:pt idx="20">
                        <c:v>480.63311856306899</c:v>
                      </c:pt>
                      <c:pt idx="21">
                        <c:v>481.67977737720003</c:v>
                      </c:pt>
                      <c:pt idx="22">
                        <c:v>482.73481497652801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0CB-45DB-A980-2BD0D845414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CASE4-FPC-T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NTU'!$E$47:$AA$47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350</c:v>
                      </c:pt>
                      <c:pt idx="1">
                        <c:v>365.4</c:v>
                      </c:pt>
                      <c:pt idx="2">
                        <c:v>383.5</c:v>
                      </c:pt>
                      <c:pt idx="3">
                        <c:v>401.3</c:v>
                      </c:pt>
                      <c:pt idx="4">
                        <c:v>417.4</c:v>
                      </c:pt>
                      <c:pt idx="5">
                        <c:v>432</c:v>
                      </c:pt>
                      <c:pt idx="6">
                        <c:v>443</c:v>
                      </c:pt>
                      <c:pt idx="7">
                        <c:v>453</c:v>
                      </c:pt>
                      <c:pt idx="8">
                        <c:v>458.3</c:v>
                      </c:pt>
                      <c:pt idx="9">
                        <c:v>461.3</c:v>
                      </c:pt>
                      <c:pt idx="10">
                        <c:v>462.9</c:v>
                      </c:pt>
                      <c:pt idx="11">
                        <c:v>463.7</c:v>
                      </c:pt>
                      <c:pt idx="12">
                        <c:v>464.5</c:v>
                      </c:pt>
                      <c:pt idx="13">
                        <c:v>465.3</c:v>
                      </c:pt>
                      <c:pt idx="14">
                        <c:v>465.8</c:v>
                      </c:pt>
                      <c:pt idx="15">
                        <c:v>466.4</c:v>
                      </c:pt>
                      <c:pt idx="16">
                        <c:v>467</c:v>
                      </c:pt>
                      <c:pt idx="17">
                        <c:v>467.6</c:v>
                      </c:pt>
                      <c:pt idx="18">
                        <c:v>468.2</c:v>
                      </c:pt>
                      <c:pt idx="19">
                        <c:v>468.7</c:v>
                      </c:pt>
                      <c:pt idx="20">
                        <c:v>469.1</c:v>
                      </c:pt>
                      <c:pt idx="21">
                        <c:v>469.5</c:v>
                      </c:pt>
                      <c:pt idx="22">
                        <c:v>469.9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0CB-45DB-A980-2BD0D845414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CASE4-FHI-T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NTU'!$E$50:$AA$50</c15:sqref>
                        </c15:formulaRef>
                      </c:ext>
                    </c:extLst>
                    <c:numCache>
                      <c:formatCode>0.0</c:formatCode>
                      <c:ptCount val="23"/>
                      <c:pt idx="0">
                        <c:v>350</c:v>
                      </c:pt>
                      <c:pt idx="1">
                        <c:v>367.558478910009</c:v>
                      </c:pt>
                      <c:pt idx="2">
                        <c:v>384.12216014251698</c:v>
                      </c:pt>
                      <c:pt idx="3">
                        <c:v>398.93343464061701</c:v>
                      </c:pt>
                      <c:pt idx="4">
                        <c:v>412.50808456980297</c:v>
                      </c:pt>
                      <c:pt idx="5">
                        <c:v>424.08864963329802</c:v>
                      </c:pt>
                      <c:pt idx="6">
                        <c:v>433.65476718406501</c:v>
                      </c:pt>
                      <c:pt idx="7">
                        <c:v>441.63347435034098</c:v>
                      </c:pt>
                      <c:pt idx="8">
                        <c:v>447.94378651368902</c:v>
                      </c:pt>
                      <c:pt idx="9">
                        <c:v>452.84032403203503</c:v>
                      </c:pt>
                      <c:pt idx="10">
                        <c:v>455.62783946247401</c:v>
                      </c:pt>
                      <c:pt idx="11">
                        <c:v>457.49977530377402</c:v>
                      </c:pt>
                      <c:pt idx="12">
                        <c:v>458.78149419447101</c:v>
                      </c:pt>
                      <c:pt idx="13">
                        <c:v>459.871997556633</c:v>
                      </c:pt>
                      <c:pt idx="14">
                        <c:v>460.92521762384399</c:v>
                      </c:pt>
                      <c:pt idx="15">
                        <c:v>461.900284720613</c:v>
                      </c:pt>
                      <c:pt idx="16">
                        <c:v>462.868754082213</c:v>
                      </c:pt>
                      <c:pt idx="17">
                        <c:v>463.73479784783302</c:v>
                      </c:pt>
                      <c:pt idx="18">
                        <c:v>464.50302661199902</c:v>
                      </c:pt>
                      <c:pt idx="19">
                        <c:v>465.26726797950499</c:v>
                      </c:pt>
                      <c:pt idx="20">
                        <c:v>465.931968885375</c:v>
                      </c:pt>
                      <c:pt idx="21">
                        <c:v>466.59893761547198</c:v>
                      </c:pt>
                      <c:pt idx="22">
                        <c:v>467.26895750072401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0CB-45DB-A980-2BD0D8454142}"/>
                  </c:ext>
                </c:extLst>
              </c15:ser>
            </c15:filteredScatterSeries>
          </c:ext>
        </c:extLst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49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流體溫度</a:t>
                </a:r>
                <a:r>
                  <a:rPr lang="en-US" altLang="zh-TW"/>
                  <a:t>(℃)࠷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CASE1:</a:t>
            </a:r>
            <a:r>
              <a:rPr lang="zh-TW" altLang="en-US"/>
              <a:t> 爐管熱通量分佈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CASE1-FPC-q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NTU'!$F$37:$AA$37</c:f>
              <c:numCache>
                <c:formatCode>General</c:formatCode>
                <c:ptCount val="22"/>
                <c:pt idx="0">
                  <c:v>19855.2</c:v>
                </c:pt>
                <c:pt idx="1">
                  <c:v>21556.400000000001</c:v>
                </c:pt>
                <c:pt idx="2">
                  <c:v>23678.799999999999</c:v>
                </c:pt>
                <c:pt idx="3">
                  <c:v>25512.6</c:v>
                </c:pt>
                <c:pt idx="4">
                  <c:v>25942.1</c:v>
                </c:pt>
                <c:pt idx="5">
                  <c:v>26298.5</c:v>
                </c:pt>
                <c:pt idx="6">
                  <c:v>26610.3</c:v>
                </c:pt>
                <c:pt idx="7">
                  <c:v>26103.1</c:v>
                </c:pt>
                <c:pt idx="8">
                  <c:v>25357.1</c:v>
                </c:pt>
                <c:pt idx="9">
                  <c:v>22720</c:v>
                </c:pt>
                <c:pt idx="10">
                  <c:v>21344.2</c:v>
                </c:pt>
                <c:pt idx="11">
                  <c:v>19816.599999999999</c:v>
                </c:pt>
                <c:pt idx="12">
                  <c:v>18980.3</c:v>
                </c:pt>
                <c:pt idx="13">
                  <c:v>17931.5</c:v>
                </c:pt>
                <c:pt idx="14">
                  <c:v>17058.3</c:v>
                </c:pt>
                <c:pt idx="15">
                  <c:v>16262.7</c:v>
                </c:pt>
                <c:pt idx="16">
                  <c:v>15084.4</c:v>
                </c:pt>
                <c:pt idx="17">
                  <c:v>14379.6</c:v>
                </c:pt>
                <c:pt idx="18">
                  <c:v>14015.6</c:v>
                </c:pt>
                <c:pt idx="19">
                  <c:v>13035.7</c:v>
                </c:pt>
                <c:pt idx="20">
                  <c:v>11410.7</c:v>
                </c:pt>
                <c:pt idx="21">
                  <c:v>10826.4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3A-4D3C-97CA-E00EB60D7EA1}"/>
            </c:ext>
          </c:extLst>
        </c:ser>
        <c:ser>
          <c:idx val="1"/>
          <c:order val="1"/>
          <c:tx>
            <c:v>CASE1-FHI-q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NTU'!$F$40:$AA$40</c:f>
              <c:numCache>
                <c:formatCode>0.0</c:formatCode>
                <c:ptCount val="22"/>
                <c:pt idx="0">
                  <c:v>20775.187044558148</c:v>
                </c:pt>
                <c:pt idx="1">
                  <c:v>21768.452212557007</c:v>
                </c:pt>
                <c:pt idx="2">
                  <c:v>22381.373123150792</c:v>
                </c:pt>
                <c:pt idx="3">
                  <c:v>23829.186824624685</c:v>
                </c:pt>
                <c:pt idx="4">
                  <c:v>24529.451441397447</c:v>
                </c:pt>
                <c:pt idx="5">
                  <c:v>24880.982181431646</c:v>
                </c:pt>
                <c:pt idx="6">
                  <c:v>25181.703240236424</c:v>
                </c:pt>
                <c:pt idx="7">
                  <c:v>24780.14943733771</c:v>
                </c:pt>
                <c:pt idx="8">
                  <c:v>23991.637960634605</c:v>
                </c:pt>
                <c:pt idx="9">
                  <c:v>21755.516720553769</c:v>
                </c:pt>
                <c:pt idx="10">
                  <c:v>20185.31112131738</c:v>
                </c:pt>
                <c:pt idx="11">
                  <c:v>18754.948680602607</c:v>
                </c:pt>
                <c:pt idx="12">
                  <c:v>17680.399676576864</c:v>
                </c:pt>
                <c:pt idx="13">
                  <c:v>16804.573628048638</c:v>
                </c:pt>
                <c:pt idx="14">
                  <c:v>15926.679065892284</c:v>
                </c:pt>
                <c:pt idx="15">
                  <c:v>15179.392186978559</c:v>
                </c:pt>
                <c:pt idx="16">
                  <c:v>14378.673567949558</c:v>
                </c:pt>
                <c:pt idx="17">
                  <c:v>13603.796799240576</c:v>
                </c:pt>
                <c:pt idx="18">
                  <c:v>12965.820656024005</c:v>
                </c:pt>
                <c:pt idx="19">
                  <c:v>12267.682820902937</c:v>
                </c:pt>
                <c:pt idx="20">
                  <c:v>11687.974660378597</c:v>
                </c:pt>
                <c:pt idx="21">
                  <c:v>11168.428192083889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3A-4D3C-97CA-E00EB60D7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35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熱通量</a:t>
                </a:r>
                <a:r>
                  <a:rPr lang="en-US" altLang="zh-TW"/>
                  <a:t>(kcal/h.m2)࠷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CASE3:</a:t>
            </a:r>
            <a:r>
              <a:rPr lang="zh-TW" altLang="en-US"/>
              <a:t> 爐管熱通量分佈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CASE3-FPC-q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NTU'!$F$43:$AA$43</c:f>
              <c:numCache>
                <c:formatCode>General</c:formatCode>
                <c:ptCount val="22"/>
                <c:pt idx="0">
                  <c:v>23802.9</c:v>
                </c:pt>
                <c:pt idx="1">
                  <c:v>25725.200000000001</c:v>
                </c:pt>
                <c:pt idx="2">
                  <c:v>28079.4</c:v>
                </c:pt>
                <c:pt idx="3">
                  <c:v>29898.5</c:v>
                </c:pt>
                <c:pt idx="4">
                  <c:v>30770.5</c:v>
                </c:pt>
                <c:pt idx="5">
                  <c:v>31342.5</c:v>
                </c:pt>
                <c:pt idx="6">
                  <c:v>31795.1</c:v>
                </c:pt>
                <c:pt idx="7">
                  <c:v>31016.799999999999</c:v>
                </c:pt>
                <c:pt idx="8">
                  <c:v>29830.400000000001</c:v>
                </c:pt>
                <c:pt idx="9">
                  <c:v>27115.7</c:v>
                </c:pt>
                <c:pt idx="10">
                  <c:v>25282.2</c:v>
                </c:pt>
                <c:pt idx="11">
                  <c:v>23697.4</c:v>
                </c:pt>
                <c:pt idx="12">
                  <c:v>22512.5</c:v>
                </c:pt>
                <c:pt idx="13">
                  <c:v>21187.200000000001</c:v>
                </c:pt>
                <c:pt idx="14">
                  <c:v>20147.7</c:v>
                </c:pt>
                <c:pt idx="15">
                  <c:v>18971</c:v>
                </c:pt>
                <c:pt idx="16">
                  <c:v>17861</c:v>
                </c:pt>
                <c:pt idx="17">
                  <c:v>17164.900000000001</c:v>
                </c:pt>
                <c:pt idx="18">
                  <c:v>16292.1</c:v>
                </c:pt>
                <c:pt idx="19">
                  <c:v>15444.2</c:v>
                </c:pt>
                <c:pt idx="20">
                  <c:v>14671.3</c:v>
                </c:pt>
                <c:pt idx="21">
                  <c:v>14097.9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4A-4E3B-B5F3-28B9054DB11F}"/>
            </c:ext>
          </c:extLst>
        </c:ser>
        <c:ser>
          <c:idx val="1"/>
          <c:order val="1"/>
          <c:tx>
            <c:v>CASE3-FHI-q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NTU'!$F$46:$AA$46</c:f>
              <c:numCache>
                <c:formatCode>0.0</c:formatCode>
                <c:ptCount val="22"/>
                <c:pt idx="0">
                  <c:v>25156.2657555896</c:v>
                </c:pt>
                <c:pt idx="1">
                  <c:v>26358.991029536355</c:v>
                </c:pt>
                <c:pt idx="2">
                  <c:v>27101.164915987683</c:v>
                </c:pt>
                <c:pt idx="3">
                  <c:v>28854.294077462659</c:v>
                </c:pt>
                <c:pt idx="4">
                  <c:v>29702.230741533858</c:v>
                </c:pt>
                <c:pt idx="5">
                  <c:v>30127.892406707073</c:v>
                </c:pt>
                <c:pt idx="6">
                  <c:v>30492.029627772219</c:v>
                </c:pt>
                <c:pt idx="7">
                  <c:v>30005.796018157525</c:v>
                </c:pt>
                <c:pt idx="8">
                  <c:v>29051.002965794694</c:v>
                </c:pt>
                <c:pt idx="9">
                  <c:v>26343.327696233948</c:v>
                </c:pt>
                <c:pt idx="10">
                  <c:v>24441.996591038158</c:v>
                </c:pt>
                <c:pt idx="11">
                  <c:v>22709.998818565295</c:v>
                </c:pt>
                <c:pt idx="12">
                  <c:v>21408.848544948138</c:v>
                </c:pt>
                <c:pt idx="13">
                  <c:v>20348.327992731516</c:v>
                </c:pt>
                <c:pt idx="14">
                  <c:v>19285.302718053776</c:v>
                </c:pt>
                <c:pt idx="15">
                  <c:v>18380.427720757321</c:v>
                </c:pt>
                <c:pt idx="16">
                  <c:v>17410.853279588326</c:v>
                </c:pt>
                <c:pt idx="17">
                  <c:v>16472.570226933665</c:v>
                </c:pt>
                <c:pt idx="18">
                  <c:v>15700.057451295801</c:v>
                </c:pt>
                <c:pt idx="19">
                  <c:v>14854.696065188469</c:v>
                </c:pt>
                <c:pt idx="20">
                  <c:v>14152.738845072283</c:v>
                </c:pt>
                <c:pt idx="21">
                  <c:v>13523.63023608892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4A-4E3B-B5F3-28B9054DB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35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熱通量</a:t>
                </a:r>
                <a:r>
                  <a:rPr lang="en-US" altLang="zh-TW"/>
                  <a:t>(kcal/h.m2)࠷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CASE4:</a:t>
            </a:r>
            <a:r>
              <a:rPr lang="zh-TW" altLang="en-US"/>
              <a:t> 爐管熱通量分佈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CASE4-FPC-q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NTU'!$F$49:$AA$49</c:f>
              <c:numCache>
                <c:formatCode>General</c:formatCode>
                <c:ptCount val="22"/>
                <c:pt idx="0">
                  <c:v>21802.3</c:v>
                </c:pt>
                <c:pt idx="1">
                  <c:v>23803.7</c:v>
                </c:pt>
                <c:pt idx="2">
                  <c:v>26125.599999999999</c:v>
                </c:pt>
                <c:pt idx="3">
                  <c:v>27706.2</c:v>
                </c:pt>
                <c:pt idx="4">
                  <c:v>28730.6</c:v>
                </c:pt>
                <c:pt idx="5">
                  <c:v>28869.9</c:v>
                </c:pt>
                <c:pt idx="6">
                  <c:v>29364.9</c:v>
                </c:pt>
                <c:pt idx="7">
                  <c:v>28927.599999999999</c:v>
                </c:pt>
                <c:pt idx="8">
                  <c:v>27614.799999999999</c:v>
                </c:pt>
                <c:pt idx="9">
                  <c:v>24957.5</c:v>
                </c:pt>
                <c:pt idx="10">
                  <c:v>23769.3</c:v>
                </c:pt>
                <c:pt idx="11">
                  <c:v>21989.200000000001</c:v>
                </c:pt>
                <c:pt idx="12">
                  <c:v>20769.099999999999</c:v>
                </c:pt>
                <c:pt idx="13">
                  <c:v>19394.2</c:v>
                </c:pt>
                <c:pt idx="14">
                  <c:v>18813.5</c:v>
                </c:pt>
                <c:pt idx="15">
                  <c:v>17674.2</c:v>
                </c:pt>
                <c:pt idx="16">
                  <c:v>16909.5</c:v>
                </c:pt>
                <c:pt idx="17">
                  <c:v>15975.6</c:v>
                </c:pt>
                <c:pt idx="18">
                  <c:v>15160.9</c:v>
                </c:pt>
                <c:pt idx="19">
                  <c:v>14650.5</c:v>
                </c:pt>
                <c:pt idx="20">
                  <c:v>13876.4</c:v>
                </c:pt>
                <c:pt idx="21">
                  <c:v>13145.6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B0-45BA-A99B-86B6D306D065}"/>
            </c:ext>
          </c:extLst>
        </c:ser>
        <c:ser>
          <c:idx val="1"/>
          <c:order val="1"/>
          <c:tx>
            <c:v>CASE4-FHI-q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NTU'!$F$52:$AA$52</c:f>
              <c:numCache>
                <c:formatCode>0.0</c:formatCode>
                <c:ptCount val="22"/>
                <c:pt idx="0">
                  <c:v>22952.916228451573</c:v>
                </c:pt>
                <c:pt idx="1">
                  <c:v>24050.298993133023</c:v>
                </c:pt>
                <c:pt idx="2">
                  <c:v>24727.468458881354</c:v>
                </c:pt>
                <c:pt idx="3">
                  <c:v>26327.047155107386</c:v>
                </c:pt>
                <c:pt idx="4">
                  <c:v>27100.716005614227</c:v>
                </c:pt>
                <c:pt idx="5">
                  <c:v>27489.095451180343</c:v>
                </c:pt>
                <c:pt idx="6">
                  <c:v>27821.339163845227</c:v>
                </c:pt>
                <c:pt idx="7">
                  <c:v>27377.693059405785</c:v>
                </c:pt>
                <c:pt idx="8">
                  <c:v>26506.526998137564</c:v>
                </c:pt>
                <c:pt idx="9">
                  <c:v>24036.007556240515</c:v>
                </c:pt>
                <c:pt idx="10">
                  <c:v>22301.207407528582</c:v>
                </c:pt>
                <c:pt idx="11">
                  <c:v>20720.909275528211</c:v>
                </c:pt>
                <c:pt idx="12">
                  <c:v>19533.722213517594</c:v>
                </c:pt>
                <c:pt idx="13">
                  <c:v>18566.088955482068</c:v>
                </c:pt>
                <c:pt idx="14">
                  <c:v>17596.17035487841</c:v>
                </c:pt>
                <c:pt idx="15">
                  <c:v>16770.550201065904</c:v>
                </c:pt>
                <c:pt idx="16">
                  <c:v>15885.897401302153</c:v>
                </c:pt>
                <c:pt idx="17">
                  <c:v>15029.795286673156</c:v>
                </c:pt>
                <c:pt idx="18">
                  <c:v>14324.94420950926</c:v>
                </c:pt>
                <c:pt idx="19">
                  <c:v>13553.625076881637</c:v>
                </c:pt>
                <c:pt idx="20">
                  <c:v>12913.149839873335</c:v>
                </c:pt>
                <c:pt idx="21">
                  <c:v>12339.142658325209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B0-45BA-A99B-86B6D306D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35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熱通量</a:t>
                </a:r>
                <a:r>
                  <a:rPr lang="en-US" altLang="zh-TW"/>
                  <a:t>(kcal/h.m2)࠷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CASE3:</a:t>
            </a:r>
            <a:r>
              <a:rPr lang="zh-TW" altLang="en-US"/>
              <a:t> 管內流體溫度分佈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CASE3-FPC-T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NTU'!$E$41:$AA$41</c:f>
              <c:numCache>
                <c:formatCode>0</c:formatCode>
                <c:ptCount val="23"/>
                <c:pt idx="0" formatCode="0.0">
                  <c:v>350</c:v>
                </c:pt>
                <c:pt idx="1">
                  <c:v>367</c:v>
                </c:pt>
                <c:pt idx="2" formatCode="0.0">
                  <c:v>386.3</c:v>
                </c:pt>
                <c:pt idx="3" formatCode="0.0">
                  <c:v>404.9</c:v>
                </c:pt>
                <c:pt idx="4" formatCode="0.0">
                  <c:v>422.2</c:v>
                </c:pt>
                <c:pt idx="5" formatCode="0.0">
                  <c:v>436.8</c:v>
                </c:pt>
                <c:pt idx="6" formatCode="0.0">
                  <c:v>448.9</c:v>
                </c:pt>
                <c:pt idx="7" formatCode="0.0">
                  <c:v>456.5</c:v>
                </c:pt>
                <c:pt idx="8" formatCode="0.0">
                  <c:v>460.8</c:v>
                </c:pt>
                <c:pt idx="9" formatCode="0.0">
                  <c:v>464.2</c:v>
                </c:pt>
                <c:pt idx="10" formatCode="0.0">
                  <c:v>466.6</c:v>
                </c:pt>
                <c:pt idx="11" formatCode="0.0">
                  <c:v>468.2</c:v>
                </c:pt>
                <c:pt idx="12" formatCode="0.0">
                  <c:v>469.7</c:v>
                </c:pt>
                <c:pt idx="13" formatCode="0.0">
                  <c:v>471</c:v>
                </c:pt>
                <c:pt idx="14" formatCode="0.0">
                  <c:v>472.3</c:v>
                </c:pt>
                <c:pt idx="15" formatCode="0.0">
                  <c:v>473.4</c:v>
                </c:pt>
                <c:pt idx="16" formatCode="0.0">
                  <c:v>474.1</c:v>
                </c:pt>
                <c:pt idx="17" formatCode="0.0">
                  <c:v>474.7</c:v>
                </c:pt>
                <c:pt idx="18" formatCode="0.0">
                  <c:v>475.3</c:v>
                </c:pt>
                <c:pt idx="19" formatCode="0.0">
                  <c:v>475.9</c:v>
                </c:pt>
                <c:pt idx="20" formatCode="0.0">
                  <c:v>476.4</c:v>
                </c:pt>
                <c:pt idx="21" formatCode="0.0">
                  <c:v>476.9</c:v>
                </c:pt>
                <c:pt idx="22" formatCode="0.0">
                  <c:v>477.4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2F-49E4-81F4-80A8E62F3469}"/>
            </c:ext>
          </c:extLst>
        </c:ser>
        <c:ser>
          <c:idx val="1"/>
          <c:order val="1"/>
          <c:tx>
            <c:v>CASE3-FHI-T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NTU'!$E$44:$AA$44</c:f>
              <c:numCache>
                <c:formatCode>0.0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2F-49E4-81F4-80A8E62F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49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流體溫度</a:t>
                </a:r>
                <a:r>
                  <a:rPr lang="en-US" altLang="zh-TW"/>
                  <a:t>(℃)࠷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CASE4:</a:t>
            </a:r>
            <a:r>
              <a:rPr lang="zh-TW" altLang="en-US"/>
              <a:t> 管內流體溫度分佈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CASE4-FPC-T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NTU'!$E$47:$AA$47</c:f>
              <c:numCache>
                <c:formatCode>General</c:formatCode>
                <c:ptCount val="23"/>
                <c:pt idx="0">
                  <c:v>350</c:v>
                </c:pt>
                <c:pt idx="1">
                  <c:v>365.4</c:v>
                </c:pt>
                <c:pt idx="2">
                  <c:v>383.5</c:v>
                </c:pt>
                <c:pt idx="3">
                  <c:v>401.3</c:v>
                </c:pt>
                <c:pt idx="4">
                  <c:v>417.4</c:v>
                </c:pt>
                <c:pt idx="5">
                  <c:v>432</c:v>
                </c:pt>
                <c:pt idx="6">
                  <c:v>443</c:v>
                </c:pt>
                <c:pt idx="7">
                  <c:v>453</c:v>
                </c:pt>
                <c:pt idx="8">
                  <c:v>458.3</c:v>
                </c:pt>
                <c:pt idx="9">
                  <c:v>461.3</c:v>
                </c:pt>
                <c:pt idx="10">
                  <c:v>462.9</c:v>
                </c:pt>
                <c:pt idx="11">
                  <c:v>463.7</c:v>
                </c:pt>
                <c:pt idx="12">
                  <c:v>464.5</c:v>
                </c:pt>
                <c:pt idx="13">
                  <c:v>465.3</c:v>
                </c:pt>
                <c:pt idx="14">
                  <c:v>465.8</c:v>
                </c:pt>
                <c:pt idx="15">
                  <c:v>466.4</c:v>
                </c:pt>
                <c:pt idx="16">
                  <c:v>467</c:v>
                </c:pt>
                <c:pt idx="17">
                  <c:v>467.6</c:v>
                </c:pt>
                <c:pt idx="18">
                  <c:v>468.2</c:v>
                </c:pt>
                <c:pt idx="19">
                  <c:v>468.7</c:v>
                </c:pt>
                <c:pt idx="20">
                  <c:v>469.1</c:v>
                </c:pt>
                <c:pt idx="21">
                  <c:v>469.5</c:v>
                </c:pt>
                <c:pt idx="22">
                  <c:v>469.9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C-4F81-80AE-032BEA109C7D}"/>
            </c:ext>
          </c:extLst>
        </c:ser>
        <c:ser>
          <c:idx val="1"/>
          <c:order val="1"/>
          <c:tx>
            <c:v>CASE4-FHI-T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NTU'!$E$50:$AA$50</c:f>
              <c:numCache>
                <c:formatCode>0.0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2C-4F81-80AE-032BEA109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49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流體溫度</a:t>
                </a:r>
                <a:r>
                  <a:rPr lang="en-US" altLang="zh-TW"/>
                  <a:t>(℃)࠷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CASE1:</a:t>
            </a:r>
            <a:r>
              <a:rPr lang="zh-TW" altLang="en-US"/>
              <a:t> 裂解曲線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CASE1-FPC-%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NTU'!$E$36:$AA$36</c:f>
              <c:numCache>
                <c:formatCode>General</c:formatCode>
                <c:ptCount val="23"/>
                <c:pt idx="0">
                  <c:v>0</c:v>
                </c:pt>
                <c:pt idx="1">
                  <c:v>0.89</c:v>
                </c:pt>
                <c:pt idx="2">
                  <c:v>1.6</c:v>
                </c:pt>
                <c:pt idx="3">
                  <c:v>2.75</c:v>
                </c:pt>
                <c:pt idx="4">
                  <c:v>4.4800000000000004</c:v>
                </c:pt>
                <c:pt idx="5">
                  <c:v>6.63</c:v>
                </c:pt>
                <c:pt idx="6">
                  <c:v>9.3800000000000008</c:v>
                </c:pt>
                <c:pt idx="7">
                  <c:v>12.39</c:v>
                </c:pt>
                <c:pt idx="8">
                  <c:v>15.96</c:v>
                </c:pt>
                <c:pt idx="9">
                  <c:v>19.68</c:v>
                </c:pt>
                <c:pt idx="10">
                  <c:v>23.34</c:v>
                </c:pt>
                <c:pt idx="11">
                  <c:v>26.82</c:v>
                </c:pt>
                <c:pt idx="12">
                  <c:v>30.06</c:v>
                </c:pt>
                <c:pt idx="13">
                  <c:v>33.18</c:v>
                </c:pt>
                <c:pt idx="14">
                  <c:v>36.11</c:v>
                </c:pt>
                <c:pt idx="15">
                  <c:v>38.89</c:v>
                </c:pt>
                <c:pt idx="16">
                  <c:v>41.57</c:v>
                </c:pt>
                <c:pt idx="17">
                  <c:v>44.09</c:v>
                </c:pt>
                <c:pt idx="18">
                  <c:v>46.47</c:v>
                </c:pt>
                <c:pt idx="19">
                  <c:v>48.79</c:v>
                </c:pt>
                <c:pt idx="20">
                  <c:v>50.98</c:v>
                </c:pt>
                <c:pt idx="21">
                  <c:v>53.08</c:v>
                </c:pt>
                <c:pt idx="22">
                  <c:v>54.78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8-434D-907F-25F39C0BCC48}"/>
            </c:ext>
          </c:extLst>
        </c:ser>
        <c:ser>
          <c:idx val="1"/>
          <c:order val="1"/>
          <c:tx>
            <c:v>CASE1-FHI-%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NTU'!$E$39:$AA$39</c:f>
              <c:numCache>
                <c:formatCode>0.00</c:formatCode>
                <c:ptCount val="23"/>
                <c:pt idx="0" formatCode="General">
                  <c:v>0</c:v>
                </c:pt>
                <c:pt idx="1">
                  <c:v>0.68826761347917653</c:v>
                </c:pt>
                <c:pt idx="2">
                  <c:v>1.7133690043294569</c:v>
                </c:pt>
                <c:pt idx="3">
                  <c:v>3.1493554824387315</c:v>
                </c:pt>
                <c:pt idx="4">
                  <c:v>5.0499069184460783</c:v>
                </c:pt>
                <c:pt idx="5">
                  <c:v>7.4245390188470317</c:v>
                </c:pt>
                <c:pt idx="6">
                  <c:v>10.222495946606692</c:v>
                </c:pt>
                <c:pt idx="7">
                  <c:v>13.360580196231208</c:v>
                </c:pt>
                <c:pt idx="8">
                  <c:v>16.735662981383072</c:v>
                </c:pt>
                <c:pt idx="9">
                  <c:v>20.231851230370523</c:v>
                </c:pt>
                <c:pt idx="10">
                  <c:v>23.717111572043581</c:v>
                </c:pt>
                <c:pt idx="11">
                  <c:v>27.090564655942551</c:v>
                </c:pt>
                <c:pt idx="12">
                  <c:v>30.31472721127615</c:v>
                </c:pt>
                <c:pt idx="13">
                  <c:v>33.379310829045814</c:v>
                </c:pt>
                <c:pt idx="14">
                  <c:v>36.292641228537612</c:v>
                </c:pt>
                <c:pt idx="15">
                  <c:v>39.061318496427269</c:v>
                </c:pt>
                <c:pt idx="16">
                  <c:v>41.694642079971167</c:v>
                </c:pt>
                <c:pt idx="17">
                  <c:v>44.197569016848185</c:v>
                </c:pt>
                <c:pt idx="18">
                  <c:v>46.578544372172324</c:v>
                </c:pt>
                <c:pt idx="19">
                  <c:v>48.84324498275604</c:v>
                </c:pt>
                <c:pt idx="20">
                  <c:v>50.997001211634775</c:v>
                </c:pt>
                <c:pt idx="21">
                  <c:v>53.043519155912144</c:v>
                </c:pt>
                <c:pt idx="22">
                  <c:v>54.996674775313004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68-434D-907F-25F39C0BC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裂解率</a:t>
                </a:r>
                <a:r>
                  <a:rPr lang="en-US" altLang="zh-TW"/>
                  <a:t>(%)࠷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CASE3:</a:t>
            </a:r>
            <a:r>
              <a:rPr lang="zh-TW" altLang="en-US"/>
              <a:t> 裂解曲線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CASE3-FPC-%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NTU'!$E$42:$AA$42</c:f>
              <c:numCache>
                <c:formatCode>General</c:formatCode>
                <c:ptCount val="23"/>
                <c:pt idx="0">
                  <c:v>0</c:v>
                </c:pt>
                <c:pt idx="1">
                  <c:v>0.86</c:v>
                </c:pt>
                <c:pt idx="2">
                  <c:v>1.62</c:v>
                </c:pt>
                <c:pt idx="3">
                  <c:v>2.88</c:v>
                </c:pt>
                <c:pt idx="4">
                  <c:v>4.63</c:v>
                </c:pt>
                <c:pt idx="5">
                  <c:v>6.99</c:v>
                </c:pt>
                <c:pt idx="6">
                  <c:v>9.85</c:v>
                </c:pt>
                <c:pt idx="7">
                  <c:v>13.56</c:v>
                </c:pt>
                <c:pt idx="8">
                  <c:v>17.690000000000001</c:v>
                </c:pt>
                <c:pt idx="9">
                  <c:v>21.81</c:v>
                </c:pt>
                <c:pt idx="10">
                  <c:v>25.66</c:v>
                </c:pt>
                <c:pt idx="11">
                  <c:v>29.34</c:v>
                </c:pt>
                <c:pt idx="12">
                  <c:v>32.82</c:v>
                </c:pt>
                <c:pt idx="13">
                  <c:v>36.119999999999997</c:v>
                </c:pt>
                <c:pt idx="14">
                  <c:v>39.24</c:v>
                </c:pt>
                <c:pt idx="15">
                  <c:v>42.23</c:v>
                </c:pt>
                <c:pt idx="16">
                  <c:v>45.07</c:v>
                </c:pt>
                <c:pt idx="17">
                  <c:v>47.77</c:v>
                </c:pt>
                <c:pt idx="18">
                  <c:v>50.37</c:v>
                </c:pt>
                <c:pt idx="19">
                  <c:v>52.82</c:v>
                </c:pt>
                <c:pt idx="20">
                  <c:v>55.15</c:v>
                </c:pt>
                <c:pt idx="21">
                  <c:v>57.37</c:v>
                </c:pt>
                <c:pt idx="22">
                  <c:v>59.5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94-43FE-AD4E-CDDCD5935EFF}"/>
            </c:ext>
          </c:extLst>
        </c:ser>
        <c:ser>
          <c:idx val="1"/>
          <c:order val="1"/>
          <c:tx>
            <c:v>CASE3-FHI-%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NTU'!$E$45:$AA$45</c:f>
              <c:numCache>
                <c:formatCode>0.00</c:formatCode>
                <c:ptCount val="23"/>
                <c:pt idx="0" formatCode="General">
                  <c:v>0</c:v>
                </c:pt>
                <c:pt idx="1">
                  <c:v>0.64290965274117484</c:v>
                </c:pt>
                <c:pt idx="2">
                  <c:v>1.6534640770762388</c:v>
                </c:pt>
                <c:pt idx="3">
                  <c:v>3.1340074018356145</c:v>
                </c:pt>
                <c:pt idx="4">
                  <c:v>5.1571829860226241</c:v>
                </c:pt>
                <c:pt idx="5">
                  <c:v>7.7357176711535409</c:v>
                </c:pt>
                <c:pt idx="6">
                  <c:v>10.811739581722811</c:v>
                </c:pt>
                <c:pt idx="7">
                  <c:v>14.274790463294085</c:v>
                </c:pt>
                <c:pt idx="8">
                  <c:v>18.000298020269035</c:v>
                </c:pt>
                <c:pt idx="9">
                  <c:v>21.851687334224845</c:v>
                </c:pt>
                <c:pt idx="10">
                  <c:v>25.678069069737575</c:v>
                </c:pt>
                <c:pt idx="11">
                  <c:v>29.367999465120675</c:v>
                </c:pt>
                <c:pt idx="12">
                  <c:v>32.885497521011963</c:v>
                </c:pt>
                <c:pt idx="13">
                  <c:v>36.218966136703578</c:v>
                </c:pt>
                <c:pt idx="14">
                  <c:v>39.380317810926535</c:v>
                </c:pt>
                <c:pt idx="15">
                  <c:v>42.376382059260663</c:v>
                </c:pt>
                <c:pt idx="16">
                  <c:v>45.221221580740213</c:v>
                </c:pt>
                <c:pt idx="17">
                  <c:v>47.922573848974949</c:v>
                </c:pt>
                <c:pt idx="18">
                  <c:v>50.48542599356994</c:v>
                </c:pt>
                <c:pt idx="19">
                  <c:v>52.918863413520413</c:v>
                </c:pt>
                <c:pt idx="20">
                  <c:v>55.227892073217376</c:v>
                </c:pt>
                <c:pt idx="21">
                  <c:v>57.418679117770644</c:v>
                </c:pt>
                <c:pt idx="22">
                  <c:v>59.503657293944237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94-43FE-AD4E-CDDCD5935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裂解率</a:t>
                </a:r>
                <a:r>
                  <a:rPr lang="en-US" altLang="zh-TW"/>
                  <a:t>(%)࠷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CASE4:</a:t>
            </a:r>
            <a:r>
              <a:rPr lang="zh-TW" altLang="en-US"/>
              <a:t> 裂解曲線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CASE4-FPC-%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NTU'!$E$48:$AA$48</c:f>
              <c:numCache>
                <c:formatCode>General</c:formatCode>
                <c:ptCount val="23"/>
                <c:pt idx="0">
                  <c:v>0</c:v>
                </c:pt>
                <c:pt idx="1">
                  <c:v>0.82</c:v>
                </c:pt>
                <c:pt idx="2">
                  <c:v>1.48</c:v>
                </c:pt>
                <c:pt idx="3">
                  <c:v>2.57</c:v>
                </c:pt>
                <c:pt idx="4">
                  <c:v>4.18</c:v>
                </c:pt>
                <c:pt idx="5">
                  <c:v>6.22</c:v>
                </c:pt>
                <c:pt idx="6">
                  <c:v>8.89</c:v>
                </c:pt>
                <c:pt idx="7">
                  <c:v>11.8</c:v>
                </c:pt>
                <c:pt idx="8">
                  <c:v>15.43</c:v>
                </c:pt>
                <c:pt idx="9">
                  <c:v>19.27</c:v>
                </c:pt>
                <c:pt idx="10">
                  <c:v>22.9</c:v>
                </c:pt>
                <c:pt idx="11">
                  <c:v>26.5</c:v>
                </c:pt>
                <c:pt idx="12">
                  <c:v>29.82</c:v>
                </c:pt>
                <c:pt idx="13">
                  <c:v>32.94</c:v>
                </c:pt>
                <c:pt idx="14">
                  <c:v>35.9</c:v>
                </c:pt>
                <c:pt idx="15">
                  <c:v>38.75</c:v>
                </c:pt>
                <c:pt idx="16">
                  <c:v>41.42</c:v>
                </c:pt>
                <c:pt idx="17">
                  <c:v>43.97</c:v>
                </c:pt>
                <c:pt idx="18">
                  <c:v>46.38</c:v>
                </c:pt>
                <c:pt idx="19">
                  <c:v>48.68</c:v>
                </c:pt>
                <c:pt idx="20">
                  <c:v>50.91</c:v>
                </c:pt>
                <c:pt idx="21">
                  <c:v>53.02</c:v>
                </c:pt>
                <c:pt idx="22">
                  <c:v>55.02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3A-4828-A9C1-08216DED4551}"/>
            </c:ext>
          </c:extLst>
        </c:ser>
        <c:ser>
          <c:idx val="1"/>
          <c:order val="1"/>
          <c:tx>
            <c:v>CASE4-FHI-%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NTU'!$E$51:$AA$51</c:f>
              <c:numCache>
                <c:formatCode>0.00</c:formatCode>
                <c:ptCount val="23"/>
                <c:pt idx="0" formatCode="General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3A-4828-A9C1-08216DED4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裂解率</a:t>
                </a:r>
                <a:r>
                  <a:rPr lang="en-US" altLang="zh-TW"/>
                  <a:t>(%)࠷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0.68826761347917653</c:v>
                </c:pt>
                <c:pt idx="2">
                  <c:v>1.7133690043294569</c:v>
                </c:pt>
                <c:pt idx="3">
                  <c:v>3.1493554824387315</c:v>
                </c:pt>
                <c:pt idx="4">
                  <c:v>5.0499069184460783</c:v>
                </c:pt>
                <c:pt idx="5">
                  <c:v>7.4245390188470317</c:v>
                </c:pt>
                <c:pt idx="6">
                  <c:v>10.222495946606692</c:v>
                </c:pt>
                <c:pt idx="7">
                  <c:v>13.360580196231208</c:v>
                </c:pt>
                <c:pt idx="8">
                  <c:v>16.735662981383072</c:v>
                </c:pt>
                <c:pt idx="9">
                  <c:v>20.231851230370523</c:v>
                </c:pt>
                <c:pt idx="10">
                  <c:v>23.717111572043581</c:v>
                </c:pt>
                <c:pt idx="11">
                  <c:v>27.090564655942551</c:v>
                </c:pt>
                <c:pt idx="12">
                  <c:v>30.31472721127615</c:v>
                </c:pt>
                <c:pt idx="13">
                  <c:v>33.379310829045814</c:v>
                </c:pt>
                <c:pt idx="14">
                  <c:v>36.292641228537612</c:v>
                </c:pt>
                <c:pt idx="15">
                  <c:v>39.061318496427269</c:v>
                </c:pt>
                <c:pt idx="16">
                  <c:v>41.694642079971167</c:v>
                </c:pt>
                <c:pt idx="17">
                  <c:v>44.197569016848185</c:v>
                </c:pt>
                <c:pt idx="18">
                  <c:v>46.578544372172324</c:v>
                </c:pt>
                <c:pt idx="19">
                  <c:v>48.84324498275604</c:v>
                </c:pt>
                <c:pt idx="20">
                  <c:v>50.997001211634775</c:v>
                </c:pt>
                <c:pt idx="21">
                  <c:v>53.043519155912144</c:v>
                </c:pt>
                <c:pt idx="22">
                  <c:v>54.996674775313004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41-413A-9AE6-942AC29A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77-4EB0-843C-594A8FB13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1-4D2A-BE26-62319FD82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0.62791698322708367</c:v>
                </c:pt>
                <c:pt idx="2">
                  <c:v>1.5799958708326622</c:v>
                </c:pt>
                <c:pt idx="3">
                  <c:v>2.939439629649776</c:v>
                </c:pt>
                <c:pt idx="4">
                  <c:v>4.7685613035967744</c:v>
                </c:pt>
                <c:pt idx="5">
                  <c:v>7.0843688070669213</c:v>
                </c:pt>
                <c:pt idx="6">
                  <c:v>9.8477005688331065</c:v>
                </c:pt>
                <c:pt idx="7">
                  <c:v>12.971444817353085</c:v>
                </c:pt>
                <c:pt idx="8">
                  <c:v>16.351099492588915</c:v>
                </c:pt>
                <c:pt idx="9">
                  <c:v>19.865935171973504</c:v>
                </c:pt>
                <c:pt idx="10">
                  <c:v>23.378733902287653</c:v>
                </c:pt>
                <c:pt idx="11">
                  <c:v>26.784318408282694</c:v>
                </c:pt>
                <c:pt idx="12">
                  <c:v>30.04470927406615</c:v>
                </c:pt>
                <c:pt idx="13">
                  <c:v>33.144859720765972</c:v>
                </c:pt>
                <c:pt idx="14">
                  <c:v>36.092544703421339</c:v>
                </c:pt>
                <c:pt idx="15">
                  <c:v>38.892005409455798</c:v>
                </c:pt>
                <c:pt idx="16">
                  <c:v>41.555068929048467</c:v>
                </c:pt>
                <c:pt idx="17">
                  <c:v>44.088213151964716</c:v>
                </c:pt>
                <c:pt idx="18">
                  <c:v>46.495623289302088</c:v>
                </c:pt>
                <c:pt idx="19">
                  <c:v>48.785363677768792</c:v>
                </c:pt>
                <c:pt idx="20">
                  <c:v>50.961845557668475</c:v>
                </c:pt>
                <c:pt idx="21">
                  <c:v>53.030585024971643</c:v>
                </c:pt>
                <c:pt idx="22">
                  <c:v>55.003077435563142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15-400D-8B91-60BF02E8D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367.906157955271</c:v>
                </c:pt>
                <c:pt idx="2">
                  <c:v>384.872337362976</c:v>
                </c:pt>
                <c:pt idx="3">
                  <c:v>400.137031705151</c:v>
                </c:pt>
                <c:pt idx="4">
                  <c:v>414.21385915908701</c:v>
                </c:pt>
                <c:pt idx="5">
                  <c:v>426.31030715313801</c:v>
                </c:pt>
                <c:pt idx="6">
                  <c:v>436.37003320709601</c:v>
                </c:pt>
                <c:pt idx="7">
                  <c:v>444.79624509596403</c:v>
                </c:pt>
                <c:pt idx="8">
                  <c:v>451.49089781966501</c:v>
                </c:pt>
                <c:pt idx="9">
                  <c:v>456.70559638732402</c:v>
                </c:pt>
                <c:pt idx="10">
                  <c:v>459.73535175876498</c:v>
                </c:pt>
                <c:pt idx="11">
                  <c:v>461.79133139094199</c:v>
                </c:pt>
                <c:pt idx="12">
                  <c:v>463.21397658066201</c:v>
                </c:pt>
                <c:pt idx="13">
                  <c:v>464.41735986423203</c:v>
                </c:pt>
                <c:pt idx="14">
                  <c:v>465.56563229707501</c:v>
                </c:pt>
                <c:pt idx="15">
                  <c:v>466.62322324773299</c:v>
                </c:pt>
                <c:pt idx="16">
                  <c:v>467.665989989877</c:v>
                </c:pt>
                <c:pt idx="17">
                  <c:v>468.599427318631</c:v>
                </c:pt>
                <c:pt idx="18">
                  <c:v>469.42929232283899</c:v>
                </c:pt>
                <c:pt idx="19">
                  <c:v>470.25142451365298</c:v>
                </c:pt>
                <c:pt idx="20">
                  <c:v>470.970210750928</c:v>
                </c:pt>
                <c:pt idx="21">
                  <c:v>471.68867085462801</c:v>
                </c:pt>
                <c:pt idx="22">
                  <c:v>472.40830159334098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F-4BC4-97D1-2350F6B4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367.906157955271</c:v>
                </c:pt>
                <c:pt idx="2">
                  <c:v>384.872337362976</c:v>
                </c:pt>
                <c:pt idx="3">
                  <c:v>400.137031705151</c:v>
                </c:pt>
                <c:pt idx="4">
                  <c:v>414.21385915908701</c:v>
                </c:pt>
                <c:pt idx="5">
                  <c:v>426.31030715313801</c:v>
                </c:pt>
                <c:pt idx="6">
                  <c:v>436.37003320709601</c:v>
                </c:pt>
                <c:pt idx="7">
                  <c:v>444.79624509596403</c:v>
                </c:pt>
                <c:pt idx="8">
                  <c:v>451.49089781966501</c:v>
                </c:pt>
                <c:pt idx="9">
                  <c:v>456.70559638732402</c:v>
                </c:pt>
                <c:pt idx="10">
                  <c:v>459.73535175876498</c:v>
                </c:pt>
                <c:pt idx="11">
                  <c:v>461.79133139094199</c:v>
                </c:pt>
                <c:pt idx="12">
                  <c:v>463.21397658066201</c:v>
                </c:pt>
                <c:pt idx="13">
                  <c:v>464.41735986423203</c:v>
                </c:pt>
                <c:pt idx="14">
                  <c:v>465.56563229707501</c:v>
                </c:pt>
                <c:pt idx="15">
                  <c:v>466.62322324773299</c:v>
                </c:pt>
                <c:pt idx="16">
                  <c:v>467.665989989877</c:v>
                </c:pt>
                <c:pt idx="17">
                  <c:v>468.599427318631</c:v>
                </c:pt>
                <c:pt idx="18">
                  <c:v>469.42929232283899</c:v>
                </c:pt>
                <c:pt idx="19">
                  <c:v>470.25142451365298</c:v>
                </c:pt>
                <c:pt idx="20">
                  <c:v>470.970210750928</c:v>
                </c:pt>
                <c:pt idx="21">
                  <c:v>471.68867085462801</c:v>
                </c:pt>
                <c:pt idx="22">
                  <c:v>472.40830159334098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AB-4E50-A243-65087CF17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0.70451499552618424</c:v>
                </c:pt>
                <c:pt idx="2">
                  <c:v>1.7920106583868778</c:v>
                </c:pt>
                <c:pt idx="3">
                  <c:v>3.3544853831088628</c:v>
                </c:pt>
                <c:pt idx="4">
                  <c:v>5.4537820452554957</c:v>
                </c:pt>
                <c:pt idx="5">
                  <c:v>8.0940437215651695</c:v>
                </c:pt>
                <c:pt idx="6">
                  <c:v>11.20443055570426</c:v>
                </c:pt>
                <c:pt idx="7">
                  <c:v>14.679803835474736</c:v>
                </c:pt>
                <c:pt idx="8">
                  <c:v>18.397902549608958</c:v>
                </c:pt>
                <c:pt idx="9">
                  <c:v>22.22788242541537</c:v>
                </c:pt>
                <c:pt idx="10">
                  <c:v>26.024445595381763</c:v>
                </c:pt>
                <c:pt idx="11">
                  <c:v>29.680511518603591</c:v>
                </c:pt>
                <c:pt idx="12">
                  <c:v>33.160444342990147</c:v>
                </c:pt>
                <c:pt idx="13">
                  <c:v>36.457532808505157</c:v>
                </c:pt>
                <c:pt idx="14">
                  <c:v>39.584104330950041</c:v>
                </c:pt>
                <c:pt idx="15">
                  <c:v>42.549358468009721</c:v>
                </c:pt>
                <c:pt idx="16">
                  <c:v>45.364592477292533</c:v>
                </c:pt>
                <c:pt idx="17">
                  <c:v>48.03591753447202</c:v>
                </c:pt>
                <c:pt idx="18">
                  <c:v>50.572812110882737</c:v>
                </c:pt>
                <c:pt idx="19">
                  <c:v>52.981789297790016</c:v>
                </c:pt>
                <c:pt idx="20">
                  <c:v>55.268815645066361</c:v>
                </c:pt>
                <c:pt idx="21">
                  <c:v>57.438138430667628</c:v>
                </c:pt>
                <c:pt idx="22">
                  <c:v>59.504700799206901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6-4A07-9C2F-F9A0D3171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368.88015693243301</c:v>
                </c:pt>
                <c:pt idx="2">
                  <c:v>386.54805307023599</c:v>
                </c:pt>
                <c:pt idx="3">
                  <c:v>402.17174861106702</c:v>
                </c:pt>
                <c:pt idx="4">
                  <c:v>416.35459710610297</c:v>
                </c:pt>
                <c:pt idx="5">
                  <c:v>428.32524661862698</c:v>
                </c:pt>
                <c:pt idx="6">
                  <c:v>438.15749937821101</c:v>
                </c:pt>
                <c:pt idx="7">
                  <c:v>446.37244369883399</c:v>
                </c:pt>
                <c:pt idx="8">
                  <c:v>452.90032864015399</c:v>
                </c:pt>
                <c:pt idx="9">
                  <c:v>458.02311468813502</c:v>
                </c:pt>
                <c:pt idx="10">
                  <c:v>460.98229582577102</c:v>
                </c:pt>
                <c:pt idx="11">
                  <c:v>463.04116548393</c:v>
                </c:pt>
                <c:pt idx="12">
                  <c:v>464.53309437689097</c:v>
                </c:pt>
                <c:pt idx="13">
                  <c:v>465.85859949859901</c:v>
                </c:pt>
                <c:pt idx="14">
                  <c:v>467.16722204259298</c:v>
                </c:pt>
                <c:pt idx="15">
                  <c:v>468.400461181281</c:v>
                </c:pt>
                <c:pt idx="16">
                  <c:v>469.63898272147401</c:v>
                </c:pt>
                <c:pt idx="17">
                  <c:v>470.78700960727798</c:v>
                </c:pt>
                <c:pt idx="18">
                  <c:v>471.83286177179599</c:v>
                </c:pt>
                <c:pt idx="19">
                  <c:v>472.88052931690299</c:v>
                </c:pt>
                <c:pt idx="20">
                  <c:v>473.82834027692599</c:v>
                </c:pt>
                <c:pt idx="21">
                  <c:v>474.78485139208902</c:v>
                </c:pt>
                <c:pt idx="22">
                  <c:v>475.748370943971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56-4D15-AEAB-EE4AC27B0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368.88015693243301</c:v>
                </c:pt>
                <c:pt idx="2">
                  <c:v>386.54805307023599</c:v>
                </c:pt>
                <c:pt idx="3">
                  <c:v>402.17174861106702</c:v>
                </c:pt>
                <c:pt idx="4">
                  <c:v>416.35459710610297</c:v>
                </c:pt>
                <c:pt idx="5">
                  <c:v>428.32524661862698</c:v>
                </c:pt>
                <c:pt idx="6">
                  <c:v>438.15749937821101</c:v>
                </c:pt>
                <c:pt idx="7">
                  <c:v>446.37244369883399</c:v>
                </c:pt>
                <c:pt idx="8">
                  <c:v>452.90032864015399</c:v>
                </c:pt>
                <c:pt idx="9">
                  <c:v>458.02311468813502</c:v>
                </c:pt>
                <c:pt idx="10">
                  <c:v>460.98229582577102</c:v>
                </c:pt>
                <c:pt idx="11">
                  <c:v>463.04116548393</c:v>
                </c:pt>
                <c:pt idx="12">
                  <c:v>464.53309437689097</c:v>
                </c:pt>
                <c:pt idx="13">
                  <c:v>465.85859949859901</c:v>
                </c:pt>
                <c:pt idx="14">
                  <c:v>467.16722204259298</c:v>
                </c:pt>
                <c:pt idx="15">
                  <c:v>468.400461181281</c:v>
                </c:pt>
                <c:pt idx="16">
                  <c:v>469.63898272147401</c:v>
                </c:pt>
                <c:pt idx="17">
                  <c:v>470.78700960727798</c:v>
                </c:pt>
                <c:pt idx="18">
                  <c:v>471.83286177179599</c:v>
                </c:pt>
                <c:pt idx="19">
                  <c:v>472.88052931690299</c:v>
                </c:pt>
                <c:pt idx="20">
                  <c:v>473.82834027692599</c:v>
                </c:pt>
                <c:pt idx="21">
                  <c:v>474.78485139208902</c:v>
                </c:pt>
                <c:pt idx="22">
                  <c:v>475.748370943971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89-47F4-9DCC-CBA1928B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0.64290965274117484</c:v>
                </c:pt>
                <c:pt idx="2">
                  <c:v>1.6534640770762388</c:v>
                </c:pt>
                <c:pt idx="3">
                  <c:v>3.1340074018356145</c:v>
                </c:pt>
                <c:pt idx="4">
                  <c:v>5.1571829860226241</c:v>
                </c:pt>
                <c:pt idx="5">
                  <c:v>7.7357176711535409</c:v>
                </c:pt>
                <c:pt idx="6">
                  <c:v>10.811739581722811</c:v>
                </c:pt>
                <c:pt idx="7">
                  <c:v>14.274790463294085</c:v>
                </c:pt>
                <c:pt idx="8">
                  <c:v>18.000298020269035</c:v>
                </c:pt>
                <c:pt idx="9">
                  <c:v>21.851687334224845</c:v>
                </c:pt>
                <c:pt idx="10">
                  <c:v>25.678069069737575</c:v>
                </c:pt>
                <c:pt idx="11">
                  <c:v>29.367999465120675</c:v>
                </c:pt>
                <c:pt idx="12">
                  <c:v>32.885497521011963</c:v>
                </c:pt>
                <c:pt idx="13">
                  <c:v>36.218966136703578</c:v>
                </c:pt>
                <c:pt idx="14">
                  <c:v>39.380317810926535</c:v>
                </c:pt>
                <c:pt idx="15">
                  <c:v>42.376382059260663</c:v>
                </c:pt>
                <c:pt idx="16">
                  <c:v>45.221221580740213</c:v>
                </c:pt>
                <c:pt idx="17">
                  <c:v>47.922573848974949</c:v>
                </c:pt>
                <c:pt idx="18">
                  <c:v>50.48542599356994</c:v>
                </c:pt>
                <c:pt idx="19">
                  <c:v>52.918863413520413</c:v>
                </c:pt>
                <c:pt idx="20">
                  <c:v>55.227892073217376</c:v>
                </c:pt>
                <c:pt idx="21">
                  <c:v>57.418679117770644</c:v>
                </c:pt>
                <c:pt idx="22">
                  <c:v>59.503657293944237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6-409D-9EC6-46A37255A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E5-4031-9E12-2C2041035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10-4A76-9DC5-81875AB5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0.70464234537811476</c:v>
                </c:pt>
                <c:pt idx="2">
                  <c:v>1.7550320233855721</c:v>
                </c:pt>
                <c:pt idx="3">
                  <c:v>3.2247426696281112</c:v>
                </c:pt>
                <c:pt idx="4">
                  <c:v>5.1646179203866165</c:v>
                </c:pt>
                <c:pt idx="5">
                  <c:v>7.5791256540015395</c:v>
                </c:pt>
                <c:pt idx="6">
                  <c:v>10.411438780657134</c:v>
                </c:pt>
                <c:pt idx="7">
                  <c:v>13.57446839412405</c:v>
                </c:pt>
                <c:pt idx="8">
                  <c:v>16.963599437052491</c:v>
                </c:pt>
                <c:pt idx="9">
                  <c:v>20.463340956303313</c:v>
                </c:pt>
                <c:pt idx="10">
                  <c:v>23.942737053938977</c:v>
                </c:pt>
                <c:pt idx="11">
                  <c:v>27.303086635823693</c:v>
                </c:pt>
                <c:pt idx="12">
                  <c:v>30.50944945537498</c:v>
                </c:pt>
                <c:pt idx="13">
                  <c:v>33.553590567792199</c:v>
                </c:pt>
                <c:pt idx="14">
                  <c:v>36.445305393358318</c:v>
                </c:pt>
                <c:pt idx="15">
                  <c:v>39.192086673935599</c:v>
                </c:pt>
                <c:pt idx="16">
                  <c:v>41.803759623989812</c:v>
                </c:pt>
                <c:pt idx="17">
                  <c:v>44.285604115682517</c:v>
                </c:pt>
                <c:pt idx="18">
                  <c:v>46.646188312460303</c:v>
                </c:pt>
                <c:pt idx="19">
                  <c:v>48.891295671862068</c:v>
                </c:pt>
                <c:pt idx="20">
                  <c:v>51.026303747585565</c:v>
                </c:pt>
                <c:pt idx="21">
                  <c:v>53.054958723096092</c:v>
                </c:pt>
                <c:pt idx="22">
                  <c:v>54.991122452598404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2-4E98-A7BE-61652E016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366.87608346982699</c:v>
                </c:pt>
                <c:pt idx="2">
                  <c:v>382.68519273858902</c:v>
                </c:pt>
                <c:pt idx="3">
                  <c:v>396.71789154480098</c:v>
                </c:pt>
                <c:pt idx="4">
                  <c:v>409.545062469453</c:v>
                </c:pt>
                <c:pt idx="5">
                  <c:v>420.44975249290297</c:v>
                </c:pt>
                <c:pt idx="6">
                  <c:v>429.45523161712703</c:v>
                </c:pt>
                <c:pt idx="7">
                  <c:v>436.98827510073102</c:v>
                </c:pt>
                <c:pt idx="8">
                  <c:v>442.94936346618999</c:v>
                </c:pt>
                <c:pt idx="9">
                  <c:v>447.57613527155399</c:v>
                </c:pt>
                <c:pt idx="10">
                  <c:v>450.16686691989997</c:v>
                </c:pt>
                <c:pt idx="11">
                  <c:v>451.88547443643</c:v>
                </c:pt>
                <c:pt idx="12">
                  <c:v>453.05096819745501</c:v>
                </c:pt>
                <c:pt idx="13">
                  <c:v>454.04048895921699</c:v>
                </c:pt>
                <c:pt idx="14">
                  <c:v>454.99950173440499</c:v>
                </c:pt>
                <c:pt idx="15">
                  <c:v>455.87823032044003</c:v>
                </c:pt>
                <c:pt idx="16">
                  <c:v>456.75349039404699</c:v>
                </c:pt>
                <c:pt idx="17">
                  <c:v>457.53821316707899</c:v>
                </c:pt>
                <c:pt idx="18">
                  <c:v>458.22381819969797</c:v>
                </c:pt>
                <c:pt idx="19">
                  <c:v>458.905480736767</c:v>
                </c:pt>
                <c:pt idx="20">
                  <c:v>459.48950493361798</c:v>
                </c:pt>
                <c:pt idx="21">
                  <c:v>460.07688860638302</c:v>
                </c:pt>
                <c:pt idx="22">
                  <c:v>460.66688424549801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04-4B61-8638-D251F1A93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366.87608346982699</c:v>
                </c:pt>
                <c:pt idx="2">
                  <c:v>382.68519273858902</c:v>
                </c:pt>
                <c:pt idx="3">
                  <c:v>396.71789154480098</c:v>
                </c:pt>
                <c:pt idx="4">
                  <c:v>409.545062469453</c:v>
                </c:pt>
                <c:pt idx="5">
                  <c:v>420.44975249290297</c:v>
                </c:pt>
                <c:pt idx="6">
                  <c:v>429.45523161712703</c:v>
                </c:pt>
                <c:pt idx="7">
                  <c:v>436.98827510073102</c:v>
                </c:pt>
                <c:pt idx="8">
                  <c:v>442.94936346618999</c:v>
                </c:pt>
                <c:pt idx="9">
                  <c:v>447.57613527155399</c:v>
                </c:pt>
                <c:pt idx="10">
                  <c:v>450.16686691989997</c:v>
                </c:pt>
                <c:pt idx="11">
                  <c:v>451.88547443643</c:v>
                </c:pt>
                <c:pt idx="12">
                  <c:v>453.05096819745501</c:v>
                </c:pt>
                <c:pt idx="13">
                  <c:v>454.04048895921699</c:v>
                </c:pt>
                <c:pt idx="14">
                  <c:v>454.99950173440499</c:v>
                </c:pt>
                <c:pt idx="15">
                  <c:v>455.87823032044003</c:v>
                </c:pt>
                <c:pt idx="16">
                  <c:v>456.75349039404699</c:v>
                </c:pt>
                <c:pt idx="17">
                  <c:v>457.53821316707899</c:v>
                </c:pt>
                <c:pt idx="18">
                  <c:v>458.22381819969797</c:v>
                </c:pt>
                <c:pt idx="19">
                  <c:v>458.905480736767</c:v>
                </c:pt>
                <c:pt idx="20">
                  <c:v>459.48950493361798</c:v>
                </c:pt>
                <c:pt idx="21">
                  <c:v>460.07688860638302</c:v>
                </c:pt>
                <c:pt idx="22">
                  <c:v>460.66688424549801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F-423C-B14F-0DAECA42B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A5-42E0-9967-0B5302D5C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5B-4C13-800C-3D3BD5E2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17-48BB-88DD-F5605D95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0.72149676652295547</c:v>
                </c:pt>
                <c:pt idx="2">
                  <c:v>1.8365076347013898</c:v>
                </c:pt>
                <c:pt idx="3">
                  <c:v>3.4365963058785143</c:v>
                </c:pt>
                <c:pt idx="4">
                  <c:v>5.5798653337449711</c:v>
                </c:pt>
                <c:pt idx="5">
                  <c:v>8.2640362787830828</c:v>
                </c:pt>
                <c:pt idx="6">
                  <c:v>11.41046300749905</c:v>
                </c:pt>
                <c:pt idx="7">
                  <c:v>14.91086849672606</c:v>
                </c:pt>
                <c:pt idx="8">
                  <c:v>18.641469496010831</c:v>
                </c:pt>
                <c:pt idx="9">
                  <c:v>22.472566949775054</c:v>
                </c:pt>
                <c:pt idx="10">
                  <c:v>26.260482181830959</c:v>
                </c:pt>
                <c:pt idx="11">
                  <c:v>29.90061230739791</c:v>
                </c:pt>
                <c:pt idx="12">
                  <c:v>33.360219849936954</c:v>
                </c:pt>
                <c:pt idx="13">
                  <c:v>36.634753790136166</c:v>
                </c:pt>
                <c:pt idx="14">
                  <c:v>39.738018360484205</c:v>
                </c:pt>
                <c:pt idx="15">
                  <c:v>42.680068285890236</c:v>
                </c:pt>
                <c:pt idx="16">
                  <c:v>45.472688492171201</c:v>
                </c:pt>
                <c:pt idx="17">
                  <c:v>48.122255566940112</c:v>
                </c:pt>
                <c:pt idx="18">
                  <c:v>50.638313793819691</c:v>
                </c:pt>
                <c:pt idx="19">
                  <c:v>53.027471349405445</c:v>
                </c:pt>
                <c:pt idx="20">
                  <c:v>55.295715963715317</c:v>
                </c:pt>
                <c:pt idx="21">
                  <c:v>57.447317783987131</c:v>
                </c:pt>
                <c:pt idx="22">
                  <c:v>59.49719638230404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0A-4AFC-BE38-B69110B0A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368.51503597447299</c:v>
                </c:pt>
                <c:pt idx="2">
                  <c:v>385.75483310899398</c:v>
                </c:pt>
                <c:pt idx="3">
                  <c:v>400.89474930673202</c:v>
                </c:pt>
                <c:pt idx="4">
                  <c:v>414.54739885035002</c:v>
                </c:pt>
                <c:pt idx="5">
                  <c:v>425.98313895529799</c:v>
                </c:pt>
                <c:pt idx="6">
                  <c:v>435.31934539001998</c:v>
                </c:pt>
                <c:pt idx="7">
                  <c:v>443.09263131877299</c:v>
                </c:pt>
                <c:pt idx="8">
                  <c:v>449.24822503508301</c:v>
                </c:pt>
                <c:pt idx="9">
                  <c:v>454.06616693974797</c:v>
                </c:pt>
                <c:pt idx="10">
                  <c:v>456.79537116544498</c:v>
                </c:pt>
                <c:pt idx="11">
                  <c:v>458.68027711369098</c:v>
                </c:pt>
                <c:pt idx="12">
                  <c:v>460.03808998426399</c:v>
                </c:pt>
                <c:pt idx="13">
                  <c:v>461.25441674155002</c:v>
                </c:pt>
                <c:pt idx="14">
                  <c:v>462.468985402545</c:v>
                </c:pt>
                <c:pt idx="15">
                  <c:v>463.61864764586198</c:v>
                </c:pt>
                <c:pt idx="16">
                  <c:v>464.78009454025198</c:v>
                </c:pt>
                <c:pt idx="17">
                  <c:v>465.85654579760501</c:v>
                </c:pt>
                <c:pt idx="18">
                  <c:v>466.83577162224901</c:v>
                </c:pt>
                <c:pt idx="19">
                  <c:v>467.81971515305003</c:v>
                </c:pt>
                <c:pt idx="20">
                  <c:v>468.70704161955302</c:v>
                </c:pt>
                <c:pt idx="21">
                  <c:v>469.60503160777699</c:v>
                </c:pt>
                <c:pt idx="22">
                  <c:v>470.51151432391703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C-45CE-8257-AF9DEE2C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368.51503597447299</c:v>
                </c:pt>
                <c:pt idx="2">
                  <c:v>385.75483310899398</c:v>
                </c:pt>
                <c:pt idx="3">
                  <c:v>400.89474930673202</c:v>
                </c:pt>
                <c:pt idx="4">
                  <c:v>414.54739885035002</c:v>
                </c:pt>
                <c:pt idx="5">
                  <c:v>425.98313895529799</c:v>
                </c:pt>
                <c:pt idx="6">
                  <c:v>435.31934539001998</c:v>
                </c:pt>
                <c:pt idx="7">
                  <c:v>443.09263131877299</c:v>
                </c:pt>
                <c:pt idx="8">
                  <c:v>449.24822503508301</c:v>
                </c:pt>
                <c:pt idx="9">
                  <c:v>454.06616693974797</c:v>
                </c:pt>
                <c:pt idx="10">
                  <c:v>456.79537116544498</c:v>
                </c:pt>
                <c:pt idx="11">
                  <c:v>458.68027711369098</c:v>
                </c:pt>
                <c:pt idx="12">
                  <c:v>460.03808998426399</c:v>
                </c:pt>
                <c:pt idx="13">
                  <c:v>461.25441674155002</c:v>
                </c:pt>
                <c:pt idx="14">
                  <c:v>462.468985402545</c:v>
                </c:pt>
                <c:pt idx="15">
                  <c:v>463.61864764586198</c:v>
                </c:pt>
                <c:pt idx="16">
                  <c:v>464.78009454025198</c:v>
                </c:pt>
                <c:pt idx="17">
                  <c:v>465.85654579760501</c:v>
                </c:pt>
                <c:pt idx="18">
                  <c:v>466.83577162224901</c:v>
                </c:pt>
                <c:pt idx="19">
                  <c:v>467.81971515305003</c:v>
                </c:pt>
                <c:pt idx="20">
                  <c:v>468.70704161955302</c:v>
                </c:pt>
                <c:pt idx="21">
                  <c:v>469.60503160777699</c:v>
                </c:pt>
                <c:pt idx="22">
                  <c:v>470.51151432391703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A1-42A3-967E-96CF9F401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0.6584987238285156</c:v>
                </c:pt>
                <c:pt idx="2">
                  <c:v>1.6950675739224819</c:v>
                </c:pt>
                <c:pt idx="3">
                  <c:v>3.2124210842880863</c:v>
                </c:pt>
                <c:pt idx="4">
                  <c:v>5.2799397630530098</c:v>
                </c:pt>
                <c:pt idx="5">
                  <c:v>7.9040440577786253</c:v>
                </c:pt>
                <c:pt idx="6">
                  <c:v>11.018936416248959</c:v>
                </c:pt>
                <c:pt idx="7">
                  <c:v>14.509205508680601</c:v>
                </c:pt>
                <c:pt idx="8">
                  <c:v>18.24886194616888</c:v>
                </c:pt>
                <c:pt idx="9">
                  <c:v>22.102280629812132</c:v>
                </c:pt>
                <c:pt idx="10">
                  <c:v>25.920276161267886</c:v>
                </c:pt>
                <c:pt idx="11">
                  <c:v>29.594013329642877</c:v>
                </c:pt>
                <c:pt idx="12">
                  <c:v>33.090569463338895</c:v>
                </c:pt>
                <c:pt idx="13">
                  <c:v>36.40065346451884</c:v>
                </c:pt>
                <c:pt idx="14">
                  <c:v>39.537761695389939</c:v>
                </c:pt>
                <c:pt idx="15">
                  <c:v>42.509664469758647</c:v>
                </c:pt>
                <c:pt idx="16">
                  <c:v>45.330942109159722</c:v>
                </c:pt>
                <c:pt idx="17">
                  <c:v>48.009600727858</c:v>
                </c:pt>
                <c:pt idx="18">
                  <c:v>50.550730068335504</c:v>
                </c:pt>
                <c:pt idx="19">
                  <c:v>52.96351539719668</c:v>
                </c:pt>
                <c:pt idx="20">
                  <c:v>55.252992106880285</c:v>
                </c:pt>
                <c:pt idx="21">
                  <c:v>57.425343946511319</c:v>
                </c:pt>
                <c:pt idx="22">
                  <c:v>59.492990464123729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E0-4051-A308-9AEC9FF7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369.20551025738399</c:v>
                </c:pt>
                <c:pt idx="2">
                  <c:v>387.22195075909701</c:v>
                </c:pt>
                <c:pt idx="3">
                  <c:v>403.16927497829801</c:v>
                </c:pt>
                <c:pt idx="4">
                  <c:v>417.59437152961101</c:v>
                </c:pt>
                <c:pt idx="5">
                  <c:v>429.72111942164003</c:v>
                </c:pt>
                <c:pt idx="6">
                  <c:v>439.615465871857</c:v>
                </c:pt>
                <c:pt idx="7">
                  <c:v>447.82755584505497</c:v>
                </c:pt>
                <c:pt idx="8">
                  <c:v>454.32242654273699</c:v>
                </c:pt>
                <c:pt idx="9">
                  <c:v>459.40127381405</c:v>
                </c:pt>
                <c:pt idx="10">
                  <c:v>462.32112192360898</c:v>
                </c:pt>
                <c:pt idx="11">
                  <c:v>464.35562064537299</c:v>
                </c:pt>
                <c:pt idx="12">
                  <c:v>465.827358391742</c:v>
                </c:pt>
                <c:pt idx="13">
                  <c:v>467.144685905443</c:v>
                </c:pt>
                <c:pt idx="14">
                  <c:v>468.45499893772302</c:v>
                </c:pt>
                <c:pt idx="15">
                  <c:v>469.70429613101697</c:v>
                </c:pt>
                <c:pt idx="16">
                  <c:v>470.962598411268</c:v>
                </c:pt>
                <c:pt idx="17">
                  <c:v>472.12384192768297</c:v>
                </c:pt>
                <c:pt idx="18">
                  <c:v>473.19065124702598</c:v>
                </c:pt>
                <c:pt idx="19">
                  <c:v>474.26224276482702</c:v>
                </c:pt>
                <c:pt idx="20">
                  <c:v>475.23595751139101</c:v>
                </c:pt>
                <c:pt idx="21">
                  <c:v>476.21889333747998</c:v>
                </c:pt>
                <c:pt idx="22">
                  <c:v>477.21169066739299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0-4FB8-AFF4-64751F552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369.20551025738399</c:v>
                </c:pt>
                <c:pt idx="2">
                  <c:v>387.22195075909701</c:v>
                </c:pt>
                <c:pt idx="3">
                  <c:v>403.16927497829801</c:v>
                </c:pt>
                <c:pt idx="4">
                  <c:v>417.59437152961101</c:v>
                </c:pt>
                <c:pt idx="5">
                  <c:v>429.72111942164003</c:v>
                </c:pt>
                <c:pt idx="6">
                  <c:v>439.615465871857</c:v>
                </c:pt>
                <c:pt idx="7">
                  <c:v>447.82755584505497</c:v>
                </c:pt>
                <c:pt idx="8">
                  <c:v>454.32242654273699</c:v>
                </c:pt>
                <c:pt idx="9">
                  <c:v>459.40127381405</c:v>
                </c:pt>
                <c:pt idx="10">
                  <c:v>462.32112192360898</c:v>
                </c:pt>
                <c:pt idx="11">
                  <c:v>464.35562064537299</c:v>
                </c:pt>
                <c:pt idx="12">
                  <c:v>465.827358391742</c:v>
                </c:pt>
                <c:pt idx="13">
                  <c:v>467.144685905443</c:v>
                </c:pt>
                <c:pt idx="14">
                  <c:v>468.45499893772302</c:v>
                </c:pt>
                <c:pt idx="15">
                  <c:v>469.70429613101697</c:v>
                </c:pt>
                <c:pt idx="16">
                  <c:v>470.962598411268</c:v>
                </c:pt>
                <c:pt idx="17">
                  <c:v>472.12384192768297</c:v>
                </c:pt>
                <c:pt idx="18">
                  <c:v>473.19065124702598</c:v>
                </c:pt>
                <c:pt idx="19">
                  <c:v>474.26224276482702</c:v>
                </c:pt>
                <c:pt idx="20">
                  <c:v>475.23595751139101</c:v>
                </c:pt>
                <c:pt idx="21">
                  <c:v>476.21889333747998</c:v>
                </c:pt>
                <c:pt idx="22">
                  <c:v>477.21169066739299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02-4DD3-9EC3-721C2C9E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0.71266205175170017</c:v>
                </c:pt>
                <c:pt idx="2">
                  <c:v>1.7661992345869737</c:v>
                </c:pt>
                <c:pt idx="3">
                  <c:v>3.2331439920168625</c:v>
                </c:pt>
                <c:pt idx="4">
                  <c:v>5.1627883530392049</c:v>
                </c:pt>
                <c:pt idx="5">
                  <c:v>7.5623427551640869</c:v>
                </c:pt>
                <c:pt idx="6">
                  <c:v>10.377589818753885</c:v>
                </c:pt>
                <c:pt idx="7">
                  <c:v>13.525017996872279</c:v>
                </c:pt>
                <c:pt idx="8">
                  <c:v>16.900273337486936</c:v>
                </c:pt>
                <c:pt idx="9">
                  <c:v>20.389893851511822</c:v>
                </c:pt>
                <c:pt idx="10">
                  <c:v>23.866466746747871</c:v>
                </c:pt>
                <c:pt idx="11">
                  <c:v>27.230043508622082</c:v>
                </c:pt>
                <c:pt idx="12">
                  <c:v>30.443716618738936</c:v>
                </c:pt>
                <c:pt idx="13">
                  <c:v>33.497591330745671</c:v>
                </c:pt>
                <c:pt idx="14">
                  <c:v>36.397143219717606</c:v>
                </c:pt>
                <c:pt idx="15">
                  <c:v>39.151294923036687</c:v>
                </c:pt>
                <c:pt idx="16">
                  <c:v>41.769725044216784</c:v>
                </c:pt>
                <c:pt idx="17">
                  <c:v>44.259465977555969</c:v>
                </c:pt>
                <c:pt idx="18">
                  <c:v>46.626734639424249</c:v>
                </c:pt>
                <c:pt idx="19">
                  <c:v>48.877494185119716</c:v>
                </c:pt>
                <c:pt idx="20">
                  <c:v>51.018019871832486</c:v>
                </c:pt>
                <c:pt idx="21">
                  <c:v>53.051968291689953</c:v>
                </c:pt>
                <c:pt idx="22">
                  <c:v>54.990787234897141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7-41E2-A11F-6BF9CEA22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367.01243898981602</c:v>
                </c:pt>
                <c:pt idx="2">
                  <c:v>382.989119699936</c:v>
                </c:pt>
                <c:pt idx="3">
                  <c:v>397.23900878340697</c:v>
                </c:pt>
                <c:pt idx="4">
                  <c:v>410.32629873322799</c:v>
                </c:pt>
                <c:pt idx="5">
                  <c:v>421.532941842338</c:v>
                </c:pt>
                <c:pt idx="6">
                  <c:v>430.85059364892697</c:v>
                </c:pt>
                <c:pt idx="7">
                  <c:v>438.691820975925</c:v>
                </c:pt>
                <c:pt idx="8">
                  <c:v>444.94599804712402</c:v>
                </c:pt>
                <c:pt idx="9">
                  <c:v>449.84105235450699</c:v>
                </c:pt>
                <c:pt idx="10">
                  <c:v>452.64797151173099</c:v>
                </c:pt>
                <c:pt idx="11">
                  <c:v>454.53803300748302</c:v>
                </c:pt>
                <c:pt idx="12">
                  <c:v>455.84133832025998</c:v>
                </c:pt>
                <c:pt idx="13">
                  <c:v>456.94645686259901</c:v>
                </c:pt>
                <c:pt idx="14">
                  <c:v>458.01652707197701</c:v>
                </c:pt>
                <c:pt idx="15">
                  <c:v>459.004387677897</c:v>
                </c:pt>
                <c:pt idx="16">
                  <c:v>459.98525569817298</c:v>
                </c:pt>
                <c:pt idx="17">
                  <c:v>460.86553494568398</c:v>
                </c:pt>
                <c:pt idx="18">
                  <c:v>461.64288206677799</c:v>
                </c:pt>
                <c:pt idx="19">
                  <c:v>462.41584685670398</c:v>
                </c:pt>
                <c:pt idx="20">
                  <c:v>463.08558654509602</c:v>
                </c:pt>
                <c:pt idx="21">
                  <c:v>463.75736981652602</c:v>
                </c:pt>
                <c:pt idx="22">
                  <c:v>464.43484939931602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23-4632-8A0A-E7424077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367.01243898981602</c:v>
                </c:pt>
                <c:pt idx="2">
                  <c:v>382.989119699936</c:v>
                </c:pt>
                <c:pt idx="3">
                  <c:v>397.23900878340697</c:v>
                </c:pt>
                <c:pt idx="4">
                  <c:v>410.32629873322799</c:v>
                </c:pt>
                <c:pt idx="5">
                  <c:v>421.532941842338</c:v>
                </c:pt>
                <c:pt idx="6">
                  <c:v>430.85059364892697</c:v>
                </c:pt>
                <c:pt idx="7">
                  <c:v>438.691820975925</c:v>
                </c:pt>
                <c:pt idx="8">
                  <c:v>444.94599804712402</c:v>
                </c:pt>
                <c:pt idx="9">
                  <c:v>449.84105235450699</c:v>
                </c:pt>
                <c:pt idx="10">
                  <c:v>452.64797151173099</c:v>
                </c:pt>
                <c:pt idx="11">
                  <c:v>454.53803300748302</c:v>
                </c:pt>
                <c:pt idx="12">
                  <c:v>455.84133832025998</c:v>
                </c:pt>
                <c:pt idx="13">
                  <c:v>456.94645686259901</c:v>
                </c:pt>
                <c:pt idx="14">
                  <c:v>458.01652707197701</c:v>
                </c:pt>
                <c:pt idx="15">
                  <c:v>459.004387677897</c:v>
                </c:pt>
                <c:pt idx="16">
                  <c:v>459.98525569817298</c:v>
                </c:pt>
                <c:pt idx="17">
                  <c:v>460.86553494568398</c:v>
                </c:pt>
                <c:pt idx="18">
                  <c:v>461.64288206677799</c:v>
                </c:pt>
                <c:pt idx="19">
                  <c:v>462.41584685670398</c:v>
                </c:pt>
                <c:pt idx="20">
                  <c:v>463.08558654509602</c:v>
                </c:pt>
                <c:pt idx="21">
                  <c:v>463.75736981652602</c:v>
                </c:pt>
                <c:pt idx="22">
                  <c:v>464.43484939931602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3B-45C3-B901-55765CC4C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0.65049518630960756</c:v>
                </c:pt>
                <c:pt idx="2">
                  <c:v>1.630782720369417</c:v>
                </c:pt>
                <c:pt idx="3">
                  <c:v>3.0194473461485627</c:v>
                </c:pt>
                <c:pt idx="4">
                  <c:v>4.8788817543695462</c:v>
                </c:pt>
                <c:pt idx="5">
                  <c:v>7.2211164562784758</c:v>
                </c:pt>
                <c:pt idx="6">
                  <c:v>10.001072985619896</c:v>
                </c:pt>
                <c:pt idx="7">
                  <c:v>13.135799801855431</c:v>
                </c:pt>
                <c:pt idx="8">
                  <c:v>16.517592941054815</c:v>
                </c:pt>
                <c:pt idx="9">
                  <c:v>20.030227074784392</c:v>
                </c:pt>
                <c:pt idx="10">
                  <c:v>23.535431634521732</c:v>
                </c:pt>
                <c:pt idx="11">
                  <c:v>26.932379436416689</c:v>
                </c:pt>
                <c:pt idx="12">
                  <c:v>30.18127073849066</c:v>
                </c:pt>
                <c:pt idx="13">
                  <c:v>33.268352322786519</c:v>
                </c:pt>
                <c:pt idx="14">
                  <c:v>36.201012420935271</c:v>
                </c:pt>
                <c:pt idx="15">
                  <c:v>38.987407021391874</c:v>
                </c:pt>
                <c:pt idx="16">
                  <c:v>41.636807660757903</c:v>
                </c:pt>
                <c:pt idx="17">
                  <c:v>44.154191216773455</c:v>
                </c:pt>
                <c:pt idx="18">
                  <c:v>46.546295408232986</c:v>
                </c:pt>
                <c:pt idx="19">
                  <c:v>48.821095232359511</c:v>
                </c:pt>
                <c:pt idx="20">
                  <c:v>50.982162451423683</c:v>
                </c:pt>
                <c:pt idx="21">
                  <c:v>53.035279239623875</c:v>
                </c:pt>
                <c:pt idx="22">
                  <c:v>54.993479409612256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AA-4CE8-87EF-C22A416E8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367.71944597149502</c:v>
                </c:pt>
                <c:pt idx="2">
                  <c:v>384.47312419764302</c:v>
                </c:pt>
                <c:pt idx="3">
                  <c:v>399.51470476202297</c:v>
                </c:pt>
                <c:pt idx="4">
                  <c:v>413.38088189520403</c:v>
                </c:pt>
                <c:pt idx="5">
                  <c:v>425.28472095780899</c:v>
                </c:pt>
                <c:pt idx="6">
                  <c:v>435.19696457686598</c:v>
                </c:pt>
                <c:pt idx="7">
                  <c:v>443.51939693229002</c:v>
                </c:pt>
                <c:pt idx="8">
                  <c:v>450.14977749001702</c:v>
                </c:pt>
                <c:pt idx="9">
                  <c:v>455.32855535449198</c:v>
                </c:pt>
                <c:pt idx="10">
                  <c:v>458.35047785985802</c:v>
                </c:pt>
                <c:pt idx="11">
                  <c:v>460.41061245438499</c:v>
                </c:pt>
                <c:pt idx="12">
                  <c:v>461.85172685404399</c:v>
                </c:pt>
                <c:pt idx="13">
                  <c:v>463.08421677953203</c:v>
                </c:pt>
                <c:pt idx="14">
                  <c:v>464.27072472136598</c:v>
                </c:pt>
                <c:pt idx="15">
                  <c:v>465.36472722227302</c:v>
                </c:pt>
                <c:pt idx="16">
                  <c:v>466.445556507552</c:v>
                </c:pt>
                <c:pt idx="17">
                  <c:v>467.426784788644</c:v>
                </c:pt>
                <c:pt idx="18">
                  <c:v>468.30683119184499</c:v>
                </c:pt>
                <c:pt idx="19">
                  <c:v>469.178667066451</c:v>
                </c:pt>
                <c:pt idx="20">
                  <c:v>469.94818401880201</c:v>
                </c:pt>
                <c:pt idx="21">
                  <c:v>470.72273278968299</c:v>
                </c:pt>
                <c:pt idx="22">
                  <c:v>471.495436622574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C2-401A-8EF3-B347CEF08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367.71944597149502</c:v>
                </c:pt>
                <c:pt idx="2">
                  <c:v>384.47312419764302</c:v>
                </c:pt>
                <c:pt idx="3">
                  <c:v>399.51470476202297</c:v>
                </c:pt>
                <c:pt idx="4">
                  <c:v>413.38088189520403</c:v>
                </c:pt>
                <c:pt idx="5">
                  <c:v>425.28472095780899</c:v>
                </c:pt>
                <c:pt idx="6">
                  <c:v>435.19696457686598</c:v>
                </c:pt>
                <c:pt idx="7">
                  <c:v>443.51939693229002</c:v>
                </c:pt>
                <c:pt idx="8">
                  <c:v>450.14977749001702</c:v>
                </c:pt>
                <c:pt idx="9">
                  <c:v>455.32855535449198</c:v>
                </c:pt>
                <c:pt idx="10">
                  <c:v>458.35047785985802</c:v>
                </c:pt>
                <c:pt idx="11">
                  <c:v>460.41061245438499</c:v>
                </c:pt>
                <c:pt idx="12">
                  <c:v>461.85172685404399</c:v>
                </c:pt>
                <c:pt idx="13">
                  <c:v>463.08421677953203</c:v>
                </c:pt>
                <c:pt idx="14">
                  <c:v>464.27072472136598</c:v>
                </c:pt>
                <c:pt idx="15">
                  <c:v>465.36472722227302</c:v>
                </c:pt>
                <c:pt idx="16">
                  <c:v>466.445556507552</c:v>
                </c:pt>
                <c:pt idx="17">
                  <c:v>467.426784788644</c:v>
                </c:pt>
                <c:pt idx="18">
                  <c:v>468.30683119184499</c:v>
                </c:pt>
                <c:pt idx="19">
                  <c:v>469.178667066451</c:v>
                </c:pt>
                <c:pt idx="20">
                  <c:v>469.94818401880201</c:v>
                </c:pt>
                <c:pt idx="21">
                  <c:v>470.72273278968299</c:v>
                </c:pt>
                <c:pt idx="22">
                  <c:v>471.495436622574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36-4CFC-BF54-B19C2D80D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0.72942417915329294</c:v>
                </c:pt>
                <c:pt idx="2">
                  <c:v>1.8468754929994335</c:v>
                </c:pt>
                <c:pt idx="3">
                  <c:v>3.4423989548550082</c:v>
                </c:pt>
                <c:pt idx="4">
                  <c:v>5.5726258676901725</c:v>
                </c:pt>
                <c:pt idx="5">
                  <c:v>8.2389324755833275</c:v>
                </c:pt>
                <c:pt idx="6">
                  <c:v>11.366661095179953</c:v>
                </c:pt>
                <c:pt idx="7">
                  <c:v>14.85069996064431</c:v>
                </c:pt>
                <c:pt idx="8">
                  <c:v>18.567819038098186</c:v>
                </c:pt>
                <c:pt idx="9">
                  <c:v>22.390060569924351</c:v>
                </c:pt>
                <c:pt idx="10">
                  <c:v>26.177104370562255</c:v>
                </c:pt>
                <c:pt idx="11">
                  <c:v>29.822711025973504</c:v>
                </c:pt>
                <c:pt idx="12">
                  <c:v>33.291760210012754</c:v>
                </c:pt>
                <c:pt idx="13">
                  <c:v>36.577879856461735</c:v>
                </c:pt>
                <c:pt idx="14">
                  <c:v>39.690327986830944</c:v>
                </c:pt>
                <c:pt idx="15">
                  <c:v>42.640787476565997</c:v>
                </c:pt>
                <c:pt idx="16">
                  <c:v>45.440930041139183</c:v>
                </c:pt>
                <c:pt idx="17">
                  <c:v>48.099024417445477</c:v>
                </c:pt>
                <c:pt idx="18">
                  <c:v>50.622156428382439</c:v>
                </c:pt>
                <c:pt idx="19">
                  <c:v>53.017154946925473</c:v>
                </c:pt>
                <c:pt idx="20">
                  <c:v>55.29097380127115</c:v>
                </c:pt>
                <c:pt idx="21">
                  <c:v>57.447806231502582</c:v>
                </c:pt>
                <c:pt idx="22">
                  <c:v>59.500048199812426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0B-46EF-9D8B-0103FACAA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368.66953086117002</c:v>
                </c:pt>
                <c:pt idx="2">
                  <c:v>386.099179588075</c:v>
                </c:pt>
                <c:pt idx="3">
                  <c:v>401.48464712288501</c:v>
                </c:pt>
                <c:pt idx="4">
                  <c:v>415.43232507793402</c:v>
                </c:pt>
                <c:pt idx="5">
                  <c:v>427.205733646863</c:v>
                </c:pt>
                <c:pt idx="6">
                  <c:v>436.883539849947</c:v>
                </c:pt>
                <c:pt idx="7">
                  <c:v>444.99035776127602</c:v>
                </c:pt>
                <c:pt idx="8">
                  <c:v>451.45837080618799</c:v>
                </c:pt>
                <c:pt idx="9">
                  <c:v>456.55896919006398</c:v>
                </c:pt>
                <c:pt idx="10">
                  <c:v>459.51353267600302</c:v>
                </c:pt>
                <c:pt idx="11">
                  <c:v>461.57631311840697</c:v>
                </c:pt>
                <c:pt idx="12">
                  <c:v>463.07781116784201</c:v>
                </c:pt>
                <c:pt idx="13">
                  <c:v>464.41612598075</c:v>
                </c:pt>
                <c:pt idx="14">
                  <c:v>465.750229978802</c:v>
                </c:pt>
                <c:pt idx="15">
                  <c:v>467.01816373352398</c:v>
                </c:pt>
                <c:pt idx="16">
                  <c:v>468.29508857815</c:v>
                </c:pt>
                <c:pt idx="17">
                  <c:v>469.47682029156402</c:v>
                </c:pt>
                <c:pt idx="18">
                  <c:v>470.55821358974902</c:v>
                </c:pt>
                <c:pt idx="19">
                  <c:v>471.644322786293</c:v>
                </c:pt>
                <c:pt idx="20">
                  <c:v>472.628293700764</c:v>
                </c:pt>
                <c:pt idx="21">
                  <c:v>473.62153208346803</c:v>
                </c:pt>
                <c:pt idx="22">
                  <c:v>474.62731554559502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6F-4D0F-A1FC-E0895A513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368.66953086117002</c:v>
                </c:pt>
                <c:pt idx="2">
                  <c:v>386.099179588075</c:v>
                </c:pt>
                <c:pt idx="3">
                  <c:v>401.48464712288501</c:v>
                </c:pt>
                <c:pt idx="4">
                  <c:v>415.43232507793402</c:v>
                </c:pt>
                <c:pt idx="5">
                  <c:v>427.205733646863</c:v>
                </c:pt>
                <c:pt idx="6">
                  <c:v>436.883539849947</c:v>
                </c:pt>
                <c:pt idx="7">
                  <c:v>444.99035776127602</c:v>
                </c:pt>
                <c:pt idx="8">
                  <c:v>451.45837080618799</c:v>
                </c:pt>
                <c:pt idx="9">
                  <c:v>456.55896919006398</c:v>
                </c:pt>
                <c:pt idx="10">
                  <c:v>459.51353267600302</c:v>
                </c:pt>
                <c:pt idx="11">
                  <c:v>461.57631311840697</c:v>
                </c:pt>
                <c:pt idx="12">
                  <c:v>463.07781116784201</c:v>
                </c:pt>
                <c:pt idx="13">
                  <c:v>464.41612598075</c:v>
                </c:pt>
                <c:pt idx="14">
                  <c:v>465.750229978802</c:v>
                </c:pt>
                <c:pt idx="15">
                  <c:v>467.01816373352398</c:v>
                </c:pt>
                <c:pt idx="16">
                  <c:v>468.29508857815</c:v>
                </c:pt>
                <c:pt idx="17">
                  <c:v>469.47682029156402</c:v>
                </c:pt>
                <c:pt idx="18">
                  <c:v>470.55821358974902</c:v>
                </c:pt>
                <c:pt idx="19">
                  <c:v>471.644322786293</c:v>
                </c:pt>
                <c:pt idx="20">
                  <c:v>472.628293700764</c:v>
                </c:pt>
                <c:pt idx="21">
                  <c:v>473.62153208346803</c:v>
                </c:pt>
                <c:pt idx="22">
                  <c:v>474.62731554559502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3C-4DC6-A96C-A8BDEA39F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0.66602972671702121</c:v>
                </c:pt>
                <c:pt idx="2">
                  <c:v>1.7064940717310795</c:v>
                </c:pt>
                <c:pt idx="3">
                  <c:v>3.2186998431627201</c:v>
                </c:pt>
                <c:pt idx="4">
                  <c:v>5.2748485775120262</c:v>
                </c:pt>
                <c:pt idx="5">
                  <c:v>7.882037725301327</c:v>
                </c:pt>
                <c:pt idx="6">
                  <c:v>10.97568989532669</c:v>
                </c:pt>
                <c:pt idx="7">
                  <c:v>14.450286542030998</c:v>
                </c:pt>
                <c:pt idx="8">
                  <c:v>18.177984637639156</c:v>
                </c:pt>
                <c:pt idx="9">
                  <c:v>22.027295459305051</c:v>
                </c:pt>
                <c:pt idx="10">
                  <c:v>25.846158751585481</c:v>
                </c:pt>
                <c:pt idx="11">
                  <c:v>29.527728370170202</c:v>
                </c:pt>
                <c:pt idx="12">
                  <c:v>33.033987666810695</c:v>
                </c:pt>
                <c:pt idx="13">
                  <c:v>36.354681475580286</c:v>
                </c:pt>
                <c:pt idx="14">
                  <c:v>39.501272304903345</c:v>
                </c:pt>
                <c:pt idx="15">
                  <c:v>42.484713158783393</c:v>
                </c:pt>
                <c:pt idx="16">
                  <c:v>45.316311291244439</c:v>
                </c:pt>
                <c:pt idx="17">
                  <c:v>48.00221264649327</c:v>
                </c:pt>
                <c:pt idx="18">
                  <c:v>50.550111769018336</c:v>
                </c:pt>
                <c:pt idx="19">
                  <c:v>52.968983555734603</c:v>
                </c:pt>
                <c:pt idx="20">
                  <c:v>55.262941628475325</c:v>
                </c:pt>
                <c:pt idx="21">
                  <c:v>57.438447026423368</c:v>
                </c:pt>
                <c:pt idx="22">
                  <c:v>59.509544537035495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A4-40A6-9213-BED90A498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369.39400506191299</c:v>
                </c:pt>
                <c:pt idx="2">
                  <c:v>387.63051230533898</c:v>
                </c:pt>
                <c:pt idx="3">
                  <c:v>403.843595602964</c:v>
                </c:pt>
                <c:pt idx="4">
                  <c:v>418.59956102507101</c:v>
                </c:pt>
                <c:pt idx="5">
                  <c:v>431.08956137915601</c:v>
                </c:pt>
                <c:pt idx="6">
                  <c:v>441.36625535879898</c:v>
                </c:pt>
                <c:pt idx="7">
                  <c:v>449.94885894706698</c:v>
                </c:pt>
                <c:pt idx="8">
                  <c:v>456.784142834688</c:v>
                </c:pt>
                <c:pt idx="9">
                  <c:v>462.15945926179597</c:v>
                </c:pt>
                <c:pt idx="10">
                  <c:v>465.32412719504799</c:v>
                </c:pt>
                <c:pt idx="11">
                  <c:v>467.55430493550199</c:v>
                </c:pt>
                <c:pt idx="12">
                  <c:v>469.19329911689101</c:v>
                </c:pt>
                <c:pt idx="13">
                  <c:v>470.66137445804299</c:v>
                </c:pt>
                <c:pt idx="14">
                  <c:v>472.11534195481801</c:v>
                </c:pt>
                <c:pt idx="15">
                  <c:v>473.49386646371897</c:v>
                </c:pt>
                <c:pt idx="16">
                  <c:v>474.87606180729802</c:v>
                </c:pt>
                <c:pt idx="17">
                  <c:v>476.16538436229001</c:v>
                </c:pt>
                <c:pt idx="18">
                  <c:v>477.35687867419801</c:v>
                </c:pt>
                <c:pt idx="19">
                  <c:v>478.549245979148</c:v>
                </c:pt>
                <c:pt idx="20">
                  <c:v>479.64147701592799</c:v>
                </c:pt>
                <c:pt idx="21">
                  <c:v>480.74579077642602</c:v>
                </c:pt>
                <c:pt idx="22">
                  <c:v>481.85481931194801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7-46CC-A7D9-0573EF880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369.39400506191299</c:v>
                </c:pt>
                <c:pt idx="2">
                  <c:v>387.63051230533898</c:v>
                </c:pt>
                <c:pt idx="3">
                  <c:v>403.843595602964</c:v>
                </c:pt>
                <c:pt idx="4">
                  <c:v>418.59956102507101</c:v>
                </c:pt>
                <c:pt idx="5">
                  <c:v>431.08956137915601</c:v>
                </c:pt>
                <c:pt idx="6">
                  <c:v>441.36625535879898</c:v>
                </c:pt>
                <c:pt idx="7">
                  <c:v>449.94885894706698</c:v>
                </c:pt>
                <c:pt idx="8">
                  <c:v>456.784142834688</c:v>
                </c:pt>
                <c:pt idx="9">
                  <c:v>462.15945926179597</c:v>
                </c:pt>
                <c:pt idx="10">
                  <c:v>465.32412719504799</c:v>
                </c:pt>
                <c:pt idx="11">
                  <c:v>467.55430493550199</c:v>
                </c:pt>
                <c:pt idx="12">
                  <c:v>469.19329911689101</c:v>
                </c:pt>
                <c:pt idx="13">
                  <c:v>470.66137445804299</c:v>
                </c:pt>
                <c:pt idx="14">
                  <c:v>472.11534195481801</c:v>
                </c:pt>
                <c:pt idx="15">
                  <c:v>473.49386646371897</c:v>
                </c:pt>
                <c:pt idx="16">
                  <c:v>474.87606180729802</c:v>
                </c:pt>
                <c:pt idx="17">
                  <c:v>476.16538436229001</c:v>
                </c:pt>
                <c:pt idx="18">
                  <c:v>477.35687867419801</c:v>
                </c:pt>
                <c:pt idx="19">
                  <c:v>478.549245979148</c:v>
                </c:pt>
                <c:pt idx="20">
                  <c:v>479.64147701592799</c:v>
                </c:pt>
                <c:pt idx="21">
                  <c:v>480.74579077642602</c:v>
                </c:pt>
                <c:pt idx="22">
                  <c:v>481.85481931194801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F5-4F0E-9603-70845C27D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0.72960127534777985</c:v>
                </c:pt>
                <c:pt idx="2">
                  <c:v>1.8090268652755093</c:v>
                </c:pt>
                <c:pt idx="3">
                  <c:v>3.3101821469052273</c:v>
                </c:pt>
                <c:pt idx="4">
                  <c:v>5.2793108585199917</c:v>
                </c:pt>
                <c:pt idx="5">
                  <c:v>7.7188567125433867</c:v>
                </c:pt>
                <c:pt idx="6">
                  <c:v>10.568099426231059</c:v>
                </c:pt>
                <c:pt idx="7">
                  <c:v>13.740162204781214</c:v>
                </c:pt>
                <c:pt idx="8">
                  <c:v>17.129351606848697</c:v>
                </c:pt>
                <c:pt idx="9">
                  <c:v>20.622693491190258</c:v>
                </c:pt>
                <c:pt idx="10">
                  <c:v>24.093816955915003</c:v>
                </c:pt>
                <c:pt idx="11">
                  <c:v>27.444858306873698</c:v>
                </c:pt>
                <c:pt idx="12">
                  <c:v>30.641385897058925</c:v>
                </c:pt>
                <c:pt idx="13">
                  <c:v>33.675521007907506</c:v>
                </c:pt>
                <c:pt idx="14">
                  <c:v>36.554197494346916</c:v>
                </c:pt>
                <c:pt idx="15">
                  <c:v>39.287218605122511</c:v>
                </c:pt>
                <c:pt idx="16">
                  <c:v>41.884777812504822</c:v>
                </c:pt>
                <c:pt idx="17">
                  <c:v>44.354191885234663</c:v>
                </c:pt>
                <c:pt idx="18">
                  <c:v>46.701808406843348</c:v>
                </c:pt>
                <c:pt idx="19">
                  <c:v>48.933695154631032</c:v>
                </c:pt>
                <c:pt idx="20">
                  <c:v>51.056165201054405</c:v>
                </c:pt>
                <c:pt idx="21">
                  <c:v>53.072912536388664</c:v>
                </c:pt>
                <c:pt idx="22">
                  <c:v>54.9953875116069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B1-4663-A972-E922741DC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366.673259107371</c:v>
                </c:pt>
                <c:pt idx="2">
                  <c:v>382.25630556885699</c:v>
                </c:pt>
                <c:pt idx="3">
                  <c:v>396.06603470996703</c:v>
                </c:pt>
                <c:pt idx="4">
                  <c:v>408.67326670574897</c:v>
                </c:pt>
                <c:pt idx="5">
                  <c:v>419.39255994190802</c:v>
                </c:pt>
                <c:pt idx="6">
                  <c:v>428.25235232275998</c:v>
                </c:pt>
                <c:pt idx="7">
                  <c:v>435.68220214228199</c:v>
                </c:pt>
                <c:pt idx="8">
                  <c:v>441.58485064017498</c:v>
                </c:pt>
                <c:pt idx="9">
                  <c:v>446.18929386812403</c:v>
                </c:pt>
                <c:pt idx="10">
                  <c:v>448.77543773328301</c:v>
                </c:pt>
                <c:pt idx="11">
                  <c:v>450.49806827877097</c:v>
                </c:pt>
                <c:pt idx="12">
                  <c:v>451.67337079030898</c:v>
                </c:pt>
                <c:pt idx="13">
                  <c:v>452.67605009047003</c:v>
                </c:pt>
                <c:pt idx="14">
                  <c:v>453.659681164755</c:v>
                </c:pt>
                <c:pt idx="15">
                  <c:v>454.57243526005698</c:v>
                </c:pt>
                <c:pt idx="16">
                  <c:v>455.48549937738301</c:v>
                </c:pt>
                <c:pt idx="17">
                  <c:v>456.30415594580103</c:v>
                </c:pt>
                <c:pt idx="18">
                  <c:v>457.02515266594702</c:v>
                </c:pt>
                <c:pt idx="19">
                  <c:v>457.74511203946901</c:v>
                </c:pt>
                <c:pt idx="20">
                  <c:v>458.36538863038498</c:v>
                </c:pt>
                <c:pt idx="21">
                  <c:v>458.99004950218603</c:v>
                </c:pt>
                <c:pt idx="22">
                  <c:v>459.62210951991199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7-44EA-ADD2-0590661BD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366.673259107371</c:v>
                </c:pt>
                <c:pt idx="2">
                  <c:v>382.25630556885699</c:v>
                </c:pt>
                <c:pt idx="3">
                  <c:v>396.06603470996703</c:v>
                </c:pt>
                <c:pt idx="4">
                  <c:v>408.67326670574897</c:v>
                </c:pt>
                <c:pt idx="5">
                  <c:v>419.39255994190802</c:v>
                </c:pt>
                <c:pt idx="6">
                  <c:v>428.25235232275998</c:v>
                </c:pt>
                <c:pt idx="7">
                  <c:v>435.68220214228199</c:v>
                </c:pt>
                <c:pt idx="8">
                  <c:v>441.58485064017498</c:v>
                </c:pt>
                <c:pt idx="9">
                  <c:v>446.18929386812403</c:v>
                </c:pt>
                <c:pt idx="10">
                  <c:v>448.77543773328301</c:v>
                </c:pt>
                <c:pt idx="11">
                  <c:v>450.49806827877097</c:v>
                </c:pt>
                <c:pt idx="12">
                  <c:v>451.67337079030898</c:v>
                </c:pt>
                <c:pt idx="13">
                  <c:v>452.67605009047003</c:v>
                </c:pt>
                <c:pt idx="14">
                  <c:v>453.659681164755</c:v>
                </c:pt>
                <c:pt idx="15">
                  <c:v>454.57243526005698</c:v>
                </c:pt>
                <c:pt idx="16">
                  <c:v>455.48549937738301</c:v>
                </c:pt>
                <c:pt idx="17">
                  <c:v>456.30415594580103</c:v>
                </c:pt>
                <c:pt idx="18">
                  <c:v>457.02515266594702</c:v>
                </c:pt>
                <c:pt idx="19">
                  <c:v>457.74511203946901</c:v>
                </c:pt>
                <c:pt idx="20">
                  <c:v>458.36538863038498</c:v>
                </c:pt>
                <c:pt idx="21">
                  <c:v>458.99004950218603</c:v>
                </c:pt>
                <c:pt idx="22">
                  <c:v>459.62210951991199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51-4588-A5A0-B89B72F75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0.66607908711420194</c:v>
                </c:pt>
                <c:pt idx="2">
                  <c:v>1.6710209672366805</c:v>
                </c:pt>
                <c:pt idx="3">
                  <c:v>3.0933515085481478</c:v>
                </c:pt>
                <c:pt idx="4">
                  <c:v>4.9930706317182105</c:v>
                </c:pt>
                <c:pt idx="5">
                  <c:v>7.3769301370644413</c:v>
                </c:pt>
                <c:pt idx="6">
                  <c:v>10.193601932211882</c:v>
                </c:pt>
                <c:pt idx="7">
                  <c:v>13.355754037661626</c:v>
                </c:pt>
                <c:pt idx="8">
                  <c:v>16.753815826011564</c:v>
                </c:pt>
                <c:pt idx="9">
                  <c:v>20.271808752466669</c:v>
                </c:pt>
                <c:pt idx="10">
                  <c:v>23.772505132005016</c:v>
                </c:pt>
                <c:pt idx="11">
                  <c:v>27.157291095543101</c:v>
                </c:pt>
                <c:pt idx="12">
                  <c:v>30.38900571355413</c:v>
                </c:pt>
                <c:pt idx="13">
                  <c:v>33.456065066694677</c:v>
                </c:pt>
                <c:pt idx="14">
                  <c:v>36.367414038669132</c:v>
                </c:pt>
                <c:pt idx="15">
                  <c:v>39.132151177133508</c:v>
                </c:pt>
                <c:pt idx="16">
                  <c:v>41.760109809940474</c:v>
                </c:pt>
                <c:pt idx="17">
                  <c:v>44.256587171964867</c:v>
                </c:pt>
                <c:pt idx="18">
                  <c:v>46.628480964527739</c:v>
                </c:pt>
                <c:pt idx="19">
                  <c:v>48.883870613640156</c:v>
                </c:pt>
                <c:pt idx="20">
                  <c:v>51.026386225541117</c:v>
                </c:pt>
                <c:pt idx="21">
                  <c:v>53.061846508922052</c:v>
                </c:pt>
                <c:pt idx="22">
                  <c:v>55.003273042151022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7B-4758-A892-AEAD00FAB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367.37495259387299</c:v>
                </c:pt>
                <c:pt idx="2">
                  <c:v>383.72887507205002</c:v>
                </c:pt>
                <c:pt idx="3">
                  <c:v>398.32056936382997</c:v>
                </c:pt>
                <c:pt idx="4">
                  <c:v>411.68948433468302</c:v>
                </c:pt>
                <c:pt idx="5">
                  <c:v>423.08431780498898</c:v>
                </c:pt>
                <c:pt idx="6">
                  <c:v>432.511341469662</c:v>
                </c:pt>
                <c:pt idx="7">
                  <c:v>440.39449348641301</c:v>
                </c:pt>
                <c:pt idx="8">
                  <c:v>446.64787471723002</c:v>
                </c:pt>
                <c:pt idx="9">
                  <c:v>451.51439122740697</c:v>
                </c:pt>
                <c:pt idx="10">
                  <c:v>454.29834995959197</c:v>
                </c:pt>
                <c:pt idx="11">
                  <c:v>456.17747829071698</c:v>
                </c:pt>
                <c:pt idx="12">
                  <c:v>457.47974701007598</c:v>
                </c:pt>
                <c:pt idx="13">
                  <c:v>458.60076747393799</c:v>
                </c:pt>
                <c:pt idx="14">
                  <c:v>459.69309374994401</c:v>
                </c:pt>
                <c:pt idx="15">
                  <c:v>460.70519332762098</c:v>
                </c:pt>
                <c:pt idx="16">
                  <c:v>461.71207558079902</c:v>
                </c:pt>
                <c:pt idx="17">
                  <c:v>462.62601475547598</c:v>
                </c:pt>
                <c:pt idx="18">
                  <c:v>463.444392776021</c:v>
                </c:pt>
                <c:pt idx="19">
                  <c:v>464.25820736008501</c:v>
                </c:pt>
                <c:pt idx="20">
                  <c:v>464.97337085586599</c:v>
                </c:pt>
                <c:pt idx="21">
                  <c:v>465.69613164712501</c:v>
                </c:pt>
                <c:pt idx="22">
                  <c:v>466.41895478070097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CF-4660-8056-CDA6454F3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367.37495259387299</c:v>
                </c:pt>
                <c:pt idx="2">
                  <c:v>383.72887507205002</c:v>
                </c:pt>
                <c:pt idx="3">
                  <c:v>398.32056936382997</c:v>
                </c:pt>
                <c:pt idx="4">
                  <c:v>411.68948433468302</c:v>
                </c:pt>
                <c:pt idx="5">
                  <c:v>423.08431780498898</c:v>
                </c:pt>
                <c:pt idx="6">
                  <c:v>432.511341469662</c:v>
                </c:pt>
                <c:pt idx="7">
                  <c:v>440.39449348641301</c:v>
                </c:pt>
                <c:pt idx="8">
                  <c:v>446.64787471723002</c:v>
                </c:pt>
                <c:pt idx="9">
                  <c:v>451.51439122740697</c:v>
                </c:pt>
                <c:pt idx="10">
                  <c:v>454.29834995959197</c:v>
                </c:pt>
                <c:pt idx="11">
                  <c:v>456.17747829071698</c:v>
                </c:pt>
                <c:pt idx="12">
                  <c:v>457.47974701007598</c:v>
                </c:pt>
                <c:pt idx="13">
                  <c:v>458.60076747393799</c:v>
                </c:pt>
                <c:pt idx="14">
                  <c:v>459.69309374994401</c:v>
                </c:pt>
                <c:pt idx="15">
                  <c:v>460.70519332762098</c:v>
                </c:pt>
                <c:pt idx="16">
                  <c:v>461.71207558079902</c:v>
                </c:pt>
                <c:pt idx="17">
                  <c:v>462.62601475547598</c:v>
                </c:pt>
                <c:pt idx="18">
                  <c:v>463.444392776021</c:v>
                </c:pt>
                <c:pt idx="19">
                  <c:v>464.25820736008501</c:v>
                </c:pt>
                <c:pt idx="20">
                  <c:v>464.97337085586599</c:v>
                </c:pt>
                <c:pt idx="21">
                  <c:v>465.69613164712501</c:v>
                </c:pt>
                <c:pt idx="22">
                  <c:v>466.41895478070097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2A-4031-862B-09C16BBB2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0.7469859904808307</c:v>
                </c:pt>
                <c:pt idx="2">
                  <c:v>1.8925911303317333</c:v>
                </c:pt>
                <c:pt idx="3">
                  <c:v>3.5262278378124901</c:v>
                </c:pt>
                <c:pt idx="4">
                  <c:v>5.7005690604551962</c:v>
                </c:pt>
                <c:pt idx="5">
                  <c:v>8.4106762384526412</c:v>
                </c:pt>
                <c:pt idx="6">
                  <c:v>11.573986274105563</c:v>
                </c:pt>
                <c:pt idx="7">
                  <c:v>15.082680075288801</c:v>
                </c:pt>
                <c:pt idx="8">
                  <c:v>18.81217274549245</c:v>
                </c:pt>
                <c:pt idx="9">
                  <c:v>22.635723106037375</c:v>
                </c:pt>
                <c:pt idx="10">
                  <c:v>26.414566209806413</c:v>
                </c:pt>
                <c:pt idx="11">
                  <c:v>30.044838764876115</c:v>
                </c:pt>
                <c:pt idx="12">
                  <c:v>33.494245526946678</c:v>
                </c:pt>
                <c:pt idx="13">
                  <c:v>36.758528819669166</c:v>
                </c:pt>
                <c:pt idx="14">
                  <c:v>39.848420141029386</c:v>
                </c:pt>
                <c:pt idx="15">
                  <c:v>42.776446363828079</c:v>
                </c:pt>
                <c:pt idx="16">
                  <c:v>45.554750784843698</c:v>
                </c:pt>
                <c:pt idx="17">
                  <c:v>48.191839544382944</c:v>
                </c:pt>
                <c:pt idx="18">
                  <c:v>50.694864962336354</c:v>
                </c:pt>
                <c:pt idx="19">
                  <c:v>53.070750583314961</c:v>
                </c:pt>
                <c:pt idx="20">
                  <c:v>55.326461955249954</c:v>
                </c:pt>
                <c:pt idx="21">
                  <c:v>57.46621295214338</c:v>
                </c:pt>
                <c:pt idx="22">
                  <c:v>59.502392488242627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0-4C5F-952E-DE9C5BBE3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368.30789462994602</c:v>
                </c:pt>
                <c:pt idx="2">
                  <c:v>385.31266932991201</c:v>
                </c:pt>
                <c:pt idx="3">
                  <c:v>400.218317430924</c:v>
                </c:pt>
                <c:pt idx="4">
                  <c:v>413.64185913829601</c:v>
                </c:pt>
                <c:pt idx="5">
                  <c:v>424.88784565459002</c:v>
                </c:pt>
                <c:pt idx="6">
                  <c:v>434.07897596379098</c:v>
                </c:pt>
                <c:pt idx="7">
                  <c:v>441.75318869619099</c:v>
                </c:pt>
                <c:pt idx="8">
                  <c:v>447.85662180250898</c:v>
                </c:pt>
                <c:pt idx="9">
                  <c:v>452.65830872346402</c:v>
                </c:pt>
                <c:pt idx="10">
                  <c:v>455.38698796337297</c:v>
                </c:pt>
                <c:pt idx="11">
                  <c:v>457.27870029674301</c:v>
                </c:pt>
                <c:pt idx="12">
                  <c:v>458.64817813827602</c:v>
                </c:pt>
                <c:pt idx="13">
                  <c:v>459.87892894161803</c:v>
                </c:pt>
                <c:pt idx="14">
                  <c:v>461.12013574958303</c:v>
                </c:pt>
                <c:pt idx="15">
                  <c:v>462.305338412656</c:v>
                </c:pt>
                <c:pt idx="16">
                  <c:v>463.50579390974201</c:v>
                </c:pt>
                <c:pt idx="17">
                  <c:v>464.61645977152102</c:v>
                </c:pt>
                <c:pt idx="18">
                  <c:v>465.63159298250798</c:v>
                </c:pt>
                <c:pt idx="19">
                  <c:v>466.65427855219798</c:v>
                </c:pt>
                <c:pt idx="20">
                  <c:v>467.57802028877097</c:v>
                </c:pt>
                <c:pt idx="21">
                  <c:v>468.51303452218002</c:v>
                </c:pt>
                <c:pt idx="22">
                  <c:v>469.46195690340102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2-4A15-9223-09393D5EA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368.30789462994602</c:v>
                </c:pt>
                <c:pt idx="2">
                  <c:v>385.31266932991201</c:v>
                </c:pt>
                <c:pt idx="3">
                  <c:v>400.218317430924</c:v>
                </c:pt>
                <c:pt idx="4">
                  <c:v>413.64185913829601</c:v>
                </c:pt>
                <c:pt idx="5">
                  <c:v>424.88784565459002</c:v>
                </c:pt>
                <c:pt idx="6">
                  <c:v>434.07897596379098</c:v>
                </c:pt>
                <c:pt idx="7">
                  <c:v>441.75318869619099</c:v>
                </c:pt>
                <c:pt idx="8">
                  <c:v>447.85662180250898</c:v>
                </c:pt>
                <c:pt idx="9">
                  <c:v>452.65830872346402</c:v>
                </c:pt>
                <c:pt idx="10">
                  <c:v>455.38698796337297</c:v>
                </c:pt>
                <c:pt idx="11">
                  <c:v>457.27870029674301</c:v>
                </c:pt>
                <c:pt idx="12">
                  <c:v>458.64817813827602</c:v>
                </c:pt>
                <c:pt idx="13">
                  <c:v>459.87892894161803</c:v>
                </c:pt>
                <c:pt idx="14">
                  <c:v>461.12013574958303</c:v>
                </c:pt>
                <c:pt idx="15">
                  <c:v>462.305338412656</c:v>
                </c:pt>
                <c:pt idx="16">
                  <c:v>463.50579390974201</c:v>
                </c:pt>
                <c:pt idx="17">
                  <c:v>464.61645977152102</c:v>
                </c:pt>
                <c:pt idx="18">
                  <c:v>465.63159298250798</c:v>
                </c:pt>
                <c:pt idx="19">
                  <c:v>466.65427855219798</c:v>
                </c:pt>
                <c:pt idx="20">
                  <c:v>467.57802028877097</c:v>
                </c:pt>
                <c:pt idx="21">
                  <c:v>468.51303452218002</c:v>
                </c:pt>
                <c:pt idx="22">
                  <c:v>469.46195690340102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CC-4EBC-8377-205930A6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0.68216355081659463</c:v>
                </c:pt>
                <c:pt idx="2">
                  <c:v>1.7493101334624228</c:v>
                </c:pt>
                <c:pt idx="3">
                  <c:v>3.2988182825123391</c:v>
                </c:pt>
                <c:pt idx="4">
                  <c:v>5.3995267049152584</c:v>
                </c:pt>
                <c:pt idx="5">
                  <c:v>8.0520776192774655</c:v>
                </c:pt>
                <c:pt idx="6">
                  <c:v>11.184100248591268</c:v>
                </c:pt>
                <c:pt idx="7">
                  <c:v>14.685497586390795</c:v>
                </c:pt>
                <c:pt idx="8">
                  <c:v>18.427132751246035</c:v>
                </c:pt>
                <c:pt idx="9">
                  <c:v>22.27855793528094</c:v>
                </c:pt>
                <c:pt idx="10">
                  <c:v>26.089356425171861</c:v>
                </c:pt>
                <c:pt idx="11">
                  <c:v>29.755231836124274</c:v>
                </c:pt>
                <c:pt idx="12">
                  <c:v>33.241163350381065</c:v>
                </c:pt>
                <c:pt idx="13">
                  <c:v>36.539162948250215</c:v>
                </c:pt>
                <c:pt idx="14">
                  <c:v>39.662252869965918</c:v>
                </c:pt>
                <c:pt idx="15">
                  <c:v>42.622282362158749</c:v>
                </c:pt>
                <c:pt idx="16">
                  <c:v>45.431065964536351</c:v>
                </c:pt>
                <c:pt idx="17">
                  <c:v>48.095026902988124</c:v>
                </c:pt>
                <c:pt idx="18">
                  <c:v>50.621946221559043</c:v>
                </c:pt>
                <c:pt idx="19">
                  <c:v>53.020888506282262</c:v>
                </c:pt>
                <c:pt idx="20">
                  <c:v>55.295996734283733</c:v>
                </c:pt>
                <c:pt idx="21">
                  <c:v>57.453749523806898</c:v>
                </c:pt>
                <c:pt idx="22">
                  <c:v>59.508165946415481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DA-422C-B37C-3C1BE781F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369.02336530224898</c:v>
                </c:pt>
                <c:pt idx="2">
                  <c:v>386.826016093791</c:v>
                </c:pt>
                <c:pt idx="3">
                  <c:v>402.546841751415</c:v>
                </c:pt>
                <c:pt idx="4">
                  <c:v>416.75905987244101</c:v>
                </c:pt>
                <c:pt idx="5">
                  <c:v>428.69596947055999</c:v>
                </c:pt>
                <c:pt idx="6">
                  <c:v>438.453783030095</c:v>
                </c:pt>
                <c:pt idx="7">
                  <c:v>446.574692518814</c:v>
                </c:pt>
                <c:pt idx="8">
                  <c:v>453.01938227554302</c:v>
                </c:pt>
                <c:pt idx="9">
                  <c:v>458.07398800164498</c:v>
                </c:pt>
                <c:pt idx="10">
                  <c:v>460.99566007578801</c:v>
                </c:pt>
                <c:pt idx="11">
                  <c:v>463.04116980922902</c:v>
                </c:pt>
                <c:pt idx="12">
                  <c:v>464.537126178145</c:v>
                </c:pt>
                <c:pt idx="13">
                  <c:v>465.88823130043602</c:v>
                </c:pt>
                <c:pt idx="14">
                  <c:v>467.24100805481498</c:v>
                </c:pt>
                <c:pt idx="15">
                  <c:v>468.52932879171902</c:v>
                </c:pt>
                <c:pt idx="16">
                  <c:v>469.82814510312301</c:v>
                </c:pt>
                <c:pt idx="17">
                  <c:v>471.039868009423</c:v>
                </c:pt>
                <c:pt idx="18">
                  <c:v>472.15885894917602</c:v>
                </c:pt>
                <c:pt idx="19">
                  <c:v>473.28180121390898</c:v>
                </c:pt>
                <c:pt idx="20">
                  <c:v>474.30789411509102</c:v>
                </c:pt>
                <c:pt idx="21">
                  <c:v>475.34825614682802</c:v>
                </c:pt>
                <c:pt idx="22">
                  <c:v>476.39486342085701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1-44AA-A52C-0765EB561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369.02336530224898</c:v>
                </c:pt>
                <c:pt idx="2">
                  <c:v>386.826016093791</c:v>
                </c:pt>
                <c:pt idx="3">
                  <c:v>402.546841751415</c:v>
                </c:pt>
                <c:pt idx="4">
                  <c:v>416.75905987244101</c:v>
                </c:pt>
                <c:pt idx="5">
                  <c:v>428.69596947055999</c:v>
                </c:pt>
                <c:pt idx="6">
                  <c:v>438.453783030095</c:v>
                </c:pt>
                <c:pt idx="7">
                  <c:v>446.574692518814</c:v>
                </c:pt>
                <c:pt idx="8">
                  <c:v>453.01938227554302</c:v>
                </c:pt>
                <c:pt idx="9">
                  <c:v>458.07398800164498</c:v>
                </c:pt>
                <c:pt idx="10">
                  <c:v>460.99566007578801</c:v>
                </c:pt>
                <c:pt idx="11">
                  <c:v>463.04116980922902</c:v>
                </c:pt>
                <c:pt idx="12">
                  <c:v>464.537126178145</c:v>
                </c:pt>
                <c:pt idx="13">
                  <c:v>465.88823130043602</c:v>
                </c:pt>
                <c:pt idx="14">
                  <c:v>467.24100805481498</c:v>
                </c:pt>
                <c:pt idx="15">
                  <c:v>468.52932879171902</c:v>
                </c:pt>
                <c:pt idx="16">
                  <c:v>469.82814510312301</c:v>
                </c:pt>
                <c:pt idx="17">
                  <c:v>471.039868009423</c:v>
                </c:pt>
                <c:pt idx="18">
                  <c:v>472.15885894917602</c:v>
                </c:pt>
                <c:pt idx="19">
                  <c:v>473.28180121390898</c:v>
                </c:pt>
                <c:pt idx="20">
                  <c:v>474.30789411509102</c:v>
                </c:pt>
                <c:pt idx="21">
                  <c:v>475.34825614682802</c:v>
                </c:pt>
                <c:pt idx="22">
                  <c:v>476.39486342085701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4E-4FD2-94ED-B773EEC0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9FF8C5-8C73-4D8E-8F5A-92CE8BFD4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5B8D65-8A86-4663-A6C3-6467E2157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EB886-850B-4A7B-B8DB-FCE2AF9BF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53</xdr:row>
      <xdr:rowOff>71437</xdr:rowOff>
    </xdr:from>
    <xdr:to>
      <xdr:col>10</xdr:col>
      <xdr:colOff>323850</xdr:colOff>
      <xdr:row>71</xdr:row>
      <xdr:rowOff>57151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421822</xdr:colOff>
      <xdr:row>90</xdr:row>
      <xdr:rowOff>68036</xdr:rowOff>
    </xdr:from>
    <xdr:to>
      <xdr:col>10</xdr:col>
      <xdr:colOff>317048</xdr:colOff>
      <xdr:row>108</xdr:row>
      <xdr:rowOff>53751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666749</xdr:colOff>
      <xdr:row>90</xdr:row>
      <xdr:rowOff>40822</xdr:rowOff>
    </xdr:from>
    <xdr:to>
      <xdr:col>16</xdr:col>
      <xdr:colOff>643617</xdr:colOff>
      <xdr:row>108</xdr:row>
      <xdr:rowOff>26537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870855</xdr:colOff>
      <xdr:row>90</xdr:row>
      <xdr:rowOff>13607</xdr:rowOff>
    </xdr:from>
    <xdr:to>
      <xdr:col>22</xdr:col>
      <xdr:colOff>847724</xdr:colOff>
      <xdr:row>107</xdr:row>
      <xdr:rowOff>217036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625929</xdr:colOff>
      <xdr:row>53</xdr:row>
      <xdr:rowOff>68036</xdr:rowOff>
    </xdr:from>
    <xdr:to>
      <xdr:col>16</xdr:col>
      <xdr:colOff>602797</xdr:colOff>
      <xdr:row>71</xdr:row>
      <xdr:rowOff>53750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870856</xdr:colOff>
      <xdr:row>53</xdr:row>
      <xdr:rowOff>54429</xdr:rowOff>
    </xdr:from>
    <xdr:to>
      <xdr:col>22</xdr:col>
      <xdr:colOff>847725</xdr:colOff>
      <xdr:row>71</xdr:row>
      <xdr:rowOff>40143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421822</xdr:colOff>
      <xdr:row>71</xdr:row>
      <xdr:rowOff>136071</xdr:rowOff>
    </xdr:from>
    <xdr:to>
      <xdr:col>10</xdr:col>
      <xdr:colOff>317048</xdr:colOff>
      <xdr:row>89</xdr:row>
      <xdr:rowOff>121785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666749</xdr:colOff>
      <xdr:row>71</xdr:row>
      <xdr:rowOff>136071</xdr:rowOff>
    </xdr:from>
    <xdr:to>
      <xdr:col>16</xdr:col>
      <xdr:colOff>643617</xdr:colOff>
      <xdr:row>89</xdr:row>
      <xdr:rowOff>121785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870857</xdr:colOff>
      <xdr:row>71</xdr:row>
      <xdr:rowOff>108858</xdr:rowOff>
    </xdr:from>
    <xdr:to>
      <xdr:col>22</xdr:col>
      <xdr:colOff>847726</xdr:colOff>
      <xdr:row>89</xdr:row>
      <xdr:rowOff>94572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595C8F-3B42-45BA-8CFA-1E4B85C09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7FF509C-4202-43B9-B788-591513548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E38C238-CF2F-44C2-BDAC-9802723DC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35B39A9-AEAA-4B0A-953F-9B8774EF4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989CEDE-C816-4121-913E-F0E2DC598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6EB8402-D6DD-46B6-939F-AA37BF850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B19D13-D8E2-49AB-942C-97C83C933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836E49D-52D1-4031-8ED8-F7D7139C2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FA77F4D-5F62-4FF3-8289-F71D28593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CCF81C2-04F1-4B71-8C27-B0108BF89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07A969-FB0B-45C1-953C-760BD67DD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9B542E9-D30C-49DC-8181-23577481C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FD57FE-7E6F-4844-BB94-AF883396B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2B5FB3A-2CFE-49FE-91B4-A97438B13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C888371-9618-4730-AF65-BB7F58E9C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9FABB90-31DF-431C-83D7-D849A8A00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869E2C-612C-46AF-99B7-3DFD72CCB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B34F735-A83B-46EC-AFE2-6EA0535A5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2B224B-42CB-49E5-9901-5BD7CAC0E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45DA20A-64DB-417B-AE36-FD02211E8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1A33DE0-5F8A-4401-BAB0-FEF3AB593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037FDAC-D3E7-4BFB-807A-FA211F8AA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09EDB63-0B2A-4B5B-B417-286E671B8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F0A2C37-C24C-4E1E-9FFE-B6CCBD553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5DCCD6-B214-4875-91D7-A63C22FFA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2AACAC5-97A8-496B-ADDC-E220EB540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F8E331B-E7AB-47BF-B0D0-930AC85BD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475BCEC-5045-4CB5-A808-54A9D7D9B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5105C10-F4BD-46FD-89D3-1F5AA513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6093B11-E0DC-4779-A506-F3DCA8E87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8539976-332A-4932-B727-CC38AB997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730837-5B8B-4C69-B454-28D2583D2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61B45BF-9A02-421A-8DAE-AA3A2469C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FC4C7A1-68F0-4EF6-B75F-5E185D7B3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852DE0E-19F3-41D9-8ECD-CF38DBA88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8624EF8-B46C-4610-9CB2-C7541F967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0E07BB-1031-44AD-BFCC-5C17C6445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488B46C-D7FD-416F-B44A-17B898827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2231BE-F54E-426C-90A2-774560B80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926E487-F8B8-428E-99C0-DCE5DAA54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2378E7D-E4A4-43E8-AC4C-A265994E6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5C67457-55F1-484F-9B8D-BDAC6FB36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623B81-0B8C-43DC-893F-A495A9E57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B20D691-7EEB-4195-A982-22FC18032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47F0070-A525-4756-BCB9-135AC1BD8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DE2DD26-F993-4379-B79E-BC6645498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1F78C78-69D6-4B83-A1AB-FD113CCFD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258E3EE-45B1-4E36-8936-D8F51A2E6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B2:B3"/>
  <sheetViews>
    <sheetView workbookViewId="0">
      <selection activeCell="F17" sqref="F17"/>
    </sheetView>
  </sheetViews>
  <sheetFormatPr defaultRowHeight="16.5"/>
  <sheetData>
    <row r="2" spans="2:2">
      <c r="B2" t="s">
        <v>149</v>
      </c>
    </row>
    <row r="3" spans="2:2">
      <c r="B3" t="s">
        <v>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"/>
  <dimension ref="A1:Y73"/>
  <sheetViews>
    <sheetView topLeftCell="A19" zoomScale="55" zoomScaleNormal="55" workbookViewId="0">
      <selection sqref="A1:Y72"/>
    </sheetView>
  </sheetViews>
  <sheetFormatPr defaultRowHeight="16.5"/>
  <cols>
    <col min="1" max="1" width="26.875" bestFit="1" customWidth="1"/>
  </cols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</row>
    <row r="3" spans="1:25">
      <c r="A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1:25">
      <c r="A4" t="s">
        <v>48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 spans="1:25">
      <c r="A5" t="s">
        <v>49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</row>
    <row r="6" spans="1:25">
      <c r="A6" t="s">
        <v>51</v>
      </c>
    </row>
    <row r="7" spans="1:25">
      <c r="A7" t="s">
        <v>52</v>
      </c>
      <c r="B7" t="s">
        <v>53</v>
      </c>
    </row>
    <row r="8" spans="1:25">
      <c r="A8" t="s">
        <v>54</v>
      </c>
    </row>
    <row r="9" spans="1:25">
      <c r="A9" t="s">
        <v>55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</row>
    <row r="10" spans="1:25" s="3" customFormat="1">
      <c r="A10" s="3" t="s">
        <v>57</v>
      </c>
      <c r="B10" s="3" t="s">
        <v>58</v>
      </c>
      <c r="C10" s="3">
        <v>350</v>
      </c>
      <c r="D10" s="3">
        <v>367.558478910009</v>
      </c>
      <c r="E10" s="3">
        <v>384.12216014251698</v>
      </c>
      <c r="F10" s="3">
        <v>398.93343464061701</v>
      </c>
      <c r="G10" s="3">
        <v>412.50808456980297</v>
      </c>
      <c r="H10" s="3">
        <v>424.08864963329802</v>
      </c>
      <c r="I10" s="3">
        <v>433.65476718406501</v>
      </c>
      <c r="J10" s="3">
        <v>441.63347435034098</v>
      </c>
      <c r="K10" s="3">
        <v>447.94378651368902</v>
      </c>
      <c r="L10" s="3">
        <v>452.84032403203503</v>
      </c>
      <c r="M10" s="3">
        <v>455.62783946247401</v>
      </c>
      <c r="N10" s="3">
        <v>457.49977530377402</v>
      </c>
      <c r="O10" s="3">
        <v>458.78149419447101</v>
      </c>
      <c r="P10" s="3">
        <v>459.871997556633</v>
      </c>
      <c r="Q10" s="3">
        <v>460.92521762384399</v>
      </c>
      <c r="R10" s="3">
        <v>461.900284720613</v>
      </c>
      <c r="S10" s="3">
        <v>462.868754082213</v>
      </c>
      <c r="T10" s="3">
        <v>463.73479784783302</v>
      </c>
      <c r="U10" s="3">
        <v>464.50302661199902</v>
      </c>
      <c r="V10" s="3">
        <v>465.26726797950499</v>
      </c>
      <c r="W10" s="3">
        <v>465.931968885375</v>
      </c>
      <c r="X10" s="3">
        <v>466.59893761547198</v>
      </c>
      <c r="Y10" s="3">
        <v>467.26895750072401</v>
      </c>
    </row>
    <row r="11" spans="1:25" s="3" customFormat="1">
      <c r="A11" s="3" t="s">
        <v>59</v>
      </c>
      <c r="B11" s="3" t="s">
        <v>60</v>
      </c>
      <c r="C11" s="3">
        <v>12.56</v>
      </c>
      <c r="D11" s="3">
        <v>12.51</v>
      </c>
      <c r="E11" s="3">
        <v>12.45</v>
      </c>
      <c r="F11" s="3">
        <v>12.44</v>
      </c>
      <c r="G11" s="3">
        <v>12.4</v>
      </c>
      <c r="H11" s="3">
        <v>12.33</v>
      </c>
      <c r="I11" s="3">
        <v>12.31</v>
      </c>
      <c r="J11" s="3">
        <v>12.25</v>
      </c>
      <c r="K11" s="3">
        <v>12.21</v>
      </c>
      <c r="L11" s="3">
        <v>12.16</v>
      </c>
      <c r="M11" s="3">
        <v>12.1</v>
      </c>
      <c r="N11" s="3">
        <v>12.04</v>
      </c>
      <c r="O11" s="3">
        <v>12</v>
      </c>
      <c r="P11" s="3">
        <v>11.94</v>
      </c>
      <c r="Q11" s="3">
        <v>11.89</v>
      </c>
      <c r="R11" s="3">
        <v>11.82</v>
      </c>
      <c r="S11" s="3">
        <v>11.76</v>
      </c>
      <c r="T11" s="3">
        <v>11.69</v>
      </c>
      <c r="U11" s="3">
        <v>11.62</v>
      </c>
      <c r="V11" s="3">
        <v>11.56</v>
      </c>
      <c r="W11" s="3">
        <v>11.47</v>
      </c>
      <c r="X11" s="3">
        <v>11.4</v>
      </c>
      <c r="Y11" s="3">
        <v>11.36</v>
      </c>
    </row>
    <row r="12" spans="1:25">
      <c r="A12" t="s">
        <v>61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67</v>
      </c>
      <c r="B18" t="s">
        <v>68</v>
      </c>
      <c r="C18">
        <v>-23569.937287846202</v>
      </c>
      <c r="D18">
        <v>-22813.593804795601</v>
      </c>
      <c r="E18">
        <v>-21965.8277352119</v>
      </c>
      <c r="F18">
        <v>-21031.275391273699</v>
      </c>
      <c r="G18">
        <v>-19989.725966027399</v>
      </c>
      <c r="H18">
        <v>-18879.027291259699</v>
      </c>
      <c r="I18">
        <v>-17735.029455786898</v>
      </c>
      <c r="J18">
        <v>-16588.3851385573</v>
      </c>
      <c r="K18">
        <v>-15481.4421051423</v>
      </c>
      <c r="L18">
        <v>-14441.5220693105</v>
      </c>
      <c r="M18">
        <v>-13515.2274626054</v>
      </c>
      <c r="N18">
        <v>-12687.785504949199</v>
      </c>
      <c r="O18">
        <v>-11949.367099994701</v>
      </c>
      <c r="P18">
        <v>-11284.236318692399</v>
      </c>
      <c r="Q18">
        <v>-10680.0205067591</v>
      </c>
      <c r="R18">
        <v>-10130.5314786748</v>
      </c>
      <c r="S18">
        <v>-9627.2735984830997</v>
      </c>
      <c r="T18">
        <v>-9166.9354420268101</v>
      </c>
      <c r="U18">
        <v>-8745.31421845982</v>
      </c>
      <c r="V18">
        <v>-8356.3264810872606</v>
      </c>
      <c r="W18">
        <v>-7998.5299887548399</v>
      </c>
      <c r="X18">
        <v>-7667.2685310179604</v>
      </c>
      <c r="Y18">
        <v>-7359.1191597218904</v>
      </c>
    </row>
    <row r="19" spans="1:25" s="3" customFormat="1">
      <c r="A19" s="3" t="s">
        <v>69</v>
      </c>
      <c r="B19" s="3" t="s">
        <v>70</v>
      </c>
      <c r="C19" s="3">
        <v>-238.17842924137801</v>
      </c>
      <c r="D19" s="3">
        <v>-232.017723016009</v>
      </c>
      <c r="E19" s="3">
        <v>-225.56247239537899</v>
      </c>
      <c r="F19" s="3">
        <v>-218.92546525624201</v>
      </c>
      <c r="G19" s="3">
        <v>-211.85912119391301</v>
      </c>
      <c r="H19" s="3">
        <v>-204.58511957485999</v>
      </c>
      <c r="I19" s="3">
        <v>-197.20687448433301</v>
      </c>
      <c r="J19" s="3">
        <v>-189.739453104023</v>
      </c>
      <c r="K19" s="3">
        <v>-182.391109111975</v>
      </c>
      <c r="L19" s="3">
        <v>-175.27659153760601</v>
      </c>
      <c r="M19" s="3">
        <v>-168.825176827993</v>
      </c>
      <c r="N19" s="3">
        <v>-162.839393324871</v>
      </c>
      <c r="O19" s="3">
        <v>-157.27777172095401</v>
      </c>
      <c r="P19" s="3">
        <v>-152.03479854718901</v>
      </c>
      <c r="Q19" s="3">
        <v>-147.051544189862</v>
      </c>
      <c r="R19" s="3">
        <v>-142.32862204920701</v>
      </c>
      <c r="S19" s="3">
        <v>-137.827301519901</v>
      </c>
      <c r="T19" s="3">
        <v>-133.56342733321</v>
      </c>
      <c r="U19" s="3">
        <v>-129.52933630673499</v>
      </c>
      <c r="V19" s="3">
        <v>-125.684431716346</v>
      </c>
      <c r="W19" s="3">
        <v>-122.04655400371099</v>
      </c>
      <c r="X19" s="3">
        <v>-118.580583849164</v>
      </c>
      <c r="Y19" s="3">
        <v>-115.268680811038</v>
      </c>
    </row>
    <row r="20" spans="1:25">
      <c r="A20" t="s">
        <v>71</v>
      </c>
      <c r="B20" t="s">
        <v>72</v>
      </c>
      <c r="C20">
        <v>-33.151415379011297</v>
      </c>
      <c r="D20">
        <v>-31.780534197884201</v>
      </c>
      <c r="E20">
        <v>-30.259156267846802</v>
      </c>
      <c r="F20">
        <v>-28.584259884852699</v>
      </c>
      <c r="G20">
        <v>-26.713968781454799</v>
      </c>
      <c r="H20">
        <v>-24.713919287929802</v>
      </c>
      <c r="I20">
        <v>-22.6638367463758</v>
      </c>
      <c r="J20">
        <v>-20.613349886226601</v>
      </c>
      <c r="K20">
        <v>-18.645715678735801</v>
      </c>
      <c r="L20">
        <v>-16.805935140171201</v>
      </c>
      <c r="M20">
        <v>-15.1664419123125</v>
      </c>
      <c r="N20">
        <v>-13.7098740771815</v>
      </c>
      <c r="O20">
        <v>-12.420573627948301</v>
      </c>
      <c r="P20">
        <v>-11.2651260980379</v>
      </c>
      <c r="Q20">
        <v>-10.224843898908</v>
      </c>
      <c r="R20">
        <v>-9.2820453962222</v>
      </c>
      <c r="S20">
        <v>-8.4254403334192105</v>
      </c>
      <c r="T20">
        <v>-7.6443273251606696</v>
      </c>
      <c r="U20">
        <v>-6.9320214120571304</v>
      </c>
      <c r="V20">
        <v>-6.2795383163698704</v>
      </c>
      <c r="W20">
        <v>-5.6769345978170298</v>
      </c>
      <c r="X20">
        <v>-5.1241464154775</v>
      </c>
      <c r="Y20">
        <v>-4.6166059037367102</v>
      </c>
    </row>
    <row r="21" spans="1:25">
      <c r="A21" t="s">
        <v>73</v>
      </c>
      <c r="B21" t="s">
        <v>74</v>
      </c>
      <c r="C21">
        <v>-0.33500097796920802</v>
      </c>
      <c r="D21">
        <v>-0.32321287228649997</v>
      </c>
      <c r="E21">
        <v>-0.31072492157590997</v>
      </c>
      <c r="F21">
        <v>-0.29754840245652497</v>
      </c>
      <c r="G21">
        <v>-0.28312533944983298</v>
      </c>
      <c r="H21">
        <v>-0.26781571183094499</v>
      </c>
      <c r="I21">
        <v>-0.25201336257818102</v>
      </c>
      <c r="J21">
        <v>-0.23577736478782199</v>
      </c>
      <c r="K21">
        <v>-0.219670282634816</v>
      </c>
      <c r="L21">
        <v>-0.203973446485334</v>
      </c>
      <c r="M21">
        <v>-0.18945128705988001</v>
      </c>
      <c r="N21">
        <v>-0.17595722881804499</v>
      </c>
      <c r="O21">
        <v>-0.163479800005526</v>
      </c>
      <c r="P21">
        <v>-0.15177732267861099</v>
      </c>
      <c r="Q21">
        <v>-0.140784288146557</v>
      </c>
      <c r="R21">
        <v>-0.130407840281969</v>
      </c>
      <c r="S21">
        <v>-0.12062145044419199</v>
      </c>
      <c r="T21">
        <v>-0.11137883141671</v>
      </c>
      <c r="U21">
        <v>-0.102672140798844</v>
      </c>
      <c r="V21">
        <v>-9.4448225128618807E-2</v>
      </c>
      <c r="W21">
        <v>-8.6622205072943506E-2</v>
      </c>
      <c r="X21">
        <v>-7.9249118668242302E-2</v>
      </c>
      <c r="Y21">
        <v>-7.2311653174575594E-2</v>
      </c>
    </row>
    <row r="22" spans="1:25">
      <c r="A22" t="s">
        <v>75</v>
      </c>
      <c r="B22" t="s">
        <v>76</v>
      </c>
      <c r="C22">
        <v>2.7503925319843502E-4</v>
      </c>
      <c r="D22">
        <v>2.6468057246021199E-4</v>
      </c>
      <c r="E22">
        <v>2.5527023287041098E-4</v>
      </c>
      <c r="F22">
        <v>2.48134310700021E-4</v>
      </c>
      <c r="G22">
        <v>2.4128740690523799E-4</v>
      </c>
      <c r="H22">
        <v>2.3497152447441799E-4</v>
      </c>
      <c r="I22">
        <v>2.3054968716204E-4</v>
      </c>
      <c r="J22">
        <v>2.26153532954089E-4</v>
      </c>
      <c r="K22">
        <v>2.22832313317118E-4</v>
      </c>
      <c r="L22">
        <v>2.1992770805756801E-4</v>
      </c>
      <c r="M22">
        <v>2.1763784027945701E-4</v>
      </c>
      <c r="N22">
        <v>2.1571413304715599E-4</v>
      </c>
      <c r="O22">
        <v>2.1436960023168801E-4</v>
      </c>
      <c r="P22">
        <v>2.1279360471542299E-4</v>
      </c>
      <c r="Q22">
        <v>2.1143375014327599E-4</v>
      </c>
      <c r="R22">
        <v>2.09797160777238E-4</v>
      </c>
      <c r="S22">
        <v>2.08356646623133E-4</v>
      </c>
      <c r="T22">
        <v>2.06805534179589E-4</v>
      </c>
      <c r="U22">
        <v>2.05304656451275E-4</v>
      </c>
      <c r="V22">
        <v>2.0398757848168601E-4</v>
      </c>
      <c r="W22">
        <v>2.02223229052529E-4</v>
      </c>
      <c r="X22">
        <v>2.0080086534902399E-4</v>
      </c>
      <c r="Y22">
        <v>1.9987992709690199E-4</v>
      </c>
    </row>
    <row r="23" spans="1:25" s="3" customFormat="1">
      <c r="A23" s="3" t="s">
        <v>77</v>
      </c>
      <c r="B23" s="3" t="s">
        <v>78</v>
      </c>
      <c r="C23" s="3">
        <v>27.217653463544401</v>
      </c>
      <c r="D23" s="3">
        <v>26.025231993641299</v>
      </c>
      <c r="E23" s="3">
        <v>24.8588424378068</v>
      </c>
      <c r="F23" s="3">
        <v>23.8372498888967</v>
      </c>
      <c r="G23" s="3">
        <v>22.7663983306829</v>
      </c>
      <c r="H23" s="3">
        <v>21.683071732879601</v>
      </c>
      <c r="I23" s="3">
        <v>20.7335849905479</v>
      </c>
      <c r="J23" s="3">
        <v>19.771965417393201</v>
      </c>
      <c r="K23" s="3">
        <v>18.914110312559099</v>
      </c>
      <c r="L23" s="3">
        <v>18.120450778419102</v>
      </c>
      <c r="M23" s="3">
        <v>17.4229043979851</v>
      </c>
      <c r="N23" s="3">
        <v>16.807570911469199</v>
      </c>
      <c r="O23" s="3">
        <v>16.2869871579334</v>
      </c>
      <c r="P23" s="3">
        <v>15.7938402632865</v>
      </c>
      <c r="Q23" s="3">
        <v>15.355954266183399</v>
      </c>
      <c r="R23" s="3">
        <v>14.9327430476747</v>
      </c>
      <c r="S23" s="3">
        <v>14.5537670765013</v>
      </c>
      <c r="T23" s="3">
        <v>14.193803039724701</v>
      </c>
      <c r="U23" s="3">
        <v>13.861367489196301</v>
      </c>
      <c r="V23" s="3">
        <v>13.5624339514572</v>
      </c>
      <c r="W23" s="3">
        <v>13.253045734911201</v>
      </c>
      <c r="X23" s="3">
        <v>12.983526526148101</v>
      </c>
      <c r="Y23" s="3">
        <v>12.7609702027731</v>
      </c>
    </row>
    <row r="24" spans="1:25">
      <c r="A24" t="s">
        <v>79</v>
      </c>
      <c r="B24" t="s">
        <v>80</v>
      </c>
      <c r="C24">
        <v>-3929944.0824827398</v>
      </c>
      <c r="D24">
        <v>-3828292.4297641502</v>
      </c>
      <c r="E24">
        <v>-3721780.7945237602</v>
      </c>
      <c r="F24">
        <v>-3612270.1767279999</v>
      </c>
      <c r="G24">
        <v>-3495675.4996995698</v>
      </c>
      <c r="H24">
        <v>-3375654.4729851899</v>
      </c>
      <c r="I24">
        <v>-3253913.42899149</v>
      </c>
      <c r="J24">
        <v>-3130700.97621638</v>
      </c>
      <c r="K24">
        <v>-3009453.3003475899</v>
      </c>
      <c r="L24">
        <v>-2892063.7603704999</v>
      </c>
      <c r="M24">
        <v>-2785615.4176618801</v>
      </c>
      <c r="N24">
        <v>-2686849.98986036</v>
      </c>
      <c r="O24">
        <v>-2595083.2333957399</v>
      </c>
      <c r="P24">
        <v>-2508574.17602862</v>
      </c>
      <c r="Q24">
        <v>-2426350.4791327198</v>
      </c>
      <c r="R24">
        <v>-2348422.2638119101</v>
      </c>
      <c r="S24">
        <v>-2274150.47507837</v>
      </c>
      <c r="T24">
        <v>-2203796.5509979599</v>
      </c>
      <c r="U24">
        <v>-2137234.04906112</v>
      </c>
      <c r="V24">
        <v>-2073793.1233197099</v>
      </c>
      <c r="W24">
        <v>-2013768.1410612301</v>
      </c>
      <c r="X24">
        <v>-1956579.6335112101</v>
      </c>
      <c r="Y24">
        <v>-1901933.2333821401</v>
      </c>
    </row>
    <row r="25" spans="1:25">
      <c r="A25" t="s">
        <v>81</v>
      </c>
      <c r="C25">
        <v>98.959159999999997</v>
      </c>
      <c r="D25">
        <v>98.326944632679997</v>
      </c>
      <c r="E25">
        <v>97.382456850840299</v>
      </c>
      <c r="F25">
        <v>96.065916163099303</v>
      </c>
      <c r="G25">
        <v>94.3538604964332</v>
      </c>
      <c r="H25">
        <v>92.279572094448795</v>
      </c>
      <c r="I25">
        <v>89.931091409269598</v>
      </c>
      <c r="J25">
        <v>87.427179045692995</v>
      </c>
      <c r="K25">
        <v>84.880464736018595</v>
      </c>
      <c r="L25">
        <v>82.392759595693605</v>
      </c>
      <c r="M25">
        <v>80.054573118412307</v>
      </c>
      <c r="N25">
        <v>77.915946785901895</v>
      </c>
      <c r="O25">
        <v>75.976197839295594</v>
      </c>
      <c r="P25">
        <v>74.221404747610705</v>
      </c>
      <c r="Q25">
        <v>72.6277344831541</v>
      </c>
      <c r="R25">
        <v>71.177050215327995</v>
      </c>
      <c r="S25">
        <v>69.850265457696594</v>
      </c>
      <c r="T25">
        <v>68.6335745125606</v>
      </c>
      <c r="U25">
        <v>67.516089156438596</v>
      </c>
      <c r="V25">
        <v>66.4865677234109</v>
      </c>
      <c r="W25">
        <v>65.536713052231207</v>
      </c>
      <c r="X25">
        <v>64.658717996959993</v>
      </c>
      <c r="Y25">
        <v>63.8431801938099</v>
      </c>
    </row>
    <row r="26" spans="1:25">
      <c r="A26" t="s">
        <v>82</v>
      </c>
      <c r="B26" t="s">
        <v>83</v>
      </c>
      <c r="C26">
        <v>600.24761729990598</v>
      </c>
      <c r="D26">
        <v>604.10704534652905</v>
      </c>
      <c r="E26">
        <v>609.96612655791296</v>
      </c>
      <c r="F26">
        <v>618.32544124340097</v>
      </c>
      <c r="G26">
        <v>629.54498827576401</v>
      </c>
      <c r="H26">
        <v>643.69609277342397</v>
      </c>
      <c r="I26">
        <v>660.50571686798799</v>
      </c>
      <c r="J26">
        <v>679.42258515461504</v>
      </c>
      <c r="K26">
        <v>699.80766699070796</v>
      </c>
      <c r="L26">
        <v>720.93713442151602</v>
      </c>
      <c r="M26">
        <v>741.99383852985898</v>
      </c>
      <c r="N26">
        <v>762.35998470531001</v>
      </c>
      <c r="O26">
        <v>781.82380389240598</v>
      </c>
      <c r="P26">
        <v>800.30821569585396</v>
      </c>
      <c r="Q26">
        <v>817.86937762429898</v>
      </c>
      <c r="R26">
        <v>834.53865846225096</v>
      </c>
      <c r="S26">
        <v>850.39046896642901</v>
      </c>
      <c r="T26">
        <v>865.46563284605304</v>
      </c>
      <c r="U26">
        <v>879.79029505644201</v>
      </c>
      <c r="V26">
        <v>893.41354252348503</v>
      </c>
      <c r="W26">
        <v>906.36220880744702</v>
      </c>
      <c r="X26">
        <v>918.66962167101804</v>
      </c>
      <c r="Y26">
        <v>930.40477964409899</v>
      </c>
    </row>
    <row r="27" spans="1:25" s="3" customFormat="1">
      <c r="A27" s="3" t="s">
        <v>84</v>
      </c>
      <c r="B27" s="3" t="s">
        <v>83</v>
      </c>
      <c r="C27" s="3">
        <v>600.24761729990598</v>
      </c>
      <c r="D27" s="3">
        <v>596.38818925327996</v>
      </c>
      <c r="E27" s="3">
        <v>590.52910804189798</v>
      </c>
      <c r="F27" s="3">
        <v>582.16979335640599</v>
      </c>
      <c r="G27" s="3">
        <v>570.95024632404602</v>
      </c>
      <c r="H27" s="3">
        <v>556.799141826388</v>
      </c>
      <c r="I27" s="3">
        <v>539.98951773182398</v>
      </c>
      <c r="J27" s="3">
        <v>521.07264944519602</v>
      </c>
      <c r="K27" s="3">
        <v>500.68756760910401</v>
      </c>
      <c r="L27" s="3">
        <v>479.55810017829702</v>
      </c>
      <c r="M27" s="3">
        <v>458.50139606994998</v>
      </c>
      <c r="N27" s="3">
        <v>438.13524989449797</v>
      </c>
      <c r="O27" s="3">
        <v>418.671430707404</v>
      </c>
      <c r="P27" s="3">
        <v>400.18701890395602</v>
      </c>
      <c r="Q27" s="3">
        <v>382.625856975511</v>
      </c>
      <c r="R27" s="3">
        <v>365.95657613755901</v>
      </c>
      <c r="S27" s="3">
        <v>350.10476563338301</v>
      </c>
      <c r="T27" s="3">
        <v>335.029601753755</v>
      </c>
      <c r="U27" s="3">
        <v>320.70493954336899</v>
      </c>
      <c r="V27" s="3">
        <v>307.08169207632602</v>
      </c>
      <c r="W27" s="3">
        <v>294.133025792365</v>
      </c>
      <c r="X27" s="3">
        <v>281.82561292879598</v>
      </c>
      <c r="Y27" s="3">
        <v>270.09045495571303</v>
      </c>
    </row>
    <row r="28" spans="1:25">
      <c r="A28" t="s">
        <v>85</v>
      </c>
      <c r="B28" t="s">
        <v>83</v>
      </c>
      <c r="C28">
        <v>0</v>
      </c>
      <c r="D28">
        <v>3.8594280466244002</v>
      </c>
      <c r="E28">
        <v>9.7185092580075807</v>
      </c>
      <c r="F28">
        <v>18.077823943497702</v>
      </c>
      <c r="G28">
        <v>29.297370975858499</v>
      </c>
      <c r="H28">
        <v>43.448475473517703</v>
      </c>
      <c r="I28">
        <v>60.258099568081498</v>
      </c>
      <c r="J28">
        <v>79.174967854708896</v>
      </c>
      <c r="K28">
        <v>99.560049690801193</v>
      </c>
      <c r="L28">
        <v>120.689517121609</v>
      </c>
      <c r="M28">
        <v>141.74622122995399</v>
      </c>
      <c r="N28">
        <v>162.11236740540599</v>
      </c>
      <c r="O28">
        <v>181.57618659249999</v>
      </c>
      <c r="P28">
        <v>200.06059839594801</v>
      </c>
      <c r="Q28">
        <v>217.62176032439299</v>
      </c>
      <c r="R28">
        <v>234.29104116234501</v>
      </c>
      <c r="S28">
        <v>250.14285166652201</v>
      </c>
      <c r="T28">
        <v>265.21801554614802</v>
      </c>
      <c r="U28">
        <v>279.54267775653602</v>
      </c>
      <c r="V28">
        <v>293.16592522357899</v>
      </c>
      <c r="W28">
        <v>306.11459150754001</v>
      </c>
      <c r="X28">
        <v>318.42200437111001</v>
      </c>
      <c r="Y28">
        <v>330.15716234419199</v>
      </c>
    </row>
    <row r="29" spans="1:25">
      <c r="A29" t="s">
        <v>86</v>
      </c>
      <c r="B29" t="s">
        <v>83</v>
      </c>
      <c r="C29">
        <v>0</v>
      </c>
      <c r="D29">
        <v>3.85942804662443</v>
      </c>
      <c r="E29">
        <v>9.7185092580075807</v>
      </c>
      <c r="F29">
        <v>18.077823943497702</v>
      </c>
      <c r="G29">
        <v>29.297370975859199</v>
      </c>
      <c r="H29">
        <v>43.4484754735183</v>
      </c>
      <c r="I29">
        <v>60.2580995680825</v>
      </c>
      <c r="J29">
        <v>79.174967854709493</v>
      </c>
      <c r="K29">
        <v>99.560049690801904</v>
      </c>
      <c r="L29">
        <v>120.68951712161</v>
      </c>
      <c r="M29">
        <v>141.74622122995501</v>
      </c>
      <c r="N29">
        <v>162.11236740540701</v>
      </c>
      <c r="O29">
        <v>181.57618659250099</v>
      </c>
      <c r="P29">
        <v>200.060598395949</v>
      </c>
      <c r="Q29">
        <v>217.62176032439501</v>
      </c>
      <c r="R29">
        <v>234.291041162346</v>
      </c>
      <c r="S29">
        <v>250.142851666523</v>
      </c>
      <c r="T29">
        <v>265.21801554614899</v>
      </c>
      <c r="U29">
        <v>279.54267775653699</v>
      </c>
      <c r="V29">
        <v>293.16592522358002</v>
      </c>
      <c r="W29">
        <v>306.114591507542</v>
      </c>
      <c r="X29">
        <v>318.42200437111097</v>
      </c>
      <c r="Y29">
        <v>330.15716234419398</v>
      </c>
    </row>
    <row r="30" spans="1:25">
      <c r="A30" t="s">
        <v>87</v>
      </c>
    </row>
    <row r="31" spans="1:25">
      <c r="A31" t="s">
        <v>84</v>
      </c>
      <c r="C31">
        <v>1</v>
      </c>
      <c r="D31">
        <v>0.987222701419049</v>
      </c>
      <c r="E31">
        <v>0.96813426570799999</v>
      </c>
      <c r="F31">
        <v>0.94152650776541003</v>
      </c>
      <c r="G31">
        <v>0.90692525070813301</v>
      </c>
      <c r="H31">
        <v>0.86500314057736105</v>
      </c>
      <c r="I31">
        <v>0.81753950638363504</v>
      </c>
      <c r="J31">
        <v>0.76693454240502901</v>
      </c>
      <c r="K31">
        <v>0.71546453579473701</v>
      </c>
      <c r="L31">
        <v>0.66518712559188298</v>
      </c>
      <c r="M31">
        <v>0.61793154101979597</v>
      </c>
      <c r="N31">
        <v>0.57470913831325798</v>
      </c>
      <c r="O31">
        <v>0.535506118671492</v>
      </c>
      <c r="P31">
        <v>0.50004112297660297</v>
      </c>
      <c r="Q31">
        <v>0.46783247721896798</v>
      </c>
      <c r="R31">
        <v>0.43851362956856099</v>
      </c>
      <c r="S31">
        <v>0.41169883531138701</v>
      </c>
      <c r="T31">
        <v>0.38710907636161401</v>
      </c>
      <c r="U31">
        <v>0.36452429783030799</v>
      </c>
      <c r="V31">
        <v>0.34371730163050901</v>
      </c>
      <c r="W31">
        <v>0.32452039916731801</v>
      </c>
      <c r="X31">
        <v>0.30677580523036002</v>
      </c>
      <c r="Y31">
        <v>0.29029349468629001</v>
      </c>
    </row>
    <row r="32" spans="1:25">
      <c r="A32" t="s">
        <v>85</v>
      </c>
      <c r="C32">
        <v>0</v>
      </c>
      <c r="D32" s="6">
        <v>6.3886492904755799E-3</v>
      </c>
      <c r="E32">
        <v>1.5932867146000201E-2</v>
      </c>
      <c r="F32">
        <v>2.92367461172949E-2</v>
      </c>
      <c r="G32">
        <v>4.6537374645932703E-2</v>
      </c>
      <c r="H32">
        <v>6.74984297113191E-2</v>
      </c>
      <c r="I32">
        <v>9.1230246808181606E-2</v>
      </c>
      <c r="J32">
        <v>0.116532728797485</v>
      </c>
      <c r="K32">
        <v>0.14226773210263099</v>
      </c>
      <c r="L32">
        <v>0.16740643720405801</v>
      </c>
      <c r="M32">
        <v>0.19103422949010099</v>
      </c>
      <c r="N32">
        <v>0.21264543084337001</v>
      </c>
      <c r="O32">
        <v>0.232246940664253</v>
      </c>
      <c r="P32">
        <v>0.24997943851169799</v>
      </c>
      <c r="Q32">
        <v>0.26608376139051498</v>
      </c>
      <c r="R32">
        <v>0.280743185215719</v>
      </c>
      <c r="S32">
        <v>0.29415058234430602</v>
      </c>
      <c r="T32">
        <v>0.30644546181919202</v>
      </c>
      <c r="U32">
        <v>0.31773785108484498</v>
      </c>
      <c r="V32">
        <v>0.32814134918474502</v>
      </c>
      <c r="W32">
        <v>0.33773980041634</v>
      </c>
      <c r="X32">
        <v>0.34661209738482002</v>
      </c>
      <c r="Y32">
        <v>0.35485325265685402</v>
      </c>
    </row>
    <row r="33" spans="1:25">
      <c r="A33" t="s">
        <v>86</v>
      </c>
      <c r="C33">
        <v>0</v>
      </c>
      <c r="D33" s="6">
        <v>6.3886492904756302E-3</v>
      </c>
      <c r="E33">
        <v>1.5932867146000201E-2</v>
      </c>
      <c r="F33">
        <v>2.92367461172949E-2</v>
      </c>
      <c r="G33">
        <v>4.6537374645933799E-2</v>
      </c>
      <c r="H33">
        <v>6.7498429711320099E-2</v>
      </c>
      <c r="I33">
        <v>9.1230246808183105E-2</v>
      </c>
      <c r="J33">
        <v>0.116532728797486</v>
      </c>
      <c r="K33">
        <v>0.14226773210263199</v>
      </c>
      <c r="L33">
        <v>0.16740643720405901</v>
      </c>
      <c r="M33">
        <v>0.19103422949010199</v>
      </c>
      <c r="N33">
        <v>0.21264543084337101</v>
      </c>
      <c r="O33">
        <v>0.232246940664254</v>
      </c>
      <c r="P33">
        <v>0.24997943851169899</v>
      </c>
      <c r="Q33">
        <v>0.26608376139051698</v>
      </c>
      <c r="R33">
        <v>0.28074318521572</v>
      </c>
      <c r="S33">
        <v>0.29415058234430702</v>
      </c>
      <c r="T33">
        <v>0.30644546181919302</v>
      </c>
      <c r="U33">
        <v>0.31773785108484698</v>
      </c>
      <c r="V33">
        <v>0.32814134918474602</v>
      </c>
      <c r="W33">
        <v>0.337739800416342</v>
      </c>
      <c r="X33">
        <v>0.34661209738482102</v>
      </c>
      <c r="Y33">
        <v>0.35485325265685602</v>
      </c>
    </row>
    <row r="34" spans="1:25">
      <c r="A34" t="s">
        <v>88</v>
      </c>
      <c r="B34" t="s">
        <v>89</v>
      </c>
      <c r="C34">
        <v>59400</v>
      </c>
      <c r="D34">
        <v>59400</v>
      </c>
      <c r="E34">
        <v>59399.999999999898</v>
      </c>
      <c r="F34">
        <v>59399.999999999898</v>
      </c>
      <c r="G34">
        <v>59400</v>
      </c>
      <c r="H34">
        <v>59399.999999999898</v>
      </c>
      <c r="I34">
        <v>59400</v>
      </c>
      <c r="J34">
        <v>59400</v>
      </c>
      <c r="K34">
        <v>59399.999999999898</v>
      </c>
      <c r="L34">
        <v>59400</v>
      </c>
      <c r="M34">
        <v>59399.999999999898</v>
      </c>
      <c r="N34">
        <v>59400</v>
      </c>
      <c r="O34">
        <v>59400</v>
      </c>
      <c r="P34">
        <v>59400</v>
      </c>
      <c r="Q34">
        <v>59400</v>
      </c>
      <c r="R34">
        <v>59400</v>
      </c>
      <c r="S34">
        <v>59400</v>
      </c>
      <c r="T34">
        <v>59400</v>
      </c>
      <c r="U34">
        <v>59399.999999999898</v>
      </c>
      <c r="V34">
        <v>59400</v>
      </c>
      <c r="W34">
        <v>59400</v>
      </c>
      <c r="X34">
        <v>59399.999999999898</v>
      </c>
      <c r="Y34">
        <v>59400</v>
      </c>
    </row>
    <row r="35" spans="1:25">
      <c r="A35" t="s">
        <v>84</v>
      </c>
      <c r="B35" t="s">
        <v>89</v>
      </c>
      <c r="C35">
        <v>59400</v>
      </c>
      <c r="D35">
        <v>59018.074242425602</v>
      </c>
      <c r="E35">
        <v>58438.264487375302</v>
      </c>
      <c r="F35">
        <v>57611.033727923503</v>
      </c>
      <c r="G35">
        <v>56500.756778020601</v>
      </c>
      <c r="H35">
        <v>55100.375363860003</v>
      </c>
      <c r="I35">
        <v>53436.909083546299</v>
      </c>
      <c r="J35">
        <v>51564.911688070999</v>
      </c>
      <c r="K35">
        <v>49547.621113039997</v>
      </c>
      <c r="L35">
        <v>47456.666764839902</v>
      </c>
      <c r="M35">
        <v>45372.9130139095</v>
      </c>
      <c r="N35">
        <v>43357.496295949597</v>
      </c>
      <c r="O35">
        <v>41431.373098802796</v>
      </c>
      <c r="P35">
        <v>39602.171233639601</v>
      </c>
      <c r="Q35">
        <v>37864.333400576703</v>
      </c>
      <c r="R35">
        <v>36214.755371048799</v>
      </c>
      <c r="S35">
        <v>34646.073519076403</v>
      </c>
      <c r="T35">
        <v>33154.247964686198</v>
      </c>
      <c r="U35">
        <v>31736.691425062501</v>
      </c>
      <c r="V35">
        <v>30388.546299251801</v>
      </c>
      <c r="W35">
        <v>29107.1571606707</v>
      </c>
      <c r="X35">
        <v>27889.2259219187</v>
      </c>
      <c r="Y35">
        <v>26727.924546435101</v>
      </c>
    </row>
    <row r="36" spans="1:25">
      <c r="A36" t="s">
        <v>85</v>
      </c>
      <c r="B36" t="s">
        <v>89</v>
      </c>
      <c r="C36">
        <v>0</v>
      </c>
      <c r="D36">
        <v>241.20854096051599</v>
      </c>
      <c r="E36">
        <v>607.39244523177001</v>
      </c>
      <c r="F36">
        <v>1129.8372412891699</v>
      </c>
      <c r="G36">
        <v>1831.0423258821099</v>
      </c>
      <c r="H36">
        <v>2715.4654133511499</v>
      </c>
      <c r="I36">
        <v>3766.0420410177198</v>
      </c>
      <c r="J36">
        <v>4948.3183119668602</v>
      </c>
      <c r="K36">
        <v>6222.3557568014803</v>
      </c>
      <c r="L36">
        <v>7542.9161996151897</v>
      </c>
      <c r="M36">
        <v>8858.9290424647097</v>
      </c>
      <c r="N36">
        <v>10131.7830365341</v>
      </c>
      <c r="O36">
        <v>11348.2429292751</v>
      </c>
      <c r="P36">
        <v>12503.491310061099</v>
      </c>
      <c r="Q36">
        <v>13601.0379400693</v>
      </c>
      <c r="R36">
        <v>14642.843321905601</v>
      </c>
      <c r="S36">
        <v>15633.558017737099</v>
      </c>
      <c r="T36">
        <v>16575.733448971299</v>
      </c>
      <c r="U36">
        <v>17471.003636620298</v>
      </c>
      <c r="V36">
        <v>18322.436440904301</v>
      </c>
      <c r="W36">
        <v>19131.708919625798</v>
      </c>
      <c r="X36">
        <v>19900.9040086278</v>
      </c>
      <c r="Y36">
        <v>20634.334013911699</v>
      </c>
    </row>
    <row r="37" spans="1:25">
      <c r="A37" t="s">
        <v>86</v>
      </c>
      <c r="B37" t="s">
        <v>89</v>
      </c>
      <c r="C37">
        <v>0</v>
      </c>
      <c r="D37">
        <v>140.71721661387599</v>
      </c>
      <c r="E37">
        <v>354.34306739288002</v>
      </c>
      <c r="F37">
        <v>659.12903078725003</v>
      </c>
      <c r="G37">
        <v>1068.2008960972501</v>
      </c>
      <c r="H37">
        <v>1584.15922278877</v>
      </c>
      <c r="I37">
        <v>2197.0488754359999</v>
      </c>
      <c r="J37">
        <v>2886.76999996214</v>
      </c>
      <c r="K37">
        <v>3630.0231301584299</v>
      </c>
      <c r="L37">
        <v>4400.4170355448396</v>
      </c>
      <c r="M37">
        <v>5168.1579436257498</v>
      </c>
      <c r="N37">
        <v>5910.7206675162697</v>
      </c>
      <c r="O37">
        <v>6620.3839719220296</v>
      </c>
      <c r="P37">
        <v>7294.3374562992603</v>
      </c>
      <c r="Q37">
        <v>7934.6286593540099</v>
      </c>
      <c r="R37">
        <v>8542.4013070455003</v>
      </c>
      <c r="S37">
        <v>9120.3684631864708</v>
      </c>
      <c r="T37">
        <v>9670.0185863425704</v>
      </c>
      <c r="U37">
        <v>10192.3049383171</v>
      </c>
      <c r="V37">
        <v>10689.0172598439</v>
      </c>
      <c r="W37">
        <v>11161.133919703499</v>
      </c>
      <c r="X37">
        <v>11609.8700694534</v>
      </c>
      <c r="Y37">
        <v>12037.7414396532</v>
      </c>
    </row>
    <row r="38" spans="1:25">
      <c r="A38" t="s">
        <v>90</v>
      </c>
    </row>
    <row r="39" spans="1:25">
      <c r="A39" t="s">
        <v>84</v>
      </c>
      <c r="C39">
        <v>1</v>
      </c>
      <c r="D39">
        <v>0.99357027344150906</v>
      </c>
      <c r="E39">
        <v>0.98380916645412997</v>
      </c>
      <c r="F39">
        <v>0.96988272269231601</v>
      </c>
      <c r="G39">
        <v>0.95119119154916898</v>
      </c>
      <c r="H39">
        <v>0.92761574686633097</v>
      </c>
      <c r="I39">
        <v>0.89961126403276603</v>
      </c>
      <c r="J39">
        <v>0.86809615636483195</v>
      </c>
      <c r="K39">
        <v>0.83413503557306501</v>
      </c>
      <c r="L39">
        <v>0.79893378391986503</v>
      </c>
      <c r="M39">
        <v>0.76385375444292103</v>
      </c>
      <c r="N39">
        <v>0.72992418006649196</v>
      </c>
      <c r="O39">
        <v>0.69749786361621002</v>
      </c>
      <c r="P39">
        <v>0.66670321942154198</v>
      </c>
      <c r="Q39">
        <v>0.63744669024539902</v>
      </c>
      <c r="R39">
        <v>0.60967601634762403</v>
      </c>
      <c r="S39">
        <v>0.58326723096088195</v>
      </c>
      <c r="T39">
        <v>0.558152322637815</v>
      </c>
      <c r="U39">
        <v>0.53428773442866195</v>
      </c>
      <c r="V39">
        <v>0.51159168853959303</v>
      </c>
      <c r="W39">
        <v>0.49001948081937202</v>
      </c>
      <c r="X39">
        <v>0.46951558791108899</v>
      </c>
      <c r="Y39">
        <v>0.44996505970429501</v>
      </c>
    </row>
    <row r="40" spans="1:25">
      <c r="A40" t="s">
        <v>85</v>
      </c>
      <c r="C40">
        <v>0</v>
      </c>
      <c r="D40" s="6">
        <v>4.0607498478201403E-3</v>
      </c>
      <c r="E40">
        <v>1.0225462040938899E-2</v>
      </c>
      <c r="F40">
        <v>1.90208289779321E-2</v>
      </c>
      <c r="G40">
        <v>3.0825628381853799E-2</v>
      </c>
      <c r="H40">
        <v>4.5714905948672599E-2</v>
      </c>
      <c r="I40">
        <v>6.3401381161914502E-2</v>
      </c>
      <c r="J40">
        <v>8.3305022086984301E-2</v>
      </c>
      <c r="K40">
        <v>0.104753463919217</v>
      </c>
      <c r="L40">
        <v>0.12698512120564301</v>
      </c>
      <c r="M40">
        <v>0.149140219570113</v>
      </c>
      <c r="N40">
        <v>0.17056873798878999</v>
      </c>
      <c r="O40">
        <v>0.19104786076220701</v>
      </c>
      <c r="P40">
        <v>0.210496486701366</v>
      </c>
      <c r="Q40">
        <v>0.22897370269476899</v>
      </c>
      <c r="R40">
        <v>0.24651251383679501</v>
      </c>
      <c r="S40">
        <v>0.26319121241981702</v>
      </c>
      <c r="T40">
        <v>0.27905275166618299</v>
      </c>
      <c r="U40">
        <v>0.29412464034714397</v>
      </c>
      <c r="V40">
        <v>0.30845852594114997</v>
      </c>
      <c r="W40">
        <v>0.32208264174454199</v>
      </c>
      <c r="X40">
        <v>0.33503205401730302</v>
      </c>
      <c r="Y40">
        <v>0.34737936050356399</v>
      </c>
    </row>
    <row r="41" spans="1:25">
      <c r="A41" t="s">
        <v>86</v>
      </c>
      <c r="C41">
        <v>0</v>
      </c>
      <c r="D41" s="6">
        <v>2.36897671067132E-3</v>
      </c>
      <c r="E41" s="6">
        <v>5.9653715049306404E-3</v>
      </c>
      <c r="F41">
        <v>1.10964483297517E-2</v>
      </c>
      <c r="G41">
        <v>1.7983180068977301E-2</v>
      </c>
      <c r="H41">
        <v>2.6669347184996198E-2</v>
      </c>
      <c r="I41">
        <v>3.6987354805319901E-2</v>
      </c>
      <c r="J41">
        <v>4.85988215481842E-2</v>
      </c>
      <c r="K41">
        <v>6.11115005077177E-2</v>
      </c>
      <c r="L41">
        <v>7.4081094874492298E-2</v>
      </c>
      <c r="M41">
        <v>8.7006025986965496E-2</v>
      </c>
      <c r="N41">
        <v>9.9507081944718398E-2</v>
      </c>
      <c r="O41">
        <v>0.111454275621583</v>
      </c>
      <c r="P41">
        <v>0.122800293877092</v>
      </c>
      <c r="Q41">
        <v>0.13357960705983199</v>
      </c>
      <c r="R41">
        <v>0.14381146981558099</v>
      </c>
      <c r="S41">
        <v>0.153541556619301</v>
      </c>
      <c r="T41">
        <v>0.16279492569600301</v>
      </c>
      <c r="U41">
        <v>0.17158762522419299</v>
      </c>
      <c r="V41">
        <v>0.179949785519257</v>
      </c>
      <c r="W41">
        <v>0.18789787743608599</v>
      </c>
      <c r="X41">
        <v>0.19545235807160699</v>
      </c>
      <c r="Y41">
        <v>0.20265557979214099</v>
      </c>
    </row>
    <row r="42" spans="1:25">
      <c r="A42" t="s">
        <v>91</v>
      </c>
      <c r="B42" t="s">
        <v>92</v>
      </c>
      <c r="C42">
        <v>2182.40709396793</v>
      </c>
      <c r="D42">
        <v>2282.4004033667502</v>
      </c>
      <c r="E42">
        <v>2389.4917934578102</v>
      </c>
      <c r="F42">
        <v>2491.8981961785898</v>
      </c>
      <c r="G42">
        <v>2609.10835070231</v>
      </c>
      <c r="H42">
        <v>2739.4642572679199</v>
      </c>
      <c r="I42">
        <v>2864.9169946769698</v>
      </c>
      <c r="J42">
        <v>3004.2536867754502</v>
      </c>
      <c r="K42">
        <v>3140.51250724483</v>
      </c>
      <c r="L42">
        <v>3278.06414566373</v>
      </c>
      <c r="M42">
        <v>3409.3052824688298</v>
      </c>
      <c r="N42">
        <v>3534.12163559379</v>
      </c>
      <c r="O42">
        <v>3647.0833693183399</v>
      </c>
      <c r="P42">
        <v>3760.9599065072398</v>
      </c>
      <c r="Q42">
        <v>3868.2063628445098</v>
      </c>
      <c r="R42">
        <v>3977.83580755107</v>
      </c>
      <c r="S42">
        <v>4081.417524945</v>
      </c>
      <c r="T42">
        <v>4184.9249164410203</v>
      </c>
      <c r="U42">
        <v>4285.2914798123102</v>
      </c>
      <c r="V42">
        <v>4379.7448313927598</v>
      </c>
      <c r="W42">
        <v>4481.9886076095599</v>
      </c>
      <c r="X42">
        <v>4575.02820057183</v>
      </c>
      <c r="Y42">
        <v>4654.8184860655501</v>
      </c>
    </row>
    <row r="43" spans="1:25">
      <c r="A43" t="s">
        <v>93</v>
      </c>
      <c r="B43" t="s">
        <v>74</v>
      </c>
      <c r="C43">
        <v>0.28955931459520601</v>
      </c>
      <c r="D43">
        <v>0.29252861040212302</v>
      </c>
      <c r="E43">
        <v>0.295217489151271</v>
      </c>
      <c r="F43">
        <v>0.29751517018190998</v>
      </c>
      <c r="G43">
        <v>0.29947014444225201</v>
      </c>
      <c r="H43">
        <v>0.300968483174398</v>
      </c>
      <c r="I43">
        <v>0.30206054956304601</v>
      </c>
      <c r="J43">
        <v>0.30280904717913398</v>
      </c>
      <c r="K43">
        <v>0.30324944234159501</v>
      </c>
      <c r="L43">
        <v>0.30343916776069801</v>
      </c>
      <c r="M43">
        <v>0.303298514272967</v>
      </c>
      <c r="N43">
        <v>0.30303710760381197</v>
      </c>
      <c r="O43">
        <v>0.30271715382379899</v>
      </c>
      <c r="P43">
        <v>0.30239080964290599</v>
      </c>
      <c r="Q43">
        <v>0.30208755744558402</v>
      </c>
      <c r="R43">
        <v>0.301792070723579</v>
      </c>
      <c r="S43">
        <v>0.30152043835594999</v>
      </c>
      <c r="T43">
        <v>0.30125192106569199</v>
      </c>
      <c r="U43">
        <v>0.300988871584358</v>
      </c>
      <c r="V43">
        <v>0.30074609504542399</v>
      </c>
      <c r="W43">
        <v>0.30049933991826699</v>
      </c>
      <c r="X43">
        <v>0.30027423524107</v>
      </c>
      <c r="Y43">
        <v>0.30007102591118001</v>
      </c>
    </row>
    <row r="44" spans="1:25">
      <c r="A44" t="s">
        <v>56</v>
      </c>
    </row>
    <row r="45" spans="1:25">
      <c r="A45" t="s">
        <v>67</v>
      </c>
      <c r="B45" t="s">
        <v>68</v>
      </c>
      <c r="C45">
        <v>-23569.937287846202</v>
      </c>
      <c r="D45">
        <v>-22813.5938048362</v>
      </c>
      <c r="E45">
        <v>-21965.827735479201</v>
      </c>
      <c r="F45">
        <v>-21031.275392106902</v>
      </c>
      <c r="G45">
        <v>-19989.725968086899</v>
      </c>
      <c r="H45">
        <v>-18879.027295330099</v>
      </c>
      <c r="I45">
        <v>-17735.029464385501</v>
      </c>
      <c r="J45">
        <v>-16588.385154604701</v>
      </c>
      <c r="K45">
        <v>-15481.442121612001</v>
      </c>
      <c r="L45">
        <v>-14441.522076626199</v>
      </c>
      <c r="M45">
        <v>-13515.2274665272</v>
      </c>
      <c r="N45">
        <v>-12687.7855071386</v>
      </c>
      <c r="O45">
        <v>-11949.367101247701</v>
      </c>
      <c r="P45">
        <v>-11284.236319387801</v>
      </c>
      <c r="Q45">
        <v>-10680.0205071378</v>
      </c>
      <c r="R45">
        <v>-10130.531478859501</v>
      </c>
      <c r="S45">
        <v>-9627.2735985619292</v>
      </c>
      <c r="T45">
        <v>-9166.9354420497602</v>
      </c>
      <c r="U45">
        <v>-8745.3142184615299</v>
      </c>
      <c r="V45">
        <v>-8356.3264810897399</v>
      </c>
      <c r="W45">
        <v>-7998.5299887740803</v>
      </c>
      <c r="X45">
        <v>-7667.2685310623201</v>
      </c>
      <c r="Y45">
        <v>-7359.1191597923398</v>
      </c>
    </row>
    <row r="46" spans="1:25">
      <c r="A46" t="s">
        <v>69</v>
      </c>
      <c r="B46" t="s">
        <v>70</v>
      </c>
      <c r="C46">
        <v>-238.17842924137801</v>
      </c>
      <c r="D46">
        <v>-232.017723016422</v>
      </c>
      <c r="E46">
        <v>-225.56247239812501</v>
      </c>
      <c r="F46">
        <v>-218.925465264915</v>
      </c>
      <c r="G46">
        <v>-211.85912121574</v>
      </c>
      <c r="H46">
        <v>-204.585119618969</v>
      </c>
      <c r="I46">
        <v>-197.206874579946</v>
      </c>
      <c r="J46">
        <v>-189.73945328757401</v>
      </c>
      <c r="K46">
        <v>-182.39110930600901</v>
      </c>
      <c r="L46">
        <v>-175.276591626396</v>
      </c>
      <c r="M46">
        <v>-168.825176876981</v>
      </c>
      <c r="N46">
        <v>-162.839393352971</v>
      </c>
      <c r="O46">
        <v>-157.27777173744499</v>
      </c>
      <c r="P46">
        <v>-152.034798556559</v>
      </c>
      <c r="Q46">
        <v>-147.05154419507599</v>
      </c>
      <c r="R46">
        <v>-142.328622051802</v>
      </c>
      <c r="S46">
        <v>-137.82730152102999</v>
      </c>
      <c r="T46">
        <v>-133.56342733354401</v>
      </c>
      <c r="U46">
        <v>-129.52933630676</v>
      </c>
      <c r="V46">
        <v>-125.684431716383</v>
      </c>
      <c r="W46">
        <v>-122.04655400400399</v>
      </c>
      <c r="X46">
        <v>-118.58058384985</v>
      </c>
      <c r="Y46">
        <v>-115.26868081214199</v>
      </c>
    </row>
    <row r="47" spans="1:25">
      <c r="A47" t="s">
        <v>71</v>
      </c>
      <c r="B47" t="s">
        <v>72</v>
      </c>
      <c r="C47">
        <v>-33.151415379011297</v>
      </c>
      <c r="D47">
        <v>-31.780534197884201</v>
      </c>
      <c r="E47">
        <v>-30.259156267846802</v>
      </c>
      <c r="F47">
        <v>-28.584259884852699</v>
      </c>
      <c r="G47">
        <v>-26.713968781454799</v>
      </c>
      <c r="H47">
        <v>-24.713919287929802</v>
      </c>
      <c r="I47">
        <v>-22.6638367463758</v>
      </c>
      <c r="J47">
        <v>-20.613349886226601</v>
      </c>
      <c r="K47">
        <v>-18.645715678735801</v>
      </c>
      <c r="L47">
        <v>-16.805935140171201</v>
      </c>
      <c r="M47">
        <v>-15.1664419123125</v>
      </c>
      <c r="N47">
        <v>-13.7098740771815</v>
      </c>
      <c r="O47">
        <v>-12.420573627948301</v>
      </c>
      <c r="P47">
        <v>-11.2651260980379</v>
      </c>
      <c r="Q47">
        <v>-10.224843898908</v>
      </c>
      <c r="R47">
        <v>-9.2820453962222</v>
      </c>
      <c r="S47">
        <v>-8.4254403334192105</v>
      </c>
      <c r="T47">
        <v>-7.6443273251606696</v>
      </c>
      <c r="U47">
        <v>-6.9320214120571304</v>
      </c>
      <c r="V47">
        <v>-6.2795383163698704</v>
      </c>
      <c r="W47">
        <v>-5.6769345978170298</v>
      </c>
      <c r="X47">
        <v>-5.1241464154775</v>
      </c>
      <c r="Y47">
        <v>-4.6166059037367102</v>
      </c>
    </row>
    <row r="48" spans="1:25">
      <c r="A48" t="s">
        <v>73</v>
      </c>
      <c r="B48" t="s">
        <v>74</v>
      </c>
      <c r="C48">
        <v>-0.33500097796920802</v>
      </c>
      <c r="D48">
        <v>-0.32321287228649997</v>
      </c>
      <c r="E48">
        <v>-0.31072492157590997</v>
      </c>
      <c r="F48">
        <v>-0.29754840245652497</v>
      </c>
      <c r="G48">
        <v>-0.28312533944983298</v>
      </c>
      <c r="H48">
        <v>-0.26781571183094499</v>
      </c>
      <c r="I48">
        <v>-0.25201336257818102</v>
      </c>
      <c r="J48">
        <v>-0.23577736478782199</v>
      </c>
      <c r="K48">
        <v>-0.219670282634816</v>
      </c>
      <c r="L48">
        <v>-0.203973446485334</v>
      </c>
      <c r="M48">
        <v>-0.18945128705988001</v>
      </c>
      <c r="N48">
        <v>-0.17595722881804499</v>
      </c>
      <c r="O48">
        <v>-0.163479800005526</v>
      </c>
      <c r="P48">
        <v>-0.15177732267861099</v>
      </c>
      <c r="Q48">
        <v>-0.140784288146557</v>
      </c>
      <c r="R48">
        <v>-0.130407840281969</v>
      </c>
      <c r="S48">
        <v>-0.12062145044419199</v>
      </c>
      <c r="T48">
        <v>-0.11137883141671</v>
      </c>
      <c r="U48">
        <v>-0.102672140798844</v>
      </c>
      <c r="V48">
        <v>-9.4448225128618807E-2</v>
      </c>
      <c r="W48">
        <v>-8.6622205072943506E-2</v>
      </c>
      <c r="X48">
        <v>-7.9249118668242302E-2</v>
      </c>
      <c r="Y48">
        <v>-7.2311653174575594E-2</v>
      </c>
    </row>
    <row r="49" spans="1:25">
      <c r="A49" t="s">
        <v>75</v>
      </c>
      <c r="B49" t="s">
        <v>76</v>
      </c>
      <c r="C49">
        <v>2.7503925319843502E-4</v>
      </c>
      <c r="D49">
        <v>2.6468057246021199E-4</v>
      </c>
      <c r="E49">
        <v>2.5527023287041201E-4</v>
      </c>
      <c r="F49">
        <v>2.48134310700021E-4</v>
      </c>
      <c r="G49">
        <v>2.4128740690523799E-4</v>
      </c>
      <c r="H49">
        <v>2.3497152447441799E-4</v>
      </c>
      <c r="I49">
        <v>2.3054968716204E-4</v>
      </c>
      <c r="J49">
        <v>2.26153532954089E-4</v>
      </c>
      <c r="K49">
        <v>2.22832313317118E-4</v>
      </c>
      <c r="L49">
        <v>2.1992770805756801E-4</v>
      </c>
      <c r="M49">
        <v>2.1763784027945701E-4</v>
      </c>
      <c r="N49">
        <v>2.1571413304715599E-4</v>
      </c>
      <c r="O49">
        <v>2.1436960023168801E-4</v>
      </c>
      <c r="P49">
        <v>2.1279360471542299E-4</v>
      </c>
      <c r="Q49">
        <v>2.1143375014327599E-4</v>
      </c>
      <c r="R49">
        <v>2.09797160777238E-4</v>
      </c>
      <c r="S49">
        <v>2.08356646623133E-4</v>
      </c>
      <c r="T49">
        <v>2.06805534179589E-4</v>
      </c>
      <c r="U49">
        <v>2.05304656451276E-4</v>
      </c>
      <c r="V49">
        <v>2.0398757848168601E-4</v>
      </c>
      <c r="W49">
        <v>2.02223229052529E-4</v>
      </c>
      <c r="X49">
        <v>2.0080086534902399E-4</v>
      </c>
      <c r="Y49">
        <v>1.9987992709690199E-4</v>
      </c>
    </row>
    <row r="50" spans="1:25">
      <c r="A50" t="s">
        <v>77</v>
      </c>
      <c r="B50" t="s">
        <v>78</v>
      </c>
      <c r="C50">
        <v>27.217653463544401</v>
      </c>
      <c r="D50">
        <v>26.025231993641299</v>
      </c>
      <c r="E50">
        <v>24.8588424378068</v>
      </c>
      <c r="F50">
        <v>23.8372498888967</v>
      </c>
      <c r="G50">
        <v>22.7663983306829</v>
      </c>
      <c r="H50">
        <v>21.683071732879601</v>
      </c>
      <c r="I50">
        <v>20.7335849905479</v>
      </c>
      <c r="J50">
        <v>19.771965417393201</v>
      </c>
      <c r="K50">
        <v>18.914110312559099</v>
      </c>
      <c r="L50">
        <v>18.120450778419102</v>
      </c>
      <c r="M50">
        <v>17.4229043979851</v>
      </c>
      <c r="N50">
        <v>16.807570911469199</v>
      </c>
      <c r="O50">
        <v>16.2869871579334</v>
      </c>
      <c r="P50">
        <v>15.7938402632865</v>
      </c>
      <c r="Q50">
        <v>15.355954266183399</v>
      </c>
      <c r="R50">
        <v>14.9327430476747</v>
      </c>
      <c r="S50">
        <v>14.5537670765013</v>
      </c>
      <c r="T50">
        <v>14.193803039724701</v>
      </c>
      <c r="U50">
        <v>13.861367489196301</v>
      </c>
      <c r="V50">
        <v>13.5624339514572</v>
      </c>
      <c r="W50">
        <v>13.253045734911201</v>
      </c>
      <c r="X50">
        <v>12.983526526148101</v>
      </c>
      <c r="Y50">
        <v>12.7609702027731</v>
      </c>
    </row>
    <row r="51" spans="1:25">
      <c r="A51" t="s">
        <v>79</v>
      </c>
      <c r="B51" t="s">
        <v>80</v>
      </c>
      <c r="C51">
        <v>-3929944.0824827398</v>
      </c>
      <c r="D51">
        <v>-3828292.42977096</v>
      </c>
      <c r="E51">
        <v>-3721780.7945690602</v>
      </c>
      <c r="F51">
        <v>-3612270.1768711102</v>
      </c>
      <c r="G51">
        <v>-3495675.5000597201</v>
      </c>
      <c r="H51">
        <v>-3375654.4737129901</v>
      </c>
      <c r="I51">
        <v>-3253913.43056911</v>
      </c>
      <c r="J51">
        <v>-3130700.97924498</v>
      </c>
      <c r="K51">
        <v>-3009453.30354915</v>
      </c>
      <c r="L51">
        <v>-2892063.7618355402</v>
      </c>
      <c r="M51">
        <v>-2785615.4184701899</v>
      </c>
      <c r="N51">
        <v>-2686849.9903240101</v>
      </c>
      <c r="O51">
        <v>-2595083.2336678398</v>
      </c>
      <c r="P51">
        <v>-2508574.17618322</v>
      </c>
      <c r="Q51">
        <v>-2426350.47921876</v>
      </c>
      <c r="R51">
        <v>-2348422.2638547299</v>
      </c>
      <c r="S51">
        <v>-2274150.4750969899</v>
      </c>
      <c r="T51">
        <v>-2203796.5510034901</v>
      </c>
      <c r="U51">
        <v>-2137234.04906154</v>
      </c>
      <c r="V51">
        <v>-2073793.1233203399</v>
      </c>
      <c r="W51">
        <v>-2013768.1410660699</v>
      </c>
      <c r="X51">
        <v>-1956579.6335225201</v>
      </c>
      <c r="Y51">
        <v>-1901933.23340034</v>
      </c>
    </row>
    <row r="52" spans="1:25">
      <c r="A52" t="s">
        <v>81</v>
      </c>
      <c r="C52">
        <v>98.959159999999997</v>
      </c>
      <c r="D52">
        <v>98.326944632679897</v>
      </c>
      <c r="E52">
        <v>97.3824568508402</v>
      </c>
      <c r="F52">
        <v>96.065916163099303</v>
      </c>
      <c r="G52">
        <v>94.3538604964332</v>
      </c>
      <c r="H52">
        <v>92.279572094448795</v>
      </c>
      <c r="I52">
        <v>89.931091409269598</v>
      </c>
      <c r="J52">
        <v>87.427179045692995</v>
      </c>
      <c r="K52">
        <v>84.880464736018595</v>
      </c>
      <c r="L52">
        <v>82.392759595693605</v>
      </c>
      <c r="M52">
        <v>80.054573118412307</v>
      </c>
      <c r="N52">
        <v>77.915946785901895</v>
      </c>
      <c r="O52">
        <v>75.976197839295594</v>
      </c>
      <c r="P52">
        <v>74.221404747610606</v>
      </c>
      <c r="Q52">
        <v>72.6277344831541</v>
      </c>
      <c r="R52">
        <v>71.177050215327995</v>
      </c>
      <c r="S52">
        <v>69.850265457696594</v>
      </c>
      <c r="T52">
        <v>68.6335745125606</v>
      </c>
      <c r="U52">
        <v>67.516089156438497</v>
      </c>
      <c r="V52">
        <v>66.4865677234109</v>
      </c>
      <c r="W52">
        <v>65.536713052231207</v>
      </c>
      <c r="X52">
        <v>64.658717996959993</v>
      </c>
      <c r="Y52">
        <v>63.8431801938099</v>
      </c>
    </row>
    <row r="53" spans="1:25">
      <c r="A53" t="s">
        <v>82</v>
      </c>
      <c r="B53" t="s">
        <v>83</v>
      </c>
      <c r="C53">
        <v>600.24761729990405</v>
      </c>
      <c r="D53">
        <v>604.10704534652905</v>
      </c>
      <c r="E53">
        <v>609.96612655791205</v>
      </c>
      <c r="F53">
        <v>618.32544124340097</v>
      </c>
      <c r="G53">
        <v>629.54498827576197</v>
      </c>
      <c r="H53">
        <v>643.69609277342204</v>
      </c>
      <c r="I53">
        <v>660.50571686798503</v>
      </c>
      <c r="J53">
        <v>679.42258515461299</v>
      </c>
      <c r="K53">
        <v>699.807666990705</v>
      </c>
      <c r="L53">
        <v>720.93713442151295</v>
      </c>
      <c r="M53">
        <v>741.99383852985704</v>
      </c>
      <c r="N53">
        <v>762.35998470531001</v>
      </c>
      <c r="O53">
        <v>781.82380389240404</v>
      </c>
      <c r="P53">
        <v>800.30821569585305</v>
      </c>
      <c r="Q53">
        <v>817.86937762429704</v>
      </c>
      <c r="R53">
        <v>834.53865846224903</v>
      </c>
      <c r="S53">
        <v>850.39046896642606</v>
      </c>
      <c r="T53">
        <v>865.46563284605702</v>
      </c>
      <c r="U53">
        <v>879.79029505643996</v>
      </c>
      <c r="V53">
        <v>893.41354252348799</v>
      </c>
      <c r="W53">
        <v>906.36220880744497</v>
      </c>
      <c r="X53">
        <v>918.66962167101406</v>
      </c>
      <c r="Y53">
        <v>930.40477964409502</v>
      </c>
    </row>
    <row r="54" spans="1:25">
      <c r="A54" t="s">
        <v>84</v>
      </c>
      <c r="B54" t="s">
        <v>83</v>
      </c>
      <c r="C54">
        <v>600.24761729990405</v>
      </c>
      <c r="D54">
        <v>596.38818925327996</v>
      </c>
      <c r="E54">
        <v>590.52910804189696</v>
      </c>
      <c r="F54">
        <v>582.16979335640599</v>
      </c>
      <c r="G54">
        <v>570.95024632404397</v>
      </c>
      <c r="H54">
        <v>556.79914182638595</v>
      </c>
      <c r="I54">
        <v>539.98951773182205</v>
      </c>
      <c r="J54">
        <v>521.072649445195</v>
      </c>
      <c r="K54">
        <v>500.68756760910202</v>
      </c>
      <c r="L54">
        <v>479.55810017829498</v>
      </c>
      <c r="M54">
        <v>458.50139606994901</v>
      </c>
      <c r="N54">
        <v>438.13524989449797</v>
      </c>
      <c r="O54">
        <v>418.67143070740298</v>
      </c>
      <c r="P54">
        <v>400.18701890395602</v>
      </c>
      <c r="Q54">
        <v>382.625856975511</v>
      </c>
      <c r="R54">
        <v>365.95657613755799</v>
      </c>
      <c r="S54">
        <v>350.10476563338199</v>
      </c>
      <c r="T54">
        <v>335.02960175375699</v>
      </c>
      <c r="U54">
        <v>320.70493954336803</v>
      </c>
      <c r="V54">
        <v>307.08169207632699</v>
      </c>
      <c r="W54">
        <v>294.13302579236398</v>
      </c>
      <c r="X54">
        <v>281.82561292879501</v>
      </c>
      <c r="Y54">
        <v>270.090454955712</v>
      </c>
    </row>
    <row r="55" spans="1:25">
      <c r="A55" t="s">
        <v>85</v>
      </c>
      <c r="B55" t="s">
        <v>83</v>
      </c>
      <c r="C55">
        <v>0</v>
      </c>
      <c r="D55">
        <v>3.8594280466244002</v>
      </c>
      <c r="E55">
        <v>9.7185092580075505</v>
      </c>
      <c r="F55">
        <v>18.077823943497702</v>
      </c>
      <c r="G55">
        <v>29.297370975858499</v>
      </c>
      <c r="H55">
        <v>43.448475473517497</v>
      </c>
      <c r="I55">
        <v>60.258099568081199</v>
      </c>
      <c r="J55">
        <v>79.174967854708697</v>
      </c>
      <c r="K55">
        <v>99.560049690800795</v>
      </c>
      <c r="L55">
        <v>120.689517121609</v>
      </c>
      <c r="M55">
        <v>141.74622122995399</v>
      </c>
      <c r="N55">
        <v>162.11236740540599</v>
      </c>
      <c r="O55">
        <v>181.57618659249999</v>
      </c>
      <c r="P55">
        <v>200.06059839594801</v>
      </c>
      <c r="Q55">
        <v>217.62176032439299</v>
      </c>
      <c r="R55">
        <v>234.29104116234501</v>
      </c>
      <c r="S55">
        <v>250.14285166652201</v>
      </c>
      <c r="T55">
        <v>265.21801554614899</v>
      </c>
      <c r="U55">
        <v>279.542677756535</v>
      </c>
      <c r="V55">
        <v>293.16592522358002</v>
      </c>
      <c r="W55">
        <v>306.11459150753899</v>
      </c>
      <c r="X55">
        <v>318.42200437110898</v>
      </c>
      <c r="Y55">
        <v>330.15716234419102</v>
      </c>
    </row>
    <row r="56" spans="1:25">
      <c r="A56" t="s">
        <v>86</v>
      </c>
      <c r="B56" t="s">
        <v>83</v>
      </c>
      <c r="C56">
        <v>0</v>
      </c>
      <c r="D56">
        <v>3.85942804662443</v>
      </c>
      <c r="E56">
        <v>9.7185092580075505</v>
      </c>
      <c r="F56">
        <v>18.077823943497702</v>
      </c>
      <c r="G56">
        <v>29.297370975859099</v>
      </c>
      <c r="H56">
        <v>43.448475473518201</v>
      </c>
      <c r="I56">
        <v>60.258099568082201</v>
      </c>
      <c r="J56">
        <v>79.174967854709394</v>
      </c>
      <c r="K56">
        <v>99.560049690801506</v>
      </c>
      <c r="L56">
        <v>120.689517121609</v>
      </c>
      <c r="M56">
        <v>141.74622122995501</v>
      </c>
      <c r="N56">
        <v>162.11236740540599</v>
      </c>
      <c r="O56">
        <v>181.57618659250099</v>
      </c>
      <c r="P56">
        <v>200.060598395949</v>
      </c>
      <c r="Q56">
        <v>217.62176032439399</v>
      </c>
      <c r="R56">
        <v>234.291041162346</v>
      </c>
      <c r="S56">
        <v>250.142851666523</v>
      </c>
      <c r="T56">
        <v>265.21801554615001</v>
      </c>
      <c r="U56">
        <v>279.54267775653699</v>
      </c>
      <c r="V56">
        <v>293.16592522358098</v>
      </c>
      <c r="W56">
        <v>306.11459150754098</v>
      </c>
      <c r="X56">
        <v>318.42200437111001</v>
      </c>
      <c r="Y56">
        <v>330.15716234419301</v>
      </c>
    </row>
    <row r="57" spans="1:25">
      <c r="A57" t="s">
        <v>87</v>
      </c>
    </row>
    <row r="58" spans="1:25">
      <c r="A58" t="s">
        <v>84</v>
      </c>
      <c r="C58">
        <v>1</v>
      </c>
      <c r="D58">
        <v>0.987222701419049</v>
      </c>
      <c r="E58">
        <v>0.96813426570799999</v>
      </c>
      <c r="F58">
        <v>0.94152650776541003</v>
      </c>
      <c r="G58">
        <v>0.90692525070813301</v>
      </c>
      <c r="H58">
        <v>0.86500314057736105</v>
      </c>
      <c r="I58">
        <v>0.81753950638363504</v>
      </c>
      <c r="J58">
        <v>0.76693454240502901</v>
      </c>
      <c r="K58">
        <v>0.71546453579473701</v>
      </c>
      <c r="L58">
        <v>0.66518712559188298</v>
      </c>
      <c r="M58">
        <v>0.61793154101979597</v>
      </c>
      <c r="N58">
        <v>0.57470913831325798</v>
      </c>
      <c r="O58">
        <v>0.535506118671492</v>
      </c>
      <c r="P58">
        <v>0.50004112297660297</v>
      </c>
      <c r="Q58">
        <v>0.46783247721896798</v>
      </c>
      <c r="R58">
        <v>0.43851362956856099</v>
      </c>
      <c r="S58">
        <v>0.41169883531138701</v>
      </c>
      <c r="T58">
        <v>0.38710907636161401</v>
      </c>
      <c r="U58">
        <v>0.36452429783030799</v>
      </c>
      <c r="V58">
        <v>0.34371730163050901</v>
      </c>
      <c r="W58">
        <v>0.32452039916731801</v>
      </c>
      <c r="X58">
        <v>0.30677580523036002</v>
      </c>
      <c r="Y58">
        <v>0.29029349468629001</v>
      </c>
    </row>
    <row r="59" spans="1:25">
      <c r="A59" t="s">
        <v>85</v>
      </c>
      <c r="C59">
        <v>0</v>
      </c>
      <c r="D59" s="6">
        <v>6.3886492904755799E-3</v>
      </c>
      <c r="E59">
        <v>1.5932867146000201E-2</v>
      </c>
      <c r="F59">
        <v>2.92367461172949E-2</v>
      </c>
      <c r="G59">
        <v>4.6537374645932703E-2</v>
      </c>
      <c r="H59">
        <v>6.74984297113191E-2</v>
      </c>
      <c r="I59">
        <v>9.1230246808181606E-2</v>
      </c>
      <c r="J59">
        <v>0.116532728797485</v>
      </c>
      <c r="K59">
        <v>0.14226773210263099</v>
      </c>
      <c r="L59">
        <v>0.16740643720405801</v>
      </c>
      <c r="M59">
        <v>0.19103422949010099</v>
      </c>
      <c r="N59">
        <v>0.21264543084337001</v>
      </c>
      <c r="O59">
        <v>0.232246940664253</v>
      </c>
      <c r="P59">
        <v>0.24997943851169799</v>
      </c>
      <c r="Q59">
        <v>0.26608376139051498</v>
      </c>
      <c r="R59">
        <v>0.280743185215719</v>
      </c>
      <c r="S59">
        <v>0.29415058234430602</v>
      </c>
      <c r="T59">
        <v>0.30644546181919202</v>
      </c>
      <c r="U59">
        <v>0.31773785108484498</v>
      </c>
      <c r="V59">
        <v>0.32814134918474502</v>
      </c>
      <c r="W59">
        <v>0.33773980041634</v>
      </c>
      <c r="X59">
        <v>0.34661209738482002</v>
      </c>
      <c r="Y59">
        <v>0.35485325265685402</v>
      </c>
    </row>
    <row r="60" spans="1:25">
      <c r="A60" t="s">
        <v>86</v>
      </c>
      <c r="C60">
        <v>0</v>
      </c>
      <c r="D60" s="6">
        <v>6.3886492904756302E-3</v>
      </c>
      <c r="E60">
        <v>1.5932867146000201E-2</v>
      </c>
      <c r="F60">
        <v>2.92367461172949E-2</v>
      </c>
      <c r="G60">
        <v>4.6537374645933799E-2</v>
      </c>
      <c r="H60">
        <v>6.7498429711320099E-2</v>
      </c>
      <c r="I60">
        <v>9.1230246808183105E-2</v>
      </c>
      <c r="J60">
        <v>0.116532728797486</v>
      </c>
      <c r="K60">
        <v>0.14226773210263199</v>
      </c>
      <c r="L60">
        <v>0.16740643720405901</v>
      </c>
      <c r="M60">
        <v>0.19103422949010199</v>
      </c>
      <c r="N60">
        <v>0.21264543084337101</v>
      </c>
      <c r="O60">
        <v>0.232246940664254</v>
      </c>
      <c r="P60">
        <v>0.24997943851169899</v>
      </c>
      <c r="Q60">
        <v>0.26608376139051698</v>
      </c>
      <c r="R60">
        <v>0.28074318521572</v>
      </c>
      <c r="S60">
        <v>0.29415058234430702</v>
      </c>
      <c r="T60">
        <v>0.30644546181919302</v>
      </c>
      <c r="U60">
        <v>0.31773785108484698</v>
      </c>
      <c r="V60">
        <v>0.32814134918474602</v>
      </c>
      <c r="W60">
        <v>0.337739800416342</v>
      </c>
      <c r="X60">
        <v>0.34661209738482102</v>
      </c>
      <c r="Y60">
        <v>0.35485325265685602</v>
      </c>
    </row>
    <row r="61" spans="1:25">
      <c r="A61" t="s">
        <v>88</v>
      </c>
      <c r="B61" t="s">
        <v>89</v>
      </c>
      <c r="C61">
        <v>59400</v>
      </c>
      <c r="D61">
        <v>59400</v>
      </c>
      <c r="E61">
        <v>59400</v>
      </c>
      <c r="F61">
        <v>59399.999999999898</v>
      </c>
      <c r="G61">
        <v>59400</v>
      </c>
      <c r="H61">
        <v>59399.999999999898</v>
      </c>
      <c r="I61">
        <v>59399.999999999898</v>
      </c>
      <c r="J61">
        <v>59400</v>
      </c>
      <c r="K61">
        <v>59399.999999999898</v>
      </c>
      <c r="L61">
        <v>59400</v>
      </c>
      <c r="M61">
        <v>59399.999999999898</v>
      </c>
      <c r="N61">
        <v>59400</v>
      </c>
      <c r="O61">
        <v>59400</v>
      </c>
      <c r="P61">
        <v>59400</v>
      </c>
      <c r="Q61">
        <v>59400</v>
      </c>
      <c r="R61">
        <v>59400</v>
      </c>
      <c r="S61">
        <v>59400</v>
      </c>
      <c r="T61">
        <v>59400.000000000298</v>
      </c>
      <c r="U61">
        <v>59400</v>
      </c>
      <c r="V61">
        <v>59400.000000000298</v>
      </c>
      <c r="W61">
        <v>59400</v>
      </c>
      <c r="X61">
        <v>59399.999999999898</v>
      </c>
      <c r="Y61">
        <v>59400</v>
      </c>
    </row>
    <row r="62" spans="1:25">
      <c r="A62" t="s">
        <v>84</v>
      </c>
      <c r="B62" t="s">
        <v>89</v>
      </c>
      <c r="C62">
        <v>59400</v>
      </c>
      <c r="D62">
        <v>59018.074242425602</v>
      </c>
      <c r="E62">
        <v>58438.264487375302</v>
      </c>
      <c r="F62">
        <v>57611.033727923503</v>
      </c>
      <c r="G62">
        <v>56500.756778020601</v>
      </c>
      <c r="H62">
        <v>55100.375363860003</v>
      </c>
      <c r="I62">
        <v>53436.909083546198</v>
      </c>
      <c r="J62">
        <v>51564.911688070999</v>
      </c>
      <c r="K62">
        <v>49547.621113039997</v>
      </c>
      <c r="L62">
        <v>47456.666764839902</v>
      </c>
      <c r="M62">
        <v>45372.9130139095</v>
      </c>
      <c r="N62">
        <v>43357.496295949597</v>
      </c>
      <c r="O62">
        <v>41431.373098802796</v>
      </c>
      <c r="P62">
        <v>39602.171233639601</v>
      </c>
      <c r="Q62">
        <v>37864.333400576703</v>
      </c>
      <c r="R62">
        <v>36214.755371048799</v>
      </c>
      <c r="S62">
        <v>34646.073519076403</v>
      </c>
      <c r="T62">
        <v>33154.247964686401</v>
      </c>
      <c r="U62">
        <v>31736.691425062501</v>
      </c>
      <c r="V62">
        <v>30388.546299252001</v>
      </c>
      <c r="W62">
        <v>29107.1571606707</v>
      </c>
      <c r="X62">
        <v>27889.2259219187</v>
      </c>
      <c r="Y62">
        <v>26727.924546435101</v>
      </c>
    </row>
    <row r="63" spans="1:25">
      <c r="A63" t="s">
        <v>85</v>
      </c>
      <c r="B63" t="s">
        <v>89</v>
      </c>
      <c r="C63">
        <v>0</v>
      </c>
      <c r="D63">
        <v>241.20854096051599</v>
      </c>
      <c r="E63">
        <v>607.39244523177001</v>
      </c>
      <c r="F63">
        <v>1129.8372412891699</v>
      </c>
      <c r="G63">
        <v>1831.0423258821099</v>
      </c>
      <c r="H63">
        <v>2715.4654133511499</v>
      </c>
      <c r="I63">
        <v>3766.0420410177198</v>
      </c>
      <c r="J63">
        <v>4948.3183119668602</v>
      </c>
      <c r="K63">
        <v>6222.3557568014803</v>
      </c>
      <c r="L63">
        <v>7542.9161996151897</v>
      </c>
      <c r="M63">
        <v>8858.9290424647097</v>
      </c>
      <c r="N63">
        <v>10131.7830365341</v>
      </c>
      <c r="O63">
        <v>11348.2429292751</v>
      </c>
      <c r="P63">
        <v>12503.491310061099</v>
      </c>
      <c r="Q63">
        <v>13601.0379400693</v>
      </c>
      <c r="R63">
        <v>14642.843321905601</v>
      </c>
      <c r="S63">
        <v>15633.558017737099</v>
      </c>
      <c r="T63">
        <v>16575.733448971299</v>
      </c>
      <c r="U63">
        <v>17471.0036366204</v>
      </c>
      <c r="V63">
        <v>18322.436440904399</v>
      </c>
      <c r="W63">
        <v>19131.708919625798</v>
      </c>
      <c r="X63">
        <v>19900.9040086278</v>
      </c>
      <c r="Y63">
        <v>20634.334013911699</v>
      </c>
    </row>
    <row r="64" spans="1:25">
      <c r="A64" t="s">
        <v>86</v>
      </c>
      <c r="B64" t="s">
        <v>89</v>
      </c>
      <c r="C64">
        <v>0</v>
      </c>
      <c r="D64">
        <v>140.71721661387599</v>
      </c>
      <c r="E64">
        <v>354.34306739288002</v>
      </c>
      <c r="F64">
        <v>659.12903078725003</v>
      </c>
      <c r="G64">
        <v>1068.2008960972501</v>
      </c>
      <c r="H64">
        <v>1584.15922278877</v>
      </c>
      <c r="I64">
        <v>2197.0488754359999</v>
      </c>
      <c r="J64">
        <v>2886.76999996214</v>
      </c>
      <c r="K64">
        <v>3630.0231301584299</v>
      </c>
      <c r="L64">
        <v>4400.4170355448396</v>
      </c>
      <c r="M64">
        <v>5168.1579436257498</v>
      </c>
      <c r="N64">
        <v>5910.7206675162697</v>
      </c>
      <c r="O64">
        <v>6620.3839719220296</v>
      </c>
      <c r="P64">
        <v>7294.3374562992603</v>
      </c>
      <c r="Q64">
        <v>7934.6286593540099</v>
      </c>
      <c r="R64">
        <v>8542.4013070455003</v>
      </c>
      <c r="S64">
        <v>9120.3684631864708</v>
      </c>
      <c r="T64">
        <v>9670.0185863426304</v>
      </c>
      <c r="U64">
        <v>10192.3049383171</v>
      </c>
      <c r="V64">
        <v>10689.0172598439</v>
      </c>
      <c r="W64">
        <v>11161.133919703499</v>
      </c>
      <c r="X64">
        <v>11609.8700694534</v>
      </c>
      <c r="Y64">
        <v>12037.7414396532</v>
      </c>
    </row>
    <row r="65" spans="1:25">
      <c r="A65" t="s">
        <v>90</v>
      </c>
    </row>
    <row r="66" spans="1:25">
      <c r="A66" t="s">
        <v>84</v>
      </c>
      <c r="C66">
        <v>1</v>
      </c>
      <c r="D66">
        <v>0.99357027344150906</v>
      </c>
      <c r="E66">
        <v>0.98380916645413097</v>
      </c>
      <c r="F66">
        <v>0.96988272269231601</v>
      </c>
      <c r="G66">
        <v>0.95119119154916898</v>
      </c>
      <c r="H66">
        <v>0.92761574686633097</v>
      </c>
      <c r="I66">
        <v>0.89961126403276503</v>
      </c>
      <c r="J66">
        <v>0.86809615636483195</v>
      </c>
      <c r="K66">
        <v>0.83413503557306501</v>
      </c>
      <c r="L66">
        <v>0.79893378391986503</v>
      </c>
      <c r="M66">
        <v>0.76385375444292103</v>
      </c>
      <c r="N66">
        <v>0.72992418006649196</v>
      </c>
      <c r="O66">
        <v>0.69749786361621002</v>
      </c>
      <c r="P66">
        <v>0.66670321942154198</v>
      </c>
      <c r="Q66">
        <v>0.63744669024539902</v>
      </c>
      <c r="R66">
        <v>0.60967601634762403</v>
      </c>
      <c r="S66">
        <v>0.58326723096088195</v>
      </c>
      <c r="T66">
        <v>0.558152322637815</v>
      </c>
      <c r="U66">
        <v>0.53428773442866195</v>
      </c>
      <c r="V66">
        <v>0.51159168853959303</v>
      </c>
      <c r="W66">
        <v>0.49001948081937202</v>
      </c>
      <c r="X66">
        <v>0.46951558791108899</v>
      </c>
      <c r="Y66">
        <v>0.44996505970429501</v>
      </c>
    </row>
    <row r="67" spans="1:25">
      <c r="A67" t="s">
        <v>85</v>
      </c>
      <c r="C67">
        <v>0</v>
      </c>
      <c r="D67" s="6">
        <v>4.0607498478201403E-3</v>
      </c>
      <c r="E67">
        <v>1.0225462040938899E-2</v>
      </c>
      <c r="F67">
        <v>1.90208289779321E-2</v>
      </c>
      <c r="G67">
        <v>3.0825628381853799E-2</v>
      </c>
      <c r="H67">
        <v>4.5714905948672599E-2</v>
      </c>
      <c r="I67">
        <v>6.3401381161914502E-2</v>
      </c>
      <c r="J67">
        <v>8.3305022086984301E-2</v>
      </c>
      <c r="K67">
        <v>0.104753463919217</v>
      </c>
      <c r="L67">
        <v>0.12698512120564301</v>
      </c>
      <c r="M67">
        <v>0.149140219570113</v>
      </c>
      <c r="N67">
        <v>0.17056873798878999</v>
      </c>
      <c r="O67">
        <v>0.19104786076220701</v>
      </c>
      <c r="P67">
        <v>0.210496486701366</v>
      </c>
      <c r="Q67">
        <v>0.22897370269476899</v>
      </c>
      <c r="R67">
        <v>0.24651251383679501</v>
      </c>
      <c r="S67">
        <v>0.26319121241981702</v>
      </c>
      <c r="T67">
        <v>0.27905275166618199</v>
      </c>
      <c r="U67">
        <v>0.29412464034714503</v>
      </c>
      <c r="V67">
        <v>0.30845852594114997</v>
      </c>
      <c r="W67">
        <v>0.32208264174454199</v>
      </c>
      <c r="X67">
        <v>0.33503205401730302</v>
      </c>
      <c r="Y67">
        <v>0.34737936050356399</v>
      </c>
    </row>
    <row r="68" spans="1:25">
      <c r="A68" t="s">
        <v>86</v>
      </c>
      <c r="C68">
        <v>0</v>
      </c>
      <c r="D68" s="6">
        <v>2.36897671067132E-3</v>
      </c>
      <c r="E68" s="6">
        <v>5.9653715049306404E-3</v>
      </c>
      <c r="F68">
        <v>1.10964483297517E-2</v>
      </c>
      <c r="G68">
        <v>1.7983180068977301E-2</v>
      </c>
      <c r="H68">
        <v>2.6669347184996198E-2</v>
      </c>
      <c r="I68">
        <v>3.6987354805319901E-2</v>
      </c>
      <c r="J68">
        <v>4.85988215481842E-2</v>
      </c>
      <c r="K68">
        <v>6.11115005077177E-2</v>
      </c>
      <c r="L68">
        <v>7.4081094874492298E-2</v>
      </c>
      <c r="M68">
        <v>8.7006025986965496E-2</v>
      </c>
      <c r="N68">
        <v>9.9507081944718398E-2</v>
      </c>
      <c r="O68">
        <v>0.111454275621583</v>
      </c>
      <c r="P68">
        <v>0.122800293877092</v>
      </c>
      <c r="Q68">
        <v>0.13357960705983199</v>
      </c>
      <c r="R68">
        <v>0.14381146981558099</v>
      </c>
      <c r="S68">
        <v>0.153541556619301</v>
      </c>
      <c r="T68">
        <v>0.16279492569600301</v>
      </c>
      <c r="U68">
        <v>0.17158762522419299</v>
      </c>
      <c r="V68">
        <v>0.179949785519257</v>
      </c>
      <c r="W68">
        <v>0.18789787743608599</v>
      </c>
      <c r="X68">
        <v>0.19545235807160699</v>
      </c>
      <c r="Y68">
        <v>0.20265557979214099</v>
      </c>
    </row>
    <row r="69" spans="1:25">
      <c r="A69" t="s">
        <v>91</v>
      </c>
      <c r="B69" t="s">
        <v>92</v>
      </c>
      <c r="C69">
        <v>2182.40709396793</v>
      </c>
      <c r="D69">
        <v>2282.4004033667502</v>
      </c>
      <c r="E69">
        <v>2389.4917934578102</v>
      </c>
      <c r="F69">
        <v>2491.8981961785898</v>
      </c>
      <c r="G69">
        <v>2609.10835070231</v>
      </c>
      <c r="H69">
        <v>2739.4642572679199</v>
      </c>
      <c r="I69">
        <v>2864.9169946769698</v>
      </c>
      <c r="J69">
        <v>3004.2536867754502</v>
      </c>
      <c r="K69">
        <v>3140.51250724483</v>
      </c>
      <c r="L69">
        <v>3278.06414566373</v>
      </c>
      <c r="M69">
        <v>3409.3052824688298</v>
      </c>
      <c r="N69">
        <v>3534.12163559379</v>
      </c>
      <c r="O69">
        <v>3647.0833693183399</v>
      </c>
      <c r="P69">
        <v>3760.9599065072398</v>
      </c>
      <c r="Q69">
        <v>3868.2063628445098</v>
      </c>
      <c r="R69">
        <v>3977.83580755107</v>
      </c>
      <c r="S69">
        <v>4081.417524945</v>
      </c>
      <c r="T69">
        <v>4184.9249164410203</v>
      </c>
      <c r="U69">
        <v>4285.2914798123102</v>
      </c>
      <c r="V69">
        <v>4379.7448313927598</v>
      </c>
      <c r="W69">
        <v>4481.9886076095599</v>
      </c>
      <c r="X69">
        <v>4575.02820057183</v>
      </c>
      <c r="Y69">
        <v>4654.8184860655501</v>
      </c>
    </row>
    <row r="70" spans="1:25" s="3" customFormat="1">
      <c r="A70" s="3" t="s">
        <v>94</v>
      </c>
      <c r="B70" s="3" t="s">
        <v>197</v>
      </c>
      <c r="C70" s="3">
        <v>1.9048744337344901E-2</v>
      </c>
      <c r="D70" s="3">
        <v>1.95577286485028E-2</v>
      </c>
      <c r="E70" s="3">
        <v>2.00694346256809E-2</v>
      </c>
      <c r="F70" s="3">
        <v>2.0574057406301E-2</v>
      </c>
      <c r="G70" s="3">
        <v>2.10870191382511E-2</v>
      </c>
      <c r="H70" s="3">
        <v>2.1588481999084599E-2</v>
      </c>
      <c r="I70" s="3">
        <v>2.20744507787662E-2</v>
      </c>
      <c r="J70" s="3">
        <v>2.2542849344310702E-2</v>
      </c>
      <c r="K70" s="3">
        <v>2.2981981553800199E-2</v>
      </c>
      <c r="L70" s="3">
        <v>2.3386043089501499E-2</v>
      </c>
      <c r="M70" s="3">
        <v>2.3724001037475899E-2</v>
      </c>
      <c r="N70" s="3">
        <v>2.4020893768710399E-2</v>
      </c>
      <c r="O70" s="3">
        <v>2.42842894801201E-2</v>
      </c>
      <c r="P70" s="3">
        <v>2.4524427542105601E-2</v>
      </c>
      <c r="Q70" s="3">
        <v>2.4748072926410201E-2</v>
      </c>
      <c r="R70" s="3">
        <v>2.49546425125221E-2</v>
      </c>
      <c r="S70" s="3">
        <v>2.51484885004928E-2</v>
      </c>
      <c r="T70" s="3">
        <v>2.5327513486775598E-2</v>
      </c>
      <c r="U70" s="3">
        <v>2.5492921415004699E-2</v>
      </c>
      <c r="V70" s="3">
        <v>2.5648666877930999E-2</v>
      </c>
      <c r="W70" s="3">
        <v>2.5791851705008001E-2</v>
      </c>
      <c r="X70" s="3">
        <v>2.5927216318013899E-2</v>
      </c>
      <c r="Y70" s="3">
        <v>2.60559725188577E-2</v>
      </c>
    </row>
    <row r="71" spans="1:25" s="3" customFormat="1">
      <c r="A71" s="3" t="s">
        <v>93</v>
      </c>
      <c r="B71" s="3" t="s">
        <v>74</v>
      </c>
      <c r="C71" s="3">
        <v>0.28955931459520601</v>
      </c>
      <c r="D71" s="3">
        <v>0.29252861040212302</v>
      </c>
      <c r="E71" s="3">
        <v>0.295217489151271</v>
      </c>
      <c r="F71" s="3">
        <v>0.29751517018190998</v>
      </c>
      <c r="G71" s="3">
        <v>0.29947014444225201</v>
      </c>
      <c r="H71" s="3">
        <v>0.300968483174398</v>
      </c>
      <c r="I71" s="3">
        <v>0.30206054956304601</v>
      </c>
      <c r="J71" s="3">
        <v>0.30280904717913398</v>
      </c>
      <c r="K71" s="3">
        <v>0.30324944234159501</v>
      </c>
      <c r="L71" s="3">
        <v>0.30343916776069801</v>
      </c>
      <c r="M71" s="3">
        <v>0.303298514272967</v>
      </c>
      <c r="N71" s="3">
        <v>0.30303710760381197</v>
      </c>
      <c r="O71" s="3">
        <v>0.30271715382379899</v>
      </c>
      <c r="P71" s="3">
        <v>0.30239080964290599</v>
      </c>
      <c r="Q71" s="3">
        <v>0.30208755744558402</v>
      </c>
      <c r="R71" s="3">
        <v>0.301792070723579</v>
      </c>
      <c r="S71" s="3">
        <v>0.30152043835594999</v>
      </c>
      <c r="T71" s="3">
        <v>0.30125192106569199</v>
      </c>
      <c r="U71" s="3">
        <v>0.300988871584358</v>
      </c>
      <c r="V71" s="3">
        <v>0.30074609504542399</v>
      </c>
      <c r="W71" s="3">
        <v>0.30049933991826699</v>
      </c>
      <c r="X71" s="3">
        <v>0.30027423524107</v>
      </c>
      <c r="Y71" s="3">
        <v>0.30007102591118001</v>
      </c>
    </row>
    <row r="72" spans="1:25" s="3" customFormat="1">
      <c r="A72" s="3" t="s">
        <v>95</v>
      </c>
      <c r="B72" s="3" t="s">
        <v>198</v>
      </c>
      <c r="C72" s="3">
        <v>2.6234177314907701E-2</v>
      </c>
      <c r="D72" s="3">
        <v>2.7497793312127899E-2</v>
      </c>
      <c r="E72" s="3">
        <v>2.87241471924604E-2</v>
      </c>
      <c r="F72" s="3">
        <v>2.9858634148977999E-2</v>
      </c>
      <c r="G72" s="3">
        <v>3.0936025528274898E-2</v>
      </c>
      <c r="H72" s="3">
        <v>3.1896818201656699E-2</v>
      </c>
      <c r="I72" s="3">
        <v>3.2732175067581699E-2</v>
      </c>
      <c r="J72" s="3">
        <v>3.3465343008569903E-2</v>
      </c>
      <c r="K72" s="3">
        <v>3.4082864527749598E-2</v>
      </c>
      <c r="L72" s="3">
        <v>3.4596710895526503E-2</v>
      </c>
      <c r="M72" s="3">
        <v>3.4948991149529297E-2</v>
      </c>
      <c r="N72" s="3">
        <v>3.5224327707877E-2</v>
      </c>
      <c r="O72" s="3">
        <v>3.5446134409708903E-2</v>
      </c>
      <c r="P72" s="3">
        <v>3.5644148964938401E-2</v>
      </c>
      <c r="Q72" s="3">
        <v>3.5830689839395399E-2</v>
      </c>
      <c r="R72" s="3">
        <v>3.6003427902944501E-2</v>
      </c>
      <c r="S72" s="3">
        <v>3.6168516846031201E-2</v>
      </c>
      <c r="T72" s="3">
        <v>3.6319510029286198E-2</v>
      </c>
      <c r="U72" s="3">
        <v>3.64572382994841E-2</v>
      </c>
      <c r="V72" s="3">
        <v>3.65891652694132E-2</v>
      </c>
      <c r="W72" s="3">
        <v>3.6708679531830303E-2</v>
      </c>
      <c r="X72" s="3">
        <v>3.6823655503645102E-2</v>
      </c>
      <c r="Y72" s="3">
        <v>3.69347050982314E-2</v>
      </c>
    </row>
    <row r="73" spans="1:25">
      <c r="A73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3"/>
  <dimension ref="A1:BU26"/>
  <sheetViews>
    <sheetView zoomScaleNormal="100" workbookViewId="0">
      <selection sqref="A1:BT25"/>
    </sheetView>
  </sheetViews>
  <sheetFormatPr defaultRowHeight="16.5"/>
  <cols>
    <col min="2" max="2" width="10.125" bestFit="1" customWidth="1"/>
    <col min="10" max="10" width="13.25" bestFit="1" customWidth="1"/>
    <col min="71" max="71" width="13.5" customWidth="1"/>
  </cols>
  <sheetData>
    <row r="1" spans="1:73">
      <c r="B1" t="s">
        <v>24</v>
      </c>
      <c r="C1" t="s">
        <v>25</v>
      </c>
      <c r="D1" t="s">
        <v>48</v>
      </c>
      <c r="E1" t="s">
        <v>49</v>
      </c>
      <c r="F1" t="s">
        <v>51</v>
      </c>
      <c r="G1" t="s">
        <v>52</v>
      </c>
      <c r="H1" t="s">
        <v>54</v>
      </c>
      <c r="I1" t="s">
        <v>55</v>
      </c>
      <c r="J1" s="3" t="s">
        <v>57</v>
      </c>
      <c r="K1" s="3" t="s">
        <v>59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s="3" t="s">
        <v>69</v>
      </c>
      <c r="T1" t="s">
        <v>71</v>
      </c>
      <c r="U1" t="s">
        <v>73</v>
      </c>
      <c r="V1" t="s">
        <v>75</v>
      </c>
      <c r="W1" s="3" t="s">
        <v>77</v>
      </c>
      <c r="X1" t="s">
        <v>79</v>
      </c>
      <c r="Y1" t="s">
        <v>81</v>
      </c>
      <c r="Z1" t="s">
        <v>82</v>
      </c>
      <c r="AA1" s="3" t="s">
        <v>84</v>
      </c>
      <c r="AB1" t="s">
        <v>85</v>
      </c>
      <c r="AC1" t="s">
        <v>86</v>
      </c>
      <c r="AD1" t="s">
        <v>87</v>
      </c>
      <c r="AE1" t="s">
        <v>84</v>
      </c>
      <c r="AF1" t="s">
        <v>85</v>
      </c>
      <c r="AG1" t="s">
        <v>86</v>
      </c>
      <c r="AH1" t="s">
        <v>88</v>
      </c>
      <c r="AI1" t="s">
        <v>84</v>
      </c>
      <c r="AJ1" t="s">
        <v>85</v>
      </c>
      <c r="AK1" t="s">
        <v>86</v>
      </c>
      <c r="AL1" t="s">
        <v>90</v>
      </c>
      <c r="AM1" t="s">
        <v>84</v>
      </c>
      <c r="AN1" t="s">
        <v>85</v>
      </c>
      <c r="AO1" t="s">
        <v>86</v>
      </c>
      <c r="AP1" t="s">
        <v>91</v>
      </c>
      <c r="AQ1" t="s">
        <v>93</v>
      </c>
      <c r="AR1" t="s">
        <v>56</v>
      </c>
      <c r="AS1" t="s">
        <v>67</v>
      </c>
      <c r="AT1" t="s">
        <v>69</v>
      </c>
      <c r="AU1" t="s">
        <v>71</v>
      </c>
      <c r="AV1" t="s">
        <v>73</v>
      </c>
      <c r="AW1" t="s">
        <v>75</v>
      </c>
      <c r="AX1" t="s">
        <v>77</v>
      </c>
      <c r="AY1" t="s">
        <v>79</v>
      </c>
      <c r="AZ1" t="s">
        <v>81</v>
      </c>
      <c r="BA1" t="s">
        <v>82</v>
      </c>
      <c r="BB1" t="s">
        <v>84</v>
      </c>
      <c r="BC1" t="s">
        <v>85</v>
      </c>
      <c r="BD1" t="s">
        <v>86</v>
      </c>
      <c r="BE1" t="s">
        <v>87</v>
      </c>
      <c r="BF1" t="s">
        <v>84</v>
      </c>
      <c r="BG1" t="s">
        <v>85</v>
      </c>
      <c r="BH1" t="s">
        <v>86</v>
      </c>
      <c r="BI1" t="s">
        <v>88</v>
      </c>
      <c r="BJ1" t="s">
        <v>84</v>
      </c>
      <c r="BK1" t="s">
        <v>85</v>
      </c>
      <c r="BL1" t="s">
        <v>86</v>
      </c>
      <c r="BM1" t="s">
        <v>90</v>
      </c>
      <c r="BN1" t="s">
        <v>84</v>
      </c>
      <c r="BO1" t="s">
        <v>85</v>
      </c>
      <c r="BP1" t="s">
        <v>86</v>
      </c>
      <c r="BQ1" t="s">
        <v>91</v>
      </c>
      <c r="BR1" s="3" t="s">
        <v>94</v>
      </c>
      <c r="BS1" s="3" t="s">
        <v>93</v>
      </c>
      <c r="BT1" s="3" t="s">
        <v>95</v>
      </c>
      <c r="BU1" t="s">
        <v>96</v>
      </c>
    </row>
    <row r="2" spans="1:73">
      <c r="A2" t="s">
        <v>0</v>
      </c>
      <c r="G2" t="s">
        <v>53</v>
      </c>
      <c r="J2" s="3" t="s">
        <v>58</v>
      </c>
      <c r="K2" s="3" t="s">
        <v>60</v>
      </c>
      <c r="R2" t="s">
        <v>68</v>
      </c>
      <c r="S2" s="3" t="s">
        <v>70</v>
      </c>
      <c r="T2" t="s">
        <v>72</v>
      </c>
      <c r="U2" t="s">
        <v>74</v>
      </c>
      <c r="V2" t="s">
        <v>76</v>
      </c>
      <c r="W2" s="3" t="s">
        <v>78</v>
      </c>
      <c r="X2" t="s">
        <v>80</v>
      </c>
      <c r="Z2" t="s">
        <v>83</v>
      </c>
      <c r="AA2" s="3" t="s">
        <v>83</v>
      </c>
      <c r="AB2" t="s">
        <v>83</v>
      </c>
      <c r="AC2" t="s">
        <v>83</v>
      </c>
      <c r="AH2" t="s">
        <v>89</v>
      </c>
      <c r="AI2" t="s">
        <v>89</v>
      </c>
      <c r="AJ2" t="s">
        <v>89</v>
      </c>
      <c r="AK2" t="s">
        <v>89</v>
      </c>
      <c r="AP2" t="s">
        <v>92</v>
      </c>
      <c r="AQ2" t="s">
        <v>74</v>
      </c>
      <c r="AS2" t="s">
        <v>68</v>
      </c>
      <c r="AT2" t="s">
        <v>70</v>
      </c>
      <c r="AU2" t="s">
        <v>72</v>
      </c>
      <c r="AV2" t="s">
        <v>74</v>
      </c>
      <c r="AW2" t="s">
        <v>76</v>
      </c>
      <c r="AX2" t="s">
        <v>78</v>
      </c>
      <c r="AY2" t="s">
        <v>80</v>
      </c>
      <c r="BA2" t="s">
        <v>83</v>
      </c>
      <c r="BB2" t="s">
        <v>83</v>
      </c>
      <c r="BC2" t="s">
        <v>83</v>
      </c>
      <c r="BD2" t="s">
        <v>83</v>
      </c>
      <c r="BI2" t="s">
        <v>89</v>
      </c>
      <c r="BJ2" t="s">
        <v>89</v>
      </c>
      <c r="BK2" t="s">
        <v>89</v>
      </c>
      <c r="BL2" t="s">
        <v>89</v>
      </c>
      <c r="BQ2" t="s">
        <v>92</v>
      </c>
      <c r="BR2" s="3" t="s">
        <v>197</v>
      </c>
      <c r="BS2" s="3" t="s">
        <v>74</v>
      </c>
      <c r="BT2" s="3" t="s">
        <v>198</v>
      </c>
    </row>
    <row r="3" spans="1:73">
      <c r="A3" t="s">
        <v>1</v>
      </c>
      <c r="D3" t="s">
        <v>26</v>
      </c>
      <c r="E3" t="s">
        <v>50</v>
      </c>
      <c r="I3" t="s">
        <v>56</v>
      </c>
      <c r="J3" s="3">
        <v>350</v>
      </c>
      <c r="K3" s="3">
        <v>12.56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-23569.937287846202</v>
      </c>
      <c r="S3" s="3">
        <v>-238.17842924137801</v>
      </c>
      <c r="T3">
        <v>-33.151415379011297</v>
      </c>
      <c r="U3">
        <v>-0.33500097796920802</v>
      </c>
      <c r="V3">
        <v>2.7503925319843502E-4</v>
      </c>
      <c r="W3" s="3">
        <v>27.217653463544401</v>
      </c>
      <c r="X3">
        <v>-3929944.0824827398</v>
      </c>
      <c r="Y3">
        <v>98.959159999999997</v>
      </c>
      <c r="Z3">
        <v>600.24761729990598</v>
      </c>
      <c r="AA3" s="3">
        <v>600.24761729990598</v>
      </c>
      <c r="AB3">
        <v>0</v>
      </c>
      <c r="AC3">
        <v>0</v>
      </c>
      <c r="AE3">
        <v>1</v>
      </c>
      <c r="AF3">
        <v>0</v>
      </c>
      <c r="AG3">
        <v>0</v>
      </c>
      <c r="AH3">
        <v>59400</v>
      </c>
      <c r="AI3">
        <v>59400</v>
      </c>
      <c r="AJ3">
        <v>0</v>
      </c>
      <c r="AK3">
        <v>0</v>
      </c>
      <c r="AM3">
        <v>1</v>
      </c>
      <c r="AN3">
        <v>0</v>
      </c>
      <c r="AO3">
        <v>0</v>
      </c>
      <c r="AP3">
        <v>2182.40709396793</v>
      </c>
      <c r="AQ3">
        <v>0.28955931459520601</v>
      </c>
      <c r="AS3">
        <v>-23569.937287846202</v>
      </c>
      <c r="AT3">
        <v>-238.17842924137801</v>
      </c>
      <c r="AU3">
        <v>-33.151415379011297</v>
      </c>
      <c r="AV3">
        <v>-0.33500097796920802</v>
      </c>
      <c r="AW3">
        <v>2.7503925319843502E-4</v>
      </c>
      <c r="AX3">
        <v>27.217653463544401</v>
      </c>
      <c r="AY3">
        <v>-3929944.0824827398</v>
      </c>
      <c r="AZ3">
        <v>98.959159999999997</v>
      </c>
      <c r="BA3">
        <v>600.24761729990405</v>
      </c>
      <c r="BB3">
        <v>600.24761729990405</v>
      </c>
      <c r="BC3">
        <v>0</v>
      </c>
      <c r="BD3">
        <v>0</v>
      </c>
      <c r="BF3">
        <v>1</v>
      </c>
      <c r="BG3">
        <v>0</v>
      </c>
      <c r="BH3">
        <v>0</v>
      </c>
      <c r="BI3">
        <v>59400</v>
      </c>
      <c r="BJ3">
        <v>59400</v>
      </c>
      <c r="BK3">
        <v>0</v>
      </c>
      <c r="BL3">
        <v>0</v>
      </c>
      <c r="BN3">
        <v>1</v>
      </c>
      <c r="BO3">
        <v>0</v>
      </c>
      <c r="BP3">
        <v>0</v>
      </c>
      <c r="BQ3">
        <v>2182.40709396793</v>
      </c>
      <c r="BR3" s="3">
        <v>1.9048744337344901E-2</v>
      </c>
      <c r="BS3" s="3">
        <v>0.28955931459520601</v>
      </c>
      <c r="BT3" s="3">
        <v>2.6234177314907701E-2</v>
      </c>
    </row>
    <row r="4" spans="1:73">
      <c r="A4" t="s">
        <v>2</v>
      </c>
      <c r="C4" t="s">
        <v>26</v>
      </c>
      <c r="D4" t="s">
        <v>27</v>
      </c>
      <c r="E4" t="s">
        <v>50</v>
      </c>
      <c r="I4" t="s">
        <v>56</v>
      </c>
      <c r="J4" s="3">
        <v>367.558478910009</v>
      </c>
      <c r="K4" s="3">
        <v>12.51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-22813.593804795601</v>
      </c>
      <c r="S4" s="3">
        <v>-232.017723016009</v>
      </c>
      <c r="T4">
        <v>-31.780534197884201</v>
      </c>
      <c r="U4">
        <v>-0.32321287228649997</v>
      </c>
      <c r="V4">
        <v>2.6468057246021199E-4</v>
      </c>
      <c r="W4" s="3">
        <v>26.025231993641299</v>
      </c>
      <c r="X4">
        <v>-3828292.4297641502</v>
      </c>
      <c r="Y4">
        <v>98.326944632679997</v>
      </c>
      <c r="Z4">
        <v>604.10704534652905</v>
      </c>
      <c r="AA4" s="3">
        <v>596.38818925327996</v>
      </c>
      <c r="AB4">
        <v>3.8594280466244002</v>
      </c>
      <c r="AC4">
        <v>3.85942804662443</v>
      </c>
      <c r="AE4">
        <v>0.987222701419049</v>
      </c>
      <c r="AF4" s="6">
        <v>6.3886492904755799E-3</v>
      </c>
      <c r="AG4" s="6">
        <v>6.3886492904756302E-3</v>
      </c>
      <c r="AH4">
        <v>59400</v>
      </c>
      <c r="AI4">
        <v>59018.074242425602</v>
      </c>
      <c r="AJ4">
        <v>241.20854096051599</v>
      </c>
      <c r="AK4">
        <v>140.71721661387599</v>
      </c>
      <c r="AM4">
        <v>0.99357027344150906</v>
      </c>
      <c r="AN4" s="6">
        <v>4.0607498478201403E-3</v>
      </c>
      <c r="AO4" s="6">
        <v>2.36897671067132E-3</v>
      </c>
      <c r="AP4">
        <v>2282.4004033667502</v>
      </c>
      <c r="AQ4">
        <v>0.29252861040212302</v>
      </c>
      <c r="AS4">
        <v>-22813.5938048362</v>
      </c>
      <c r="AT4">
        <v>-232.017723016422</v>
      </c>
      <c r="AU4">
        <v>-31.780534197884201</v>
      </c>
      <c r="AV4">
        <v>-0.32321287228649997</v>
      </c>
      <c r="AW4">
        <v>2.6468057246021199E-4</v>
      </c>
      <c r="AX4">
        <v>26.025231993641299</v>
      </c>
      <c r="AY4">
        <v>-3828292.42977096</v>
      </c>
      <c r="AZ4">
        <v>98.326944632679897</v>
      </c>
      <c r="BA4">
        <v>604.10704534652905</v>
      </c>
      <c r="BB4">
        <v>596.38818925327996</v>
      </c>
      <c r="BC4">
        <v>3.8594280466244002</v>
      </c>
      <c r="BD4">
        <v>3.85942804662443</v>
      </c>
      <c r="BF4">
        <v>0.987222701419049</v>
      </c>
      <c r="BG4" s="6">
        <v>6.3886492904755799E-3</v>
      </c>
      <c r="BH4" s="6">
        <v>6.3886492904756302E-3</v>
      </c>
      <c r="BI4">
        <v>59400</v>
      </c>
      <c r="BJ4">
        <v>59018.074242425602</v>
      </c>
      <c r="BK4">
        <v>241.20854096051599</v>
      </c>
      <c r="BL4">
        <v>140.71721661387599</v>
      </c>
      <c r="BN4">
        <v>0.99357027344150906</v>
      </c>
      <c r="BO4" s="6">
        <v>4.0607498478201403E-3</v>
      </c>
      <c r="BP4" s="6">
        <v>2.36897671067132E-3</v>
      </c>
      <c r="BQ4">
        <v>2282.4004033667502</v>
      </c>
      <c r="BR4" s="3">
        <v>1.95577286485028E-2</v>
      </c>
      <c r="BS4" s="3">
        <v>0.29252861040212302</v>
      </c>
      <c r="BT4" s="3">
        <v>2.7497793312127899E-2</v>
      </c>
    </row>
    <row r="5" spans="1:73">
      <c r="A5" t="s">
        <v>3</v>
      </c>
      <c r="C5" t="s">
        <v>27</v>
      </c>
      <c r="D5" t="s">
        <v>28</v>
      </c>
      <c r="E5" t="s">
        <v>50</v>
      </c>
      <c r="I5" t="s">
        <v>56</v>
      </c>
      <c r="J5" s="3">
        <v>384.12216014251698</v>
      </c>
      <c r="K5" s="3">
        <v>12.45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-21965.8277352119</v>
      </c>
      <c r="S5" s="3">
        <v>-225.56247239537899</v>
      </c>
      <c r="T5">
        <v>-30.259156267846802</v>
      </c>
      <c r="U5">
        <v>-0.31072492157590997</v>
      </c>
      <c r="V5">
        <v>2.5527023287041098E-4</v>
      </c>
      <c r="W5" s="3">
        <v>24.8588424378068</v>
      </c>
      <c r="X5">
        <v>-3721780.7945237602</v>
      </c>
      <c r="Y5">
        <v>97.382456850840299</v>
      </c>
      <c r="Z5">
        <v>609.96612655791296</v>
      </c>
      <c r="AA5" s="3">
        <v>590.52910804189798</v>
      </c>
      <c r="AB5">
        <v>9.7185092580075807</v>
      </c>
      <c r="AC5">
        <v>9.7185092580075807</v>
      </c>
      <c r="AE5">
        <v>0.96813426570799999</v>
      </c>
      <c r="AF5">
        <v>1.5932867146000201E-2</v>
      </c>
      <c r="AG5">
        <v>1.5932867146000201E-2</v>
      </c>
      <c r="AH5">
        <v>59399.999999999898</v>
      </c>
      <c r="AI5">
        <v>58438.264487375302</v>
      </c>
      <c r="AJ5">
        <v>607.39244523177001</v>
      </c>
      <c r="AK5">
        <v>354.34306739288002</v>
      </c>
      <c r="AM5">
        <v>0.98380916645412997</v>
      </c>
      <c r="AN5">
        <v>1.0225462040938899E-2</v>
      </c>
      <c r="AO5" s="6">
        <v>5.9653715049306404E-3</v>
      </c>
      <c r="AP5">
        <v>2389.4917934578102</v>
      </c>
      <c r="AQ5">
        <v>0.295217489151271</v>
      </c>
      <c r="AS5">
        <v>-21965.827735479201</v>
      </c>
      <c r="AT5">
        <v>-225.56247239812501</v>
      </c>
      <c r="AU5">
        <v>-30.259156267846802</v>
      </c>
      <c r="AV5">
        <v>-0.31072492157590997</v>
      </c>
      <c r="AW5">
        <v>2.5527023287041201E-4</v>
      </c>
      <c r="AX5">
        <v>24.8588424378068</v>
      </c>
      <c r="AY5">
        <v>-3721780.7945690602</v>
      </c>
      <c r="AZ5">
        <v>97.3824568508402</v>
      </c>
      <c r="BA5">
        <v>609.96612655791205</v>
      </c>
      <c r="BB5">
        <v>590.52910804189696</v>
      </c>
      <c r="BC5">
        <v>9.7185092580075505</v>
      </c>
      <c r="BD5">
        <v>9.7185092580075505</v>
      </c>
      <c r="BF5">
        <v>0.96813426570799999</v>
      </c>
      <c r="BG5">
        <v>1.5932867146000201E-2</v>
      </c>
      <c r="BH5">
        <v>1.5932867146000201E-2</v>
      </c>
      <c r="BI5">
        <v>59400</v>
      </c>
      <c r="BJ5">
        <v>58438.264487375302</v>
      </c>
      <c r="BK5">
        <v>607.39244523177001</v>
      </c>
      <c r="BL5">
        <v>354.34306739288002</v>
      </c>
      <c r="BN5">
        <v>0.98380916645413097</v>
      </c>
      <c r="BO5">
        <v>1.0225462040938899E-2</v>
      </c>
      <c r="BP5" s="6">
        <v>5.9653715049306404E-3</v>
      </c>
      <c r="BQ5">
        <v>2389.4917934578102</v>
      </c>
      <c r="BR5" s="3">
        <v>2.00694346256809E-2</v>
      </c>
      <c r="BS5" s="3">
        <v>0.295217489151271</v>
      </c>
      <c r="BT5" s="3">
        <v>2.87241471924604E-2</v>
      </c>
    </row>
    <row r="6" spans="1:73">
      <c r="A6" t="s">
        <v>4</v>
      </c>
      <c r="C6" t="s">
        <v>28</v>
      </c>
      <c r="D6" t="s">
        <v>29</v>
      </c>
      <c r="E6" t="s">
        <v>50</v>
      </c>
      <c r="I6" t="s">
        <v>56</v>
      </c>
      <c r="J6" s="3">
        <v>398.93343464061701</v>
      </c>
      <c r="K6" s="3">
        <v>12.44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-21031.275391273699</v>
      </c>
      <c r="S6" s="3">
        <v>-218.92546525624201</v>
      </c>
      <c r="T6">
        <v>-28.584259884852699</v>
      </c>
      <c r="U6">
        <v>-0.29754840245652497</v>
      </c>
      <c r="V6">
        <v>2.48134310700021E-4</v>
      </c>
      <c r="W6" s="3">
        <v>23.8372498888967</v>
      </c>
      <c r="X6">
        <v>-3612270.1767279999</v>
      </c>
      <c r="Y6">
        <v>96.065916163099303</v>
      </c>
      <c r="Z6">
        <v>618.32544124340097</v>
      </c>
      <c r="AA6" s="3">
        <v>582.16979335640599</v>
      </c>
      <c r="AB6">
        <v>18.077823943497702</v>
      </c>
      <c r="AC6">
        <v>18.077823943497702</v>
      </c>
      <c r="AE6">
        <v>0.94152650776541003</v>
      </c>
      <c r="AF6">
        <v>2.92367461172949E-2</v>
      </c>
      <c r="AG6">
        <v>2.92367461172949E-2</v>
      </c>
      <c r="AH6">
        <v>59399.999999999898</v>
      </c>
      <c r="AI6">
        <v>57611.033727923503</v>
      </c>
      <c r="AJ6">
        <v>1129.8372412891699</v>
      </c>
      <c r="AK6">
        <v>659.12903078725003</v>
      </c>
      <c r="AM6">
        <v>0.96988272269231601</v>
      </c>
      <c r="AN6">
        <v>1.90208289779321E-2</v>
      </c>
      <c r="AO6">
        <v>1.10964483297517E-2</v>
      </c>
      <c r="AP6">
        <v>2491.8981961785898</v>
      </c>
      <c r="AQ6">
        <v>0.29751517018190998</v>
      </c>
      <c r="AS6">
        <v>-21031.275392106902</v>
      </c>
      <c r="AT6">
        <v>-218.925465264915</v>
      </c>
      <c r="AU6">
        <v>-28.584259884852699</v>
      </c>
      <c r="AV6">
        <v>-0.29754840245652497</v>
      </c>
      <c r="AW6">
        <v>2.48134310700021E-4</v>
      </c>
      <c r="AX6">
        <v>23.8372498888967</v>
      </c>
      <c r="AY6">
        <v>-3612270.1768711102</v>
      </c>
      <c r="AZ6">
        <v>96.065916163099303</v>
      </c>
      <c r="BA6">
        <v>618.32544124340097</v>
      </c>
      <c r="BB6">
        <v>582.16979335640599</v>
      </c>
      <c r="BC6">
        <v>18.077823943497702</v>
      </c>
      <c r="BD6">
        <v>18.077823943497702</v>
      </c>
      <c r="BF6">
        <v>0.94152650776541003</v>
      </c>
      <c r="BG6">
        <v>2.92367461172949E-2</v>
      </c>
      <c r="BH6">
        <v>2.92367461172949E-2</v>
      </c>
      <c r="BI6">
        <v>59399.999999999898</v>
      </c>
      <c r="BJ6">
        <v>57611.033727923503</v>
      </c>
      <c r="BK6">
        <v>1129.8372412891699</v>
      </c>
      <c r="BL6">
        <v>659.12903078725003</v>
      </c>
      <c r="BN6">
        <v>0.96988272269231601</v>
      </c>
      <c r="BO6">
        <v>1.90208289779321E-2</v>
      </c>
      <c r="BP6">
        <v>1.10964483297517E-2</v>
      </c>
      <c r="BQ6">
        <v>2491.8981961785898</v>
      </c>
      <c r="BR6" s="3">
        <v>2.0574057406301E-2</v>
      </c>
      <c r="BS6" s="3">
        <v>0.29751517018190998</v>
      </c>
      <c r="BT6" s="3">
        <v>2.9858634148977999E-2</v>
      </c>
    </row>
    <row r="7" spans="1:73">
      <c r="A7" t="s">
        <v>5</v>
      </c>
      <c r="C7" t="s">
        <v>29</v>
      </c>
      <c r="D7" t="s">
        <v>30</v>
      </c>
      <c r="E7" t="s">
        <v>50</v>
      </c>
      <c r="I7" t="s">
        <v>56</v>
      </c>
      <c r="J7" s="3">
        <v>412.50808456980297</v>
      </c>
      <c r="K7" s="3">
        <v>12.4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-19989.725966027399</v>
      </c>
      <c r="S7" s="3">
        <v>-211.85912119391301</v>
      </c>
      <c r="T7">
        <v>-26.713968781454799</v>
      </c>
      <c r="U7">
        <v>-0.28312533944983298</v>
      </c>
      <c r="V7">
        <v>2.4128740690523799E-4</v>
      </c>
      <c r="W7" s="3">
        <v>22.7663983306829</v>
      </c>
      <c r="X7">
        <v>-3495675.4996995698</v>
      </c>
      <c r="Y7">
        <v>94.3538604964332</v>
      </c>
      <c r="Z7">
        <v>629.54498827576401</v>
      </c>
      <c r="AA7" s="3">
        <v>570.95024632404602</v>
      </c>
      <c r="AB7">
        <v>29.297370975858499</v>
      </c>
      <c r="AC7">
        <v>29.297370975859199</v>
      </c>
      <c r="AE7">
        <v>0.90692525070813301</v>
      </c>
      <c r="AF7">
        <v>4.6537374645932703E-2</v>
      </c>
      <c r="AG7">
        <v>4.6537374645933799E-2</v>
      </c>
      <c r="AH7">
        <v>59400</v>
      </c>
      <c r="AI7">
        <v>56500.756778020601</v>
      </c>
      <c r="AJ7">
        <v>1831.0423258821099</v>
      </c>
      <c r="AK7">
        <v>1068.2008960972501</v>
      </c>
      <c r="AM7">
        <v>0.95119119154916898</v>
      </c>
      <c r="AN7">
        <v>3.0825628381853799E-2</v>
      </c>
      <c r="AO7">
        <v>1.7983180068977301E-2</v>
      </c>
      <c r="AP7">
        <v>2609.10835070231</v>
      </c>
      <c r="AQ7">
        <v>0.29947014444225201</v>
      </c>
      <c r="AS7">
        <v>-19989.725968086899</v>
      </c>
      <c r="AT7">
        <v>-211.85912121574</v>
      </c>
      <c r="AU7">
        <v>-26.713968781454799</v>
      </c>
      <c r="AV7">
        <v>-0.28312533944983298</v>
      </c>
      <c r="AW7">
        <v>2.4128740690523799E-4</v>
      </c>
      <c r="AX7">
        <v>22.7663983306829</v>
      </c>
      <c r="AY7">
        <v>-3495675.5000597201</v>
      </c>
      <c r="AZ7">
        <v>94.3538604964332</v>
      </c>
      <c r="BA7">
        <v>629.54498827576197</v>
      </c>
      <c r="BB7">
        <v>570.95024632404397</v>
      </c>
      <c r="BC7">
        <v>29.297370975858499</v>
      </c>
      <c r="BD7">
        <v>29.297370975859099</v>
      </c>
      <c r="BF7">
        <v>0.90692525070813301</v>
      </c>
      <c r="BG7">
        <v>4.6537374645932703E-2</v>
      </c>
      <c r="BH7">
        <v>4.6537374645933799E-2</v>
      </c>
      <c r="BI7">
        <v>59400</v>
      </c>
      <c r="BJ7">
        <v>56500.756778020601</v>
      </c>
      <c r="BK7">
        <v>1831.0423258821099</v>
      </c>
      <c r="BL7">
        <v>1068.2008960972501</v>
      </c>
      <c r="BN7">
        <v>0.95119119154916898</v>
      </c>
      <c r="BO7">
        <v>3.0825628381853799E-2</v>
      </c>
      <c r="BP7">
        <v>1.7983180068977301E-2</v>
      </c>
      <c r="BQ7">
        <v>2609.10835070231</v>
      </c>
      <c r="BR7" s="3">
        <v>2.10870191382511E-2</v>
      </c>
      <c r="BS7" s="3">
        <v>0.29947014444225201</v>
      </c>
      <c r="BT7" s="3">
        <v>3.0936025528274898E-2</v>
      </c>
    </row>
    <row r="8" spans="1:73">
      <c r="A8" t="s">
        <v>6</v>
      </c>
      <c r="C8" t="s">
        <v>30</v>
      </c>
      <c r="D8" t="s">
        <v>31</v>
      </c>
      <c r="E8" t="s">
        <v>50</v>
      </c>
      <c r="I8" t="s">
        <v>56</v>
      </c>
      <c r="J8" s="3">
        <v>424.08864963329802</v>
      </c>
      <c r="K8" s="3">
        <v>12.33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-18879.027291259699</v>
      </c>
      <c r="S8" s="3">
        <v>-204.58511957485999</v>
      </c>
      <c r="T8">
        <v>-24.713919287929802</v>
      </c>
      <c r="U8">
        <v>-0.26781571183094499</v>
      </c>
      <c r="V8">
        <v>2.3497152447441799E-4</v>
      </c>
      <c r="W8" s="3">
        <v>21.683071732879601</v>
      </c>
      <c r="X8">
        <v>-3375654.4729851899</v>
      </c>
      <c r="Y8">
        <v>92.279572094448795</v>
      </c>
      <c r="Z8">
        <v>643.69609277342397</v>
      </c>
      <c r="AA8" s="3">
        <v>556.799141826388</v>
      </c>
      <c r="AB8">
        <v>43.448475473517703</v>
      </c>
      <c r="AC8">
        <v>43.4484754735183</v>
      </c>
      <c r="AE8">
        <v>0.86500314057736105</v>
      </c>
      <c r="AF8">
        <v>6.74984297113191E-2</v>
      </c>
      <c r="AG8">
        <v>6.7498429711320099E-2</v>
      </c>
      <c r="AH8">
        <v>59399.999999999898</v>
      </c>
      <c r="AI8">
        <v>55100.375363860003</v>
      </c>
      <c r="AJ8">
        <v>2715.4654133511499</v>
      </c>
      <c r="AK8">
        <v>1584.15922278877</v>
      </c>
      <c r="AM8">
        <v>0.92761574686633097</v>
      </c>
      <c r="AN8">
        <v>4.5714905948672599E-2</v>
      </c>
      <c r="AO8">
        <v>2.6669347184996198E-2</v>
      </c>
      <c r="AP8">
        <v>2739.4642572679199</v>
      </c>
      <c r="AQ8">
        <v>0.300968483174398</v>
      </c>
      <c r="AS8">
        <v>-18879.027295330099</v>
      </c>
      <c r="AT8">
        <v>-204.585119618969</v>
      </c>
      <c r="AU8">
        <v>-24.713919287929802</v>
      </c>
      <c r="AV8">
        <v>-0.26781571183094499</v>
      </c>
      <c r="AW8">
        <v>2.3497152447441799E-4</v>
      </c>
      <c r="AX8">
        <v>21.683071732879601</v>
      </c>
      <c r="AY8">
        <v>-3375654.4737129901</v>
      </c>
      <c r="AZ8">
        <v>92.279572094448795</v>
      </c>
      <c r="BA8">
        <v>643.69609277342204</v>
      </c>
      <c r="BB8">
        <v>556.79914182638595</v>
      </c>
      <c r="BC8">
        <v>43.448475473517497</v>
      </c>
      <c r="BD8">
        <v>43.448475473518201</v>
      </c>
      <c r="BF8">
        <v>0.86500314057736105</v>
      </c>
      <c r="BG8">
        <v>6.74984297113191E-2</v>
      </c>
      <c r="BH8">
        <v>6.7498429711320099E-2</v>
      </c>
      <c r="BI8">
        <v>59399.999999999898</v>
      </c>
      <c r="BJ8">
        <v>55100.375363860003</v>
      </c>
      <c r="BK8">
        <v>2715.4654133511499</v>
      </c>
      <c r="BL8">
        <v>1584.15922278877</v>
      </c>
      <c r="BN8">
        <v>0.92761574686633097</v>
      </c>
      <c r="BO8">
        <v>4.5714905948672599E-2</v>
      </c>
      <c r="BP8">
        <v>2.6669347184996198E-2</v>
      </c>
      <c r="BQ8">
        <v>2739.4642572679199</v>
      </c>
      <c r="BR8" s="3">
        <v>2.1588481999084599E-2</v>
      </c>
      <c r="BS8" s="3">
        <v>0.300968483174398</v>
      </c>
      <c r="BT8" s="3">
        <v>3.1896818201656699E-2</v>
      </c>
    </row>
    <row r="9" spans="1:73">
      <c r="A9" t="s">
        <v>7</v>
      </c>
      <c r="C9" t="s">
        <v>31</v>
      </c>
      <c r="D9" t="s">
        <v>32</v>
      </c>
      <c r="E9" t="s">
        <v>50</v>
      </c>
      <c r="I9" t="s">
        <v>56</v>
      </c>
      <c r="J9" s="3">
        <v>433.65476718406501</v>
      </c>
      <c r="K9" s="3">
        <v>12.31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-17735.029455786898</v>
      </c>
      <c r="S9" s="3">
        <v>-197.20687448433301</v>
      </c>
      <c r="T9">
        <v>-22.6638367463758</v>
      </c>
      <c r="U9">
        <v>-0.25201336257818102</v>
      </c>
      <c r="V9">
        <v>2.3054968716204E-4</v>
      </c>
      <c r="W9" s="3">
        <v>20.7335849905479</v>
      </c>
      <c r="X9">
        <v>-3253913.42899149</v>
      </c>
      <c r="Y9">
        <v>89.931091409269598</v>
      </c>
      <c r="Z9">
        <v>660.50571686798799</v>
      </c>
      <c r="AA9" s="3">
        <v>539.98951773182398</v>
      </c>
      <c r="AB9">
        <v>60.258099568081498</v>
      </c>
      <c r="AC9">
        <v>60.2580995680825</v>
      </c>
      <c r="AE9">
        <v>0.81753950638363504</v>
      </c>
      <c r="AF9">
        <v>9.1230246808181606E-2</v>
      </c>
      <c r="AG9">
        <v>9.1230246808183105E-2</v>
      </c>
      <c r="AH9">
        <v>59400</v>
      </c>
      <c r="AI9">
        <v>53436.909083546299</v>
      </c>
      <c r="AJ9">
        <v>3766.0420410177198</v>
      </c>
      <c r="AK9">
        <v>2197.0488754359999</v>
      </c>
      <c r="AM9">
        <v>0.89961126403276603</v>
      </c>
      <c r="AN9">
        <v>6.3401381161914502E-2</v>
      </c>
      <c r="AO9">
        <v>3.6987354805319901E-2</v>
      </c>
      <c r="AP9">
        <v>2864.9169946769698</v>
      </c>
      <c r="AQ9">
        <v>0.30206054956304601</v>
      </c>
      <c r="AS9">
        <v>-17735.029464385501</v>
      </c>
      <c r="AT9">
        <v>-197.206874579946</v>
      </c>
      <c r="AU9">
        <v>-22.6638367463758</v>
      </c>
      <c r="AV9">
        <v>-0.25201336257818102</v>
      </c>
      <c r="AW9">
        <v>2.3054968716204E-4</v>
      </c>
      <c r="AX9">
        <v>20.7335849905479</v>
      </c>
      <c r="AY9">
        <v>-3253913.43056911</v>
      </c>
      <c r="AZ9">
        <v>89.931091409269598</v>
      </c>
      <c r="BA9">
        <v>660.50571686798503</v>
      </c>
      <c r="BB9">
        <v>539.98951773182205</v>
      </c>
      <c r="BC9">
        <v>60.258099568081199</v>
      </c>
      <c r="BD9">
        <v>60.258099568082201</v>
      </c>
      <c r="BF9">
        <v>0.81753950638363504</v>
      </c>
      <c r="BG9">
        <v>9.1230246808181606E-2</v>
      </c>
      <c r="BH9">
        <v>9.1230246808183105E-2</v>
      </c>
      <c r="BI9">
        <v>59399.999999999898</v>
      </c>
      <c r="BJ9">
        <v>53436.909083546198</v>
      </c>
      <c r="BK9">
        <v>3766.0420410177198</v>
      </c>
      <c r="BL9">
        <v>2197.0488754359999</v>
      </c>
      <c r="BN9">
        <v>0.89961126403276503</v>
      </c>
      <c r="BO9">
        <v>6.3401381161914502E-2</v>
      </c>
      <c r="BP9">
        <v>3.6987354805319901E-2</v>
      </c>
      <c r="BQ9">
        <v>2864.9169946769698</v>
      </c>
      <c r="BR9" s="3">
        <v>2.20744507787662E-2</v>
      </c>
      <c r="BS9" s="3">
        <v>0.30206054956304601</v>
      </c>
      <c r="BT9" s="3">
        <v>3.2732175067581699E-2</v>
      </c>
    </row>
    <row r="10" spans="1:73">
      <c r="A10" t="s">
        <v>8</v>
      </c>
      <c r="C10" t="s">
        <v>32</v>
      </c>
      <c r="D10" t="s">
        <v>33</v>
      </c>
      <c r="E10" t="s">
        <v>50</v>
      </c>
      <c r="I10" t="s">
        <v>56</v>
      </c>
      <c r="J10" s="3">
        <v>441.63347435034098</v>
      </c>
      <c r="K10" s="3">
        <v>12.25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-16588.3851385573</v>
      </c>
      <c r="S10" s="3">
        <v>-189.739453104023</v>
      </c>
      <c r="T10">
        <v>-20.613349886226601</v>
      </c>
      <c r="U10">
        <v>-0.23577736478782199</v>
      </c>
      <c r="V10">
        <v>2.26153532954089E-4</v>
      </c>
      <c r="W10" s="3">
        <v>19.771965417393201</v>
      </c>
      <c r="X10">
        <v>-3130700.97621638</v>
      </c>
      <c r="Y10">
        <v>87.427179045692995</v>
      </c>
      <c r="Z10">
        <v>679.42258515461504</v>
      </c>
      <c r="AA10" s="3">
        <v>521.07264944519602</v>
      </c>
      <c r="AB10">
        <v>79.174967854708896</v>
      </c>
      <c r="AC10">
        <v>79.174967854709493</v>
      </c>
      <c r="AE10">
        <v>0.76693454240502901</v>
      </c>
      <c r="AF10">
        <v>0.116532728797485</v>
      </c>
      <c r="AG10">
        <v>0.116532728797486</v>
      </c>
      <c r="AH10">
        <v>59400</v>
      </c>
      <c r="AI10">
        <v>51564.911688070999</v>
      </c>
      <c r="AJ10">
        <v>4948.3183119668602</v>
      </c>
      <c r="AK10">
        <v>2886.76999996214</v>
      </c>
      <c r="AM10">
        <v>0.86809615636483195</v>
      </c>
      <c r="AN10">
        <v>8.3305022086984301E-2</v>
      </c>
      <c r="AO10">
        <v>4.85988215481842E-2</v>
      </c>
      <c r="AP10">
        <v>3004.2536867754502</v>
      </c>
      <c r="AQ10">
        <v>0.30280904717913398</v>
      </c>
      <c r="AS10">
        <v>-16588.385154604701</v>
      </c>
      <c r="AT10">
        <v>-189.73945328757401</v>
      </c>
      <c r="AU10">
        <v>-20.613349886226601</v>
      </c>
      <c r="AV10">
        <v>-0.23577736478782199</v>
      </c>
      <c r="AW10">
        <v>2.26153532954089E-4</v>
      </c>
      <c r="AX10">
        <v>19.771965417393201</v>
      </c>
      <c r="AY10">
        <v>-3130700.97924498</v>
      </c>
      <c r="AZ10">
        <v>87.427179045692995</v>
      </c>
      <c r="BA10">
        <v>679.42258515461299</v>
      </c>
      <c r="BB10">
        <v>521.072649445195</v>
      </c>
      <c r="BC10">
        <v>79.174967854708697</v>
      </c>
      <c r="BD10">
        <v>79.174967854709394</v>
      </c>
      <c r="BF10">
        <v>0.76693454240502901</v>
      </c>
      <c r="BG10">
        <v>0.116532728797485</v>
      </c>
      <c r="BH10">
        <v>0.116532728797486</v>
      </c>
      <c r="BI10">
        <v>59400</v>
      </c>
      <c r="BJ10">
        <v>51564.911688070999</v>
      </c>
      <c r="BK10">
        <v>4948.3183119668602</v>
      </c>
      <c r="BL10">
        <v>2886.76999996214</v>
      </c>
      <c r="BN10">
        <v>0.86809615636483195</v>
      </c>
      <c r="BO10">
        <v>8.3305022086984301E-2</v>
      </c>
      <c r="BP10">
        <v>4.85988215481842E-2</v>
      </c>
      <c r="BQ10">
        <v>3004.2536867754502</v>
      </c>
      <c r="BR10" s="3">
        <v>2.2542849344310702E-2</v>
      </c>
      <c r="BS10" s="3">
        <v>0.30280904717913398</v>
      </c>
      <c r="BT10" s="3">
        <v>3.3465343008569903E-2</v>
      </c>
    </row>
    <row r="11" spans="1:73">
      <c r="A11" t="s">
        <v>9</v>
      </c>
      <c r="C11" t="s">
        <v>33</v>
      </c>
      <c r="D11" t="s">
        <v>34</v>
      </c>
      <c r="E11" t="s">
        <v>50</v>
      </c>
      <c r="I11" t="s">
        <v>56</v>
      </c>
      <c r="J11" s="3">
        <v>447.94378651368902</v>
      </c>
      <c r="K11" s="3">
        <v>12.21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-15481.4421051423</v>
      </c>
      <c r="S11" s="3">
        <v>-182.391109111975</v>
      </c>
      <c r="T11">
        <v>-18.645715678735801</v>
      </c>
      <c r="U11">
        <v>-0.219670282634816</v>
      </c>
      <c r="V11">
        <v>2.22832313317118E-4</v>
      </c>
      <c r="W11" s="3">
        <v>18.914110312559099</v>
      </c>
      <c r="X11">
        <v>-3009453.3003475899</v>
      </c>
      <c r="Y11">
        <v>84.880464736018595</v>
      </c>
      <c r="Z11">
        <v>699.80766699070796</v>
      </c>
      <c r="AA11" s="3">
        <v>500.68756760910401</v>
      </c>
      <c r="AB11">
        <v>99.560049690801193</v>
      </c>
      <c r="AC11">
        <v>99.560049690801904</v>
      </c>
      <c r="AE11">
        <v>0.71546453579473701</v>
      </c>
      <c r="AF11">
        <v>0.14226773210263099</v>
      </c>
      <c r="AG11">
        <v>0.14226773210263199</v>
      </c>
      <c r="AH11">
        <v>59399.999999999898</v>
      </c>
      <c r="AI11">
        <v>49547.621113039997</v>
      </c>
      <c r="AJ11">
        <v>6222.3557568014803</v>
      </c>
      <c r="AK11">
        <v>3630.0231301584299</v>
      </c>
      <c r="AM11">
        <v>0.83413503557306501</v>
      </c>
      <c r="AN11">
        <v>0.104753463919217</v>
      </c>
      <c r="AO11">
        <v>6.11115005077177E-2</v>
      </c>
      <c r="AP11">
        <v>3140.51250724483</v>
      </c>
      <c r="AQ11">
        <v>0.30324944234159501</v>
      </c>
      <c r="AS11">
        <v>-15481.442121612001</v>
      </c>
      <c r="AT11">
        <v>-182.39110930600901</v>
      </c>
      <c r="AU11">
        <v>-18.645715678735801</v>
      </c>
      <c r="AV11">
        <v>-0.219670282634816</v>
      </c>
      <c r="AW11">
        <v>2.22832313317118E-4</v>
      </c>
      <c r="AX11">
        <v>18.914110312559099</v>
      </c>
      <c r="AY11">
        <v>-3009453.30354915</v>
      </c>
      <c r="AZ11">
        <v>84.880464736018595</v>
      </c>
      <c r="BA11">
        <v>699.807666990705</v>
      </c>
      <c r="BB11">
        <v>500.68756760910202</v>
      </c>
      <c r="BC11">
        <v>99.560049690800795</v>
      </c>
      <c r="BD11">
        <v>99.560049690801506</v>
      </c>
      <c r="BF11">
        <v>0.71546453579473701</v>
      </c>
      <c r="BG11">
        <v>0.14226773210263099</v>
      </c>
      <c r="BH11">
        <v>0.14226773210263199</v>
      </c>
      <c r="BI11">
        <v>59399.999999999898</v>
      </c>
      <c r="BJ11">
        <v>49547.621113039997</v>
      </c>
      <c r="BK11">
        <v>6222.3557568014803</v>
      </c>
      <c r="BL11">
        <v>3630.0231301584299</v>
      </c>
      <c r="BN11">
        <v>0.83413503557306501</v>
      </c>
      <c r="BO11">
        <v>0.104753463919217</v>
      </c>
      <c r="BP11">
        <v>6.11115005077177E-2</v>
      </c>
      <c r="BQ11">
        <v>3140.51250724483</v>
      </c>
      <c r="BR11" s="3">
        <v>2.2981981553800199E-2</v>
      </c>
      <c r="BS11" s="3">
        <v>0.30324944234159501</v>
      </c>
      <c r="BT11" s="3">
        <v>3.4082864527749598E-2</v>
      </c>
    </row>
    <row r="12" spans="1:73">
      <c r="A12" t="s">
        <v>10</v>
      </c>
      <c r="C12" t="s">
        <v>34</v>
      </c>
      <c r="D12" t="s">
        <v>35</v>
      </c>
      <c r="E12" t="s">
        <v>50</v>
      </c>
      <c r="I12" t="s">
        <v>56</v>
      </c>
      <c r="J12" s="3">
        <v>452.84032403203503</v>
      </c>
      <c r="K12" s="3">
        <v>12.16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-14441.5220693105</v>
      </c>
      <c r="S12" s="3">
        <v>-175.27659153760601</v>
      </c>
      <c r="T12">
        <v>-16.805935140171201</v>
      </c>
      <c r="U12">
        <v>-0.203973446485334</v>
      </c>
      <c r="V12">
        <v>2.1992770805756801E-4</v>
      </c>
      <c r="W12" s="3">
        <v>18.120450778419102</v>
      </c>
      <c r="X12">
        <v>-2892063.7603704999</v>
      </c>
      <c r="Y12">
        <v>82.392759595693605</v>
      </c>
      <c r="Z12">
        <v>720.93713442151602</v>
      </c>
      <c r="AA12" s="3">
        <v>479.55810017829702</v>
      </c>
      <c r="AB12">
        <v>120.689517121609</v>
      </c>
      <c r="AC12">
        <v>120.68951712161</v>
      </c>
      <c r="AE12">
        <v>0.66518712559188298</v>
      </c>
      <c r="AF12">
        <v>0.16740643720405801</v>
      </c>
      <c r="AG12">
        <v>0.16740643720405901</v>
      </c>
      <c r="AH12">
        <v>59400</v>
      </c>
      <c r="AI12">
        <v>47456.666764839902</v>
      </c>
      <c r="AJ12">
        <v>7542.9161996151897</v>
      </c>
      <c r="AK12">
        <v>4400.4170355448396</v>
      </c>
      <c r="AM12">
        <v>0.79893378391986503</v>
      </c>
      <c r="AN12">
        <v>0.12698512120564301</v>
      </c>
      <c r="AO12">
        <v>7.4081094874492298E-2</v>
      </c>
      <c r="AP12">
        <v>3278.06414566373</v>
      </c>
      <c r="AQ12">
        <v>0.30343916776069801</v>
      </c>
      <c r="AS12">
        <v>-14441.522076626199</v>
      </c>
      <c r="AT12">
        <v>-175.276591626396</v>
      </c>
      <c r="AU12">
        <v>-16.805935140171201</v>
      </c>
      <c r="AV12">
        <v>-0.203973446485334</v>
      </c>
      <c r="AW12">
        <v>2.1992770805756801E-4</v>
      </c>
      <c r="AX12">
        <v>18.120450778419102</v>
      </c>
      <c r="AY12">
        <v>-2892063.7618355402</v>
      </c>
      <c r="AZ12">
        <v>82.392759595693605</v>
      </c>
      <c r="BA12">
        <v>720.93713442151295</v>
      </c>
      <c r="BB12">
        <v>479.55810017829498</v>
      </c>
      <c r="BC12">
        <v>120.689517121609</v>
      </c>
      <c r="BD12">
        <v>120.689517121609</v>
      </c>
      <c r="BF12">
        <v>0.66518712559188298</v>
      </c>
      <c r="BG12">
        <v>0.16740643720405801</v>
      </c>
      <c r="BH12">
        <v>0.16740643720405901</v>
      </c>
      <c r="BI12">
        <v>59400</v>
      </c>
      <c r="BJ12">
        <v>47456.666764839902</v>
      </c>
      <c r="BK12">
        <v>7542.9161996151897</v>
      </c>
      <c r="BL12">
        <v>4400.4170355448396</v>
      </c>
      <c r="BN12">
        <v>0.79893378391986503</v>
      </c>
      <c r="BO12">
        <v>0.12698512120564301</v>
      </c>
      <c r="BP12">
        <v>7.4081094874492298E-2</v>
      </c>
      <c r="BQ12">
        <v>3278.06414566373</v>
      </c>
      <c r="BR12" s="3">
        <v>2.3386043089501499E-2</v>
      </c>
      <c r="BS12" s="3">
        <v>0.30343916776069801</v>
      </c>
      <c r="BT12" s="3">
        <v>3.4596710895526503E-2</v>
      </c>
    </row>
    <row r="13" spans="1:73">
      <c r="A13" t="s">
        <v>11</v>
      </c>
      <c r="C13" t="s">
        <v>35</v>
      </c>
      <c r="D13" t="s">
        <v>36</v>
      </c>
      <c r="E13" t="s">
        <v>50</v>
      </c>
      <c r="I13" t="s">
        <v>56</v>
      </c>
      <c r="J13" s="3">
        <v>455.62783946247401</v>
      </c>
      <c r="K13" s="3">
        <v>12.1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-13515.2274626054</v>
      </c>
      <c r="S13" s="3">
        <v>-168.825176827993</v>
      </c>
      <c r="T13">
        <v>-15.1664419123125</v>
      </c>
      <c r="U13">
        <v>-0.18945128705988001</v>
      </c>
      <c r="V13">
        <v>2.1763784027945701E-4</v>
      </c>
      <c r="W13" s="3">
        <v>17.4229043979851</v>
      </c>
      <c r="X13">
        <v>-2785615.4176618801</v>
      </c>
      <c r="Y13">
        <v>80.054573118412307</v>
      </c>
      <c r="Z13">
        <v>741.99383852985898</v>
      </c>
      <c r="AA13" s="3">
        <v>458.50139606994998</v>
      </c>
      <c r="AB13">
        <v>141.74622122995399</v>
      </c>
      <c r="AC13">
        <v>141.74622122995501</v>
      </c>
      <c r="AE13">
        <v>0.61793154101979597</v>
      </c>
      <c r="AF13">
        <v>0.19103422949010099</v>
      </c>
      <c r="AG13">
        <v>0.19103422949010199</v>
      </c>
      <c r="AH13">
        <v>59399.999999999898</v>
      </c>
      <c r="AI13">
        <v>45372.9130139095</v>
      </c>
      <c r="AJ13">
        <v>8858.9290424647097</v>
      </c>
      <c r="AK13">
        <v>5168.1579436257498</v>
      </c>
      <c r="AM13">
        <v>0.76385375444292103</v>
      </c>
      <c r="AN13">
        <v>0.149140219570113</v>
      </c>
      <c r="AO13">
        <v>8.7006025986965496E-2</v>
      </c>
      <c r="AP13">
        <v>3409.3052824688298</v>
      </c>
      <c r="AQ13">
        <v>0.303298514272967</v>
      </c>
      <c r="AS13">
        <v>-13515.2274665272</v>
      </c>
      <c r="AT13">
        <v>-168.825176876981</v>
      </c>
      <c r="AU13">
        <v>-15.1664419123125</v>
      </c>
      <c r="AV13">
        <v>-0.18945128705988001</v>
      </c>
      <c r="AW13">
        <v>2.1763784027945701E-4</v>
      </c>
      <c r="AX13">
        <v>17.4229043979851</v>
      </c>
      <c r="AY13">
        <v>-2785615.4184701899</v>
      </c>
      <c r="AZ13">
        <v>80.054573118412307</v>
      </c>
      <c r="BA13">
        <v>741.99383852985704</v>
      </c>
      <c r="BB13">
        <v>458.50139606994901</v>
      </c>
      <c r="BC13">
        <v>141.74622122995399</v>
      </c>
      <c r="BD13">
        <v>141.74622122995501</v>
      </c>
      <c r="BF13">
        <v>0.61793154101979597</v>
      </c>
      <c r="BG13">
        <v>0.19103422949010099</v>
      </c>
      <c r="BH13">
        <v>0.19103422949010199</v>
      </c>
      <c r="BI13">
        <v>59399.999999999898</v>
      </c>
      <c r="BJ13">
        <v>45372.9130139095</v>
      </c>
      <c r="BK13">
        <v>8858.9290424647097</v>
      </c>
      <c r="BL13">
        <v>5168.1579436257498</v>
      </c>
      <c r="BN13">
        <v>0.76385375444292103</v>
      </c>
      <c r="BO13">
        <v>0.149140219570113</v>
      </c>
      <c r="BP13">
        <v>8.7006025986965496E-2</v>
      </c>
      <c r="BQ13">
        <v>3409.3052824688298</v>
      </c>
      <c r="BR13" s="3">
        <v>2.3724001037475899E-2</v>
      </c>
      <c r="BS13" s="3">
        <v>0.303298514272967</v>
      </c>
      <c r="BT13" s="3">
        <v>3.4948991149529297E-2</v>
      </c>
    </row>
    <row r="14" spans="1:73">
      <c r="A14" t="s">
        <v>12</v>
      </c>
      <c r="C14" t="s">
        <v>36</v>
      </c>
      <c r="D14" t="s">
        <v>37</v>
      </c>
      <c r="E14" t="s">
        <v>50</v>
      </c>
      <c r="I14" t="s">
        <v>56</v>
      </c>
      <c r="J14" s="3">
        <v>457.49977530377402</v>
      </c>
      <c r="K14" s="3">
        <v>12.04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-12687.785504949199</v>
      </c>
      <c r="S14" s="3">
        <v>-162.839393324871</v>
      </c>
      <c r="T14">
        <v>-13.7098740771815</v>
      </c>
      <c r="U14">
        <v>-0.17595722881804499</v>
      </c>
      <c r="V14">
        <v>2.1571413304715599E-4</v>
      </c>
      <c r="W14" s="3">
        <v>16.807570911469199</v>
      </c>
      <c r="X14">
        <v>-2686849.98986036</v>
      </c>
      <c r="Y14">
        <v>77.915946785901895</v>
      </c>
      <c r="Z14">
        <v>762.35998470531001</v>
      </c>
      <c r="AA14" s="3">
        <v>438.13524989449797</v>
      </c>
      <c r="AB14">
        <v>162.11236740540599</v>
      </c>
      <c r="AC14">
        <v>162.11236740540701</v>
      </c>
      <c r="AE14">
        <v>0.57470913831325798</v>
      </c>
      <c r="AF14">
        <v>0.21264543084337001</v>
      </c>
      <c r="AG14">
        <v>0.21264543084337101</v>
      </c>
      <c r="AH14">
        <v>59400</v>
      </c>
      <c r="AI14">
        <v>43357.496295949597</v>
      </c>
      <c r="AJ14">
        <v>10131.7830365341</v>
      </c>
      <c r="AK14">
        <v>5910.7206675162697</v>
      </c>
      <c r="AM14">
        <v>0.72992418006649196</v>
      </c>
      <c r="AN14">
        <v>0.17056873798878999</v>
      </c>
      <c r="AO14">
        <v>9.9507081944718398E-2</v>
      </c>
      <c r="AP14">
        <v>3534.12163559379</v>
      </c>
      <c r="AQ14">
        <v>0.30303710760381197</v>
      </c>
      <c r="AS14">
        <v>-12687.7855071386</v>
      </c>
      <c r="AT14">
        <v>-162.839393352971</v>
      </c>
      <c r="AU14">
        <v>-13.7098740771815</v>
      </c>
      <c r="AV14">
        <v>-0.17595722881804499</v>
      </c>
      <c r="AW14">
        <v>2.1571413304715599E-4</v>
      </c>
      <c r="AX14">
        <v>16.807570911469199</v>
      </c>
      <c r="AY14">
        <v>-2686849.9903240101</v>
      </c>
      <c r="AZ14">
        <v>77.915946785901895</v>
      </c>
      <c r="BA14">
        <v>762.35998470531001</v>
      </c>
      <c r="BB14">
        <v>438.13524989449797</v>
      </c>
      <c r="BC14">
        <v>162.11236740540599</v>
      </c>
      <c r="BD14">
        <v>162.11236740540599</v>
      </c>
      <c r="BF14">
        <v>0.57470913831325798</v>
      </c>
      <c r="BG14">
        <v>0.21264543084337001</v>
      </c>
      <c r="BH14">
        <v>0.21264543084337101</v>
      </c>
      <c r="BI14">
        <v>59400</v>
      </c>
      <c r="BJ14">
        <v>43357.496295949597</v>
      </c>
      <c r="BK14">
        <v>10131.7830365341</v>
      </c>
      <c r="BL14">
        <v>5910.7206675162697</v>
      </c>
      <c r="BN14">
        <v>0.72992418006649196</v>
      </c>
      <c r="BO14">
        <v>0.17056873798878999</v>
      </c>
      <c r="BP14">
        <v>9.9507081944718398E-2</v>
      </c>
      <c r="BQ14">
        <v>3534.12163559379</v>
      </c>
      <c r="BR14" s="3">
        <v>2.4020893768710399E-2</v>
      </c>
      <c r="BS14" s="3">
        <v>0.30303710760381197</v>
      </c>
      <c r="BT14" s="3">
        <v>3.5224327707877E-2</v>
      </c>
    </row>
    <row r="15" spans="1:73">
      <c r="A15" t="s">
        <v>13</v>
      </c>
      <c r="C15" t="s">
        <v>37</v>
      </c>
      <c r="D15" t="s">
        <v>38</v>
      </c>
      <c r="E15" t="s">
        <v>50</v>
      </c>
      <c r="I15" t="s">
        <v>56</v>
      </c>
      <c r="J15" s="3">
        <v>458.78149419447101</v>
      </c>
      <c r="K15" s="3">
        <v>12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-11949.367099994701</v>
      </c>
      <c r="S15" s="3">
        <v>-157.27777172095401</v>
      </c>
      <c r="T15">
        <v>-12.420573627948301</v>
      </c>
      <c r="U15">
        <v>-0.163479800005526</v>
      </c>
      <c r="V15">
        <v>2.1436960023168801E-4</v>
      </c>
      <c r="W15" s="3">
        <v>16.2869871579334</v>
      </c>
      <c r="X15">
        <v>-2595083.2333957399</v>
      </c>
      <c r="Y15">
        <v>75.976197839295594</v>
      </c>
      <c r="Z15">
        <v>781.82380389240598</v>
      </c>
      <c r="AA15" s="3">
        <v>418.671430707404</v>
      </c>
      <c r="AB15">
        <v>181.57618659249999</v>
      </c>
      <c r="AC15">
        <v>181.57618659250099</v>
      </c>
      <c r="AE15">
        <v>0.535506118671492</v>
      </c>
      <c r="AF15">
        <v>0.232246940664253</v>
      </c>
      <c r="AG15">
        <v>0.232246940664254</v>
      </c>
      <c r="AH15">
        <v>59400</v>
      </c>
      <c r="AI15">
        <v>41431.373098802796</v>
      </c>
      <c r="AJ15">
        <v>11348.2429292751</v>
      </c>
      <c r="AK15">
        <v>6620.3839719220296</v>
      </c>
      <c r="AM15">
        <v>0.69749786361621002</v>
      </c>
      <c r="AN15">
        <v>0.19104786076220701</v>
      </c>
      <c r="AO15">
        <v>0.111454275621583</v>
      </c>
      <c r="AP15">
        <v>3647.0833693183399</v>
      </c>
      <c r="AQ15">
        <v>0.30271715382379899</v>
      </c>
      <c r="AS15">
        <v>-11949.367101247701</v>
      </c>
      <c r="AT15">
        <v>-157.27777173744499</v>
      </c>
      <c r="AU15">
        <v>-12.420573627948301</v>
      </c>
      <c r="AV15">
        <v>-0.163479800005526</v>
      </c>
      <c r="AW15">
        <v>2.1436960023168801E-4</v>
      </c>
      <c r="AX15">
        <v>16.2869871579334</v>
      </c>
      <c r="AY15">
        <v>-2595083.2336678398</v>
      </c>
      <c r="AZ15">
        <v>75.976197839295594</v>
      </c>
      <c r="BA15">
        <v>781.82380389240404</v>
      </c>
      <c r="BB15">
        <v>418.67143070740298</v>
      </c>
      <c r="BC15">
        <v>181.57618659249999</v>
      </c>
      <c r="BD15">
        <v>181.57618659250099</v>
      </c>
      <c r="BF15">
        <v>0.535506118671492</v>
      </c>
      <c r="BG15">
        <v>0.232246940664253</v>
      </c>
      <c r="BH15">
        <v>0.232246940664254</v>
      </c>
      <c r="BI15">
        <v>59400</v>
      </c>
      <c r="BJ15">
        <v>41431.373098802796</v>
      </c>
      <c r="BK15">
        <v>11348.2429292751</v>
      </c>
      <c r="BL15">
        <v>6620.3839719220296</v>
      </c>
      <c r="BN15">
        <v>0.69749786361621002</v>
      </c>
      <c r="BO15">
        <v>0.19104786076220701</v>
      </c>
      <c r="BP15">
        <v>0.111454275621583</v>
      </c>
      <c r="BQ15">
        <v>3647.0833693183399</v>
      </c>
      <c r="BR15" s="3">
        <v>2.42842894801201E-2</v>
      </c>
      <c r="BS15" s="3">
        <v>0.30271715382379899</v>
      </c>
      <c r="BT15" s="3">
        <v>3.5446134409708903E-2</v>
      </c>
    </row>
    <row r="16" spans="1:73">
      <c r="A16" t="s">
        <v>14</v>
      </c>
      <c r="C16" t="s">
        <v>38</v>
      </c>
      <c r="D16" t="s">
        <v>39</v>
      </c>
      <c r="E16" t="s">
        <v>50</v>
      </c>
      <c r="I16" t="s">
        <v>56</v>
      </c>
      <c r="J16" s="3">
        <v>459.871997556633</v>
      </c>
      <c r="K16" s="3">
        <v>11.94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-11284.236318692399</v>
      </c>
      <c r="S16" s="3">
        <v>-152.03479854718901</v>
      </c>
      <c r="T16">
        <v>-11.2651260980379</v>
      </c>
      <c r="U16">
        <v>-0.15177732267861099</v>
      </c>
      <c r="V16">
        <v>2.1279360471542299E-4</v>
      </c>
      <c r="W16" s="3">
        <v>15.7938402632865</v>
      </c>
      <c r="X16">
        <v>-2508574.17602862</v>
      </c>
      <c r="Y16">
        <v>74.221404747610705</v>
      </c>
      <c r="Z16">
        <v>800.30821569585396</v>
      </c>
      <c r="AA16" s="3">
        <v>400.18701890395602</v>
      </c>
      <c r="AB16">
        <v>200.06059839594801</v>
      </c>
      <c r="AC16">
        <v>200.060598395949</v>
      </c>
      <c r="AE16">
        <v>0.50004112297660297</v>
      </c>
      <c r="AF16">
        <v>0.24997943851169799</v>
      </c>
      <c r="AG16">
        <v>0.24997943851169899</v>
      </c>
      <c r="AH16">
        <v>59400</v>
      </c>
      <c r="AI16">
        <v>39602.171233639601</v>
      </c>
      <c r="AJ16">
        <v>12503.491310061099</v>
      </c>
      <c r="AK16">
        <v>7294.3374562992603</v>
      </c>
      <c r="AM16">
        <v>0.66670321942154198</v>
      </c>
      <c r="AN16">
        <v>0.210496486701366</v>
      </c>
      <c r="AO16">
        <v>0.122800293877092</v>
      </c>
      <c r="AP16">
        <v>3760.9599065072398</v>
      </c>
      <c r="AQ16">
        <v>0.30239080964290599</v>
      </c>
      <c r="AS16">
        <v>-11284.236319387801</v>
      </c>
      <c r="AT16">
        <v>-152.034798556559</v>
      </c>
      <c r="AU16">
        <v>-11.2651260980379</v>
      </c>
      <c r="AV16">
        <v>-0.15177732267861099</v>
      </c>
      <c r="AW16">
        <v>2.1279360471542299E-4</v>
      </c>
      <c r="AX16">
        <v>15.7938402632865</v>
      </c>
      <c r="AY16">
        <v>-2508574.17618322</v>
      </c>
      <c r="AZ16">
        <v>74.221404747610606</v>
      </c>
      <c r="BA16">
        <v>800.30821569585305</v>
      </c>
      <c r="BB16">
        <v>400.18701890395602</v>
      </c>
      <c r="BC16">
        <v>200.06059839594801</v>
      </c>
      <c r="BD16">
        <v>200.060598395949</v>
      </c>
      <c r="BF16">
        <v>0.50004112297660297</v>
      </c>
      <c r="BG16">
        <v>0.24997943851169799</v>
      </c>
      <c r="BH16">
        <v>0.24997943851169899</v>
      </c>
      <c r="BI16">
        <v>59400</v>
      </c>
      <c r="BJ16">
        <v>39602.171233639601</v>
      </c>
      <c r="BK16">
        <v>12503.491310061099</v>
      </c>
      <c r="BL16">
        <v>7294.3374562992603</v>
      </c>
      <c r="BN16">
        <v>0.66670321942154198</v>
      </c>
      <c r="BO16">
        <v>0.210496486701366</v>
      </c>
      <c r="BP16">
        <v>0.122800293877092</v>
      </c>
      <c r="BQ16">
        <v>3760.9599065072398</v>
      </c>
      <c r="BR16" s="3">
        <v>2.4524427542105601E-2</v>
      </c>
      <c r="BS16" s="3">
        <v>0.30239080964290599</v>
      </c>
      <c r="BT16" s="3">
        <v>3.5644148964938401E-2</v>
      </c>
    </row>
    <row r="17" spans="1:72">
      <c r="A17" t="s">
        <v>15</v>
      </c>
      <c r="C17" t="s">
        <v>39</v>
      </c>
      <c r="D17" t="s">
        <v>40</v>
      </c>
      <c r="E17" t="s">
        <v>50</v>
      </c>
      <c r="I17" t="s">
        <v>56</v>
      </c>
      <c r="J17" s="3">
        <v>460.92521762384399</v>
      </c>
      <c r="K17" s="3">
        <v>11.89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-10680.0205067591</v>
      </c>
      <c r="S17" s="3">
        <v>-147.051544189862</v>
      </c>
      <c r="T17">
        <v>-10.224843898908</v>
      </c>
      <c r="U17">
        <v>-0.140784288146557</v>
      </c>
      <c r="V17">
        <v>2.1143375014327599E-4</v>
      </c>
      <c r="W17" s="3">
        <v>15.355954266183399</v>
      </c>
      <c r="X17">
        <v>-2426350.4791327198</v>
      </c>
      <c r="Y17">
        <v>72.6277344831541</v>
      </c>
      <c r="Z17">
        <v>817.86937762429898</v>
      </c>
      <c r="AA17" s="3">
        <v>382.625856975511</v>
      </c>
      <c r="AB17">
        <v>217.62176032439299</v>
      </c>
      <c r="AC17">
        <v>217.62176032439501</v>
      </c>
      <c r="AE17">
        <v>0.46783247721896798</v>
      </c>
      <c r="AF17">
        <v>0.26608376139051498</v>
      </c>
      <c r="AG17">
        <v>0.26608376139051698</v>
      </c>
      <c r="AH17">
        <v>59400</v>
      </c>
      <c r="AI17">
        <v>37864.333400576703</v>
      </c>
      <c r="AJ17">
        <v>13601.0379400693</v>
      </c>
      <c r="AK17">
        <v>7934.6286593540099</v>
      </c>
      <c r="AM17">
        <v>0.63744669024539902</v>
      </c>
      <c r="AN17">
        <v>0.22897370269476899</v>
      </c>
      <c r="AO17">
        <v>0.13357960705983199</v>
      </c>
      <c r="AP17">
        <v>3868.2063628445098</v>
      </c>
      <c r="AQ17">
        <v>0.30208755744558402</v>
      </c>
      <c r="AS17">
        <v>-10680.0205071378</v>
      </c>
      <c r="AT17">
        <v>-147.05154419507599</v>
      </c>
      <c r="AU17">
        <v>-10.224843898908</v>
      </c>
      <c r="AV17">
        <v>-0.140784288146557</v>
      </c>
      <c r="AW17">
        <v>2.1143375014327599E-4</v>
      </c>
      <c r="AX17">
        <v>15.355954266183399</v>
      </c>
      <c r="AY17">
        <v>-2426350.47921876</v>
      </c>
      <c r="AZ17">
        <v>72.6277344831541</v>
      </c>
      <c r="BA17">
        <v>817.86937762429704</v>
      </c>
      <c r="BB17">
        <v>382.625856975511</v>
      </c>
      <c r="BC17">
        <v>217.62176032439299</v>
      </c>
      <c r="BD17">
        <v>217.62176032439399</v>
      </c>
      <c r="BF17">
        <v>0.46783247721896798</v>
      </c>
      <c r="BG17">
        <v>0.26608376139051498</v>
      </c>
      <c r="BH17">
        <v>0.26608376139051698</v>
      </c>
      <c r="BI17">
        <v>59400</v>
      </c>
      <c r="BJ17">
        <v>37864.333400576703</v>
      </c>
      <c r="BK17">
        <v>13601.0379400693</v>
      </c>
      <c r="BL17">
        <v>7934.6286593540099</v>
      </c>
      <c r="BN17">
        <v>0.63744669024539902</v>
      </c>
      <c r="BO17">
        <v>0.22897370269476899</v>
      </c>
      <c r="BP17">
        <v>0.13357960705983199</v>
      </c>
      <c r="BQ17">
        <v>3868.2063628445098</v>
      </c>
      <c r="BR17" s="3">
        <v>2.4748072926410201E-2</v>
      </c>
      <c r="BS17" s="3">
        <v>0.30208755744558402</v>
      </c>
      <c r="BT17" s="3">
        <v>3.5830689839395399E-2</v>
      </c>
    </row>
    <row r="18" spans="1:72">
      <c r="A18" t="s">
        <v>16</v>
      </c>
      <c r="C18" t="s">
        <v>40</v>
      </c>
      <c r="D18" t="s">
        <v>41</v>
      </c>
      <c r="E18" t="s">
        <v>50</v>
      </c>
      <c r="I18" t="s">
        <v>56</v>
      </c>
      <c r="J18" s="3">
        <v>461.900284720613</v>
      </c>
      <c r="K18" s="3">
        <v>11.82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-10130.5314786748</v>
      </c>
      <c r="S18" s="3">
        <v>-142.32862204920701</v>
      </c>
      <c r="T18">
        <v>-9.2820453962222</v>
      </c>
      <c r="U18">
        <v>-0.130407840281969</v>
      </c>
      <c r="V18">
        <v>2.09797160777238E-4</v>
      </c>
      <c r="W18" s="3">
        <v>14.9327430476747</v>
      </c>
      <c r="X18">
        <v>-2348422.2638119101</v>
      </c>
      <c r="Y18">
        <v>71.177050215327995</v>
      </c>
      <c r="Z18">
        <v>834.53865846225096</v>
      </c>
      <c r="AA18" s="3">
        <v>365.95657613755901</v>
      </c>
      <c r="AB18">
        <v>234.29104116234501</v>
      </c>
      <c r="AC18">
        <v>234.291041162346</v>
      </c>
      <c r="AE18">
        <v>0.43851362956856099</v>
      </c>
      <c r="AF18">
        <v>0.280743185215719</v>
      </c>
      <c r="AG18">
        <v>0.28074318521572</v>
      </c>
      <c r="AH18">
        <v>59400</v>
      </c>
      <c r="AI18">
        <v>36214.755371048799</v>
      </c>
      <c r="AJ18">
        <v>14642.843321905601</v>
      </c>
      <c r="AK18">
        <v>8542.4013070455003</v>
      </c>
      <c r="AM18">
        <v>0.60967601634762403</v>
      </c>
      <c r="AN18">
        <v>0.24651251383679501</v>
      </c>
      <c r="AO18">
        <v>0.14381146981558099</v>
      </c>
      <c r="AP18">
        <v>3977.83580755107</v>
      </c>
      <c r="AQ18">
        <v>0.301792070723579</v>
      </c>
      <c r="AS18">
        <v>-10130.531478859501</v>
      </c>
      <c r="AT18">
        <v>-142.328622051802</v>
      </c>
      <c r="AU18">
        <v>-9.2820453962222</v>
      </c>
      <c r="AV18">
        <v>-0.130407840281969</v>
      </c>
      <c r="AW18">
        <v>2.09797160777238E-4</v>
      </c>
      <c r="AX18">
        <v>14.9327430476747</v>
      </c>
      <c r="AY18">
        <v>-2348422.2638547299</v>
      </c>
      <c r="AZ18">
        <v>71.177050215327995</v>
      </c>
      <c r="BA18">
        <v>834.53865846224903</v>
      </c>
      <c r="BB18">
        <v>365.95657613755799</v>
      </c>
      <c r="BC18">
        <v>234.29104116234501</v>
      </c>
      <c r="BD18">
        <v>234.291041162346</v>
      </c>
      <c r="BF18">
        <v>0.43851362956856099</v>
      </c>
      <c r="BG18">
        <v>0.280743185215719</v>
      </c>
      <c r="BH18">
        <v>0.28074318521572</v>
      </c>
      <c r="BI18">
        <v>59400</v>
      </c>
      <c r="BJ18">
        <v>36214.755371048799</v>
      </c>
      <c r="BK18">
        <v>14642.843321905601</v>
      </c>
      <c r="BL18">
        <v>8542.4013070455003</v>
      </c>
      <c r="BN18">
        <v>0.60967601634762403</v>
      </c>
      <c r="BO18">
        <v>0.24651251383679501</v>
      </c>
      <c r="BP18">
        <v>0.14381146981558099</v>
      </c>
      <c r="BQ18">
        <v>3977.83580755107</v>
      </c>
      <c r="BR18" s="3">
        <v>2.49546425125221E-2</v>
      </c>
      <c r="BS18" s="3">
        <v>0.301792070723579</v>
      </c>
      <c r="BT18" s="3">
        <v>3.6003427902944501E-2</v>
      </c>
    </row>
    <row r="19" spans="1:72">
      <c r="A19" t="s">
        <v>17</v>
      </c>
      <c r="C19" t="s">
        <v>41</v>
      </c>
      <c r="D19" t="s">
        <v>42</v>
      </c>
      <c r="E19" t="s">
        <v>50</v>
      </c>
      <c r="I19" t="s">
        <v>56</v>
      </c>
      <c r="J19" s="3">
        <v>462.868754082213</v>
      </c>
      <c r="K19" s="3">
        <v>11.76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-9627.2735984830997</v>
      </c>
      <c r="S19" s="3">
        <v>-137.827301519901</v>
      </c>
      <c r="T19">
        <v>-8.4254403334192105</v>
      </c>
      <c r="U19">
        <v>-0.12062145044419199</v>
      </c>
      <c r="V19">
        <v>2.08356646623133E-4</v>
      </c>
      <c r="W19" s="3">
        <v>14.5537670765013</v>
      </c>
      <c r="X19">
        <v>-2274150.47507837</v>
      </c>
      <c r="Y19">
        <v>69.850265457696594</v>
      </c>
      <c r="Z19">
        <v>850.39046896642901</v>
      </c>
      <c r="AA19" s="3">
        <v>350.10476563338301</v>
      </c>
      <c r="AB19">
        <v>250.14285166652201</v>
      </c>
      <c r="AC19">
        <v>250.142851666523</v>
      </c>
      <c r="AE19">
        <v>0.41169883531138701</v>
      </c>
      <c r="AF19">
        <v>0.29415058234430602</v>
      </c>
      <c r="AG19">
        <v>0.29415058234430702</v>
      </c>
      <c r="AH19">
        <v>59400</v>
      </c>
      <c r="AI19">
        <v>34646.073519076403</v>
      </c>
      <c r="AJ19">
        <v>15633.558017737099</v>
      </c>
      <c r="AK19">
        <v>9120.3684631864708</v>
      </c>
      <c r="AM19">
        <v>0.58326723096088195</v>
      </c>
      <c r="AN19">
        <v>0.26319121241981702</v>
      </c>
      <c r="AO19">
        <v>0.153541556619301</v>
      </c>
      <c r="AP19">
        <v>4081.417524945</v>
      </c>
      <c r="AQ19">
        <v>0.30152043835594999</v>
      </c>
      <c r="AS19">
        <v>-9627.2735985619292</v>
      </c>
      <c r="AT19">
        <v>-137.82730152102999</v>
      </c>
      <c r="AU19">
        <v>-8.4254403334192105</v>
      </c>
      <c r="AV19">
        <v>-0.12062145044419199</v>
      </c>
      <c r="AW19">
        <v>2.08356646623133E-4</v>
      </c>
      <c r="AX19">
        <v>14.5537670765013</v>
      </c>
      <c r="AY19">
        <v>-2274150.4750969899</v>
      </c>
      <c r="AZ19">
        <v>69.850265457696594</v>
      </c>
      <c r="BA19">
        <v>850.39046896642606</v>
      </c>
      <c r="BB19">
        <v>350.10476563338199</v>
      </c>
      <c r="BC19">
        <v>250.14285166652201</v>
      </c>
      <c r="BD19">
        <v>250.142851666523</v>
      </c>
      <c r="BF19">
        <v>0.41169883531138701</v>
      </c>
      <c r="BG19">
        <v>0.29415058234430602</v>
      </c>
      <c r="BH19">
        <v>0.29415058234430702</v>
      </c>
      <c r="BI19">
        <v>59400</v>
      </c>
      <c r="BJ19">
        <v>34646.073519076403</v>
      </c>
      <c r="BK19">
        <v>15633.558017737099</v>
      </c>
      <c r="BL19">
        <v>9120.3684631864708</v>
      </c>
      <c r="BN19">
        <v>0.58326723096088195</v>
      </c>
      <c r="BO19">
        <v>0.26319121241981702</v>
      </c>
      <c r="BP19">
        <v>0.153541556619301</v>
      </c>
      <c r="BQ19">
        <v>4081.417524945</v>
      </c>
      <c r="BR19" s="3">
        <v>2.51484885004928E-2</v>
      </c>
      <c r="BS19" s="3">
        <v>0.30152043835594999</v>
      </c>
      <c r="BT19" s="3">
        <v>3.6168516846031201E-2</v>
      </c>
    </row>
    <row r="20" spans="1:72">
      <c r="A20" t="s">
        <v>18</v>
      </c>
      <c r="C20" t="s">
        <v>42</v>
      </c>
      <c r="D20" t="s">
        <v>43</v>
      </c>
      <c r="E20" t="s">
        <v>50</v>
      </c>
      <c r="I20" t="s">
        <v>56</v>
      </c>
      <c r="J20" s="3">
        <v>463.73479784783302</v>
      </c>
      <c r="K20" s="3">
        <v>11.69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-9166.9354420268101</v>
      </c>
      <c r="S20" s="3">
        <v>-133.56342733321</v>
      </c>
      <c r="T20">
        <v>-7.6443273251606696</v>
      </c>
      <c r="U20">
        <v>-0.11137883141671</v>
      </c>
      <c r="V20">
        <v>2.06805534179589E-4</v>
      </c>
      <c r="W20" s="3">
        <v>14.193803039724701</v>
      </c>
      <c r="X20">
        <v>-2203796.5509979599</v>
      </c>
      <c r="Y20">
        <v>68.6335745125606</v>
      </c>
      <c r="Z20">
        <v>865.46563284605304</v>
      </c>
      <c r="AA20" s="3">
        <v>335.029601753755</v>
      </c>
      <c r="AB20">
        <v>265.21801554614802</v>
      </c>
      <c r="AC20">
        <v>265.21801554614899</v>
      </c>
      <c r="AE20">
        <v>0.38710907636161401</v>
      </c>
      <c r="AF20">
        <v>0.30644546181919202</v>
      </c>
      <c r="AG20">
        <v>0.30644546181919302</v>
      </c>
      <c r="AH20">
        <v>59400</v>
      </c>
      <c r="AI20">
        <v>33154.247964686198</v>
      </c>
      <c r="AJ20">
        <v>16575.733448971299</v>
      </c>
      <c r="AK20">
        <v>9670.0185863425704</v>
      </c>
      <c r="AM20">
        <v>0.558152322637815</v>
      </c>
      <c r="AN20">
        <v>0.27905275166618299</v>
      </c>
      <c r="AO20">
        <v>0.16279492569600301</v>
      </c>
      <c r="AP20">
        <v>4184.9249164410203</v>
      </c>
      <c r="AQ20">
        <v>0.30125192106569199</v>
      </c>
      <c r="AS20">
        <v>-9166.9354420497602</v>
      </c>
      <c r="AT20">
        <v>-133.56342733354401</v>
      </c>
      <c r="AU20">
        <v>-7.6443273251606696</v>
      </c>
      <c r="AV20">
        <v>-0.11137883141671</v>
      </c>
      <c r="AW20">
        <v>2.06805534179589E-4</v>
      </c>
      <c r="AX20">
        <v>14.193803039724701</v>
      </c>
      <c r="AY20">
        <v>-2203796.5510034901</v>
      </c>
      <c r="AZ20">
        <v>68.6335745125606</v>
      </c>
      <c r="BA20">
        <v>865.46563284605702</v>
      </c>
      <c r="BB20">
        <v>335.02960175375699</v>
      </c>
      <c r="BC20">
        <v>265.21801554614899</v>
      </c>
      <c r="BD20">
        <v>265.21801554615001</v>
      </c>
      <c r="BF20">
        <v>0.38710907636161401</v>
      </c>
      <c r="BG20">
        <v>0.30644546181919202</v>
      </c>
      <c r="BH20">
        <v>0.30644546181919302</v>
      </c>
      <c r="BI20">
        <v>59400.000000000298</v>
      </c>
      <c r="BJ20">
        <v>33154.247964686401</v>
      </c>
      <c r="BK20">
        <v>16575.733448971299</v>
      </c>
      <c r="BL20">
        <v>9670.0185863426304</v>
      </c>
      <c r="BN20">
        <v>0.558152322637815</v>
      </c>
      <c r="BO20">
        <v>0.27905275166618199</v>
      </c>
      <c r="BP20">
        <v>0.16279492569600301</v>
      </c>
      <c r="BQ20">
        <v>4184.9249164410203</v>
      </c>
      <c r="BR20" s="3">
        <v>2.5327513486775598E-2</v>
      </c>
      <c r="BS20" s="3">
        <v>0.30125192106569199</v>
      </c>
      <c r="BT20" s="3">
        <v>3.6319510029286198E-2</v>
      </c>
    </row>
    <row r="21" spans="1:72">
      <c r="A21" t="s">
        <v>19</v>
      </c>
      <c r="C21" t="s">
        <v>43</v>
      </c>
      <c r="D21" t="s">
        <v>44</v>
      </c>
      <c r="E21" t="s">
        <v>50</v>
      </c>
      <c r="I21" t="s">
        <v>56</v>
      </c>
      <c r="J21" s="3">
        <v>464.50302661199902</v>
      </c>
      <c r="K21" s="3">
        <v>11.62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-8745.31421845982</v>
      </c>
      <c r="S21" s="3">
        <v>-129.52933630673499</v>
      </c>
      <c r="T21">
        <v>-6.9320214120571304</v>
      </c>
      <c r="U21">
        <v>-0.102672140798844</v>
      </c>
      <c r="V21">
        <v>2.05304656451275E-4</v>
      </c>
      <c r="W21" s="3">
        <v>13.861367489196301</v>
      </c>
      <c r="X21">
        <v>-2137234.04906112</v>
      </c>
      <c r="Y21">
        <v>67.516089156438596</v>
      </c>
      <c r="Z21">
        <v>879.79029505644201</v>
      </c>
      <c r="AA21" s="3">
        <v>320.70493954336899</v>
      </c>
      <c r="AB21">
        <v>279.54267775653602</v>
      </c>
      <c r="AC21">
        <v>279.54267775653699</v>
      </c>
      <c r="AE21">
        <v>0.36452429783030799</v>
      </c>
      <c r="AF21">
        <v>0.31773785108484498</v>
      </c>
      <c r="AG21">
        <v>0.31773785108484698</v>
      </c>
      <c r="AH21">
        <v>59399.999999999898</v>
      </c>
      <c r="AI21">
        <v>31736.691425062501</v>
      </c>
      <c r="AJ21">
        <v>17471.003636620298</v>
      </c>
      <c r="AK21">
        <v>10192.3049383171</v>
      </c>
      <c r="AM21">
        <v>0.53428773442866195</v>
      </c>
      <c r="AN21">
        <v>0.29412464034714397</v>
      </c>
      <c r="AO21">
        <v>0.17158762522419299</v>
      </c>
      <c r="AP21">
        <v>4285.2914798123102</v>
      </c>
      <c r="AQ21">
        <v>0.300988871584358</v>
      </c>
      <c r="AS21">
        <v>-8745.3142184615299</v>
      </c>
      <c r="AT21">
        <v>-129.52933630676</v>
      </c>
      <c r="AU21">
        <v>-6.9320214120571304</v>
      </c>
      <c r="AV21">
        <v>-0.102672140798844</v>
      </c>
      <c r="AW21">
        <v>2.05304656451276E-4</v>
      </c>
      <c r="AX21">
        <v>13.861367489196301</v>
      </c>
      <c r="AY21">
        <v>-2137234.04906154</v>
      </c>
      <c r="AZ21">
        <v>67.516089156438497</v>
      </c>
      <c r="BA21">
        <v>879.79029505643996</v>
      </c>
      <c r="BB21">
        <v>320.70493954336803</v>
      </c>
      <c r="BC21">
        <v>279.542677756535</v>
      </c>
      <c r="BD21">
        <v>279.54267775653699</v>
      </c>
      <c r="BF21">
        <v>0.36452429783030799</v>
      </c>
      <c r="BG21">
        <v>0.31773785108484498</v>
      </c>
      <c r="BH21">
        <v>0.31773785108484698</v>
      </c>
      <c r="BI21">
        <v>59400</v>
      </c>
      <c r="BJ21">
        <v>31736.691425062501</v>
      </c>
      <c r="BK21">
        <v>17471.0036366204</v>
      </c>
      <c r="BL21">
        <v>10192.3049383171</v>
      </c>
      <c r="BN21">
        <v>0.53428773442866195</v>
      </c>
      <c r="BO21">
        <v>0.29412464034714503</v>
      </c>
      <c r="BP21">
        <v>0.17158762522419299</v>
      </c>
      <c r="BQ21">
        <v>4285.2914798123102</v>
      </c>
      <c r="BR21" s="3">
        <v>2.5492921415004699E-2</v>
      </c>
      <c r="BS21" s="3">
        <v>0.300988871584358</v>
      </c>
      <c r="BT21" s="3">
        <v>3.64572382994841E-2</v>
      </c>
    </row>
    <row r="22" spans="1:72">
      <c r="A22" t="s">
        <v>20</v>
      </c>
      <c r="C22" t="s">
        <v>44</v>
      </c>
      <c r="D22" t="s">
        <v>45</v>
      </c>
      <c r="E22" t="s">
        <v>50</v>
      </c>
      <c r="I22" t="s">
        <v>56</v>
      </c>
      <c r="J22" s="3">
        <v>465.26726797950499</v>
      </c>
      <c r="K22" s="3">
        <v>11.56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-8356.3264810872606</v>
      </c>
      <c r="S22" s="3">
        <v>-125.684431716346</v>
      </c>
      <c r="T22">
        <v>-6.2795383163698704</v>
      </c>
      <c r="U22">
        <v>-9.4448225128618807E-2</v>
      </c>
      <c r="V22">
        <v>2.0398757848168601E-4</v>
      </c>
      <c r="W22" s="3">
        <v>13.5624339514572</v>
      </c>
      <c r="X22">
        <v>-2073793.1233197099</v>
      </c>
      <c r="Y22">
        <v>66.4865677234109</v>
      </c>
      <c r="Z22">
        <v>893.41354252348503</v>
      </c>
      <c r="AA22" s="3">
        <v>307.08169207632602</v>
      </c>
      <c r="AB22">
        <v>293.16592522357899</v>
      </c>
      <c r="AC22">
        <v>293.16592522358002</v>
      </c>
      <c r="AE22">
        <v>0.34371730163050901</v>
      </c>
      <c r="AF22">
        <v>0.32814134918474502</v>
      </c>
      <c r="AG22">
        <v>0.32814134918474602</v>
      </c>
      <c r="AH22">
        <v>59400</v>
      </c>
      <c r="AI22">
        <v>30388.546299251801</v>
      </c>
      <c r="AJ22">
        <v>18322.436440904301</v>
      </c>
      <c r="AK22">
        <v>10689.0172598439</v>
      </c>
      <c r="AM22">
        <v>0.51159168853959303</v>
      </c>
      <c r="AN22">
        <v>0.30845852594114997</v>
      </c>
      <c r="AO22">
        <v>0.179949785519257</v>
      </c>
      <c r="AP22">
        <v>4379.7448313927598</v>
      </c>
      <c r="AQ22">
        <v>0.30074609504542399</v>
      </c>
      <c r="AS22">
        <v>-8356.3264810897399</v>
      </c>
      <c r="AT22">
        <v>-125.684431716383</v>
      </c>
      <c r="AU22">
        <v>-6.2795383163698704</v>
      </c>
      <c r="AV22">
        <v>-9.4448225128618807E-2</v>
      </c>
      <c r="AW22">
        <v>2.0398757848168601E-4</v>
      </c>
      <c r="AX22">
        <v>13.5624339514572</v>
      </c>
      <c r="AY22">
        <v>-2073793.1233203399</v>
      </c>
      <c r="AZ22">
        <v>66.4865677234109</v>
      </c>
      <c r="BA22">
        <v>893.41354252348799</v>
      </c>
      <c r="BB22">
        <v>307.08169207632699</v>
      </c>
      <c r="BC22">
        <v>293.16592522358002</v>
      </c>
      <c r="BD22">
        <v>293.16592522358098</v>
      </c>
      <c r="BF22">
        <v>0.34371730163050901</v>
      </c>
      <c r="BG22">
        <v>0.32814134918474502</v>
      </c>
      <c r="BH22">
        <v>0.32814134918474602</v>
      </c>
      <c r="BI22">
        <v>59400.000000000298</v>
      </c>
      <c r="BJ22">
        <v>30388.546299252001</v>
      </c>
      <c r="BK22">
        <v>18322.436440904399</v>
      </c>
      <c r="BL22">
        <v>10689.0172598439</v>
      </c>
      <c r="BN22">
        <v>0.51159168853959303</v>
      </c>
      <c r="BO22">
        <v>0.30845852594114997</v>
      </c>
      <c r="BP22">
        <v>0.179949785519257</v>
      </c>
      <c r="BQ22">
        <v>4379.7448313927598</v>
      </c>
      <c r="BR22" s="3">
        <v>2.5648666877930999E-2</v>
      </c>
      <c r="BS22" s="3">
        <v>0.30074609504542399</v>
      </c>
      <c r="BT22" s="3">
        <v>3.65891652694132E-2</v>
      </c>
    </row>
    <row r="23" spans="1:72">
      <c r="A23" t="s">
        <v>21</v>
      </c>
      <c r="C23" t="s">
        <v>45</v>
      </c>
      <c r="D23" t="s">
        <v>46</v>
      </c>
      <c r="E23" t="s">
        <v>50</v>
      </c>
      <c r="I23" t="s">
        <v>56</v>
      </c>
      <c r="J23" s="3">
        <v>465.931968885375</v>
      </c>
      <c r="K23" s="3">
        <v>11.47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-7998.5299887548399</v>
      </c>
      <c r="S23" s="3">
        <v>-122.04655400371099</v>
      </c>
      <c r="T23">
        <v>-5.6769345978170298</v>
      </c>
      <c r="U23">
        <v>-8.6622205072943506E-2</v>
      </c>
      <c r="V23">
        <v>2.02223229052529E-4</v>
      </c>
      <c r="W23" s="3">
        <v>13.253045734911201</v>
      </c>
      <c r="X23">
        <v>-2013768.1410612301</v>
      </c>
      <c r="Y23">
        <v>65.536713052231207</v>
      </c>
      <c r="Z23">
        <v>906.36220880744702</v>
      </c>
      <c r="AA23" s="3">
        <v>294.133025792365</v>
      </c>
      <c r="AB23">
        <v>306.11459150754001</v>
      </c>
      <c r="AC23">
        <v>306.114591507542</v>
      </c>
      <c r="AE23">
        <v>0.32452039916731801</v>
      </c>
      <c r="AF23">
        <v>0.33773980041634</v>
      </c>
      <c r="AG23">
        <v>0.337739800416342</v>
      </c>
      <c r="AH23">
        <v>59400</v>
      </c>
      <c r="AI23">
        <v>29107.1571606707</v>
      </c>
      <c r="AJ23">
        <v>19131.708919625798</v>
      </c>
      <c r="AK23">
        <v>11161.133919703499</v>
      </c>
      <c r="AM23">
        <v>0.49001948081937202</v>
      </c>
      <c r="AN23">
        <v>0.32208264174454199</v>
      </c>
      <c r="AO23">
        <v>0.18789787743608599</v>
      </c>
      <c r="AP23">
        <v>4481.9886076095599</v>
      </c>
      <c r="AQ23">
        <v>0.30049933991826699</v>
      </c>
      <c r="AS23">
        <v>-7998.5299887740803</v>
      </c>
      <c r="AT23">
        <v>-122.04655400400399</v>
      </c>
      <c r="AU23">
        <v>-5.6769345978170298</v>
      </c>
      <c r="AV23">
        <v>-8.6622205072943506E-2</v>
      </c>
      <c r="AW23">
        <v>2.02223229052529E-4</v>
      </c>
      <c r="AX23">
        <v>13.253045734911201</v>
      </c>
      <c r="AY23">
        <v>-2013768.1410660699</v>
      </c>
      <c r="AZ23">
        <v>65.536713052231207</v>
      </c>
      <c r="BA23">
        <v>906.36220880744497</v>
      </c>
      <c r="BB23">
        <v>294.13302579236398</v>
      </c>
      <c r="BC23">
        <v>306.11459150753899</v>
      </c>
      <c r="BD23">
        <v>306.11459150754098</v>
      </c>
      <c r="BF23">
        <v>0.32452039916731801</v>
      </c>
      <c r="BG23">
        <v>0.33773980041634</v>
      </c>
      <c r="BH23">
        <v>0.337739800416342</v>
      </c>
      <c r="BI23">
        <v>59400</v>
      </c>
      <c r="BJ23">
        <v>29107.1571606707</v>
      </c>
      <c r="BK23">
        <v>19131.708919625798</v>
      </c>
      <c r="BL23">
        <v>11161.133919703499</v>
      </c>
      <c r="BN23">
        <v>0.49001948081937202</v>
      </c>
      <c r="BO23">
        <v>0.32208264174454199</v>
      </c>
      <c r="BP23">
        <v>0.18789787743608599</v>
      </c>
      <c r="BQ23">
        <v>4481.9886076095599</v>
      </c>
      <c r="BR23" s="3">
        <v>2.5791851705008001E-2</v>
      </c>
      <c r="BS23" s="3">
        <v>0.30049933991826699</v>
      </c>
      <c r="BT23" s="3">
        <v>3.6708679531830303E-2</v>
      </c>
    </row>
    <row r="24" spans="1:72">
      <c r="A24" t="s">
        <v>22</v>
      </c>
      <c r="C24" t="s">
        <v>46</v>
      </c>
      <c r="D24" t="s">
        <v>47</v>
      </c>
      <c r="E24" t="s">
        <v>50</v>
      </c>
      <c r="I24" t="s">
        <v>56</v>
      </c>
      <c r="J24" s="3">
        <v>466.59893761547198</v>
      </c>
      <c r="K24" s="3">
        <v>11.4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-7667.2685310179604</v>
      </c>
      <c r="S24" s="3">
        <v>-118.580583849164</v>
      </c>
      <c r="T24">
        <v>-5.1241464154775</v>
      </c>
      <c r="U24">
        <v>-7.9249118668242302E-2</v>
      </c>
      <c r="V24">
        <v>2.0080086534902399E-4</v>
      </c>
      <c r="W24" s="3">
        <v>12.983526526148101</v>
      </c>
      <c r="X24">
        <v>-1956579.6335112101</v>
      </c>
      <c r="Y24">
        <v>64.658717996959993</v>
      </c>
      <c r="Z24">
        <v>918.66962167101804</v>
      </c>
      <c r="AA24" s="3">
        <v>281.82561292879598</v>
      </c>
      <c r="AB24">
        <v>318.42200437111001</v>
      </c>
      <c r="AC24">
        <v>318.42200437111097</v>
      </c>
      <c r="AE24">
        <v>0.30677580523036002</v>
      </c>
      <c r="AF24">
        <v>0.34661209738482002</v>
      </c>
      <c r="AG24">
        <v>0.34661209738482102</v>
      </c>
      <c r="AH24">
        <v>59399.999999999898</v>
      </c>
      <c r="AI24">
        <v>27889.2259219187</v>
      </c>
      <c r="AJ24">
        <v>19900.9040086278</v>
      </c>
      <c r="AK24">
        <v>11609.8700694534</v>
      </c>
      <c r="AM24">
        <v>0.46951558791108899</v>
      </c>
      <c r="AN24">
        <v>0.33503205401730302</v>
      </c>
      <c r="AO24">
        <v>0.19545235807160699</v>
      </c>
      <c r="AP24">
        <v>4575.02820057183</v>
      </c>
      <c r="AQ24">
        <v>0.30027423524107</v>
      </c>
      <c r="AS24">
        <v>-7667.2685310623201</v>
      </c>
      <c r="AT24">
        <v>-118.58058384985</v>
      </c>
      <c r="AU24">
        <v>-5.1241464154775</v>
      </c>
      <c r="AV24">
        <v>-7.9249118668242302E-2</v>
      </c>
      <c r="AW24">
        <v>2.0080086534902399E-4</v>
      </c>
      <c r="AX24">
        <v>12.983526526148101</v>
      </c>
      <c r="AY24">
        <v>-1956579.6335225201</v>
      </c>
      <c r="AZ24">
        <v>64.658717996959993</v>
      </c>
      <c r="BA24">
        <v>918.66962167101406</v>
      </c>
      <c r="BB24">
        <v>281.82561292879501</v>
      </c>
      <c r="BC24">
        <v>318.42200437110898</v>
      </c>
      <c r="BD24">
        <v>318.42200437111001</v>
      </c>
      <c r="BF24">
        <v>0.30677580523036002</v>
      </c>
      <c r="BG24">
        <v>0.34661209738482002</v>
      </c>
      <c r="BH24">
        <v>0.34661209738482102</v>
      </c>
      <c r="BI24">
        <v>59399.999999999898</v>
      </c>
      <c r="BJ24">
        <v>27889.2259219187</v>
      </c>
      <c r="BK24">
        <v>19900.9040086278</v>
      </c>
      <c r="BL24">
        <v>11609.8700694534</v>
      </c>
      <c r="BN24">
        <v>0.46951558791108899</v>
      </c>
      <c r="BO24">
        <v>0.33503205401730302</v>
      </c>
      <c r="BP24">
        <v>0.19545235807160699</v>
      </c>
      <c r="BQ24">
        <v>4575.02820057183</v>
      </c>
      <c r="BR24" s="3">
        <v>2.5927216318013899E-2</v>
      </c>
      <c r="BS24" s="3">
        <v>0.30027423524107</v>
      </c>
      <c r="BT24" s="3">
        <v>3.6823655503645102E-2</v>
      </c>
    </row>
    <row r="25" spans="1:72">
      <c r="A25" t="s">
        <v>23</v>
      </c>
      <c r="C25" t="s">
        <v>47</v>
      </c>
      <c r="E25" t="s">
        <v>50</v>
      </c>
      <c r="I25" t="s">
        <v>56</v>
      </c>
      <c r="J25" s="3">
        <v>467.26895750072401</v>
      </c>
      <c r="K25" s="3">
        <v>11.36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-7359.1191597218904</v>
      </c>
      <c r="S25" s="3">
        <v>-115.268680811038</v>
      </c>
      <c r="T25">
        <v>-4.6166059037367102</v>
      </c>
      <c r="U25">
        <v>-7.2311653174575594E-2</v>
      </c>
      <c r="V25">
        <v>1.9987992709690199E-4</v>
      </c>
      <c r="W25" s="3">
        <v>12.7609702027731</v>
      </c>
      <c r="X25">
        <v>-1901933.2333821401</v>
      </c>
      <c r="Y25">
        <v>63.8431801938099</v>
      </c>
      <c r="Z25">
        <v>930.40477964409899</v>
      </c>
      <c r="AA25" s="3">
        <v>270.09045495571303</v>
      </c>
      <c r="AB25">
        <v>330.15716234419199</v>
      </c>
      <c r="AC25">
        <v>330.15716234419398</v>
      </c>
      <c r="AE25">
        <v>0.29029349468629001</v>
      </c>
      <c r="AF25">
        <v>0.35485325265685402</v>
      </c>
      <c r="AG25">
        <v>0.35485325265685602</v>
      </c>
      <c r="AH25">
        <v>59400</v>
      </c>
      <c r="AI25">
        <v>26727.924546435101</v>
      </c>
      <c r="AJ25">
        <v>20634.334013911699</v>
      </c>
      <c r="AK25">
        <v>12037.7414396532</v>
      </c>
      <c r="AM25">
        <v>0.44996505970429501</v>
      </c>
      <c r="AN25">
        <v>0.34737936050356399</v>
      </c>
      <c r="AO25">
        <v>0.20265557979214099</v>
      </c>
      <c r="AP25">
        <v>4654.8184860655501</v>
      </c>
      <c r="AQ25">
        <v>0.30007102591118001</v>
      </c>
      <c r="AS25">
        <v>-7359.1191597923398</v>
      </c>
      <c r="AT25">
        <v>-115.26868081214199</v>
      </c>
      <c r="AU25">
        <v>-4.6166059037367102</v>
      </c>
      <c r="AV25">
        <v>-7.2311653174575594E-2</v>
      </c>
      <c r="AW25">
        <v>1.9987992709690199E-4</v>
      </c>
      <c r="AX25">
        <v>12.7609702027731</v>
      </c>
      <c r="AY25">
        <v>-1901933.23340034</v>
      </c>
      <c r="AZ25">
        <v>63.8431801938099</v>
      </c>
      <c r="BA25">
        <v>930.40477964409502</v>
      </c>
      <c r="BB25">
        <v>270.090454955712</v>
      </c>
      <c r="BC25">
        <v>330.15716234419102</v>
      </c>
      <c r="BD25">
        <v>330.15716234419301</v>
      </c>
      <c r="BF25">
        <v>0.29029349468629001</v>
      </c>
      <c r="BG25">
        <v>0.35485325265685402</v>
      </c>
      <c r="BH25">
        <v>0.35485325265685602</v>
      </c>
      <c r="BI25">
        <v>59400</v>
      </c>
      <c r="BJ25">
        <v>26727.924546435101</v>
      </c>
      <c r="BK25">
        <v>20634.334013911699</v>
      </c>
      <c r="BL25">
        <v>12037.7414396532</v>
      </c>
      <c r="BN25">
        <v>0.44996505970429501</v>
      </c>
      <c r="BO25">
        <v>0.34737936050356399</v>
      </c>
      <c r="BP25">
        <v>0.20265557979214099</v>
      </c>
      <c r="BQ25">
        <v>4654.8184860655501</v>
      </c>
      <c r="BR25" s="3">
        <v>2.60559725188577E-2</v>
      </c>
      <c r="BS25" s="3">
        <v>0.30007102591118001</v>
      </c>
      <c r="BT25" s="3">
        <v>3.69347050982314E-2</v>
      </c>
    </row>
    <row r="26" spans="1:72">
      <c r="J26" s="3"/>
      <c r="K26" s="3"/>
      <c r="S26" s="3"/>
      <c r="W26" s="3"/>
      <c r="AA26" s="3"/>
      <c r="BR26" s="3"/>
      <c r="BS26" s="3"/>
      <c r="BT2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4"/>
  <dimension ref="A1:S38"/>
  <sheetViews>
    <sheetView topLeftCell="A13" zoomScale="85" zoomScaleNormal="85" workbookViewId="0">
      <selection activeCell="C30" sqref="C30:C38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f t="shared" ref="B3:B25" si="0">(1-N3/$N$3)*100</f>
        <v>0</v>
      </c>
      <c r="C3" s="63">
        <f>'ASPEN T'!K3</f>
        <v>12.56</v>
      </c>
      <c r="D3" s="64">
        <f>C3-C4</f>
        <v>5.0000000000000711E-2</v>
      </c>
      <c r="E3" s="64">
        <f>E5</f>
        <v>13.536666666666665</v>
      </c>
      <c r="F3" s="65"/>
      <c r="G3" s="89">
        <f>'ASPEN T'!J3</f>
        <v>350</v>
      </c>
      <c r="H3" s="90">
        <f>'ASPEN T'!S3</f>
        <v>-238.17842924137801</v>
      </c>
      <c r="I3" s="67">
        <v>1</v>
      </c>
      <c r="J3" s="66">
        <f>'ASPEN T'!W3</f>
        <v>27.217653463544401</v>
      </c>
      <c r="K3" s="66">
        <f>'ASPEN T'!BR3</f>
        <v>1.9048744337344901E-2</v>
      </c>
      <c r="L3" s="66">
        <f>'ASPEN T'!BS3</f>
        <v>0.28955931459520601</v>
      </c>
      <c r="M3" s="66">
        <f>'ASPEN T'!BT3</f>
        <v>2.6234177314907701E-2</v>
      </c>
      <c r="N3" s="68">
        <f>'ASPEN T'!AA3</f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f t="shared" si="0"/>
        <v>0.64297265584941643</v>
      </c>
      <c r="C4" s="63">
        <f>'ASPEN T'!K4</f>
        <v>12.51</v>
      </c>
      <c r="D4" s="60">
        <f t="shared" ref="D4:D24" si="1">C4-C5</f>
        <v>6.0000000000000497E-2</v>
      </c>
      <c r="E4" s="60">
        <f>E5</f>
        <v>13.536666666666665</v>
      </c>
      <c r="F4" s="60">
        <f t="shared" ref="F4:F25" si="2">G4-G3</f>
        <v>17.558478910009001</v>
      </c>
      <c r="G4" s="89">
        <f>'ASPEN T'!J4</f>
        <v>367.558478910009</v>
      </c>
      <c r="H4" s="90">
        <f>'ASPEN T'!S4</f>
        <v>-232.017723016009</v>
      </c>
      <c r="I4" s="61">
        <v>1</v>
      </c>
      <c r="J4" s="66">
        <f>'ASPEN T'!W4</f>
        <v>26.025231993641299</v>
      </c>
      <c r="K4" s="66">
        <f>'ASPEN T'!BR4</f>
        <v>1.95577286485028E-2</v>
      </c>
      <c r="L4" s="66">
        <f>'ASPEN T'!BS4</f>
        <v>0.29252861040212302</v>
      </c>
      <c r="M4" s="66">
        <f>'ASPEN T'!BT4</f>
        <v>2.7497793312127899E-2</v>
      </c>
      <c r="N4" s="68">
        <f>'ASPEN T'!AA4</f>
        <v>596.38818925327996</v>
      </c>
      <c r="O4" s="50">
        <f t="shared" ref="O4:O25" si="3">$C$35/$C$34/AVERAGE(J3:J4)</f>
        <v>11.501615061894638</v>
      </c>
      <c r="P4" s="43">
        <f t="shared" ref="P4:P25" si="4">$C$33/O4</f>
        <v>1.5649976027831778</v>
      </c>
      <c r="Q4" s="45">
        <f>H4-H3</f>
        <v>6.1607062253690117</v>
      </c>
      <c r="R4" s="43">
        <f t="shared" ref="R4:R25" si="5">$C$35*3600*Q4/$C$36*($C$30/$C$32)</f>
        <v>24705.448581544006</v>
      </c>
      <c r="S4" s="43">
        <f t="shared" ref="S4:S25" si="6">R4*$C$32/$C$30</f>
        <v>22952.916228451573</v>
      </c>
    </row>
    <row r="5" spans="1:19" ht="17.25" thickBot="1">
      <c r="A5" s="24">
        <v>2</v>
      </c>
      <c r="B5" s="69">
        <f t="shared" si="0"/>
        <v>1.6190833545870253</v>
      </c>
      <c r="C5" s="63">
        <f>'ASPEN T'!K5</f>
        <v>12.45</v>
      </c>
      <c r="D5" s="60">
        <f t="shared" si="1"/>
        <v>9.9999999999997868E-3</v>
      </c>
      <c r="E5" s="60">
        <f>AVERAGE(C3:C5)+1.03</f>
        <v>13.536666666666665</v>
      </c>
      <c r="F5" s="60">
        <f t="shared" si="2"/>
        <v>16.563681232507975</v>
      </c>
      <c r="G5" s="89">
        <f>'ASPEN T'!J5</f>
        <v>384.12216014251698</v>
      </c>
      <c r="H5" s="90">
        <f>'ASPEN T'!S5</f>
        <v>-225.56247239537899</v>
      </c>
      <c r="I5" s="61">
        <v>1</v>
      </c>
      <c r="J5" s="66">
        <f>'ASPEN T'!W5</f>
        <v>24.8588424378068</v>
      </c>
      <c r="K5" s="66">
        <f>'ASPEN T'!BR5</f>
        <v>2.00694346256809E-2</v>
      </c>
      <c r="L5" s="66">
        <f>'ASPEN T'!BS5</f>
        <v>0.295217489151271</v>
      </c>
      <c r="M5" s="66">
        <f>'ASPEN T'!BT5</f>
        <v>2.87241471924604E-2</v>
      </c>
      <c r="N5" s="68">
        <f>'ASPEN T'!AA5</f>
        <v>590.52910804189798</v>
      </c>
      <c r="O5" s="50">
        <f t="shared" si="3"/>
        <v>12.034790455668125</v>
      </c>
      <c r="P5" s="43">
        <f t="shared" si="4"/>
        <v>1.4956637646750544</v>
      </c>
      <c r="Q5" s="45">
        <f t="shared" ref="Q5:Q25" si="7">H5-H4</f>
        <v>6.4552506206300109</v>
      </c>
      <c r="R5" s="43">
        <f t="shared" si="5"/>
        <v>25886.620211208385</v>
      </c>
      <c r="S5" s="43">
        <f t="shared" si="6"/>
        <v>24050.298993133023</v>
      </c>
    </row>
    <row r="6" spans="1:19" ht="17.25" thickBot="1">
      <c r="A6" s="24">
        <v>3</v>
      </c>
      <c r="B6" s="69">
        <f t="shared" si="0"/>
        <v>3.011727730768754</v>
      </c>
      <c r="C6" s="63">
        <f>'ASPEN T'!K6</f>
        <v>12.44</v>
      </c>
      <c r="D6" s="60">
        <f t="shared" si="1"/>
        <v>3.9999999999999147E-2</v>
      </c>
      <c r="E6" s="60">
        <f>E8</f>
        <v>13.42</v>
      </c>
      <c r="F6" s="60">
        <f t="shared" si="2"/>
        <v>14.811274498100033</v>
      </c>
      <c r="G6" s="89">
        <f>'ASPEN T'!J6</f>
        <v>398.93343464061701</v>
      </c>
      <c r="H6" s="90">
        <f>'ASPEN T'!S6</f>
        <v>-218.92546525624201</v>
      </c>
      <c r="I6" s="61">
        <v>1</v>
      </c>
      <c r="J6" s="66">
        <f>'ASPEN T'!W6</f>
        <v>23.8372498888967</v>
      </c>
      <c r="K6" s="66">
        <f>'ASPEN T'!BR6</f>
        <v>2.0574057406301E-2</v>
      </c>
      <c r="L6" s="66">
        <f>'ASPEN T'!BS6</f>
        <v>0.29751517018190998</v>
      </c>
      <c r="M6" s="66">
        <f>'ASPEN T'!BT6</f>
        <v>2.9858634148977999E-2</v>
      </c>
      <c r="N6" s="68">
        <f>'ASPEN T'!AA6</f>
        <v>582.16979335640599</v>
      </c>
      <c r="O6" s="50">
        <f t="shared" si="3"/>
        <v>12.575530069325241</v>
      </c>
      <c r="P6" s="43">
        <f t="shared" si="4"/>
        <v>1.4313511955974207</v>
      </c>
      <c r="Q6" s="45">
        <f t="shared" si="7"/>
        <v>6.6370071391369834</v>
      </c>
      <c r="R6" s="43">
        <f t="shared" si="5"/>
        <v>26615.493843235126</v>
      </c>
      <c r="S6" s="43">
        <f t="shared" si="6"/>
        <v>24727.468458881354</v>
      </c>
    </row>
    <row r="7" spans="1:19" ht="17.25" thickBot="1">
      <c r="A7" s="24">
        <v>4</v>
      </c>
      <c r="B7" s="69">
        <f t="shared" si="0"/>
        <v>4.8808808450832908</v>
      </c>
      <c r="C7" s="63">
        <f>'ASPEN T'!K7</f>
        <v>12.4</v>
      </c>
      <c r="D7" s="60">
        <f t="shared" si="1"/>
        <v>7.0000000000000284E-2</v>
      </c>
      <c r="E7" s="60">
        <f>E8</f>
        <v>13.42</v>
      </c>
      <c r="F7" s="60">
        <f t="shared" si="2"/>
        <v>13.574649929185966</v>
      </c>
      <c r="G7" s="89">
        <f>'ASPEN T'!J7</f>
        <v>412.50808456980297</v>
      </c>
      <c r="H7" s="90">
        <f>'ASPEN T'!S7</f>
        <v>-211.85912119391301</v>
      </c>
      <c r="I7" s="61">
        <v>1</v>
      </c>
      <c r="J7" s="66">
        <f>'ASPEN T'!W7</f>
        <v>22.7663983306829</v>
      </c>
      <c r="K7" s="66">
        <f>'ASPEN T'!BR7</f>
        <v>2.10870191382511E-2</v>
      </c>
      <c r="L7" s="66">
        <f>'ASPEN T'!BS7</f>
        <v>0.29947014444225201</v>
      </c>
      <c r="M7" s="66">
        <f>'ASPEN T'!BT7</f>
        <v>3.0936025528274898E-2</v>
      </c>
      <c r="N7" s="68">
        <f>'ASPEN T'!AA7</f>
        <v>570.95024632404602</v>
      </c>
      <c r="O7" s="50">
        <f t="shared" si="3"/>
        <v>13.140155260545011</v>
      </c>
      <c r="P7" s="43">
        <f t="shared" si="4"/>
        <v>1.369846827765216</v>
      </c>
      <c r="Q7" s="45">
        <f t="shared" si="7"/>
        <v>7.0663440623289944</v>
      </c>
      <c r="R7" s="43">
        <f t="shared" si="5"/>
        <v>28337.205752886068</v>
      </c>
      <c r="S7" s="43">
        <f t="shared" si="6"/>
        <v>26327.047155107386</v>
      </c>
    </row>
    <row r="8" spans="1:19" ht="17.25" thickBot="1">
      <c r="A8" s="24">
        <v>5</v>
      </c>
      <c r="B8" s="69">
        <f t="shared" si="0"/>
        <v>7.2384253133668803</v>
      </c>
      <c r="C8" s="63">
        <f>'ASPEN T'!K8</f>
        <v>12.33</v>
      </c>
      <c r="D8" s="60">
        <f t="shared" si="1"/>
        <v>1.9999999999999574E-2</v>
      </c>
      <c r="E8" s="60">
        <f>AVERAGE(C6:C8)+1.03</f>
        <v>13.42</v>
      </c>
      <c r="F8" s="60">
        <f t="shared" si="2"/>
        <v>11.580565063495044</v>
      </c>
      <c r="G8" s="89">
        <f>'ASPEN T'!J8</f>
        <v>424.08864963329802</v>
      </c>
      <c r="H8" s="90">
        <f>'ASPEN T'!S8</f>
        <v>-204.58511957485999</v>
      </c>
      <c r="I8" s="61">
        <v>1</v>
      </c>
      <c r="J8" s="66">
        <f>'ASPEN T'!W8</f>
        <v>21.683071732879601</v>
      </c>
      <c r="K8" s="66">
        <f>'ASPEN T'!BR8</f>
        <v>2.1588481999084599E-2</v>
      </c>
      <c r="L8" s="66">
        <f>'ASPEN T'!BS8</f>
        <v>0.300968483174398</v>
      </c>
      <c r="M8" s="66">
        <f>'ASPEN T'!BT8</f>
        <v>3.1896818201656699E-2</v>
      </c>
      <c r="N8" s="68">
        <f>'ASPEN T'!AA8</f>
        <v>556.799141826388</v>
      </c>
      <c r="O8" s="50">
        <f t="shared" si="3"/>
        <v>13.776973548557477</v>
      </c>
      <c r="P8" s="43">
        <f t="shared" si="4"/>
        <v>1.3065278768633983</v>
      </c>
      <c r="Q8" s="45">
        <f t="shared" si="7"/>
        <v>7.2740016190530241</v>
      </c>
      <c r="R8" s="43">
        <f t="shared" si="5"/>
        <v>29169.946822260346</v>
      </c>
      <c r="S8" s="43">
        <f t="shared" si="6"/>
        <v>27100.716005614227</v>
      </c>
    </row>
    <row r="9" spans="1:19" ht="17.25" thickBot="1">
      <c r="A9" s="24">
        <v>6</v>
      </c>
      <c r="B9" s="69">
        <f t="shared" si="0"/>
        <v>10.038873596723475</v>
      </c>
      <c r="C9" s="63">
        <f>'ASPEN T'!K9</f>
        <v>12.31</v>
      </c>
      <c r="D9" s="60">
        <f t="shared" si="1"/>
        <v>6.0000000000000497E-2</v>
      </c>
      <c r="E9" s="60">
        <f>E11</f>
        <v>13.286666666666667</v>
      </c>
      <c r="F9" s="60">
        <f t="shared" si="2"/>
        <v>9.5661175507669896</v>
      </c>
      <c r="G9" s="89">
        <f>'ASPEN T'!J9</f>
        <v>433.65476718406501</v>
      </c>
      <c r="H9" s="90">
        <f>'ASPEN T'!S9</f>
        <v>-197.20687448433301</v>
      </c>
      <c r="I9" s="61">
        <v>1</v>
      </c>
      <c r="J9" s="66">
        <f>'ASPEN T'!W9</f>
        <v>20.7335849905479</v>
      </c>
      <c r="K9" s="66">
        <f>'ASPEN T'!BR9</f>
        <v>2.20744507787662E-2</v>
      </c>
      <c r="L9" s="66">
        <f>'ASPEN T'!BS9</f>
        <v>0.30206054956304601</v>
      </c>
      <c r="M9" s="66">
        <f>'ASPEN T'!BT9</f>
        <v>3.2732175067581699E-2</v>
      </c>
      <c r="N9" s="68">
        <f>'ASPEN T'!AA9</f>
        <v>539.98951773182398</v>
      </c>
      <c r="O9" s="50">
        <f t="shared" si="3"/>
        <v>14.437233403519748</v>
      </c>
      <c r="P9" s="43">
        <f t="shared" si="4"/>
        <v>1.2467762691716033</v>
      </c>
      <c r="Q9" s="45">
        <f t="shared" si="7"/>
        <v>7.3782450905269741</v>
      </c>
      <c r="R9" s="43">
        <f t="shared" si="5"/>
        <v>29587.980344757525</v>
      </c>
      <c r="S9" s="43">
        <f t="shared" si="6"/>
        <v>27489.095451180343</v>
      </c>
    </row>
    <row r="10" spans="1:19" ht="17.25" thickBot="1">
      <c r="A10" s="24">
        <v>7</v>
      </c>
      <c r="B10" s="69">
        <f t="shared" si="0"/>
        <v>13.190384363516971</v>
      </c>
      <c r="C10" s="63">
        <f>'ASPEN T'!K10</f>
        <v>12.25</v>
      </c>
      <c r="D10" s="60">
        <f t="shared" si="1"/>
        <v>3.9999999999999147E-2</v>
      </c>
      <c r="E10" s="60">
        <f>E11</f>
        <v>13.286666666666667</v>
      </c>
      <c r="F10" s="60">
        <f t="shared" si="2"/>
        <v>7.9787071662759672</v>
      </c>
      <c r="G10" s="89">
        <f>'ASPEN T'!J10</f>
        <v>441.63347435034098</v>
      </c>
      <c r="H10" s="90">
        <f>'ASPEN T'!S10</f>
        <v>-189.739453104023</v>
      </c>
      <c r="I10" s="61">
        <v>1</v>
      </c>
      <c r="J10" s="66">
        <f>'ASPEN T'!W10</f>
        <v>19.771965417393201</v>
      </c>
      <c r="K10" s="66">
        <f>'ASPEN T'!BR10</f>
        <v>2.2542849344310702E-2</v>
      </c>
      <c r="L10" s="66">
        <f>'ASPEN T'!BS10</f>
        <v>0.30280904717913398</v>
      </c>
      <c r="M10" s="66">
        <f>'ASPEN T'!BT10</f>
        <v>3.3465343008569903E-2</v>
      </c>
      <c r="N10" s="68">
        <f>'ASPEN T'!AA10</f>
        <v>521.07264944519602</v>
      </c>
      <c r="O10" s="50">
        <f t="shared" si="3"/>
        <v>15.118401481912496</v>
      </c>
      <c r="P10" s="43">
        <f t="shared" si="4"/>
        <v>1.1906020634215211</v>
      </c>
      <c r="Q10" s="45">
        <f t="shared" si="7"/>
        <v>7.4674213803100145</v>
      </c>
      <c r="R10" s="43">
        <f t="shared" si="5"/>
        <v>29945.591982341462</v>
      </c>
      <c r="S10" s="43">
        <f t="shared" si="6"/>
        <v>27821.339163845227</v>
      </c>
    </row>
    <row r="11" spans="1:19" ht="17.25" thickBot="1">
      <c r="A11" s="24">
        <v>8</v>
      </c>
      <c r="B11" s="69">
        <f t="shared" si="0"/>
        <v>16.586496442693598</v>
      </c>
      <c r="C11" s="63">
        <f>'ASPEN T'!K11</f>
        <v>12.21</v>
      </c>
      <c r="D11" s="60">
        <f t="shared" si="1"/>
        <v>5.0000000000000711E-2</v>
      </c>
      <c r="E11" s="60">
        <f>AVERAGE(C9:C11)+1.03</f>
        <v>13.286666666666667</v>
      </c>
      <c r="F11" s="60">
        <f t="shared" si="2"/>
        <v>6.3103121633480441</v>
      </c>
      <c r="G11" s="89">
        <f>'ASPEN T'!J11</f>
        <v>447.94378651368902</v>
      </c>
      <c r="H11" s="90">
        <f>'ASPEN T'!S11</f>
        <v>-182.391109111975</v>
      </c>
      <c r="I11" s="61">
        <v>1</v>
      </c>
      <c r="J11" s="66">
        <f>'ASPEN T'!W11</f>
        <v>18.914110312559099</v>
      </c>
      <c r="K11" s="66">
        <f>'ASPEN T'!BR11</f>
        <v>2.2981981553800199E-2</v>
      </c>
      <c r="L11" s="66">
        <f>'ASPEN T'!BS11</f>
        <v>0.30324944234159501</v>
      </c>
      <c r="M11" s="66">
        <f>'ASPEN T'!BT11</f>
        <v>3.4082864527749598E-2</v>
      </c>
      <c r="N11" s="68">
        <f>'ASPEN T'!AA11</f>
        <v>500.68756760910401</v>
      </c>
      <c r="O11" s="50">
        <f t="shared" si="3"/>
        <v>15.82944668742841</v>
      </c>
      <c r="P11" s="43">
        <f t="shared" si="4"/>
        <v>1.1371212371115551</v>
      </c>
      <c r="Q11" s="45">
        <f t="shared" si="7"/>
        <v>7.3483439920480009</v>
      </c>
      <c r="R11" s="43">
        <f t="shared" si="5"/>
        <v>29468.072005684</v>
      </c>
      <c r="S11" s="43">
        <f t="shared" si="6"/>
        <v>27377.693059405785</v>
      </c>
    </row>
    <row r="12" spans="1:19" ht="17.25" thickBot="1">
      <c r="A12" s="24">
        <v>9</v>
      </c>
      <c r="B12" s="69">
        <f t="shared" si="0"/>
        <v>20.106621608013477</v>
      </c>
      <c r="C12" s="63">
        <f>'ASPEN T'!K12</f>
        <v>12.16</v>
      </c>
      <c r="D12" s="60">
        <f t="shared" si="1"/>
        <v>6.0000000000000497E-2</v>
      </c>
      <c r="E12" s="60">
        <f>E14</f>
        <v>13.129999999999999</v>
      </c>
      <c r="F12" s="60">
        <f t="shared" si="2"/>
        <v>4.8965375183460083</v>
      </c>
      <c r="G12" s="89">
        <f>'ASPEN T'!J12</f>
        <v>452.84032403203503</v>
      </c>
      <c r="H12" s="90">
        <f>'ASPEN T'!S12</f>
        <v>-175.27659153760601</v>
      </c>
      <c r="I12" s="61">
        <v>1</v>
      </c>
      <c r="J12" s="66">
        <f>'ASPEN T'!W12</f>
        <v>18.120450778419102</v>
      </c>
      <c r="K12" s="66">
        <f>'ASPEN T'!BR12</f>
        <v>2.3386043089501499E-2</v>
      </c>
      <c r="L12" s="66">
        <f>'ASPEN T'!BS12</f>
        <v>0.30343916776069801</v>
      </c>
      <c r="M12" s="66">
        <f>'ASPEN T'!BT12</f>
        <v>3.4596710895526503E-2</v>
      </c>
      <c r="N12" s="68">
        <f>'ASPEN T'!AA12</f>
        <v>479.55810017829702</v>
      </c>
      <c r="O12" s="50">
        <f t="shared" si="3"/>
        <v>16.535343076126708</v>
      </c>
      <c r="P12" s="43">
        <f t="shared" si="4"/>
        <v>1.088577353196132</v>
      </c>
      <c r="Q12" s="45">
        <f t="shared" si="7"/>
        <v>7.114517574368989</v>
      </c>
      <c r="R12" s="43">
        <f t="shared" si="5"/>
        <v>28530.389485587941</v>
      </c>
      <c r="S12" s="43">
        <f t="shared" si="6"/>
        <v>26506.526998137564</v>
      </c>
    </row>
    <row r="13" spans="1:19" ht="17.25" thickBot="1">
      <c r="A13" s="24">
        <v>10</v>
      </c>
      <c r="B13" s="69">
        <f t="shared" si="0"/>
        <v>23.614624555708041</v>
      </c>
      <c r="C13" s="63">
        <f>'ASPEN T'!K13</f>
        <v>12.1</v>
      </c>
      <c r="D13" s="60">
        <f t="shared" si="1"/>
        <v>6.0000000000000497E-2</v>
      </c>
      <c r="E13" s="60">
        <f>E14</f>
        <v>13.129999999999999</v>
      </c>
      <c r="F13" s="60">
        <f t="shared" si="2"/>
        <v>2.7875154304389866</v>
      </c>
      <c r="G13" s="89">
        <f>'ASPEN T'!J13</f>
        <v>455.62783946247401</v>
      </c>
      <c r="H13" s="90">
        <f>'ASPEN T'!S13</f>
        <v>-168.825176827993</v>
      </c>
      <c r="I13" s="61">
        <v>1</v>
      </c>
      <c r="J13" s="66">
        <f>'ASPEN T'!W13</f>
        <v>17.4229043979851</v>
      </c>
      <c r="K13" s="66">
        <f>'ASPEN T'!BR13</f>
        <v>2.3724001037475899E-2</v>
      </c>
      <c r="L13" s="66">
        <f>'ASPEN T'!BS13</f>
        <v>0.303298514272967</v>
      </c>
      <c r="M13" s="66">
        <f>'ASPEN T'!BT13</f>
        <v>3.4948991149529297E-2</v>
      </c>
      <c r="N13" s="68">
        <f>'ASPEN T'!AA13</f>
        <v>458.50139606994998</v>
      </c>
      <c r="O13" s="50">
        <f t="shared" si="3"/>
        <v>17.229076159912776</v>
      </c>
      <c r="P13" s="43">
        <f t="shared" si="4"/>
        <v>1.0447455123496956</v>
      </c>
      <c r="Q13" s="45">
        <f t="shared" si="7"/>
        <v>6.4514147096130046</v>
      </c>
      <c r="R13" s="43">
        <f t="shared" si="5"/>
        <v>25871.237575041803</v>
      </c>
      <c r="S13" s="43">
        <f t="shared" si="6"/>
        <v>24036.007556240515</v>
      </c>
    </row>
    <row r="14" spans="1:19" ht="17.25" thickBot="1">
      <c r="A14" s="24">
        <v>11</v>
      </c>
      <c r="B14" s="69">
        <f t="shared" si="0"/>
        <v>27.007581993351025</v>
      </c>
      <c r="C14" s="63">
        <f>'ASPEN T'!K14</f>
        <v>12.04</v>
      </c>
      <c r="D14" s="60">
        <f t="shared" si="1"/>
        <v>3.9999999999999147E-2</v>
      </c>
      <c r="E14" s="60">
        <f>AVERAGE(C12:C14)+1.03</f>
        <v>13.129999999999999</v>
      </c>
      <c r="F14" s="60">
        <f t="shared" si="2"/>
        <v>1.8719358413000009</v>
      </c>
      <c r="G14" s="89">
        <f>'ASPEN T'!J14</f>
        <v>457.49977530377402</v>
      </c>
      <c r="H14" s="90">
        <f>'ASPEN T'!S14</f>
        <v>-162.839393324871</v>
      </c>
      <c r="I14" s="61">
        <v>1</v>
      </c>
      <c r="J14" s="66">
        <f>'ASPEN T'!W14</f>
        <v>16.807570911469199</v>
      </c>
      <c r="K14" s="66">
        <f>'ASPEN T'!BR14</f>
        <v>2.4020893768710399E-2</v>
      </c>
      <c r="L14" s="66">
        <f>'ASPEN T'!BS14</f>
        <v>0.30303710760381197</v>
      </c>
      <c r="M14" s="66">
        <f>'ASPEN T'!BT14</f>
        <v>3.5224327707877E-2</v>
      </c>
      <c r="N14" s="68">
        <f>'ASPEN T'!AA14</f>
        <v>438.13524989449797</v>
      </c>
      <c r="O14" s="50">
        <f t="shared" si="3"/>
        <v>17.889882269439646</v>
      </c>
      <c r="P14" s="43">
        <f t="shared" si="4"/>
        <v>1.0061553077265613</v>
      </c>
      <c r="Q14" s="45">
        <f t="shared" si="7"/>
        <v>5.9857835031220077</v>
      </c>
      <c r="R14" s="43">
        <f t="shared" si="5"/>
        <v>24003.979600208473</v>
      </c>
      <c r="S14" s="43">
        <f t="shared" si="6"/>
        <v>22301.207407528582</v>
      </c>
    </row>
    <row r="15" spans="1:19" ht="17.25" thickBot="1">
      <c r="A15" s="24">
        <v>12</v>
      </c>
      <c r="B15" s="69">
        <f t="shared" si="0"/>
        <v>30.250213638379144</v>
      </c>
      <c r="C15" s="63">
        <f>'ASPEN T'!K15</f>
        <v>12</v>
      </c>
      <c r="D15" s="60">
        <f t="shared" si="1"/>
        <v>6.0000000000000497E-2</v>
      </c>
      <c r="E15" s="60">
        <f>E17</f>
        <v>12.973333333333333</v>
      </c>
      <c r="F15" s="60">
        <f t="shared" si="2"/>
        <v>1.2817188906969932</v>
      </c>
      <c r="G15" s="89">
        <f>'ASPEN T'!J15</f>
        <v>458.78149419447101</v>
      </c>
      <c r="H15" s="90">
        <f>'ASPEN T'!S15</f>
        <v>-157.27777172095401</v>
      </c>
      <c r="I15" s="61">
        <v>1</v>
      </c>
      <c r="J15" s="66">
        <f>'ASPEN T'!W15</f>
        <v>16.2869871579334</v>
      </c>
      <c r="K15" s="66">
        <f>'ASPEN T'!BR15</f>
        <v>2.42842894801201E-2</v>
      </c>
      <c r="L15" s="66">
        <f>'ASPEN T'!BS15</f>
        <v>0.30271715382379899</v>
      </c>
      <c r="M15" s="66">
        <f>'ASPEN T'!BT15</f>
        <v>3.5446134409708903E-2</v>
      </c>
      <c r="N15" s="68">
        <f>'ASPEN T'!AA15</f>
        <v>418.671430707404</v>
      </c>
      <c r="O15" s="50">
        <f t="shared" si="3"/>
        <v>18.503923576464679</v>
      </c>
      <c r="P15" s="43">
        <f t="shared" si="4"/>
        <v>0.97276666354666397</v>
      </c>
      <c r="Q15" s="45">
        <f t="shared" si="7"/>
        <v>5.5616216039169899</v>
      </c>
      <c r="R15" s="43">
        <f t="shared" si="5"/>
        <v>22303.020390709415</v>
      </c>
      <c r="S15" s="43">
        <f t="shared" si="6"/>
        <v>20720.909275528211</v>
      </c>
    </row>
    <row r="16" spans="1:19" ht="17.25" thickBot="1">
      <c r="A16" s="24">
        <v>13</v>
      </c>
      <c r="B16" s="69">
        <f t="shared" si="0"/>
        <v>33.32967805784596</v>
      </c>
      <c r="C16" s="63">
        <f>'ASPEN T'!K16</f>
        <v>11.94</v>
      </c>
      <c r="D16" s="60">
        <f t="shared" si="1"/>
        <v>4.9999999999998934E-2</v>
      </c>
      <c r="E16" s="60">
        <f>E17</f>
        <v>12.973333333333333</v>
      </c>
      <c r="F16" s="60">
        <f t="shared" si="2"/>
        <v>1.0905033621619964</v>
      </c>
      <c r="G16" s="89">
        <f>'ASPEN T'!J16</f>
        <v>459.871997556633</v>
      </c>
      <c r="H16" s="90">
        <f>'ASPEN T'!S16</f>
        <v>-152.03479854718901</v>
      </c>
      <c r="I16" s="61">
        <v>1</v>
      </c>
      <c r="J16" s="66">
        <f>'ASPEN T'!W16</f>
        <v>15.7938402632865</v>
      </c>
      <c r="K16" s="66">
        <f>'ASPEN T'!BR16</f>
        <v>2.4524427542105601E-2</v>
      </c>
      <c r="L16" s="66">
        <f>'ASPEN T'!BS16</f>
        <v>0.30239080964290599</v>
      </c>
      <c r="M16" s="66">
        <f>'ASPEN T'!BT16</f>
        <v>3.5644148964938401E-2</v>
      </c>
      <c r="N16" s="68">
        <f>'ASPEN T'!AA16</f>
        <v>400.18701890395602</v>
      </c>
      <c r="O16" s="50">
        <f t="shared" si="3"/>
        <v>19.088634007863497</v>
      </c>
      <c r="P16" s="43">
        <f t="shared" si="4"/>
        <v>0.9429695174932351</v>
      </c>
      <c r="Q16" s="45">
        <f t="shared" si="7"/>
        <v>5.2429731737649945</v>
      </c>
      <c r="R16" s="43">
        <f t="shared" si="5"/>
        <v>21025.187603570095</v>
      </c>
      <c r="S16" s="43">
        <f t="shared" si="6"/>
        <v>19533.722213517594</v>
      </c>
    </row>
    <row r="17" spans="1:19" ht="17.25" thickBot="1">
      <c r="A17" s="24">
        <v>14</v>
      </c>
      <c r="B17" s="69">
        <f t="shared" si="0"/>
        <v>36.255330975460268</v>
      </c>
      <c r="C17" s="63">
        <f>'ASPEN T'!K17</f>
        <v>11.89</v>
      </c>
      <c r="D17" s="60">
        <f t="shared" si="1"/>
        <v>7.0000000000000284E-2</v>
      </c>
      <c r="E17" s="60">
        <f>AVERAGE(C15:C17)+1.03</f>
        <v>12.973333333333333</v>
      </c>
      <c r="F17" s="60">
        <f t="shared" si="2"/>
        <v>1.0532200672109866</v>
      </c>
      <c r="G17" s="89">
        <f>'ASPEN T'!J17</f>
        <v>460.92521762384399</v>
      </c>
      <c r="H17" s="90">
        <f>'ASPEN T'!S17</f>
        <v>-147.051544189862</v>
      </c>
      <c r="I17" s="61">
        <v>1</v>
      </c>
      <c r="J17" s="66">
        <f>'ASPEN T'!W17</f>
        <v>15.355954266183399</v>
      </c>
      <c r="K17" s="66">
        <f>'ASPEN T'!BR17</f>
        <v>2.4748072926410201E-2</v>
      </c>
      <c r="L17" s="66">
        <f>'ASPEN T'!BS17</f>
        <v>0.30208755744558402</v>
      </c>
      <c r="M17" s="66">
        <f>'ASPEN T'!BT17</f>
        <v>3.5830689839395399E-2</v>
      </c>
      <c r="N17" s="68">
        <f>'ASPEN T'!AA17</f>
        <v>382.625856975511</v>
      </c>
      <c r="O17" s="50">
        <f t="shared" si="3"/>
        <v>19.659172157098634</v>
      </c>
      <c r="P17" s="43">
        <f t="shared" si="4"/>
        <v>0.91560315236877698</v>
      </c>
      <c r="Q17" s="45">
        <f t="shared" si="7"/>
        <v>4.9832543573270129</v>
      </c>
      <c r="R17" s="43">
        <f t="shared" si="5"/>
        <v>19983.672291779087</v>
      </c>
      <c r="S17" s="43">
        <f t="shared" si="6"/>
        <v>18566.088955482068</v>
      </c>
    </row>
    <row r="18" spans="1:19" ht="17.25" thickBot="1">
      <c r="A18" s="24">
        <v>15</v>
      </c>
      <c r="B18" s="69">
        <f t="shared" si="0"/>
        <v>39.032398365237739</v>
      </c>
      <c r="C18" s="63">
        <f>'ASPEN T'!K18</f>
        <v>11.82</v>
      </c>
      <c r="D18" s="60">
        <f t="shared" si="1"/>
        <v>6.0000000000000497E-2</v>
      </c>
      <c r="E18" s="60">
        <f>E20</f>
        <v>12.786666666666665</v>
      </c>
      <c r="F18" s="60">
        <f t="shared" si="2"/>
        <v>0.97506709676900982</v>
      </c>
      <c r="G18" s="89">
        <f>'ASPEN T'!J18</f>
        <v>461.900284720613</v>
      </c>
      <c r="H18" s="90">
        <f>'ASPEN T'!S18</f>
        <v>-142.32862204920701</v>
      </c>
      <c r="I18" s="61">
        <v>1</v>
      </c>
      <c r="J18" s="66">
        <f>'ASPEN T'!W18</f>
        <v>14.9327430476747</v>
      </c>
      <c r="K18" s="66">
        <f>'ASPEN T'!BR18</f>
        <v>2.49546425125221E-2</v>
      </c>
      <c r="L18" s="66">
        <f>'ASPEN T'!BS18</f>
        <v>0.301792070723579</v>
      </c>
      <c r="M18" s="66">
        <f>'ASPEN T'!BT18</f>
        <v>3.6003427902944501E-2</v>
      </c>
      <c r="N18" s="68">
        <f>'ASPEN T'!AA18</f>
        <v>365.95657613755901</v>
      </c>
      <c r="O18" s="50">
        <f t="shared" si="3"/>
        <v>20.21807563948661</v>
      </c>
      <c r="P18" s="43">
        <f t="shared" si="4"/>
        <v>0.89029244528323803</v>
      </c>
      <c r="Q18" s="45">
        <f t="shared" si="7"/>
        <v>4.7229221406549868</v>
      </c>
      <c r="R18" s="43">
        <f t="shared" si="5"/>
        <v>18939.697143828431</v>
      </c>
      <c r="S18" s="43">
        <f t="shared" si="6"/>
        <v>17596.17035487841</v>
      </c>
    </row>
    <row r="19" spans="1:19" ht="17.25" thickBot="1">
      <c r="A19" s="24">
        <v>16</v>
      </c>
      <c r="B19" s="69">
        <f t="shared" si="0"/>
        <v>41.673276903911862</v>
      </c>
      <c r="C19" s="63">
        <f>'ASPEN T'!K19</f>
        <v>11.76</v>
      </c>
      <c r="D19" s="60">
        <f t="shared" si="1"/>
        <v>7.0000000000000284E-2</v>
      </c>
      <c r="E19" s="60">
        <f>E20</f>
        <v>12.786666666666665</v>
      </c>
      <c r="F19" s="60">
        <f t="shared" si="2"/>
        <v>0.96846936160000041</v>
      </c>
      <c r="G19" s="89">
        <f>'ASPEN T'!J19</f>
        <v>462.868754082213</v>
      </c>
      <c r="H19" s="90">
        <f>'ASPEN T'!S19</f>
        <v>-137.827301519901</v>
      </c>
      <c r="I19" s="61">
        <v>1</v>
      </c>
      <c r="J19" s="66">
        <f>'ASPEN T'!W19</f>
        <v>14.5537670765013</v>
      </c>
      <c r="K19" s="66">
        <f>'ASPEN T'!BR19</f>
        <v>2.51484885004928E-2</v>
      </c>
      <c r="L19" s="66">
        <f>'ASPEN T'!BS19</f>
        <v>0.30152043835594999</v>
      </c>
      <c r="M19" s="66">
        <f>'ASPEN T'!BT19</f>
        <v>3.6168516846031201E-2</v>
      </c>
      <c r="N19" s="68">
        <f>'ASPEN T'!AA19</f>
        <v>350.10476563338301</v>
      </c>
      <c r="O19" s="50">
        <f t="shared" si="3"/>
        <v>20.768112968750685</v>
      </c>
      <c r="P19" s="43">
        <f t="shared" si="4"/>
        <v>0.86671331319721712</v>
      </c>
      <c r="Q19" s="45">
        <f t="shared" si="7"/>
        <v>4.5013205293060139</v>
      </c>
      <c r="R19" s="43">
        <f t="shared" si="5"/>
        <v>18051.038114409868</v>
      </c>
      <c r="S19" s="43">
        <f t="shared" si="6"/>
        <v>16770.550201065904</v>
      </c>
    </row>
    <row r="20" spans="1:19" ht="17.25" thickBot="1">
      <c r="A20" s="24">
        <v>17</v>
      </c>
      <c r="B20" s="69">
        <f t="shared" si="0"/>
        <v>44.184767736218802</v>
      </c>
      <c r="C20" s="63">
        <f>'ASPEN T'!K20</f>
        <v>11.69</v>
      </c>
      <c r="D20" s="60">
        <f t="shared" si="1"/>
        <v>7.0000000000000284E-2</v>
      </c>
      <c r="E20" s="60">
        <f>AVERAGE(C18:C20)+1.03</f>
        <v>12.786666666666665</v>
      </c>
      <c r="F20" s="60">
        <f t="shared" si="2"/>
        <v>0.86604376562002017</v>
      </c>
      <c r="G20" s="89">
        <f>'ASPEN T'!J20</f>
        <v>463.73479784783302</v>
      </c>
      <c r="H20" s="90">
        <f>'ASPEN T'!S20</f>
        <v>-133.56342733321</v>
      </c>
      <c r="I20" s="61">
        <v>1</v>
      </c>
      <c r="J20" s="66">
        <f>'ASPEN T'!W20</f>
        <v>14.193803039724701</v>
      </c>
      <c r="K20" s="66">
        <f>'ASPEN T'!BR20</f>
        <v>2.5327513486775598E-2</v>
      </c>
      <c r="L20" s="66">
        <f>'ASPEN T'!BS20</f>
        <v>0.30125192106569199</v>
      </c>
      <c r="M20" s="66">
        <f>'ASPEN T'!BT20</f>
        <v>3.6319510029286198E-2</v>
      </c>
      <c r="N20" s="68">
        <f>'ASPEN T'!AA20</f>
        <v>335.029601753755</v>
      </c>
      <c r="O20" s="50">
        <f t="shared" si="3"/>
        <v>21.301945550085037</v>
      </c>
      <c r="P20" s="43">
        <f t="shared" si="4"/>
        <v>0.84499324053187919</v>
      </c>
      <c r="Q20" s="45">
        <f t="shared" si="7"/>
        <v>4.2638741866909982</v>
      </c>
      <c r="R20" s="43">
        <f t="shared" si="5"/>
        <v>17098.839097973309</v>
      </c>
      <c r="S20" s="43">
        <f t="shared" si="6"/>
        <v>15885.897401302153</v>
      </c>
    </row>
    <row r="21" spans="1:19" ht="17.25" thickBot="1">
      <c r="A21" s="24">
        <v>18</v>
      </c>
      <c r="B21" s="69">
        <f t="shared" si="0"/>
        <v>46.571226557133848</v>
      </c>
      <c r="C21" s="63">
        <f>'ASPEN T'!K21</f>
        <v>11.62</v>
      </c>
      <c r="D21" s="60">
        <f t="shared" si="1"/>
        <v>5.9999999999998721E-2</v>
      </c>
      <c r="E21" s="60">
        <f>E25</f>
        <v>12.511999999999999</v>
      </c>
      <c r="F21" s="60">
        <f t="shared" si="2"/>
        <v>0.76822876416599684</v>
      </c>
      <c r="G21" s="89">
        <f>'ASPEN T'!J21</f>
        <v>464.50302661199902</v>
      </c>
      <c r="H21" s="90">
        <f>'ASPEN T'!S21</f>
        <v>-129.52933630673499</v>
      </c>
      <c r="I21" s="61">
        <v>1</v>
      </c>
      <c r="J21" s="66">
        <f>'ASPEN T'!W21</f>
        <v>13.861367489196301</v>
      </c>
      <c r="K21" s="66">
        <f>'ASPEN T'!BR21</f>
        <v>2.5492921415004699E-2</v>
      </c>
      <c r="L21" s="66">
        <f>'ASPEN T'!BS21</f>
        <v>0.300988871584358</v>
      </c>
      <c r="M21" s="66">
        <f>'ASPEN T'!BT21</f>
        <v>3.64572382994841E-2</v>
      </c>
      <c r="N21" s="68">
        <f>'ASPEN T'!AA21</f>
        <v>320.70493954336899</v>
      </c>
      <c r="O21" s="50">
        <f t="shared" si="3"/>
        <v>21.8276760314759</v>
      </c>
      <c r="P21" s="43">
        <f t="shared" si="4"/>
        <v>0.82464115621120992</v>
      </c>
      <c r="Q21" s="45">
        <f t="shared" si="7"/>
        <v>4.0340910264750107</v>
      </c>
      <c r="R21" s="43">
        <f t="shared" si="5"/>
        <v>16177.37070750794</v>
      </c>
      <c r="S21" s="43">
        <f t="shared" si="6"/>
        <v>15029.795286673156</v>
      </c>
    </row>
    <row r="22" spans="1:19" ht="17.25" thickBot="1">
      <c r="A22" s="24">
        <v>19</v>
      </c>
      <c r="B22" s="69">
        <f t="shared" si="0"/>
        <v>48.840831146040756</v>
      </c>
      <c r="C22" s="63">
        <f>'ASPEN T'!K22</f>
        <v>11.56</v>
      </c>
      <c r="D22" s="60">
        <f t="shared" si="1"/>
        <v>8.9999999999999858E-2</v>
      </c>
      <c r="E22" s="60">
        <f>E25</f>
        <v>12.511999999999999</v>
      </c>
      <c r="F22" s="60">
        <f t="shared" si="2"/>
        <v>0.76424136750597427</v>
      </c>
      <c r="G22" s="89">
        <f>'ASPEN T'!J22</f>
        <v>465.26726797950499</v>
      </c>
      <c r="H22" s="90">
        <f>'ASPEN T'!S22</f>
        <v>-125.684431716346</v>
      </c>
      <c r="I22" s="61">
        <v>1</v>
      </c>
      <c r="J22" s="66">
        <f>'ASPEN T'!W22</f>
        <v>13.5624339514572</v>
      </c>
      <c r="K22" s="66">
        <f>'ASPEN T'!BR22</f>
        <v>2.5648666877930999E-2</v>
      </c>
      <c r="L22" s="66">
        <f>'ASPEN T'!BS22</f>
        <v>0.30074609504542399</v>
      </c>
      <c r="M22" s="66">
        <f>'ASPEN T'!BT22</f>
        <v>3.65891652694132E-2</v>
      </c>
      <c r="N22" s="68">
        <f>'ASPEN T'!AA22</f>
        <v>307.08169207632602</v>
      </c>
      <c r="O22" s="50">
        <f t="shared" si="3"/>
        <v>22.330207379830899</v>
      </c>
      <c r="P22" s="43">
        <f t="shared" si="4"/>
        <v>0.80608297512982208</v>
      </c>
      <c r="Q22" s="45">
        <f t="shared" si="7"/>
        <v>3.8449045903889925</v>
      </c>
      <c r="R22" s="43">
        <f t="shared" si="5"/>
        <v>15418.701879930673</v>
      </c>
      <c r="S22" s="43">
        <f t="shared" si="6"/>
        <v>14324.94420950926</v>
      </c>
    </row>
    <row r="23" spans="1:19" ht="17.25" thickBot="1">
      <c r="A23" s="24">
        <v>20</v>
      </c>
      <c r="B23" s="69">
        <f t="shared" si="0"/>
        <v>50.998051918062806</v>
      </c>
      <c r="C23" s="63">
        <f>'ASPEN T'!K23</f>
        <v>11.47</v>
      </c>
      <c r="D23" s="60">
        <f t="shared" si="1"/>
        <v>7.0000000000000284E-2</v>
      </c>
      <c r="E23" s="60">
        <f>E25</f>
        <v>12.511999999999999</v>
      </c>
      <c r="F23" s="60">
        <f t="shared" si="2"/>
        <v>0.66470090587000641</v>
      </c>
      <c r="G23" s="89">
        <f>'ASPEN T'!J23</f>
        <v>465.931968885375</v>
      </c>
      <c r="H23" s="90">
        <f>'ASPEN T'!S23</f>
        <v>-122.04655400371099</v>
      </c>
      <c r="I23" s="61">
        <v>1</v>
      </c>
      <c r="J23" s="66">
        <f>'ASPEN T'!W23</f>
        <v>13.253045734911201</v>
      </c>
      <c r="K23" s="66">
        <f>'ASPEN T'!BR23</f>
        <v>2.5791851705008001E-2</v>
      </c>
      <c r="L23" s="66">
        <f>'ASPEN T'!BS23</f>
        <v>0.30049933991826699</v>
      </c>
      <c r="M23" s="66">
        <f>'ASPEN T'!BT23</f>
        <v>3.6708679531830303E-2</v>
      </c>
      <c r="N23" s="68">
        <f>'ASPEN T'!AA23</f>
        <v>294.133025792365</v>
      </c>
      <c r="O23" s="50">
        <f t="shared" si="3"/>
        <v>22.836778624713542</v>
      </c>
      <c r="P23" s="43">
        <f t="shared" si="4"/>
        <v>0.7882022370931393</v>
      </c>
      <c r="Q23" s="45">
        <f t="shared" si="7"/>
        <v>3.637877712635003</v>
      </c>
      <c r="R23" s="43">
        <f t="shared" si="5"/>
        <v>14588.489937298651</v>
      </c>
      <c r="S23" s="43">
        <f t="shared" si="6"/>
        <v>13553.625076881637</v>
      </c>
    </row>
    <row r="24" spans="1:19" ht="17.25" thickBot="1">
      <c r="A24" s="24">
        <v>21</v>
      </c>
      <c r="B24" s="69">
        <f t="shared" si="0"/>
        <v>53.048441208891049</v>
      </c>
      <c r="C24" s="63">
        <f>'ASPEN T'!K24</f>
        <v>11.4</v>
      </c>
      <c r="D24" s="60">
        <f t="shared" si="1"/>
        <v>4.0000000000000924E-2</v>
      </c>
      <c r="E24" s="60">
        <f>E25</f>
        <v>12.511999999999999</v>
      </c>
      <c r="F24" s="60">
        <f t="shared" si="2"/>
        <v>0.66696873009698265</v>
      </c>
      <c r="G24" s="89">
        <f>'ASPEN T'!J24</f>
        <v>466.59893761547198</v>
      </c>
      <c r="H24" s="90">
        <f>'ASPEN T'!S24</f>
        <v>-118.580583849164</v>
      </c>
      <c r="I24" s="61">
        <v>1</v>
      </c>
      <c r="J24" s="66">
        <f>'ASPEN T'!W24</f>
        <v>12.983526526148101</v>
      </c>
      <c r="K24" s="66">
        <f>'ASPEN T'!BR24</f>
        <v>2.5927216318013899E-2</v>
      </c>
      <c r="L24" s="66">
        <f>'ASPEN T'!BS24</f>
        <v>0.30027423524107</v>
      </c>
      <c r="M24" s="66">
        <f>'ASPEN T'!BT24</f>
        <v>3.6823655503645102E-2</v>
      </c>
      <c r="N24" s="68">
        <f>'ASPEN T'!AA24</f>
        <v>281.82561292879598</v>
      </c>
      <c r="O24" s="50">
        <f t="shared" si="3"/>
        <v>23.340669932786916</v>
      </c>
      <c r="P24" s="43">
        <f t="shared" si="4"/>
        <v>0.77118609070921251</v>
      </c>
      <c r="Q24" s="45">
        <f t="shared" si="7"/>
        <v>3.4659701545469943</v>
      </c>
      <c r="R24" s="43">
        <f t="shared" si="5"/>
        <v>13899.11226179235</v>
      </c>
      <c r="S24" s="43">
        <f t="shared" si="6"/>
        <v>12913.149839873335</v>
      </c>
    </row>
    <row r="25" spans="1:19" ht="17.25" thickBot="1">
      <c r="A25" s="48">
        <v>22</v>
      </c>
      <c r="B25" s="70">
        <f t="shared" si="0"/>
        <v>55.003494029570497</v>
      </c>
      <c r="C25" s="91">
        <f>'ASPEN T'!K25</f>
        <v>11.36</v>
      </c>
      <c r="D25" s="71"/>
      <c r="E25" s="72">
        <f>AVERAGE(C21:C25)+1.03</f>
        <v>12.511999999999999</v>
      </c>
      <c r="F25" s="72">
        <f t="shared" si="2"/>
        <v>0.6700198852520316</v>
      </c>
      <c r="G25" s="92">
        <f>'ASPEN T'!J25</f>
        <v>467.26895750072401</v>
      </c>
      <c r="H25" s="93">
        <f>'ASPEN T'!S25</f>
        <v>-115.268680811038</v>
      </c>
      <c r="I25" s="73">
        <v>1</v>
      </c>
      <c r="J25" s="94">
        <f>'ASPEN T'!W25</f>
        <v>12.7609702027731</v>
      </c>
      <c r="K25" s="94">
        <f>'ASPEN T'!BR25</f>
        <v>2.60559725188577E-2</v>
      </c>
      <c r="L25" s="94">
        <f>'ASPEN T'!BS25</f>
        <v>0.30007102591118001</v>
      </c>
      <c r="M25" s="94">
        <f>'ASPEN T'!BT25</f>
        <v>3.69347050982314E-2</v>
      </c>
      <c r="N25" s="95">
        <f>'ASPEN T'!AA25</f>
        <v>270.09045495571303</v>
      </c>
      <c r="O25" s="50">
        <f t="shared" si="3"/>
        <v>23.786799165708889</v>
      </c>
      <c r="P25" s="43">
        <f t="shared" si="4"/>
        <v>0.75672224222369722</v>
      </c>
      <c r="Q25" s="45">
        <f t="shared" si="7"/>
        <v>3.3119030381260046</v>
      </c>
      <c r="R25" s="43">
        <f t="shared" si="5"/>
        <v>13281.277701336983</v>
      </c>
      <c r="S25" s="43">
        <f t="shared" si="6"/>
        <v>12339.142658325209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117.26895750072401</v>
      </c>
      <c r="H26" s="58">
        <f>-(H3-H25)</f>
        <v>122.90974843034002</v>
      </c>
      <c r="I26" s="59"/>
      <c r="J26" s="59"/>
      <c r="K26" s="59"/>
      <c r="L26" s="59"/>
      <c r="M26" s="59"/>
      <c r="N26" s="59"/>
      <c r="O26" s="47">
        <f>AVERAGE(O4:O25)</f>
        <v>17.896838295845253</v>
      </c>
      <c r="P26" s="44">
        <f>SUM(P4:P25)</f>
        <v>23.262538044449425</v>
      </c>
      <c r="Q26" s="42"/>
      <c r="R26" s="44">
        <f>AVERAGE(R4:R25)</f>
        <v>22404.016969767817</v>
      </c>
      <c r="S26" s="44">
        <f>AVERAGE(S4:S25)</f>
        <v>20814.741452298294</v>
      </c>
    </row>
    <row r="27" spans="1:19" ht="17.25" thickBot="1">
      <c r="O27" s="37"/>
      <c r="P27" s="37"/>
      <c r="Q27" s="37"/>
      <c r="R27" s="38"/>
      <c r="S27" s="44">
        <f>S26*C37*2/1000/1000</f>
        <v>14.601678113524395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f>11.1*25.4</f>
        <v>281.94</v>
      </c>
      <c r="O30" s="46">
        <f>G25</f>
        <v>467.26895750072401</v>
      </c>
      <c r="P30" s="46">
        <f>S26</f>
        <v>20814.741452298294</v>
      </c>
      <c r="Q30" s="46">
        <f>P26</f>
        <v>23.262538044449425</v>
      </c>
      <c r="R30" s="46">
        <f>O26</f>
        <v>17.896838295845253</v>
      </c>
      <c r="S30" s="46">
        <f>S27</f>
        <v>14.601678113524395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f>C30-2*C31</f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f>0.25*PI()*(C32/1000)^2</f>
        <v>5.388818143743062E-2</v>
      </c>
    </row>
    <row r="35" spans="2:4" ht="17.25" thickBot="1">
      <c r="B35" s="34" t="s">
        <v>161</v>
      </c>
      <c r="C35" s="39">
        <f>'ASPEN T'!AH3*2/1000*1000/2/3600</f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f>PI()*C30/1000*C33</f>
        <v>15.943331389555913</v>
      </c>
    </row>
    <row r="37" spans="2:4" ht="17.25" thickBot="1">
      <c r="B37" s="34" t="s">
        <v>163</v>
      </c>
      <c r="C37" s="39">
        <f>C36*A25</f>
        <v>350.75329057023009</v>
      </c>
    </row>
    <row r="38" spans="2:4" ht="17.25" thickBot="1">
      <c r="B38" s="40" t="s">
        <v>164</v>
      </c>
      <c r="C38" s="36">
        <f>H26*96.3*1000</f>
        <v>11836208.773841742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5"/>
  <dimension ref="A1:AV36"/>
  <sheetViews>
    <sheetView workbookViewId="0">
      <selection activeCell="K21" sqref="K21"/>
    </sheetView>
  </sheetViews>
  <sheetFormatPr defaultRowHeight="16.5"/>
  <sheetData>
    <row r="1" spans="1:48" ht="17.25" thickBot="1">
      <c r="A1" s="172" t="s">
        <v>120</v>
      </c>
      <c r="B1" s="172"/>
      <c r="C1" s="172"/>
      <c r="D1" s="172" t="s">
        <v>121</v>
      </c>
      <c r="E1" s="172"/>
      <c r="F1" s="172"/>
      <c r="G1" s="172" t="s">
        <v>122</v>
      </c>
      <c r="H1" s="172"/>
      <c r="I1" s="172"/>
      <c r="J1" s="172" t="s">
        <v>123</v>
      </c>
      <c r="K1" s="172"/>
      <c r="L1" s="172"/>
      <c r="M1" s="172" t="s">
        <v>124</v>
      </c>
      <c r="N1" s="172"/>
      <c r="O1" s="172"/>
      <c r="P1" s="172" t="s">
        <v>125</v>
      </c>
      <c r="Q1" s="172"/>
      <c r="R1" s="172"/>
      <c r="S1" s="172" t="s">
        <v>126</v>
      </c>
      <c r="T1" s="172"/>
      <c r="U1" s="172"/>
      <c r="V1" s="172" t="s">
        <v>127</v>
      </c>
      <c r="W1" s="172"/>
      <c r="X1" s="172"/>
      <c r="Y1" s="172" t="s">
        <v>128</v>
      </c>
      <c r="Z1" s="172"/>
      <c r="AA1" s="172"/>
      <c r="AB1" s="172" t="s">
        <v>129</v>
      </c>
      <c r="AC1" s="172"/>
      <c r="AD1" s="172"/>
      <c r="AE1" s="172" t="s">
        <v>130</v>
      </c>
      <c r="AF1" s="172"/>
      <c r="AG1" s="172"/>
      <c r="AH1" s="172" t="s">
        <v>131</v>
      </c>
      <c r="AI1" s="172"/>
      <c r="AJ1" s="172"/>
      <c r="AK1" s="172" t="s">
        <v>132</v>
      </c>
      <c r="AL1" s="172"/>
      <c r="AM1" s="172"/>
      <c r="AN1" s="172" t="s">
        <v>133</v>
      </c>
      <c r="AO1" s="172"/>
      <c r="AP1" s="172"/>
      <c r="AQ1" s="172" t="s">
        <v>134</v>
      </c>
      <c r="AR1" s="172"/>
      <c r="AS1" s="172"/>
      <c r="AT1" s="172" t="s">
        <v>135</v>
      </c>
      <c r="AU1" s="172"/>
      <c r="AV1" s="172"/>
    </row>
    <row r="2" spans="1:48" ht="17.25" thickBot="1">
      <c r="A2" s="173" t="s">
        <v>136</v>
      </c>
      <c r="B2" s="174"/>
      <c r="C2" s="175"/>
      <c r="D2" s="173" t="s">
        <v>136</v>
      </c>
      <c r="E2" s="174"/>
      <c r="F2" s="175"/>
      <c r="Y2" s="173" t="s">
        <v>136</v>
      </c>
      <c r="Z2" s="174"/>
      <c r="AA2" s="175"/>
      <c r="AB2" s="173" t="s">
        <v>136</v>
      </c>
      <c r="AC2" s="174"/>
      <c r="AD2" s="175"/>
    </row>
    <row r="3" spans="1:48">
      <c r="A3" s="15" t="s">
        <v>137</v>
      </c>
      <c r="B3" s="176">
        <v>108</v>
      </c>
      <c r="C3" s="177"/>
      <c r="D3" s="15" t="s">
        <v>137</v>
      </c>
      <c r="E3" s="176">
        <v>118.8</v>
      </c>
      <c r="F3" s="177"/>
      <c r="Y3" s="15" t="s">
        <v>137</v>
      </c>
      <c r="Z3" s="176">
        <v>108</v>
      </c>
      <c r="AA3" s="177"/>
      <c r="AB3" s="15" t="s">
        <v>137</v>
      </c>
      <c r="AC3" s="176">
        <v>118.8</v>
      </c>
      <c r="AD3" s="177"/>
    </row>
    <row r="4" spans="1:48">
      <c r="A4" s="16" t="s">
        <v>138</v>
      </c>
      <c r="B4" s="184">
        <v>281.94</v>
      </c>
      <c r="C4" s="185"/>
      <c r="D4" s="16" t="s">
        <v>138</v>
      </c>
      <c r="E4" s="184">
        <v>281.94</v>
      </c>
      <c r="F4" s="185"/>
      <c r="Y4" s="16" t="s">
        <v>138</v>
      </c>
      <c r="Z4" s="184">
        <v>281.94</v>
      </c>
      <c r="AA4" s="185"/>
      <c r="AB4" s="16" t="s">
        <v>138</v>
      </c>
      <c r="AC4" s="184">
        <v>281.94</v>
      </c>
      <c r="AD4" s="185"/>
    </row>
    <row r="5" spans="1:48">
      <c r="A5" s="16" t="s">
        <v>139</v>
      </c>
      <c r="B5" s="184">
        <v>10</v>
      </c>
      <c r="C5" s="185"/>
      <c r="D5" s="16" t="s">
        <v>139</v>
      </c>
      <c r="E5" s="184">
        <v>10</v>
      </c>
      <c r="F5" s="185"/>
      <c r="Y5" s="16" t="s">
        <v>139</v>
      </c>
      <c r="Z5" s="184">
        <v>10</v>
      </c>
      <c r="AA5" s="185"/>
      <c r="AB5" s="16" t="s">
        <v>139</v>
      </c>
      <c r="AC5" s="184">
        <v>10</v>
      </c>
      <c r="AD5" s="185"/>
    </row>
    <row r="6" spans="1:48" ht="17.25" thickBot="1">
      <c r="A6" s="17" t="s">
        <v>140</v>
      </c>
      <c r="B6" s="184">
        <v>261.94</v>
      </c>
      <c r="C6" s="185"/>
      <c r="D6" s="17" t="s">
        <v>140</v>
      </c>
      <c r="E6" s="184">
        <v>261.94</v>
      </c>
      <c r="F6" s="185"/>
      <c r="Y6" s="17" t="s">
        <v>140</v>
      </c>
      <c r="Z6" s="184">
        <v>261.94</v>
      </c>
      <c r="AA6" s="185"/>
      <c r="AB6" s="17" t="s">
        <v>140</v>
      </c>
      <c r="AC6" s="184">
        <v>261.94</v>
      </c>
      <c r="AD6" s="185"/>
    </row>
    <row r="7" spans="1:48">
      <c r="A7" s="18" t="s">
        <v>141</v>
      </c>
      <c r="B7" s="182">
        <v>12.791</v>
      </c>
      <c r="C7" s="183"/>
      <c r="D7" s="18" t="s">
        <v>141</v>
      </c>
      <c r="E7" s="182">
        <v>12.791</v>
      </c>
      <c r="F7" s="183"/>
      <c r="Y7" s="18" t="s">
        <v>141</v>
      </c>
      <c r="Z7" s="182">
        <v>12.791</v>
      </c>
      <c r="AA7" s="183"/>
      <c r="AB7" s="18" t="s">
        <v>141</v>
      </c>
      <c r="AC7" s="182">
        <v>12.791</v>
      </c>
      <c r="AD7" s="183"/>
    </row>
    <row r="8" spans="1:48" ht="17.25" thickBot="1">
      <c r="A8" s="19" t="s">
        <v>142</v>
      </c>
      <c r="B8" s="178">
        <v>18</v>
      </c>
      <c r="C8" s="179"/>
      <c r="D8" s="19" t="s">
        <v>142</v>
      </c>
      <c r="E8" s="178">
        <v>18</v>
      </c>
      <c r="F8" s="179"/>
      <c r="Y8" s="19" t="s">
        <v>142</v>
      </c>
      <c r="Z8" s="178">
        <v>18</v>
      </c>
      <c r="AA8" s="179"/>
      <c r="AB8" s="19" t="s">
        <v>142</v>
      </c>
      <c r="AC8" s="178">
        <v>18</v>
      </c>
      <c r="AD8" s="179"/>
    </row>
    <row r="9" spans="1:48">
      <c r="A9" s="20" t="s">
        <v>143</v>
      </c>
      <c r="B9" s="180">
        <v>0.36404200997004993</v>
      </c>
      <c r="C9" s="181"/>
      <c r="D9" s="20" t="s">
        <v>143</v>
      </c>
      <c r="E9" s="180">
        <v>0.44049083206376033</v>
      </c>
      <c r="F9" s="181"/>
      <c r="Y9" s="20" t="s">
        <v>143</v>
      </c>
      <c r="Z9" s="180">
        <v>0.36404200997004993</v>
      </c>
      <c r="AA9" s="181"/>
      <c r="AB9" s="20" t="s">
        <v>143</v>
      </c>
      <c r="AC9" s="180">
        <v>0.44049083206376033</v>
      </c>
      <c r="AD9" s="181"/>
    </row>
    <row r="10" spans="1:48" ht="17.25" thickBot="1">
      <c r="A10" s="19" t="s">
        <v>144</v>
      </c>
      <c r="B10" s="186">
        <v>0.99227235939983804</v>
      </c>
      <c r="C10" s="187"/>
      <c r="D10" s="19" t="s">
        <v>144</v>
      </c>
      <c r="E10" s="186">
        <v>1.2006495548738036</v>
      </c>
      <c r="F10" s="187"/>
      <c r="Y10" s="19" t="s">
        <v>144</v>
      </c>
      <c r="Z10" s="186">
        <v>1.3079953828452411</v>
      </c>
      <c r="AA10" s="187"/>
      <c r="AB10" s="19" t="s">
        <v>144</v>
      </c>
      <c r="AC10" s="186">
        <v>1.5826744132427411</v>
      </c>
      <c r="AD10" s="187"/>
    </row>
    <row r="11" spans="1:48">
      <c r="A11" s="20" t="s">
        <v>145</v>
      </c>
      <c r="B11" s="188">
        <v>13</v>
      </c>
      <c r="C11" s="185"/>
      <c r="D11" s="20" t="s">
        <v>145</v>
      </c>
      <c r="E11" s="188">
        <v>13</v>
      </c>
      <c r="F11" s="185"/>
      <c r="Y11" s="20" t="s">
        <v>145</v>
      </c>
      <c r="Z11" s="188">
        <v>13.5</v>
      </c>
      <c r="AA11" s="185"/>
      <c r="AB11" s="20" t="s">
        <v>145</v>
      </c>
      <c r="AC11" s="188">
        <v>13.5</v>
      </c>
      <c r="AD11" s="185"/>
    </row>
    <row r="12" spans="1:48">
      <c r="A12" s="18" t="s">
        <v>146</v>
      </c>
      <c r="B12" s="189">
        <v>12.635957990029951</v>
      </c>
      <c r="C12" s="190"/>
      <c r="D12" s="18" t="s">
        <v>146</v>
      </c>
      <c r="E12" s="189">
        <v>12.559509167936239</v>
      </c>
      <c r="F12" s="190"/>
      <c r="Y12" s="18" t="s">
        <v>146</v>
      </c>
      <c r="Z12" s="189">
        <v>13.135957990029951</v>
      </c>
      <c r="AA12" s="190"/>
      <c r="AB12" s="18" t="s">
        <v>146</v>
      </c>
      <c r="AC12" s="189">
        <v>13.059509167936239</v>
      </c>
      <c r="AD12" s="190"/>
    </row>
    <row r="13" spans="1:48" ht="17.25" thickBot="1">
      <c r="A13" s="19" t="s">
        <v>147</v>
      </c>
      <c r="B13" s="186">
        <v>11.643685630630113</v>
      </c>
      <c r="C13" s="187"/>
      <c r="D13" s="19" t="s">
        <v>147</v>
      </c>
      <c r="E13" s="186">
        <v>11.358859613062435</v>
      </c>
      <c r="F13" s="187"/>
      <c r="Y13" s="19" t="s">
        <v>147</v>
      </c>
      <c r="Z13" s="186">
        <v>11.827962607184709</v>
      </c>
      <c r="AA13" s="187"/>
      <c r="AB13" s="19" t="s">
        <v>147</v>
      </c>
      <c r="AC13" s="186">
        <v>11.476834754693499</v>
      </c>
      <c r="AD13" s="187"/>
    </row>
    <row r="14" spans="1:48" ht="17.25" thickBot="1">
      <c r="A14" s="21">
        <v>0</v>
      </c>
      <c r="B14" s="22">
        <v>12.635957990029951</v>
      </c>
      <c r="C14" s="23">
        <v>3.9919002964361829E-2</v>
      </c>
      <c r="D14" s="21">
        <v>0</v>
      </c>
      <c r="E14" s="22">
        <v>12.559509167936239</v>
      </c>
      <c r="F14" s="23">
        <v>4.8301993586877798E-2</v>
      </c>
      <c r="X14" s="110"/>
      <c r="Y14" s="21">
        <v>0</v>
      </c>
      <c r="Z14" s="22">
        <v>13.135957990029951</v>
      </c>
      <c r="AA14" s="23">
        <v>5.2620503907567381E-2</v>
      </c>
      <c r="AB14" s="21">
        <v>0</v>
      </c>
      <c r="AC14" s="22">
        <v>13.059509167936239</v>
      </c>
      <c r="AD14" s="23">
        <v>6.3670809728156502E-2</v>
      </c>
    </row>
    <row r="15" spans="1:48" ht="17.25" thickBot="1">
      <c r="A15" s="24">
        <v>1</v>
      </c>
      <c r="B15" s="25">
        <v>12.596038987065588</v>
      </c>
      <c r="C15" s="26">
        <v>4.5621717673555995E-2</v>
      </c>
      <c r="D15" s="24">
        <v>1</v>
      </c>
      <c r="E15" s="25">
        <v>12.511207174349362</v>
      </c>
      <c r="F15" s="26">
        <v>5.5202278385002732E-2</v>
      </c>
      <c r="Y15" s="24">
        <v>1</v>
      </c>
      <c r="Z15" s="25">
        <v>13.083337486122383</v>
      </c>
      <c r="AA15" s="26">
        <v>6.0137718751505392E-2</v>
      </c>
      <c r="AB15" s="24">
        <v>1</v>
      </c>
      <c r="AC15" s="25">
        <v>12.995838358208083</v>
      </c>
      <c r="AD15" s="26">
        <v>7.2766639689321497E-2</v>
      </c>
    </row>
    <row r="16" spans="1:48" ht="17.25" thickBot="1">
      <c r="A16" s="24">
        <v>2</v>
      </c>
      <c r="B16" s="25">
        <v>12.550417269392032</v>
      </c>
      <c r="C16" s="26">
        <v>1.7108144127582499E-2</v>
      </c>
      <c r="D16" s="24">
        <v>2</v>
      </c>
      <c r="E16" s="25">
        <v>12.456004895964359</v>
      </c>
      <c r="F16" s="26">
        <v>2.0700854394374812E-2</v>
      </c>
      <c r="Y16" s="24">
        <v>2</v>
      </c>
      <c r="Z16" s="25">
        <v>13.023199767370878</v>
      </c>
      <c r="AA16" s="26">
        <v>2.2551644531814019E-2</v>
      </c>
      <c r="AB16" s="24">
        <v>2</v>
      </c>
      <c r="AC16" s="25">
        <v>12.923071718518761</v>
      </c>
      <c r="AD16" s="26">
        <v>2.7287489883494952E-2</v>
      </c>
    </row>
    <row r="17" spans="1:30" ht="17.25" thickBot="1">
      <c r="A17" s="24">
        <v>3</v>
      </c>
      <c r="B17" s="25">
        <v>12.533309125264449</v>
      </c>
      <c r="C17" s="26">
        <v>3.4216288255167662E-2</v>
      </c>
      <c r="D17" s="24">
        <v>3</v>
      </c>
      <c r="E17" s="25">
        <v>12.435304041569983</v>
      </c>
      <c r="F17" s="26">
        <v>4.1401708788752857E-2</v>
      </c>
      <c r="Y17" s="24">
        <v>3</v>
      </c>
      <c r="Z17" s="25">
        <v>13.000648122839063</v>
      </c>
      <c r="AA17" s="26">
        <v>4.5103289063629377E-2</v>
      </c>
      <c r="AB17" s="24">
        <v>3</v>
      </c>
      <c r="AC17" s="25">
        <v>12.895784228635266</v>
      </c>
      <c r="AD17" s="26">
        <v>5.4574979766991522E-2</v>
      </c>
    </row>
    <row r="18" spans="1:30" ht="17.25" thickBot="1">
      <c r="A18" s="24">
        <v>4</v>
      </c>
      <c r="B18" s="25">
        <v>12.499092837009281</v>
      </c>
      <c r="C18" s="26">
        <v>4.5621717673555995E-2</v>
      </c>
      <c r="D18" s="24">
        <v>4</v>
      </c>
      <c r="E18" s="25">
        <v>12.393902332781231</v>
      </c>
      <c r="F18" s="26">
        <v>5.5202278385002732E-2</v>
      </c>
      <c r="Y18" s="24">
        <v>4</v>
      </c>
      <c r="Z18" s="25">
        <v>12.955544833775434</v>
      </c>
      <c r="AA18" s="26">
        <v>6.0137718751505392E-2</v>
      </c>
      <c r="AB18" s="24">
        <v>4</v>
      </c>
      <c r="AC18" s="25">
        <v>12.841209248868275</v>
      </c>
      <c r="AD18" s="26">
        <v>7.2766639689321497E-2</v>
      </c>
    </row>
    <row r="19" spans="1:30" ht="17.25" thickBot="1">
      <c r="A19" s="24">
        <v>5</v>
      </c>
      <c r="B19" s="25">
        <v>12.453471119335724</v>
      </c>
      <c r="C19" s="26">
        <v>2.8513573545972164E-2</v>
      </c>
      <c r="D19" s="24">
        <v>5</v>
      </c>
      <c r="E19" s="25">
        <v>12.338700054396227</v>
      </c>
      <c r="F19" s="26">
        <v>3.4501423990626306E-2</v>
      </c>
      <c r="Y19" s="24">
        <v>5</v>
      </c>
      <c r="Z19" s="25">
        <v>12.895407115023929</v>
      </c>
      <c r="AA19" s="26">
        <v>3.7586074219691366E-2</v>
      </c>
      <c r="AB19" s="24">
        <v>5</v>
      </c>
      <c r="AC19" s="25">
        <v>12.768442609178953</v>
      </c>
      <c r="AD19" s="26">
        <v>4.5479149805826541E-2</v>
      </c>
    </row>
    <row r="20" spans="1:30" ht="17.25" thickBot="1">
      <c r="A20" s="24">
        <v>6</v>
      </c>
      <c r="B20" s="25">
        <v>12.424957545789752</v>
      </c>
      <c r="C20" s="26">
        <v>3.9919002964360496E-2</v>
      </c>
      <c r="D20" s="24">
        <v>6</v>
      </c>
      <c r="E20" s="25">
        <v>12.304198630405601</v>
      </c>
      <c r="F20" s="26">
        <v>4.8301993586876181E-2</v>
      </c>
      <c r="Y20" s="24">
        <v>6</v>
      </c>
      <c r="Z20" s="25">
        <v>12.857821040804238</v>
      </c>
      <c r="AA20" s="26">
        <v>5.2620503907566049E-2</v>
      </c>
      <c r="AB20" s="24">
        <v>6</v>
      </c>
      <c r="AC20" s="25">
        <v>12.722963459373126</v>
      </c>
      <c r="AD20" s="26">
        <v>6.3670809728154892E-2</v>
      </c>
    </row>
    <row r="21" spans="1:30" ht="17.25" thickBot="1">
      <c r="A21" s="24">
        <v>7</v>
      </c>
      <c r="B21" s="25">
        <v>12.385038542825392</v>
      </c>
      <c r="C21" s="26">
        <v>3.9919002964361829E-2</v>
      </c>
      <c r="D21" s="24">
        <v>7</v>
      </c>
      <c r="E21" s="25">
        <v>12.255896636818726</v>
      </c>
      <c r="F21" s="26">
        <v>4.8301993586877798E-2</v>
      </c>
      <c r="Y21" s="24">
        <v>7</v>
      </c>
      <c r="Z21" s="25">
        <v>12.805200536896672</v>
      </c>
      <c r="AA21" s="26">
        <v>5.2620503907567381E-2</v>
      </c>
      <c r="AB21" s="24">
        <v>7</v>
      </c>
      <c r="AC21" s="25">
        <v>12.659292649644971</v>
      </c>
      <c r="AD21" s="26">
        <v>6.3670809728156502E-2</v>
      </c>
    </row>
    <row r="22" spans="1:30" ht="17.25" thickBot="1">
      <c r="A22" s="24">
        <v>8</v>
      </c>
      <c r="B22" s="25">
        <v>12.345119539861029</v>
      </c>
      <c r="C22" s="26">
        <v>3.9919002964361829E-2</v>
      </c>
      <c r="D22" s="24">
        <v>8</v>
      </c>
      <c r="E22" s="25">
        <v>12.207594643231849</v>
      </c>
      <c r="F22" s="26">
        <v>4.8301993586877798E-2</v>
      </c>
      <c r="Y22" s="24">
        <v>8</v>
      </c>
      <c r="Z22" s="25">
        <v>12.752580032989105</v>
      </c>
      <c r="AA22" s="26">
        <v>5.2620503907567381E-2</v>
      </c>
      <c r="AB22" s="24">
        <v>8</v>
      </c>
      <c r="AC22" s="25">
        <v>12.595621839916815</v>
      </c>
      <c r="AD22" s="26">
        <v>6.3670809728156502E-2</v>
      </c>
    </row>
    <row r="23" spans="1:30" ht="17.25" thickBot="1">
      <c r="A23" s="24">
        <v>9</v>
      </c>
      <c r="B23" s="25">
        <v>12.305200536896667</v>
      </c>
      <c r="C23" s="26">
        <v>4.5621717673555995E-2</v>
      </c>
      <c r="D23" s="24">
        <v>9</v>
      </c>
      <c r="E23" s="25">
        <v>12.159292649644971</v>
      </c>
      <c r="F23" s="26">
        <v>5.5202278385002732E-2</v>
      </c>
      <c r="Y23" s="24">
        <v>9</v>
      </c>
      <c r="Z23" s="25">
        <v>12.699959529081537</v>
      </c>
      <c r="AA23" s="26">
        <v>6.0137718751505392E-2</v>
      </c>
      <c r="AB23" s="24">
        <v>9</v>
      </c>
      <c r="AC23" s="25">
        <v>12.531951030188658</v>
      </c>
      <c r="AD23" s="26">
        <v>7.2766639689321497E-2</v>
      </c>
    </row>
    <row r="24" spans="1:30" ht="17.25" thickBot="1">
      <c r="A24" s="24">
        <v>10</v>
      </c>
      <c r="B24" s="25">
        <v>12.25957881922311</v>
      </c>
      <c r="C24" s="26">
        <v>4.5621717673555995E-2</v>
      </c>
      <c r="D24" s="24">
        <v>10</v>
      </c>
      <c r="E24" s="25">
        <v>12.104090371259968</v>
      </c>
      <c r="F24" s="26">
        <v>5.5202278385002732E-2</v>
      </c>
      <c r="Y24" s="24">
        <v>10</v>
      </c>
      <c r="Z24" s="25">
        <v>12.639821810330032</v>
      </c>
      <c r="AA24" s="26">
        <v>6.0137718751505392E-2</v>
      </c>
      <c r="AB24" s="24">
        <v>10</v>
      </c>
      <c r="AC24" s="25">
        <v>12.459184390499336</v>
      </c>
      <c r="AD24" s="26">
        <v>7.2766639689321497E-2</v>
      </c>
    </row>
    <row r="25" spans="1:30" ht="17.25" thickBot="1">
      <c r="A25" s="24">
        <v>11</v>
      </c>
      <c r="B25" s="25">
        <v>12.213957101549553</v>
      </c>
      <c r="C25" s="26">
        <v>3.9919002964361829E-2</v>
      </c>
      <c r="D25" s="24">
        <v>11</v>
      </c>
      <c r="E25" s="25">
        <v>12.048888092874964</v>
      </c>
      <c r="F25" s="26">
        <v>4.8301993586877798E-2</v>
      </c>
      <c r="Y25" s="24">
        <v>11</v>
      </c>
      <c r="Z25" s="25">
        <v>12.579684091578526</v>
      </c>
      <c r="AA25" s="26">
        <v>5.2620503907567381E-2</v>
      </c>
      <c r="AB25" s="24">
        <v>11</v>
      </c>
      <c r="AC25" s="25">
        <v>12.386417750810015</v>
      </c>
      <c r="AD25" s="26">
        <v>6.3670809728156502E-2</v>
      </c>
    </row>
    <row r="26" spans="1:30" ht="17.25" thickBot="1">
      <c r="A26" s="24">
        <v>12</v>
      </c>
      <c r="B26" s="25">
        <v>12.174038098585191</v>
      </c>
      <c r="C26" s="26">
        <v>4.5621717673555995E-2</v>
      </c>
      <c r="D26" s="24">
        <v>12</v>
      </c>
      <c r="E26" s="25">
        <v>12.000586099288087</v>
      </c>
      <c r="F26" s="26">
        <v>5.5202278385002732E-2</v>
      </c>
      <c r="Y26" s="24">
        <v>12</v>
      </c>
      <c r="Z26" s="25">
        <v>12.527063587670959</v>
      </c>
      <c r="AA26" s="26">
        <v>6.0137718751505392E-2</v>
      </c>
      <c r="AB26" s="24">
        <v>12</v>
      </c>
      <c r="AC26" s="25">
        <v>12.322746941081858</v>
      </c>
      <c r="AD26" s="26">
        <v>7.2766639689321497E-2</v>
      </c>
    </row>
    <row r="27" spans="1:30" ht="17.25" thickBot="1">
      <c r="A27" s="24">
        <v>13</v>
      </c>
      <c r="B27" s="25">
        <v>12.128416380911634</v>
      </c>
      <c r="C27" s="26">
        <v>5.1324432382750161E-2</v>
      </c>
      <c r="D27" s="24">
        <v>13</v>
      </c>
      <c r="E27" s="25">
        <v>11.945383820903084</v>
      </c>
      <c r="F27" s="26">
        <v>6.2102563183127672E-2</v>
      </c>
      <c r="Y27" s="24">
        <v>13</v>
      </c>
      <c r="Z27" s="25">
        <v>12.466925868919454</v>
      </c>
      <c r="AA27" s="26">
        <v>6.7654933595443389E-2</v>
      </c>
      <c r="AB27" s="24">
        <v>13</v>
      </c>
      <c r="AC27" s="25">
        <v>12.249980301392537</v>
      </c>
      <c r="AD27" s="26">
        <v>8.1862469650486477E-2</v>
      </c>
    </row>
    <row r="28" spans="1:30" ht="17.25" thickBot="1">
      <c r="A28" s="24">
        <v>14</v>
      </c>
      <c r="B28" s="25">
        <v>12.077091948528885</v>
      </c>
      <c r="C28" s="26">
        <v>5.1324432382750161E-2</v>
      </c>
      <c r="D28" s="24">
        <v>14</v>
      </c>
      <c r="E28" s="25">
        <v>11.883281257719956</v>
      </c>
      <c r="F28" s="26">
        <v>6.2102563183127672E-2</v>
      </c>
      <c r="Y28" s="24">
        <v>14</v>
      </c>
      <c r="Z28" s="25">
        <v>12.39927093532401</v>
      </c>
      <c r="AA28" s="26">
        <v>6.7654933595443389E-2</v>
      </c>
      <c r="AB28" s="24">
        <v>14</v>
      </c>
      <c r="AC28" s="25">
        <v>12.16811783174205</v>
      </c>
      <c r="AD28" s="26">
        <v>8.1862469650486477E-2</v>
      </c>
    </row>
    <row r="29" spans="1:30" ht="17.25" thickBot="1">
      <c r="A29" s="24">
        <v>15</v>
      </c>
      <c r="B29" s="25">
        <v>12.025767516146136</v>
      </c>
      <c r="C29" s="26">
        <v>5.1324432382750161E-2</v>
      </c>
      <c r="D29" s="24">
        <v>15</v>
      </c>
      <c r="E29" s="25">
        <v>11.821178694536828</v>
      </c>
      <c r="F29" s="26">
        <v>6.2102563183127672E-2</v>
      </c>
      <c r="Y29" s="24">
        <v>15</v>
      </c>
      <c r="Z29" s="25">
        <v>12.331616001728566</v>
      </c>
      <c r="AA29" s="26">
        <v>6.7654933595443389E-2</v>
      </c>
      <c r="AB29" s="24">
        <v>15</v>
      </c>
      <c r="AC29" s="25">
        <v>12.086255362091563</v>
      </c>
      <c r="AD29" s="26">
        <v>8.1862469650486477E-2</v>
      </c>
    </row>
    <row r="30" spans="1:30" ht="17.25" thickBot="1">
      <c r="A30" s="24">
        <v>16</v>
      </c>
      <c r="B30" s="25">
        <v>11.974443083763386</v>
      </c>
      <c r="C30" s="26">
        <v>5.7027147091944327E-2</v>
      </c>
      <c r="D30" s="24">
        <v>16</v>
      </c>
      <c r="E30" s="25">
        <v>11.7590761313537</v>
      </c>
      <c r="F30" s="26">
        <v>6.9002847981252613E-2</v>
      </c>
      <c r="Y30" s="24">
        <v>16</v>
      </c>
      <c r="Z30" s="25">
        <v>12.263961068133122</v>
      </c>
      <c r="AA30" s="26">
        <v>7.51721484393814E-2</v>
      </c>
      <c r="AB30" s="24">
        <v>16</v>
      </c>
      <c r="AC30" s="25">
        <v>12.004392892441077</v>
      </c>
      <c r="AD30" s="26">
        <v>9.0958299611651458E-2</v>
      </c>
    </row>
    <row r="31" spans="1:30" ht="17.25" thickBot="1">
      <c r="A31" s="24">
        <v>17</v>
      </c>
      <c r="B31" s="25">
        <v>11.917415936671443</v>
      </c>
      <c r="C31" s="26">
        <v>5.7027147091944327E-2</v>
      </c>
      <c r="D31" s="24">
        <v>17</v>
      </c>
      <c r="E31" s="25">
        <v>11.690073283372447</v>
      </c>
      <c r="F31" s="26">
        <v>6.9002847981252613E-2</v>
      </c>
      <c r="Y31" s="24">
        <v>17</v>
      </c>
      <c r="Z31" s="25">
        <v>12.18878891969374</v>
      </c>
      <c r="AA31" s="26">
        <v>7.51721484393814E-2</v>
      </c>
      <c r="AB31" s="24">
        <v>17</v>
      </c>
      <c r="AC31" s="25">
        <v>11.913434592829425</v>
      </c>
      <c r="AD31" s="26">
        <v>9.0958299611651458E-2</v>
      </c>
    </row>
    <row r="32" spans="1:30" ht="17.25" thickBot="1">
      <c r="A32" s="24">
        <v>18</v>
      </c>
      <c r="B32" s="25">
        <v>11.860388789579499</v>
      </c>
      <c r="C32" s="26">
        <v>5.13244323827515E-2</v>
      </c>
      <c r="D32" s="24">
        <v>18</v>
      </c>
      <c r="E32" s="25">
        <v>11.621070435391195</v>
      </c>
      <c r="F32" s="26">
        <v>6.2102563183129289E-2</v>
      </c>
      <c r="Y32" s="24">
        <v>18</v>
      </c>
      <c r="Z32" s="25">
        <v>12.113616771254359</v>
      </c>
      <c r="AA32" s="26">
        <v>6.7654933595444736E-2</v>
      </c>
      <c r="AB32" s="24">
        <v>18</v>
      </c>
      <c r="AC32" s="25">
        <v>11.822476293217774</v>
      </c>
      <c r="AD32" s="26">
        <v>8.1862469650488087E-2</v>
      </c>
    </row>
    <row r="33" spans="1:30" ht="17.25" thickBot="1">
      <c r="A33" s="24">
        <v>19</v>
      </c>
      <c r="B33" s="25">
        <v>11.809064357196748</v>
      </c>
      <c r="C33" s="26">
        <v>7.4135291219528165E-2</v>
      </c>
      <c r="D33" s="24">
        <v>19</v>
      </c>
      <c r="E33" s="25">
        <v>11.558967872208065</v>
      </c>
      <c r="F33" s="26">
        <v>8.9703702375629038E-2</v>
      </c>
      <c r="Y33" s="24">
        <v>19</v>
      </c>
      <c r="Z33" s="25">
        <v>12.045961837658913</v>
      </c>
      <c r="AA33" s="26">
        <v>9.772379297119542E-2</v>
      </c>
      <c r="AB33" s="24">
        <v>19</v>
      </c>
      <c r="AC33" s="25">
        <v>11.740613823567285</v>
      </c>
      <c r="AD33" s="26">
        <v>0.11824578949514641</v>
      </c>
    </row>
    <row r="34" spans="1:30" ht="17.25" thickBot="1">
      <c r="A34" s="24">
        <v>20</v>
      </c>
      <c r="B34" s="25">
        <v>11.734929065977219</v>
      </c>
      <c r="C34" s="26">
        <v>5.7027147091944327E-2</v>
      </c>
      <c r="D34" s="24">
        <v>20</v>
      </c>
      <c r="E34" s="25">
        <v>11.469264169832435</v>
      </c>
      <c r="F34" s="26">
        <v>6.9002847981252613E-2</v>
      </c>
      <c r="Y34" s="24">
        <v>20</v>
      </c>
      <c r="Z34" s="25">
        <v>11.948238044687718</v>
      </c>
      <c r="AA34" s="26">
        <v>7.51721484393814E-2</v>
      </c>
      <c r="AB34" s="24">
        <v>20</v>
      </c>
      <c r="AC34" s="25">
        <v>11.622368034072139</v>
      </c>
      <c r="AD34" s="26">
        <v>9.0958299611651458E-2</v>
      </c>
    </row>
    <row r="35" spans="1:30" ht="17.25" thickBot="1">
      <c r="A35" s="24">
        <v>21</v>
      </c>
      <c r="B35" s="25">
        <v>11.677901918885276</v>
      </c>
      <c r="C35" s="27">
        <v>3.4216288255164998E-2</v>
      </c>
      <c r="D35" s="24">
        <v>21</v>
      </c>
      <c r="E35" s="25">
        <v>11.400261321851183</v>
      </c>
      <c r="F35" s="27">
        <v>4.1401708788749624E-2</v>
      </c>
      <c r="Y35" s="24">
        <v>21</v>
      </c>
      <c r="Z35" s="25">
        <v>11.873065896248336</v>
      </c>
      <c r="AA35" s="27">
        <v>4.5103289063629377E-2</v>
      </c>
      <c r="AB35" s="24">
        <v>21</v>
      </c>
      <c r="AC35" s="25">
        <v>11.531409734460487</v>
      </c>
      <c r="AD35" s="27">
        <v>5.4574979766991522E-2</v>
      </c>
    </row>
    <row r="36" spans="1:30" ht="17.25" thickBot="1">
      <c r="A36" s="24">
        <v>22</v>
      </c>
      <c r="B36" s="27">
        <v>11.643685630630111</v>
      </c>
      <c r="C36" s="2"/>
      <c r="D36" s="24">
        <v>22</v>
      </c>
      <c r="E36" s="27">
        <v>11.358859613062434</v>
      </c>
      <c r="F36" s="2"/>
      <c r="Y36" s="24">
        <v>22</v>
      </c>
      <c r="Z36" s="27">
        <v>11.827962607184707</v>
      </c>
      <c r="AA36" s="2"/>
      <c r="AB36" s="24">
        <v>22</v>
      </c>
      <c r="AC36" s="27">
        <v>11.476834754693495</v>
      </c>
      <c r="AD36" s="2"/>
    </row>
  </sheetData>
  <mergeCells count="64">
    <mergeCell ref="E7:F7"/>
    <mergeCell ref="E8:F8"/>
    <mergeCell ref="E9:F9"/>
    <mergeCell ref="E10:F10"/>
    <mergeCell ref="E11:F11"/>
    <mergeCell ref="D2:F2"/>
    <mergeCell ref="E3:F3"/>
    <mergeCell ref="E4:F4"/>
    <mergeCell ref="E5:F5"/>
    <mergeCell ref="E6:F6"/>
    <mergeCell ref="B7:C7"/>
    <mergeCell ref="B8:C8"/>
    <mergeCell ref="B9:C9"/>
    <mergeCell ref="B10:C10"/>
    <mergeCell ref="B11:C11"/>
    <mergeCell ref="A2:C2"/>
    <mergeCell ref="B3:C3"/>
    <mergeCell ref="B4:C4"/>
    <mergeCell ref="B5:C5"/>
    <mergeCell ref="B6:C6"/>
    <mergeCell ref="AC9:AD9"/>
    <mergeCell ref="AC10:AD10"/>
    <mergeCell ref="AC11:AD11"/>
    <mergeCell ref="AC12:AD12"/>
    <mergeCell ref="B13:C13"/>
    <mergeCell ref="B12:C12"/>
    <mergeCell ref="E13:F13"/>
    <mergeCell ref="E12:F12"/>
    <mergeCell ref="AC13:AD13"/>
    <mergeCell ref="Z10:AA10"/>
    <mergeCell ref="Z11:AA11"/>
    <mergeCell ref="Z12:AA12"/>
    <mergeCell ref="Z13:AA13"/>
    <mergeCell ref="Z8:AA8"/>
    <mergeCell ref="Z9:AA9"/>
    <mergeCell ref="AK1:AM1"/>
    <mergeCell ref="AN1:AP1"/>
    <mergeCell ref="AQ1:AS1"/>
    <mergeCell ref="AC7:AD7"/>
    <mergeCell ref="Z4:AA4"/>
    <mergeCell ref="Z5:AA5"/>
    <mergeCell ref="Z6:AA6"/>
    <mergeCell ref="Z7:AA7"/>
    <mergeCell ref="AB2:AD2"/>
    <mergeCell ref="AC3:AD3"/>
    <mergeCell ref="AC4:AD4"/>
    <mergeCell ref="AC5:AD5"/>
    <mergeCell ref="AC6:AD6"/>
    <mergeCell ref="AC8:AD8"/>
    <mergeCell ref="AT1:AV1"/>
    <mergeCell ref="Y2:AA2"/>
    <mergeCell ref="Z3:AA3"/>
    <mergeCell ref="S1:U1"/>
    <mergeCell ref="V1:X1"/>
    <mergeCell ref="Y1:AA1"/>
    <mergeCell ref="AB1:AD1"/>
    <mergeCell ref="AE1:AG1"/>
    <mergeCell ref="AH1:AJ1"/>
    <mergeCell ref="P1:R1"/>
    <mergeCell ref="A1:C1"/>
    <mergeCell ref="D1:F1"/>
    <mergeCell ref="G1:I1"/>
    <mergeCell ref="J1:L1"/>
    <mergeCell ref="M1:O1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6"/>
  <dimension ref="A2:W18"/>
  <sheetViews>
    <sheetView workbookViewId="0">
      <selection activeCell="N24" sqref="N24"/>
    </sheetView>
  </sheetViews>
  <sheetFormatPr defaultRowHeight="16.5"/>
  <cols>
    <col min="6" max="6" width="11.625" customWidth="1"/>
    <col min="7" max="7" width="10.625" customWidth="1"/>
    <col min="14" max="15" width="11" customWidth="1"/>
    <col min="16" max="16" width="10.5" customWidth="1"/>
    <col min="17" max="17" width="11.625" customWidth="1"/>
    <col min="19" max="19" width="10.5" customWidth="1"/>
    <col min="20" max="20" width="12.125" customWidth="1"/>
    <col min="23" max="24" width="11.5" customWidth="1"/>
  </cols>
  <sheetData>
    <row r="2" spans="1:23" ht="49.5">
      <c r="B2" s="4" t="s">
        <v>97</v>
      </c>
      <c r="C2" s="7" t="s">
        <v>98</v>
      </c>
      <c r="D2" s="7" t="s">
        <v>99</v>
      </c>
      <c r="E2" s="7" t="s">
        <v>100</v>
      </c>
      <c r="F2" s="7" t="s">
        <v>101</v>
      </c>
      <c r="G2" s="7" t="s">
        <v>102</v>
      </c>
      <c r="H2" s="7" t="s">
        <v>103</v>
      </c>
      <c r="I2" s="7" t="s">
        <v>104</v>
      </c>
      <c r="J2" s="7" t="s">
        <v>105</v>
      </c>
      <c r="K2" s="7" t="s">
        <v>106</v>
      </c>
      <c r="L2" s="8" t="s">
        <v>107</v>
      </c>
      <c r="M2" s="8" t="s">
        <v>108</v>
      </c>
      <c r="N2" s="12" t="s">
        <v>109</v>
      </c>
      <c r="O2" s="12" t="s">
        <v>148</v>
      </c>
      <c r="P2" s="12" t="s">
        <v>112</v>
      </c>
      <c r="Q2" s="12" t="s">
        <v>113</v>
      </c>
      <c r="R2" s="12" t="s">
        <v>114</v>
      </c>
      <c r="S2" s="12" t="s">
        <v>115</v>
      </c>
      <c r="T2" s="12" t="s">
        <v>116</v>
      </c>
      <c r="U2" s="12" t="s">
        <v>117</v>
      </c>
      <c r="V2" s="12" t="s">
        <v>118</v>
      </c>
      <c r="W2" s="12" t="s">
        <v>119</v>
      </c>
    </row>
    <row r="3" spans="1:23">
      <c r="A3" t="s">
        <v>120</v>
      </c>
      <c r="B3" s="9" t="s">
        <v>110</v>
      </c>
      <c r="C3" s="9">
        <v>0</v>
      </c>
      <c r="D3" s="9">
        <v>108</v>
      </c>
      <c r="E3" s="9">
        <v>55</v>
      </c>
      <c r="F3" s="9">
        <v>13</v>
      </c>
      <c r="G3" s="9">
        <v>350</v>
      </c>
      <c r="H3" s="9">
        <v>11.1</v>
      </c>
      <c r="I3" s="9">
        <v>10</v>
      </c>
      <c r="J3" s="9">
        <v>18</v>
      </c>
      <c r="K3" s="9">
        <v>1.05</v>
      </c>
      <c r="L3" s="9">
        <v>171749</v>
      </c>
      <c r="M3" s="9">
        <v>22073</v>
      </c>
      <c r="N3" s="13">
        <v>12.64</v>
      </c>
      <c r="O3" s="13">
        <v>11.64</v>
      </c>
      <c r="P3" s="29">
        <v>0.99</v>
      </c>
      <c r="Q3" s="29">
        <v>0.36</v>
      </c>
      <c r="R3" s="29">
        <f>P3+Q3</f>
        <v>1.35</v>
      </c>
      <c r="S3" s="46">
        <v>465.54977036765399</v>
      </c>
      <c r="T3" s="46">
        <v>18839.878238294459</v>
      </c>
      <c r="U3" s="46">
        <v>25.939159188589514</v>
      </c>
      <c r="V3" s="46">
        <v>16.011180082631128</v>
      </c>
      <c r="W3" s="46">
        <v>13.216298572048501</v>
      </c>
    </row>
    <row r="4" spans="1:23">
      <c r="A4" t="s">
        <v>121</v>
      </c>
      <c r="B4" s="9" t="s">
        <v>110</v>
      </c>
      <c r="C4" s="9">
        <v>0</v>
      </c>
      <c r="D4" s="9">
        <v>118.8</v>
      </c>
      <c r="E4" s="9">
        <v>55</v>
      </c>
      <c r="F4" s="9">
        <v>13</v>
      </c>
      <c r="G4" s="9">
        <v>350</v>
      </c>
      <c r="H4" s="9">
        <v>11.1</v>
      </c>
      <c r="I4" s="9">
        <v>10</v>
      </c>
      <c r="J4" s="9">
        <v>18</v>
      </c>
      <c r="K4" s="9">
        <v>1.05</v>
      </c>
      <c r="L4" s="9">
        <v>171749</v>
      </c>
      <c r="M4" s="9">
        <v>22073</v>
      </c>
      <c r="N4" s="13">
        <v>12.56</v>
      </c>
      <c r="O4" s="13">
        <v>11.36</v>
      </c>
      <c r="P4" s="29">
        <v>1.2</v>
      </c>
      <c r="Q4" s="29">
        <v>0.44</v>
      </c>
      <c r="R4" s="29">
        <f>P4+Q4</f>
        <v>1.64</v>
      </c>
      <c r="S4" s="46">
        <v>472.40830159334098</v>
      </c>
      <c r="T4" s="46">
        <v>21076.120407090282</v>
      </c>
      <c r="U4" s="46">
        <v>23.178010372661412</v>
      </c>
      <c r="V4" s="46">
        <v>17.979460302350439</v>
      </c>
      <c r="W4" s="46">
        <v>14.785037170482587</v>
      </c>
    </row>
    <row r="5" spans="1:23">
      <c r="A5" t="s">
        <v>122</v>
      </c>
      <c r="B5" s="9" t="s">
        <v>110</v>
      </c>
      <c r="C5" s="9">
        <v>0</v>
      </c>
      <c r="D5" s="9">
        <v>108</v>
      </c>
      <c r="E5" s="9">
        <v>59.5</v>
      </c>
      <c r="F5" s="9">
        <v>13</v>
      </c>
      <c r="G5" s="9">
        <v>350</v>
      </c>
      <c r="H5" s="9">
        <v>11.1</v>
      </c>
      <c r="I5" s="9">
        <v>10</v>
      </c>
      <c r="J5" s="9">
        <v>18</v>
      </c>
      <c r="K5" s="9">
        <v>1.05</v>
      </c>
      <c r="L5" s="9">
        <v>171749</v>
      </c>
      <c r="M5" s="9">
        <v>22073</v>
      </c>
      <c r="N5" s="30">
        <f>N3</f>
        <v>12.64</v>
      </c>
      <c r="O5" s="30">
        <f t="shared" ref="O5:R5" si="0">O3</f>
        <v>11.64</v>
      </c>
      <c r="P5" s="30">
        <f t="shared" si="0"/>
        <v>0.99</v>
      </c>
      <c r="Q5" s="30">
        <f t="shared" si="0"/>
        <v>0.36</v>
      </c>
      <c r="R5" s="30">
        <f t="shared" si="0"/>
        <v>1.35</v>
      </c>
      <c r="S5" s="46">
        <v>475.748370943971</v>
      </c>
      <c r="T5" s="46">
        <v>20413.960388275467</v>
      </c>
      <c r="U5" s="46">
        <v>25.304987603522154</v>
      </c>
      <c r="V5" s="46">
        <v>16.506804164601593</v>
      </c>
      <c r="W5" s="46">
        <v>14.320527559515906</v>
      </c>
    </row>
    <row r="6" spans="1:23">
      <c r="A6" t="s">
        <v>123</v>
      </c>
      <c r="B6" s="9" t="s">
        <v>110</v>
      </c>
      <c r="C6" s="9">
        <v>0</v>
      </c>
      <c r="D6" s="9">
        <v>118.8</v>
      </c>
      <c r="E6" s="9">
        <v>59.5</v>
      </c>
      <c r="F6" s="9">
        <v>13</v>
      </c>
      <c r="G6" s="9">
        <v>350</v>
      </c>
      <c r="H6" s="9">
        <v>11.1</v>
      </c>
      <c r="I6" s="9">
        <v>10</v>
      </c>
      <c r="J6" s="9">
        <v>18</v>
      </c>
      <c r="K6" s="9">
        <v>1.05</v>
      </c>
      <c r="L6" s="9">
        <v>171749</v>
      </c>
      <c r="M6" s="9">
        <v>22073</v>
      </c>
      <c r="N6" s="9">
        <f>N4</f>
        <v>12.56</v>
      </c>
      <c r="O6" s="9">
        <f t="shared" ref="O6:R6" si="1">O4</f>
        <v>11.36</v>
      </c>
      <c r="P6" s="9">
        <f t="shared" si="1"/>
        <v>1.2</v>
      </c>
      <c r="Q6" s="9">
        <f t="shared" si="1"/>
        <v>0.44</v>
      </c>
      <c r="R6" s="9">
        <f t="shared" si="1"/>
        <v>1.64</v>
      </c>
      <c r="S6" s="46">
        <v>482.73481497652801</v>
      </c>
      <c r="T6" s="46">
        <v>22812.838351138056</v>
      </c>
      <c r="U6" s="46">
        <v>22.614401077661707</v>
      </c>
      <c r="V6" s="46">
        <v>18.536913724886844</v>
      </c>
      <c r="W6" s="46">
        <v>16.003356237816831</v>
      </c>
    </row>
    <row r="7" spans="1:23">
      <c r="A7" t="s">
        <v>124</v>
      </c>
      <c r="B7" s="9" t="s">
        <v>110</v>
      </c>
      <c r="C7" s="9">
        <v>1000</v>
      </c>
      <c r="D7" s="9">
        <v>108</v>
      </c>
      <c r="E7" s="9">
        <v>55</v>
      </c>
      <c r="F7" s="9">
        <v>13</v>
      </c>
      <c r="G7" s="9">
        <v>350</v>
      </c>
      <c r="H7" s="9">
        <v>11.1</v>
      </c>
      <c r="I7" s="9">
        <v>10</v>
      </c>
      <c r="J7" s="9">
        <v>18</v>
      </c>
      <c r="K7" s="9">
        <v>1.05</v>
      </c>
      <c r="L7" s="9">
        <v>264792</v>
      </c>
      <c r="M7" s="9">
        <v>22581</v>
      </c>
      <c r="N7" s="30">
        <f>N3</f>
        <v>12.64</v>
      </c>
      <c r="O7" s="30">
        <f t="shared" ref="O7:R7" si="2">O3</f>
        <v>11.64</v>
      </c>
      <c r="P7" s="30">
        <f t="shared" si="2"/>
        <v>0.99</v>
      </c>
      <c r="Q7" s="30">
        <f t="shared" si="2"/>
        <v>0.36</v>
      </c>
      <c r="R7" s="30">
        <f t="shared" si="2"/>
        <v>1.35</v>
      </c>
      <c r="S7" s="46">
        <v>460.66688424549801</v>
      </c>
      <c r="T7" s="46">
        <v>18613.349810840544</v>
      </c>
      <c r="U7" s="46">
        <v>26.031173032642208</v>
      </c>
      <c r="V7" s="46">
        <v>15.940166146005872</v>
      </c>
      <c r="W7" s="46">
        <v>13.057387389374181</v>
      </c>
    </row>
    <row r="8" spans="1:23">
      <c r="A8" t="s">
        <v>125</v>
      </c>
      <c r="B8" s="9" t="s">
        <v>110</v>
      </c>
      <c r="C8" s="9">
        <v>1000</v>
      </c>
      <c r="D8" s="9">
        <v>118.8</v>
      </c>
      <c r="E8" s="9">
        <v>55</v>
      </c>
      <c r="F8" s="9">
        <v>13</v>
      </c>
      <c r="G8" s="9">
        <v>350</v>
      </c>
      <c r="H8" s="9">
        <v>11.1</v>
      </c>
      <c r="I8" s="9">
        <v>10</v>
      </c>
      <c r="J8" s="9">
        <v>18</v>
      </c>
      <c r="K8" s="9">
        <v>1.05</v>
      </c>
      <c r="L8" s="9">
        <v>264792</v>
      </c>
      <c r="M8" s="9">
        <v>22581</v>
      </c>
      <c r="N8" s="9">
        <f>N6</f>
        <v>12.56</v>
      </c>
      <c r="O8" s="9">
        <f t="shared" ref="O8:R8" si="3">O6</f>
        <v>11.36</v>
      </c>
      <c r="P8" s="9">
        <f t="shared" si="3"/>
        <v>1.2</v>
      </c>
      <c r="Q8" s="9">
        <f t="shared" si="3"/>
        <v>0.44</v>
      </c>
      <c r="R8" s="9">
        <f t="shared" si="3"/>
        <v>1.64</v>
      </c>
      <c r="S8" s="46">
        <v>467.26895750072401</v>
      </c>
      <c r="T8" s="46">
        <v>20814.741452298294</v>
      </c>
      <c r="U8" s="46">
        <v>23.262538044449425</v>
      </c>
      <c r="V8" s="46">
        <v>17.896838295845253</v>
      </c>
      <c r="W8" s="46">
        <v>14.601678113524395</v>
      </c>
    </row>
    <row r="9" spans="1:23">
      <c r="A9" t="s">
        <v>126</v>
      </c>
      <c r="B9" s="10" t="s">
        <v>110</v>
      </c>
      <c r="C9" s="10">
        <v>1000</v>
      </c>
      <c r="D9" s="10">
        <v>108</v>
      </c>
      <c r="E9" s="10">
        <v>59.5</v>
      </c>
      <c r="F9" s="10">
        <v>13</v>
      </c>
      <c r="G9" s="9">
        <v>350</v>
      </c>
      <c r="H9" s="9">
        <v>11.1</v>
      </c>
      <c r="I9" s="9">
        <v>10</v>
      </c>
      <c r="J9" s="9">
        <v>18</v>
      </c>
      <c r="K9" s="9">
        <v>1.05</v>
      </c>
      <c r="L9" s="9">
        <v>264792</v>
      </c>
      <c r="M9" s="9">
        <v>22581</v>
      </c>
      <c r="N9" s="30">
        <f>N3</f>
        <v>12.64</v>
      </c>
      <c r="O9" s="30">
        <f t="shared" ref="O9:R9" si="4">O3</f>
        <v>11.64</v>
      </c>
      <c r="P9" s="30">
        <f t="shared" si="4"/>
        <v>0.99</v>
      </c>
      <c r="Q9" s="30">
        <f t="shared" si="4"/>
        <v>0.36</v>
      </c>
      <c r="R9" s="30">
        <f t="shared" si="4"/>
        <v>1.35</v>
      </c>
      <c r="S9" s="46">
        <v>470.51151432391703</v>
      </c>
      <c r="T9" s="46">
        <v>20170.006697122051</v>
      </c>
      <c r="U9" s="46">
        <v>25.399266393579193</v>
      </c>
      <c r="V9" s="46">
        <v>16.428919228023108</v>
      </c>
      <c r="W9" s="46">
        <v>14.149392439678277</v>
      </c>
    </row>
    <row r="10" spans="1:23">
      <c r="A10" t="s">
        <v>127</v>
      </c>
      <c r="B10" s="10" t="s">
        <v>110</v>
      </c>
      <c r="C10" s="10">
        <v>1000</v>
      </c>
      <c r="D10" s="10">
        <v>118.8</v>
      </c>
      <c r="E10" s="10">
        <v>59.5</v>
      </c>
      <c r="F10" s="10">
        <v>13</v>
      </c>
      <c r="G10" s="9">
        <v>350</v>
      </c>
      <c r="H10" s="9">
        <v>11.1</v>
      </c>
      <c r="I10" s="9">
        <v>10</v>
      </c>
      <c r="J10" s="9">
        <v>18</v>
      </c>
      <c r="K10" s="9">
        <v>1.05</v>
      </c>
      <c r="L10" s="9">
        <v>264792</v>
      </c>
      <c r="M10" s="9">
        <v>22581</v>
      </c>
      <c r="N10" s="9">
        <f>N8</f>
        <v>12.56</v>
      </c>
      <c r="O10" s="9">
        <f t="shared" ref="O10:R10" si="5">O8</f>
        <v>11.36</v>
      </c>
      <c r="P10" s="9">
        <f t="shared" si="5"/>
        <v>1.2</v>
      </c>
      <c r="Q10" s="9">
        <f t="shared" si="5"/>
        <v>0.44</v>
      </c>
      <c r="R10" s="9">
        <f t="shared" si="5"/>
        <v>1.64</v>
      </c>
      <c r="S10" s="46">
        <v>477.21169066739299</v>
      </c>
      <c r="T10" s="46">
        <v>22528.225711448966</v>
      </c>
      <c r="U10" s="46">
        <v>22.702034080565966</v>
      </c>
      <c r="V10" s="46">
        <v>18.445271087650379</v>
      </c>
      <c r="W10" s="46">
        <v>15.803698597999176</v>
      </c>
    </row>
    <row r="11" spans="1:23">
      <c r="A11" t="s">
        <v>128</v>
      </c>
      <c r="B11" s="9" t="s">
        <v>111</v>
      </c>
      <c r="C11" s="9">
        <v>0</v>
      </c>
      <c r="D11" s="9">
        <v>108</v>
      </c>
      <c r="E11" s="9">
        <v>55</v>
      </c>
      <c r="F11" s="9">
        <v>13.5</v>
      </c>
      <c r="G11" s="9">
        <v>350</v>
      </c>
      <c r="H11" s="9">
        <v>11.1</v>
      </c>
      <c r="I11" s="9">
        <v>10</v>
      </c>
      <c r="J11" s="9">
        <v>18</v>
      </c>
      <c r="K11" s="9">
        <v>1.05</v>
      </c>
      <c r="L11" s="9">
        <v>171749</v>
      </c>
      <c r="M11" s="9">
        <v>22073</v>
      </c>
      <c r="N11" s="28">
        <v>13.14</v>
      </c>
      <c r="O11" s="13">
        <v>11.83</v>
      </c>
      <c r="P11" s="29">
        <v>1.31</v>
      </c>
      <c r="Q11" s="29">
        <v>0.36</v>
      </c>
      <c r="R11" s="29">
        <f>P11+Q11</f>
        <v>1.67</v>
      </c>
      <c r="S11" s="46">
        <v>464.43484939931602</v>
      </c>
      <c r="T11" s="46">
        <v>18799.219289789184</v>
      </c>
      <c r="U11" s="46">
        <v>26.720851652137245</v>
      </c>
      <c r="V11" s="46">
        <v>15.585836968791741</v>
      </c>
      <c r="W11" s="46">
        <v>13.1877760520898</v>
      </c>
    </row>
    <row r="12" spans="1:23">
      <c r="A12" t="s">
        <v>129</v>
      </c>
      <c r="B12" s="9" t="s">
        <v>111</v>
      </c>
      <c r="C12" s="9">
        <v>0</v>
      </c>
      <c r="D12" s="9">
        <v>118.8</v>
      </c>
      <c r="E12" s="9">
        <v>55</v>
      </c>
      <c r="F12" s="9">
        <v>13.5</v>
      </c>
      <c r="G12" s="9">
        <v>350</v>
      </c>
      <c r="H12" s="9">
        <v>11.1</v>
      </c>
      <c r="I12" s="9">
        <v>10</v>
      </c>
      <c r="J12" s="9">
        <v>18</v>
      </c>
      <c r="K12" s="9">
        <v>1.05</v>
      </c>
      <c r="L12" s="9">
        <v>171749</v>
      </c>
      <c r="M12" s="9">
        <v>22073</v>
      </c>
      <c r="N12" s="13">
        <v>13.06</v>
      </c>
      <c r="O12" s="13">
        <v>11.48</v>
      </c>
      <c r="P12" s="29">
        <v>1.58</v>
      </c>
      <c r="Q12" s="29">
        <v>0.44</v>
      </c>
      <c r="R12" s="29">
        <f>P12+Q12</f>
        <v>2.02</v>
      </c>
      <c r="S12" s="46">
        <v>471.495436622574</v>
      </c>
      <c r="T12" s="46">
        <v>21041.269879767398</v>
      </c>
      <c r="U12" s="46">
        <v>23.837284462970253</v>
      </c>
      <c r="V12" s="46">
        <v>17.544348960241873</v>
      </c>
      <c r="W12" s="46">
        <v>14.760589296209369</v>
      </c>
    </row>
    <row r="13" spans="1:23">
      <c r="A13" t="s">
        <v>130</v>
      </c>
      <c r="B13" s="9" t="s">
        <v>111</v>
      </c>
      <c r="C13" s="9">
        <v>0</v>
      </c>
      <c r="D13" s="9">
        <v>108</v>
      </c>
      <c r="E13" s="9">
        <v>59.5</v>
      </c>
      <c r="F13" s="9">
        <v>13.5</v>
      </c>
      <c r="G13" s="9">
        <v>350</v>
      </c>
      <c r="H13" s="9">
        <v>11.1</v>
      </c>
      <c r="I13" s="9">
        <v>10</v>
      </c>
      <c r="J13" s="9">
        <v>18</v>
      </c>
      <c r="K13" s="9">
        <v>1.05</v>
      </c>
      <c r="L13" s="9">
        <v>171749</v>
      </c>
      <c r="M13" s="9">
        <v>22073</v>
      </c>
      <c r="N13" s="30">
        <f>N11</f>
        <v>13.14</v>
      </c>
      <c r="O13" s="30">
        <f t="shared" ref="O13:R13" si="6">O11</f>
        <v>11.83</v>
      </c>
      <c r="P13" s="30">
        <f t="shared" si="6"/>
        <v>1.31</v>
      </c>
      <c r="Q13" s="30">
        <f t="shared" si="6"/>
        <v>0.36</v>
      </c>
      <c r="R13" s="30">
        <f t="shared" si="6"/>
        <v>1.67</v>
      </c>
      <c r="S13" s="46">
        <v>474.62731554559502</v>
      </c>
      <c r="T13" s="46">
        <v>20373.301439770192</v>
      </c>
      <c r="U13" s="46">
        <v>26.068320506106978</v>
      </c>
      <c r="V13" s="46">
        <v>16.07030257251985</v>
      </c>
      <c r="W13" s="46">
        <v>14.292005039557202</v>
      </c>
    </row>
    <row r="14" spans="1:23">
      <c r="A14" t="s">
        <v>131</v>
      </c>
      <c r="B14" s="9" t="s">
        <v>111</v>
      </c>
      <c r="C14" s="9">
        <v>0</v>
      </c>
      <c r="D14" s="9">
        <v>118.8</v>
      </c>
      <c r="E14" s="9">
        <v>59.5</v>
      </c>
      <c r="F14" s="9">
        <v>13.5</v>
      </c>
      <c r="G14" s="9">
        <v>350</v>
      </c>
      <c r="H14" s="9">
        <v>11.1</v>
      </c>
      <c r="I14" s="9">
        <v>10</v>
      </c>
      <c r="J14" s="9">
        <v>18</v>
      </c>
      <c r="K14" s="9">
        <v>1.05</v>
      </c>
      <c r="L14" s="9">
        <v>171749</v>
      </c>
      <c r="M14" s="9">
        <v>22073</v>
      </c>
      <c r="N14" s="9">
        <f>N12</f>
        <v>13.06</v>
      </c>
      <c r="O14" s="9">
        <f t="shared" ref="O14:R14" si="7">O12</f>
        <v>11.48</v>
      </c>
      <c r="P14" s="9">
        <f t="shared" si="7"/>
        <v>1.58</v>
      </c>
      <c r="Q14" s="9">
        <f t="shared" si="7"/>
        <v>0.44</v>
      </c>
      <c r="R14" s="9">
        <f t="shared" si="7"/>
        <v>2.02</v>
      </c>
      <c r="S14" s="46">
        <v>481.85481931194801</v>
      </c>
      <c r="T14" s="46">
        <v>22783.796245043297</v>
      </c>
      <c r="U14" s="46">
        <v>23.256990819056789</v>
      </c>
      <c r="V14" s="46">
        <v>18.092582845765467</v>
      </c>
      <c r="W14" s="46">
        <v>15.982983009261178</v>
      </c>
    </row>
    <row r="15" spans="1:23">
      <c r="A15" t="s">
        <v>132</v>
      </c>
      <c r="B15" s="9" t="s">
        <v>111</v>
      </c>
      <c r="C15" s="9">
        <v>1000</v>
      </c>
      <c r="D15" s="9">
        <v>108</v>
      </c>
      <c r="E15" s="9">
        <v>55</v>
      </c>
      <c r="F15" s="9">
        <v>13.5</v>
      </c>
      <c r="G15" s="9">
        <v>350</v>
      </c>
      <c r="H15" s="9">
        <v>11.1</v>
      </c>
      <c r="I15" s="9">
        <v>10</v>
      </c>
      <c r="J15" s="9">
        <v>18</v>
      </c>
      <c r="K15" s="9">
        <v>1.05</v>
      </c>
      <c r="L15" s="9">
        <v>264792</v>
      </c>
      <c r="M15" s="9">
        <v>22581</v>
      </c>
      <c r="N15" s="30">
        <f>N11</f>
        <v>13.14</v>
      </c>
      <c r="O15" s="30">
        <f t="shared" ref="O15:R15" si="8">O11</f>
        <v>11.83</v>
      </c>
      <c r="P15" s="30">
        <f t="shared" si="8"/>
        <v>1.31</v>
      </c>
      <c r="Q15" s="30">
        <f t="shared" si="8"/>
        <v>0.36</v>
      </c>
      <c r="R15" s="30">
        <f t="shared" si="8"/>
        <v>1.67</v>
      </c>
      <c r="S15" s="46">
        <v>459.62210951991199</v>
      </c>
      <c r="T15" s="46">
        <v>18578.499283487257</v>
      </c>
      <c r="U15" s="46">
        <v>26.813331746142037</v>
      </c>
      <c r="V15" s="46">
        <v>15.517951632420745</v>
      </c>
      <c r="W15" s="46">
        <v>13.032939515079633</v>
      </c>
    </row>
    <row r="16" spans="1:23">
      <c r="A16" t="s">
        <v>133</v>
      </c>
      <c r="B16" s="9" t="s">
        <v>111</v>
      </c>
      <c r="C16" s="9">
        <v>1000</v>
      </c>
      <c r="D16" s="9">
        <v>118.8</v>
      </c>
      <c r="E16" s="9">
        <v>55</v>
      </c>
      <c r="F16" s="9">
        <v>13.5</v>
      </c>
      <c r="G16" s="9">
        <v>350</v>
      </c>
      <c r="H16" s="9">
        <v>11.1</v>
      </c>
      <c r="I16" s="9">
        <v>10</v>
      </c>
      <c r="J16" s="9">
        <v>18</v>
      </c>
      <c r="K16" s="9">
        <v>1.05</v>
      </c>
      <c r="L16" s="9">
        <v>264792</v>
      </c>
      <c r="M16" s="9">
        <v>22581</v>
      </c>
      <c r="N16" s="9">
        <f>N14</f>
        <v>13.06</v>
      </c>
      <c r="O16" s="9">
        <f t="shared" ref="O16:R16" si="9">O14</f>
        <v>11.48</v>
      </c>
      <c r="P16" s="9">
        <f t="shared" si="9"/>
        <v>1.58</v>
      </c>
      <c r="Q16" s="9">
        <f t="shared" si="9"/>
        <v>0.44</v>
      </c>
      <c r="R16" s="9">
        <f t="shared" si="9"/>
        <v>2.02</v>
      </c>
      <c r="S16" s="46">
        <v>466.41895478070097</v>
      </c>
      <c r="T16" s="46">
        <v>20785.699346203372</v>
      </c>
      <c r="U16" s="46">
        <v>23.92227612693873</v>
      </c>
      <c r="V16" s="46">
        <v>17.464897262078043</v>
      </c>
      <c r="W16" s="46">
        <v>14.581304884968626</v>
      </c>
    </row>
    <row r="17" spans="1:23">
      <c r="A17" t="s">
        <v>134</v>
      </c>
      <c r="B17" s="9" t="s">
        <v>111</v>
      </c>
      <c r="C17" s="9">
        <v>1000</v>
      </c>
      <c r="D17" s="9">
        <v>108</v>
      </c>
      <c r="E17" s="9">
        <v>59.5</v>
      </c>
      <c r="F17" s="9">
        <v>13.5</v>
      </c>
      <c r="G17" s="9">
        <v>350</v>
      </c>
      <c r="H17" s="9">
        <v>11.1</v>
      </c>
      <c r="I17" s="9">
        <v>10</v>
      </c>
      <c r="J17" s="9">
        <v>18</v>
      </c>
      <c r="K17" s="9">
        <v>1.05</v>
      </c>
      <c r="L17" s="9">
        <v>264792</v>
      </c>
      <c r="M17" s="9">
        <v>22581</v>
      </c>
      <c r="N17" s="30">
        <f>N11</f>
        <v>13.14</v>
      </c>
      <c r="O17" s="30">
        <f t="shared" ref="O17:R17" si="10">O11</f>
        <v>11.83</v>
      </c>
      <c r="P17" s="30">
        <f t="shared" si="10"/>
        <v>1.31</v>
      </c>
      <c r="Q17" s="30">
        <f t="shared" si="10"/>
        <v>0.36</v>
      </c>
      <c r="R17" s="30">
        <f t="shared" si="10"/>
        <v>1.67</v>
      </c>
      <c r="S17" s="46">
        <v>469.46195690340102</v>
      </c>
      <c r="T17" s="46">
        <v>20135.15616984466</v>
      </c>
      <c r="U17" s="46">
        <v>26.16325129573142</v>
      </c>
      <c r="V17" s="46">
        <v>15.995709709135665</v>
      </c>
      <c r="W17" s="46">
        <v>14.124944565436969</v>
      </c>
    </row>
    <row r="18" spans="1:23">
      <c r="A18" t="s">
        <v>135</v>
      </c>
      <c r="B18" s="11" t="s">
        <v>111</v>
      </c>
      <c r="C18" s="11">
        <v>1000</v>
      </c>
      <c r="D18" s="11">
        <v>118.8</v>
      </c>
      <c r="E18" s="11">
        <v>59.5</v>
      </c>
      <c r="F18" s="11">
        <v>13.5</v>
      </c>
      <c r="G18" s="9">
        <v>350</v>
      </c>
      <c r="H18" s="9">
        <v>11.1</v>
      </c>
      <c r="I18" s="9">
        <v>10</v>
      </c>
      <c r="J18" s="9">
        <v>18</v>
      </c>
      <c r="K18" s="9">
        <v>1.05</v>
      </c>
      <c r="L18" s="9">
        <v>264792</v>
      </c>
      <c r="M18" s="9">
        <v>22581</v>
      </c>
      <c r="N18" s="9">
        <f>N16</f>
        <v>13.06</v>
      </c>
      <c r="O18" s="9">
        <f t="shared" ref="O18:R18" si="11">O16</f>
        <v>11.48</v>
      </c>
      <c r="P18" s="9">
        <f t="shared" si="11"/>
        <v>1.58</v>
      </c>
      <c r="Q18" s="9">
        <f t="shared" si="11"/>
        <v>0.44</v>
      </c>
      <c r="R18" s="9">
        <f t="shared" si="11"/>
        <v>2.02</v>
      </c>
      <c r="S18" s="46">
        <v>476.39486342085701</v>
      </c>
      <c r="T18" s="46">
        <v>22504.992026582171</v>
      </c>
      <c r="U18" s="46">
        <v>23.345252118472938</v>
      </c>
      <c r="V18" s="46">
        <v>18.004289972299109</v>
      </c>
      <c r="W18" s="46">
        <v>15.787400015160976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7"/>
  <dimension ref="B1:AN119"/>
  <sheetViews>
    <sheetView tabSelected="1" topLeftCell="A7" zoomScale="70" zoomScaleNormal="70" workbookViewId="0">
      <selection activeCell="V18" sqref="V18"/>
    </sheetView>
  </sheetViews>
  <sheetFormatPr defaultRowHeight="16.5"/>
  <cols>
    <col min="2" max="2" width="10.625" bestFit="1" customWidth="1"/>
    <col min="5" max="5" width="9.625" bestFit="1" customWidth="1"/>
    <col min="6" max="6" width="11.5" customWidth="1"/>
    <col min="7" max="10" width="10.75" bestFit="1" customWidth="1"/>
    <col min="11" max="27" width="12" bestFit="1" customWidth="1"/>
    <col min="32" max="32" width="21.875" customWidth="1"/>
    <col min="33" max="33" width="13.25" customWidth="1"/>
    <col min="34" max="34" width="13.125" customWidth="1"/>
    <col min="35" max="36" width="12.75" customWidth="1"/>
    <col min="37" max="37" width="11.625" customWidth="1"/>
    <col min="38" max="38" width="11.875" customWidth="1"/>
    <col min="39" max="39" width="12" customWidth="1"/>
    <col min="40" max="40" width="13.5" customWidth="1"/>
  </cols>
  <sheetData>
    <row r="1" spans="2:20">
      <c r="B1" s="208" t="s">
        <v>190</v>
      </c>
      <c r="C1" s="209"/>
      <c r="D1" s="209"/>
      <c r="E1" s="209"/>
      <c r="F1" s="209"/>
      <c r="G1" s="209"/>
      <c r="H1" s="209"/>
      <c r="I1" s="209"/>
      <c r="J1" s="210"/>
    </row>
    <row r="2" spans="2:20">
      <c r="B2" s="81" t="s">
        <v>180</v>
      </c>
      <c r="C2" s="191">
        <v>13</v>
      </c>
      <c r="D2" s="191"/>
      <c r="E2" s="191"/>
      <c r="F2" s="191"/>
      <c r="G2" s="191"/>
      <c r="H2" s="191"/>
      <c r="I2" s="191"/>
      <c r="J2" s="192"/>
    </row>
    <row r="3" spans="2:20">
      <c r="B3" s="82" t="s">
        <v>179</v>
      </c>
      <c r="C3" s="79">
        <v>1000</v>
      </c>
      <c r="D3" s="79">
        <v>1000</v>
      </c>
      <c r="E3" s="79">
        <v>1000</v>
      </c>
      <c r="F3" s="79">
        <v>1000</v>
      </c>
      <c r="G3" s="80">
        <v>0</v>
      </c>
      <c r="H3" s="80">
        <v>0</v>
      </c>
      <c r="I3" s="80">
        <v>0</v>
      </c>
      <c r="J3" s="83">
        <v>0</v>
      </c>
    </row>
    <row r="4" spans="2:20">
      <c r="B4" s="81" t="s">
        <v>181</v>
      </c>
      <c r="C4" s="191">
        <v>350</v>
      </c>
      <c r="D4" s="191"/>
      <c r="E4" s="191"/>
      <c r="F4" s="191"/>
      <c r="G4" s="191"/>
      <c r="H4" s="191"/>
      <c r="I4" s="191"/>
      <c r="J4" s="192"/>
    </row>
    <row r="5" spans="2:20">
      <c r="B5" s="82" t="s">
        <v>182</v>
      </c>
      <c r="C5" s="79">
        <v>108</v>
      </c>
      <c r="D5" s="79">
        <v>108</v>
      </c>
      <c r="E5" s="79">
        <v>118.8</v>
      </c>
      <c r="F5" s="79">
        <v>118.8</v>
      </c>
      <c r="G5" s="80">
        <v>108</v>
      </c>
      <c r="H5" s="80">
        <v>108</v>
      </c>
      <c r="I5" s="80">
        <v>118.8</v>
      </c>
      <c r="J5" s="83">
        <v>118.8</v>
      </c>
    </row>
    <row r="6" spans="2:20">
      <c r="B6" s="81" t="s">
        <v>183</v>
      </c>
      <c r="C6" s="191">
        <v>18</v>
      </c>
      <c r="D6" s="191"/>
      <c r="E6" s="191"/>
      <c r="F6" s="191"/>
      <c r="G6" s="191"/>
      <c r="H6" s="191"/>
      <c r="I6" s="191"/>
      <c r="J6" s="192"/>
    </row>
    <row r="7" spans="2:20">
      <c r="B7" s="81" t="s">
        <v>184</v>
      </c>
      <c r="C7" s="191" t="s">
        <v>185</v>
      </c>
      <c r="D7" s="191"/>
      <c r="E7" s="191"/>
      <c r="F7" s="191"/>
      <c r="G7" s="191"/>
      <c r="H7" s="191"/>
      <c r="I7" s="191"/>
      <c r="J7" s="192"/>
    </row>
    <row r="8" spans="2:20">
      <c r="B8" s="82" t="s">
        <v>187</v>
      </c>
      <c r="C8" s="79">
        <v>59.5</v>
      </c>
      <c r="D8" s="79">
        <v>55</v>
      </c>
      <c r="E8" s="79">
        <v>59.5</v>
      </c>
      <c r="F8" s="79">
        <v>55</v>
      </c>
      <c r="G8" s="80">
        <v>59.5</v>
      </c>
      <c r="H8" s="80">
        <v>55</v>
      </c>
      <c r="I8" s="80">
        <v>59.5</v>
      </c>
      <c r="J8" s="83">
        <v>55</v>
      </c>
    </row>
    <row r="9" spans="2:20">
      <c r="B9" s="193"/>
      <c r="C9" s="194"/>
      <c r="D9" s="194"/>
      <c r="E9" s="194"/>
      <c r="F9" s="194"/>
      <c r="G9" s="194"/>
      <c r="H9" s="194"/>
      <c r="I9" s="194"/>
      <c r="J9" s="195"/>
    </row>
    <row r="10" spans="2:20">
      <c r="B10" s="81" t="s">
        <v>186</v>
      </c>
      <c r="C10" s="97">
        <v>472.4</v>
      </c>
      <c r="D10" s="77">
        <v>465.7</v>
      </c>
      <c r="E10" s="77">
        <v>475.43</v>
      </c>
      <c r="F10" s="77">
        <v>469.88</v>
      </c>
      <c r="G10" s="97">
        <v>474.5</v>
      </c>
      <c r="H10" s="77">
        <v>468.6</v>
      </c>
      <c r="I10" s="77">
        <v>477.38</v>
      </c>
      <c r="J10" s="84">
        <v>472.08</v>
      </c>
    </row>
    <row r="11" spans="2:20" ht="17.25" thickBot="1">
      <c r="B11" s="85"/>
      <c r="C11" s="86"/>
      <c r="D11" s="86"/>
      <c r="E11" s="86"/>
      <c r="F11" s="86" t="s">
        <v>195</v>
      </c>
      <c r="G11" s="86" t="s">
        <v>193</v>
      </c>
      <c r="H11" s="86" t="s">
        <v>192</v>
      </c>
      <c r="I11" s="86" t="s">
        <v>194</v>
      </c>
      <c r="J11" s="87"/>
    </row>
    <row r="12" spans="2:20" ht="17.25" thickBot="1">
      <c r="D12" s="14"/>
      <c r="E12" s="14"/>
      <c r="F12" s="14"/>
      <c r="G12" s="14"/>
      <c r="H12" s="14"/>
      <c r="I12" s="14"/>
      <c r="J12" s="14"/>
    </row>
    <row r="13" spans="2:20" ht="21" customHeight="1">
      <c r="B13" s="211" t="s">
        <v>189</v>
      </c>
      <c r="C13" s="212"/>
      <c r="D13" s="212"/>
      <c r="E13" s="212"/>
      <c r="F13" s="212"/>
      <c r="G13" s="212"/>
      <c r="H13" s="212"/>
      <c r="I13" s="212"/>
      <c r="J13" s="213"/>
      <c r="L13" s="211" t="s">
        <v>191</v>
      </c>
      <c r="M13" s="212"/>
      <c r="N13" s="212"/>
      <c r="O13" s="212"/>
      <c r="P13" s="212"/>
      <c r="Q13" s="212"/>
      <c r="R13" s="212"/>
      <c r="S13" s="212"/>
      <c r="T13" s="213"/>
    </row>
    <row r="14" spans="2:20">
      <c r="B14" s="81" t="s">
        <v>180</v>
      </c>
      <c r="C14" s="77">
        <v>12.64</v>
      </c>
      <c r="D14" s="77">
        <v>12.64</v>
      </c>
      <c r="E14" s="77">
        <v>12.56</v>
      </c>
      <c r="F14" s="77">
        <v>12.56</v>
      </c>
      <c r="G14" s="78">
        <v>12.64</v>
      </c>
      <c r="H14" s="78">
        <v>12.64</v>
      </c>
      <c r="I14" s="78">
        <v>12.56</v>
      </c>
      <c r="J14" s="84">
        <v>12.56</v>
      </c>
      <c r="L14" s="81" t="s">
        <v>180</v>
      </c>
      <c r="M14" s="78">
        <v>13.14</v>
      </c>
      <c r="N14" s="78">
        <v>13.14</v>
      </c>
      <c r="O14" s="78">
        <v>13.06</v>
      </c>
      <c r="P14" s="78">
        <v>13.06</v>
      </c>
      <c r="Q14" s="78">
        <v>13.14</v>
      </c>
      <c r="R14" s="78">
        <v>13.14</v>
      </c>
      <c r="S14" s="78">
        <v>13.06</v>
      </c>
      <c r="T14" s="84">
        <v>13.06</v>
      </c>
    </row>
    <row r="15" spans="2:20">
      <c r="B15" s="81" t="s">
        <v>179</v>
      </c>
      <c r="C15" s="79">
        <v>1000</v>
      </c>
      <c r="D15" s="79">
        <v>1000</v>
      </c>
      <c r="E15" s="79">
        <v>1000</v>
      </c>
      <c r="F15" s="79">
        <v>1000</v>
      </c>
      <c r="G15" s="80">
        <v>0</v>
      </c>
      <c r="H15" s="80">
        <v>0</v>
      </c>
      <c r="I15" s="80">
        <v>0</v>
      </c>
      <c r="J15" s="83">
        <v>0</v>
      </c>
      <c r="L15" s="81" t="s">
        <v>179</v>
      </c>
      <c r="M15" s="79">
        <v>1000</v>
      </c>
      <c r="N15" s="79">
        <v>1000</v>
      </c>
      <c r="O15" s="79">
        <v>1000</v>
      </c>
      <c r="P15" s="79">
        <v>1000</v>
      </c>
      <c r="Q15" s="80">
        <v>0</v>
      </c>
      <c r="R15" s="80">
        <v>0</v>
      </c>
      <c r="S15" s="80">
        <v>0</v>
      </c>
      <c r="T15" s="83">
        <v>0</v>
      </c>
    </row>
    <row r="16" spans="2:20">
      <c r="B16" s="81" t="s">
        <v>181</v>
      </c>
      <c r="C16" s="191">
        <v>350</v>
      </c>
      <c r="D16" s="191"/>
      <c r="E16" s="191"/>
      <c r="F16" s="191"/>
      <c r="G16" s="191"/>
      <c r="H16" s="191"/>
      <c r="I16" s="191"/>
      <c r="J16" s="192"/>
      <c r="L16" s="81" t="s">
        <v>181</v>
      </c>
      <c r="M16" s="191">
        <v>350</v>
      </c>
      <c r="N16" s="191"/>
      <c r="O16" s="191"/>
      <c r="P16" s="191"/>
      <c r="Q16" s="191"/>
      <c r="R16" s="191"/>
      <c r="S16" s="191"/>
      <c r="T16" s="192"/>
    </row>
    <row r="17" spans="2:20">
      <c r="B17" s="81" t="s">
        <v>182</v>
      </c>
      <c r="C17" s="79">
        <v>108</v>
      </c>
      <c r="D17" s="79">
        <v>108</v>
      </c>
      <c r="E17" s="79">
        <v>118.8</v>
      </c>
      <c r="F17" s="79">
        <v>118.8</v>
      </c>
      <c r="G17" s="80">
        <v>108</v>
      </c>
      <c r="H17" s="80">
        <v>108</v>
      </c>
      <c r="I17" s="80">
        <v>118.8</v>
      </c>
      <c r="J17" s="83">
        <v>118.8</v>
      </c>
      <c r="L17" s="81" t="s">
        <v>182</v>
      </c>
      <c r="M17" s="79">
        <v>108</v>
      </c>
      <c r="N17" s="79">
        <v>108</v>
      </c>
      <c r="O17" s="79">
        <v>118.8</v>
      </c>
      <c r="P17" s="79">
        <v>118.8</v>
      </c>
      <c r="Q17" s="80">
        <v>108</v>
      </c>
      <c r="R17" s="80">
        <v>108</v>
      </c>
      <c r="S17" s="80">
        <v>118.8</v>
      </c>
      <c r="T17" s="83">
        <v>118.8</v>
      </c>
    </row>
    <row r="18" spans="2:20">
      <c r="B18" s="81" t="s">
        <v>183</v>
      </c>
      <c r="C18" s="191">
        <v>18</v>
      </c>
      <c r="D18" s="191"/>
      <c r="E18" s="191"/>
      <c r="F18" s="191"/>
      <c r="G18" s="191"/>
      <c r="H18" s="191"/>
      <c r="I18" s="191"/>
      <c r="J18" s="192"/>
      <c r="L18" s="81" t="s">
        <v>183</v>
      </c>
      <c r="M18" s="191">
        <v>18</v>
      </c>
      <c r="N18" s="191"/>
      <c r="O18" s="191"/>
      <c r="P18" s="191"/>
      <c r="Q18" s="191"/>
      <c r="R18" s="191"/>
      <c r="S18" s="191"/>
      <c r="T18" s="192"/>
    </row>
    <row r="19" spans="2:20">
      <c r="B19" s="81" t="s">
        <v>184</v>
      </c>
      <c r="C19" s="191" t="s">
        <v>185</v>
      </c>
      <c r="D19" s="191"/>
      <c r="E19" s="191"/>
      <c r="F19" s="191"/>
      <c r="G19" s="191"/>
      <c r="H19" s="191"/>
      <c r="I19" s="191"/>
      <c r="J19" s="192"/>
      <c r="L19" s="81" t="s">
        <v>184</v>
      </c>
      <c r="M19" s="191" t="s">
        <v>185</v>
      </c>
      <c r="N19" s="191"/>
      <c r="O19" s="191"/>
      <c r="P19" s="191"/>
      <c r="Q19" s="191"/>
      <c r="R19" s="191"/>
      <c r="S19" s="191"/>
      <c r="T19" s="192"/>
    </row>
    <row r="20" spans="2:20">
      <c r="B20" s="81" t="s">
        <v>187</v>
      </c>
      <c r="C20" s="79">
        <v>59.5</v>
      </c>
      <c r="D20" s="79">
        <v>55</v>
      </c>
      <c r="E20" s="79">
        <v>59.5</v>
      </c>
      <c r="F20" s="79">
        <v>55</v>
      </c>
      <c r="G20" s="80">
        <v>59.5</v>
      </c>
      <c r="H20" s="80">
        <v>55</v>
      </c>
      <c r="I20" s="80">
        <v>59.5</v>
      </c>
      <c r="J20" s="83">
        <v>55</v>
      </c>
      <c r="L20" s="81" t="s">
        <v>187</v>
      </c>
      <c r="M20" s="79">
        <v>59.5</v>
      </c>
      <c r="N20" s="79">
        <v>55</v>
      </c>
      <c r="O20" s="79">
        <v>59.5</v>
      </c>
      <c r="P20" s="79">
        <v>55</v>
      </c>
      <c r="Q20" s="80">
        <v>59.5</v>
      </c>
      <c r="R20" s="80">
        <v>55</v>
      </c>
      <c r="S20" s="80">
        <v>59.5</v>
      </c>
      <c r="T20" s="83">
        <v>55</v>
      </c>
    </row>
    <row r="21" spans="2:20">
      <c r="B21" s="193"/>
      <c r="C21" s="194"/>
      <c r="D21" s="194"/>
      <c r="E21" s="194"/>
      <c r="F21" s="194"/>
      <c r="G21" s="194"/>
      <c r="H21" s="194"/>
      <c r="I21" s="194"/>
      <c r="J21" s="195"/>
      <c r="L21" s="193"/>
      <c r="M21" s="194"/>
      <c r="N21" s="194"/>
      <c r="O21" s="194"/>
      <c r="P21" s="194"/>
      <c r="Q21" s="194"/>
      <c r="R21" s="194"/>
      <c r="S21" s="194"/>
      <c r="T21" s="195"/>
    </row>
    <row r="22" spans="2:20">
      <c r="B22" s="81" t="s">
        <v>186</v>
      </c>
      <c r="C22" s="77">
        <v>470.51</v>
      </c>
      <c r="D22" s="98">
        <v>460.67</v>
      </c>
      <c r="E22" s="77">
        <v>477.21</v>
      </c>
      <c r="F22" s="78">
        <v>467.27</v>
      </c>
      <c r="G22" s="78">
        <v>475.75</v>
      </c>
      <c r="H22" s="78">
        <v>465.55</v>
      </c>
      <c r="I22" s="98">
        <v>482.73</v>
      </c>
      <c r="J22" s="84">
        <v>472.41</v>
      </c>
      <c r="L22" s="81" t="s">
        <v>186</v>
      </c>
      <c r="M22" s="4">
        <v>469.46</v>
      </c>
      <c r="N22" s="4">
        <v>459.62</v>
      </c>
      <c r="O22" s="4">
        <v>476.39</v>
      </c>
      <c r="P22" s="4">
        <v>466.42</v>
      </c>
      <c r="Q22" s="4">
        <v>474.63</v>
      </c>
      <c r="R22" s="4">
        <v>464.43</v>
      </c>
      <c r="S22" s="4">
        <v>481.85</v>
      </c>
      <c r="T22" s="115">
        <v>471.5</v>
      </c>
    </row>
    <row r="23" spans="2:20" ht="17.25" thickBot="1">
      <c r="B23" s="88"/>
      <c r="C23" s="86" t="s">
        <v>126</v>
      </c>
      <c r="D23" s="86" t="s">
        <v>124</v>
      </c>
      <c r="E23" s="86" t="s">
        <v>127</v>
      </c>
      <c r="F23" s="86" t="s">
        <v>125</v>
      </c>
      <c r="G23" s="86" t="s">
        <v>122</v>
      </c>
      <c r="H23" s="86" t="s">
        <v>120</v>
      </c>
      <c r="I23" s="86" t="s">
        <v>123</v>
      </c>
      <c r="J23" s="87" t="s">
        <v>121</v>
      </c>
      <c r="L23" s="88"/>
      <c r="M23" s="111" t="s">
        <v>134</v>
      </c>
      <c r="N23" s="111" t="s">
        <v>132</v>
      </c>
      <c r="O23" s="111" t="s">
        <v>135</v>
      </c>
      <c r="P23" s="111" t="s">
        <v>133</v>
      </c>
      <c r="Q23" s="111" t="s">
        <v>130</v>
      </c>
      <c r="R23" s="111" t="s">
        <v>128</v>
      </c>
      <c r="S23" s="111" t="s">
        <v>131</v>
      </c>
      <c r="T23" s="114" t="s">
        <v>129</v>
      </c>
    </row>
    <row r="24" spans="2:20" ht="17.25" thickBot="1">
      <c r="B24" s="88" t="s">
        <v>188</v>
      </c>
      <c r="C24" s="86">
        <v>0.93</v>
      </c>
      <c r="D24" s="86">
        <v>0.86</v>
      </c>
      <c r="E24" s="86">
        <v>1.04</v>
      </c>
      <c r="F24" s="86">
        <v>0.96</v>
      </c>
      <c r="G24" s="86">
        <v>0.94</v>
      </c>
      <c r="H24" s="86">
        <v>0.87</v>
      </c>
      <c r="I24" s="86">
        <v>1.05</v>
      </c>
      <c r="J24" s="87">
        <v>0.97</v>
      </c>
      <c r="L24" s="88" t="s">
        <v>188</v>
      </c>
      <c r="M24" s="111">
        <v>0.93</v>
      </c>
      <c r="N24" s="111">
        <v>0.86</v>
      </c>
      <c r="O24" s="111">
        <v>1.04</v>
      </c>
      <c r="P24" s="111">
        <v>0.96</v>
      </c>
      <c r="Q24" s="111">
        <v>0.94</v>
      </c>
      <c r="R24" s="111">
        <v>0.87</v>
      </c>
      <c r="S24" s="111">
        <v>1.05</v>
      </c>
      <c r="T24" s="114">
        <v>0.97</v>
      </c>
    </row>
    <row r="25" spans="2:20" ht="17.25" thickBot="1">
      <c r="C25" s="76" t="s">
        <v>196</v>
      </c>
      <c r="D25" s="76" t="s">
        <v>196</v>
      </c>
      <c r="E25" s="76"/>
      <c r="F25" s="76"/>
      <c r="G25" s="76" t="s">
        <v>196</v>
      </c>
      <c r="H25" s="76" t="s">
        <v>196</v>
      </c>
      <c r="M25" s="76" t="s">
        <v>196</v>
      </c>
      <c r="N25" s="76" t="s">
        <v>196</v>
      </c>
      <c r="O25" s="76"/>
      <c r="P25" s="76"/>
      <c r="Q25" s="76" t="s">
        <v>196</v>
      </c>
      <c r="R25" s="76" t="s">
        <v>196</v>
      </c>
    </row>
    <row r="26" spans="2:20">
      <c r="B26" s="99" t="s">
        <v>199</v>
      </c>
      <c r="C26" s="102">
        <v>0.36</v>
      </c>
      <c r="D26" s="102">
        <v>0.36</v>
      </c>
      <c r="E26" s="102">
        <v>0.44</v>
      </c>
      <c r="F26" s="102">
        <v>0.44</v>
      </c>
      <c r="G26" s="103">
        <v>0.36</v>
      </c>
      <c r="H26" s="103">
        <v>0.36</v>
      </c>
      <c r="I26" s="103">
        <v>0.44</v>
      </c>
      <c r="J26" s="104">
        <v>0.44</v>
      </c>
      <c r="L26" s="99" t="s">
        <v>199</v>
      </c>
      <c r="M26" s="102">
        <v>0.36</v>
      </c>
      <c r="N26" s="102">
        <v>0.36</v>
      </c>
      <c r="O26" s="102">
        <v>0.44</v>
      </c>
      <c r="P26" s="102">
        <v>0.44</v>
      </c>
      <c r="Q26" s="103">
        <v>0.36</v>
      </c>
      <c r="R26" s="103">
        <v>0.36</v>
      </c>
      <c r="S26" s="103">
        <v>0.44</v>
      </c>
      <c r="T26" s="104">
        <v>0.44</v>
      </c>
    </row>
    <row r="27" spans="2:20">
      <c r="B27" s="100" t="s">
        <v>200</v>
      </c>
      <c r="C27" s="79">
        <v>0.99</v>
      </c>
      <c r="D27" s="79">
        <v>0.99</v>
      </c>
      <c r="E27" s="79">
        <v>1.2</v>
      </c>
      <c r="F27" s="79">
        <v>1.2</v>
      </c>
      <c r="G27" s="105">
        <v>0.99</v>
      </c>
      <c r="H27" s="105">
        <v>0.99</v>
      </c>
      <c r="I27" s="105">
        <v>1.2</v>
      </c>
      <c r="J27" s="106">
        <v>1.2</v>
      </c>
      <c r="L27" s="100" t="s">
        <v>200</v>
      </c>
      <c r="M27" s="79">
        <v>1.31</v>
      </c>
      <c r="N27" s="79">
        <v>1.31</v>
      </c>
      <c r="O27" s="79">
        <v>1.58</v>
      </c>
      <c r="P27" s="79">
        <v>1.58</v>
      </c>
      <c r="Q27" s="105">
        <v>1.31</v>
      </c>
      <c r="R27" s="105">
        <v>1.31</v>
      </c>
      <c r="S27" s="105">
        <v>1.58</v>
      </c>
      <c r="T27" s="106">
        <v>1.58</v>
      </c>
    </row>
    <row r="28" spans="2:20">
      <c r="B28" s="100" t="s">
        <v>201</v>
      </c>
      <c r="C28" s="79">
        <v>1.35</v>
      </c>
      <c r="D28" s="79">
        <v>1.35</v>
      </c>
      <c r="E28" s="79">
        <v>1.64</v>
      </c>
      <c r="F28" s="79">
        <v>1.64</v>
      </c>
      <c r="G28" s="105">
        <v>1.35</v>
      </c>
      <c r="H28" s="105">
        <v>1.35</v>
      </c>
      <c r="I28" s="105">
        <v>1.64</v>
      </c>
      <c r="J28" s="106">
        <v>1.64</v>
      </c>
      <c r="L28" s="100" t="s">
        <v>201</v>
      </c>
      <c r="M28" s="79">
        <v>1.67</v>
      </c>
      <c r="N28" s="79">
        <v>1.67</v>
      </c>
      <c r="O28" s="79">
        <v>2.02</v>
      </c>
      <c r="P28" s="79">
        <v>2.02</v>
      </c>
      <c r="Q28" s="105">
        <v>1.67</v>
      </c>
      <c r="R28" s="105">
        <v>1.67</v>
      </c>
      <c r="S28" s="105">
        <v>2.02</v>
      </c>
      <c r="T28" s="106">
        <v>2.02</v>
      </c>
    </row>
    <row r="29" spans="2:20">
      <c r="B29" s="100" t="s">
        <v>202</v>
      </c>
      <c r="C29" s="79">
        <v>20170.009999999998</v>
      </c>
      <c r="D29" s="79">
        <v>18613.349999999999</v>
      </c>
      <c r="E29" s="79">
        <v>22528.23</v>
      </c>
      <c r="F29" s="79">
        <v>20814.740000000002</v>
      </c>
      <c r="G29" s="105">
        <v>20413.96</v>
      </c>
      <c r="H29" s="105">
        <v>18829.88</v>
      </c>
      <c r="I29" s="105">
        <v>22812.84</v>
      </c>
      <c r="J29" s="106">
        <v>21076.12</v>
      </c>
      <c r="L29" s="100" t="s">
        <v>202</v>
      </c>
      <c r="M29" s="79">
        <v>20135.15616984466</v>
      </c>
      <c r="N29" s="79">
        <v>18578.499283487257</v>
      </c>
      <c r="O29" s="79">
        <v>22504.992026582171</v>
      </c>
      <c r="P29" s="79">
        <v>20785.699346203372</v>
      </c>
      <c r="Q29" s="105">
        <v>20373.3</v>
      </c>
      <c r="R29" s="105">
        <v>18799.22</v>
      </c>
      <c r="S29" s="116">
        <v>22783.796245043297</v>
      </c>
      <c r="T29" s="117">
        <v>21041.269879767398</v>
      </c>
    </row>
    <row r="30" spans="2:20">
      <c r="B30" s="100" t="s">
        <v>203</v>
      </c>
      <c r="C30" s="79">
        <v>25.4</v>
      </c>
      <c r="D30" s="79">
        <v>26.03</v>
      </c>
      <c r="E30" s="79">
        <v>22.7</v>
      </c>
      <c r="F30" s="79">
        <v>23.26</v>
      </c>
      <c r="G30" s="105">
        <v>25.3</v>
      </c>
      <c r="H30" s="105">
        <v>25.94</v>
      </c>
      <c r="I30" s="105">
        <v>22.61</v>
      </c>
      <c r="J30" s="106">
        <v>23.18</v>
      </c>
      <c r="L30" s="100" t="s">
        <v>203</v>
      </c>
      <c r="M30" s="120">
        <v>26.16325129573142</v>
      </c>
      <c r="N30" s="120">
        <v>26.813331746142037</v>
      </c>
      <c r="O30" s="120">
        <v>23.345252118472938</v>
      </c>
      <c r="P30" s="120">
        <v>23.92227612693873</v>
      </c>
      <c r="Q30" s="121">
        <v>26.07</v>
      </c>
      <c r="R30" s="121">
        <v>26.72</v>
      </c>
      <c r="S30" s="122">
        <v>23.256990819056789</v>
      </c>
      <c r="T30" s="123">
        <v>23.837284462970253</v>
      </c>
    </row>
    <row r="31" spans="2:20">
      <c r="B31" s="100" t="s">
        <v>204</v>
      </c>
      <c r="C31" s="79">
        <v>16.43</v>
      </c>
      <c r="D31" s="79">
        <v>15.94</v>
      </c>
      <c r="E31" s="79">
        <v>18.45</v>
      </c>
      <c r="F31" s="79">
        <v>17.899999999999999</v>
      </c>
      <c r="G31" s="105">
        <v>16.510000000000002</v>
      </c>
      <c r="H31" s="105">
        <v>16.010000000000002</v>
      </c>
      <c r="I31" s="105">
        <v>18.54</v>
      </c>
      <c r="J31" s="106">
        <v>17.98</v>
      </c>
      <c r="L31" s="100" t="s">
        <v>204</v>
      </c>
      <c r="M31" s="112">
        <v>16</v>
      </c>
      <c r="N31" s="112">
        <v>15.517951632420745</v>
      </c>
      <c r="O31" s="112">
        <v>18.004289972299109</v>
      </c>
      <c r="P31" s="112">
        <v>17.464897262078043</v>
      </c>
      <c r="Q31" s="105">
        <v>16.07</v>
      </c>
      <c r="R31" s="105">
        <v>15.59</v>
      </c>
      <c r="S31" s="116">
        <v>18.092582845765467</v>
      </c>
      <c r="T31" s="117">
        <v>17.544348960241873</v>
      </c>
    </row>
    <row r="32" spans="2:20" ht="17.25" thickBot="1">
      <c r="B32" s="101" t="s">
        <v>205</v>
      </c>
      <c r="C32" s="107">
        <v>14.15</v>
      </c>
      <c r="D32" s="107">
        <v>13.06</v>
      </c>
      <c r="E32" s="107">
        <v>15.8</v>
      </c>
      <c r="F32" s="107">
        <v>14.6</v>
      </c>
      <c r="G32" s="108">
        <v>14.32</v>
      </c>
      <c r="H32" s="108">
        <v>13.22</v>
      </c>
      <c r="I32" s="108">
        <v>16</v>
      </c>
      <c r="J32" s="109">
        <v>14.79</v>
      </c>
      <c r="L32" s="101" t="s">
        <v>205</v>
      </c>
      <c r="M32" s="113">
        <v>14.12</v>
      </c>
      <c r="N32" s="113">
        <v>13.032939515079633</v>
      </c>
      <c r="O32" s="113">
        <v>15.787400015160976</v>
      </c>
      <c r="P32" s="113">
        <v>14.581304884968626</v>
      </c>
      <c r="Q32" s="108">
        <v>14.29</v>
      </c>
      <c r="R32" s="108">
        <v>13.19</v>
      </c>
      <c r="S32" s="118">
        <v>15.982983009261178</v>
      </c>
      <c r="T32" s="119">
        <v>14.760589296209369</v>
      </c>
    </row>
    <row r="34" spans="2:27" ht="17.25" thickBot="1">
      <c r="E34" s="127">
        <v>0</v>
      </c>
      <c r="F34" s="127">
        <v>1</v>
      </c>
      <c r="G34" s="127">
        <v>2</v>
      </c>
      <c r="H34" s="127">
        <v>3</v>
      </c>
      <c r="I34" s="127">
        <v>4</v>
      </c>
      <c r="J34" s="127">
        <v>5</v>
      </c>
      <c r="K34" s="127">
        <v>6</v>
      </c>
      <c r="L34" s="127">
        <v>7</v>
      </c>
      <c r="M34" s="127">
        <v>8</v>
      </c>
      <c r="N34" s="127">
        <v>9</v>
      </c>
      <c r="O34" s="127">
        <v>10</v>
      </c>
      <c r="P34" s="127">
        <v>11</v>
      </c>
      <c r="Q34" s="127">
        <v>12</v>
      </c>
      <c r="R34" s="127">
        <v>13</v>
      </c>
      <c r="S34" s="127">
        <v>14</v>
      </c>
      <c r="T34" s="127">
        <v>15</v>
      </c>
      <c r="U34" s="127">
        <v>16</v>
      </c>
      <c r="V34" s="127">
        <v>17</v>
      </c>
      <c r="W34" s="127">
        <v>18</v>
      </c>
      <c r="X34" s="127">
        <v>19</v>
      </c>
      <c r="Y34" s="127">
        <v>20</v>
      </c>
      <c r="Z34" s="127">
        <v>21</v>
      </c>
      <c r="AA34" s="127">
        <v>22</v>
      </c>
    </row>
    <row r="35" spans="2:27" ht="18" thickBot="1">
      <c r="B35" s="161" t="s">
        <v>212</v>
      </c>
      <c r="C35" s="198" t="s">
        <v>210</v>
      </c>
      <c r="D35" s="126" t="s">
        <v>217</v>
      </c>
      <c r="E35" s="140">
        <v>350</v>
      </c>
      <c r="F35" s="141">
        <v>364.95</v>
      </c>
      <c r="G35" s="141">
        <v>382.7</v>
      </c>
      <c r="H35" s="141">
        <v>400.05</v>
      </c>
      <c r="I35" s="141">
        <v>415.8</v>
      </c>
      <c r="J35" s="141">
        <v>429.55</v>
      </c>
      <c r="K35" s="141">
        <v>440.1</v>
      </c>
      <c r="L35" s="141">
        <v>449.45</v>
      </c>
      <c r="M35" s="141">
        <v>455</v>
      </c>
      <c r="N35" s="141">
        <v>458.85</v>
      </c>
      <c r="O35" s="141">
        <v>460.4</v>
      </c>
      <c r="P35" s="141">
        <v>461.65</v>
      </c>
      <c r="Q35" s="141">
        <v>462.7</v>
      </c>
      <c r="R35" s="141">
        <v>463.65</v>
      </c>
      <c r="S35" s="141">
        <v>464.6</v>
      </c>
      <c r="T35" s="141">
        <v>465.55</v>
      </c>
      <c r="U35" s="141">
        <v>466.35</v>
      </c>
      <c r="V35" s="141">
        <v>466.85</v>
      </c>
      <c r="W35" s="141">
        <v>467.45</v>
      </c>
      <c r="X35" s="141">
        <v>468.05</v>
      </c>
      <c r="Y35" s="141">
        <v>468.4</v>
      </c>
      <c r="Z35" s="141">
        <v>468.6</v>
      </c>
      <c r="AA35" s="142">
        <v>468.63</v>
      </c>
    </row>
    <row r="36" spans="2:27" ht="18" thickBot="1">
      <c r="B36" s="162" t="s">
        <v>206</v>
      </c>
      <c r="C36" s="198"/>
      <c r="D36" s="126" t="s">
        <v>216</v>
      </c>
      <c r="E36" s="131">
        <v>0</v>
      </c>
      <c r="F36" s="125">
        <v>0.89</v>
      </c>
      <c r="G36" s="125">
        <v>1.6</v>
      </c>
      <c r="H36" s="125">
        <v>2.75</v>
      </c>
      <c r="I36" s="125">
        <v>4.4800000000000004</v>
      </c>
      <c r="J36" s="125">
        <v>6.63</v>
      </c>
      <c r="K36" s="125">
        <v>9.3800000000000008</v>
      </c>
      <c r="L36" s="125">
        <v>12.39</v>
      </c>
      <c r="M36" s="125">
        <v>15.96</v>
      </c>
      <c r="N36" s="125">
        <v>19.68</v>
      </c>
      <c r="O36" s="125">
        <v>23.34</v>
      </c>
      <c r="P36" s="125">
        <v>26.82</v>
      </c>
      <c r="Q36" s="125">
        <v>30.06</v>
      </c>
      <c r="R36" s="125">
        <v>33.18</v>
      </c>
      <c r="S36" s="125">
        <v>36.11</v>
      </c>
      <c r="T36" s="125">
        <v>38.89</v>
      </c>
      <c r="U36" s="125">
        <v>41.57</v>
      </c>
      <c r="V36" s="125">
        <v>44.09</v>
      </c>
      <c r="W36" s="125">
        <v>46.47</v>
      </c>
      <c r="X36" s="125">
        <v>48.79</v>
      </c>
      <c r="Y36" s="125">
        <v>50.98</v>
      </c>
      <c r="Z36" s="125">
        <v>53.08</v>
      </c>
      <c r="AA36" s="132">
        <v>54.78</v>
      </c>
    </row>
    <row r="37" spans="2:27" ht="18" thickBot="1">
      <c r="B37" s="162" t="s">
        <v>207</v>
      </c>
      <c r="C37" s="198"/>
      <c r="D37" s="126" t="s">
        <v>215</v>
      </c>
      <c r="E37" s="133"/>
      <c r="F37" s="134">
        <v>19855.2</v>
      </c>
      <c r="G37" s="134">
        <v>21556.400000000001</v>
      </c>
      <c r="H37" s="134">
        <v>23678.799999999999</v>
      </c>
      <c r="I37" s="134">
        <v>25512.6</v>
      </c>
      <c r="J37" s="134">
        <v>25942.1</v>
      </c>
      <c r="K37" s="134">
        <v>26298.5</v>
      </c>
      <c r="L37" s="134">
        <v>26610.3</v>
      </c>
      <c r="M37" s="134">
        <v>26103.1</v>
      </c>
      <c r="N37" s="134">
        <v>25357.1</v>
      </c>
      <c r="O37" s="134">
        <v>22720</v>
      </c>
      <c r="P37" s="134">
        <v>21344.2</v>
      </c>
      <c r="Q37" s="134">
        <v>19816.599999999999</v>
      </c>
      <c r="R37" s="134">
        <v>18980.3</v>
      </c>
      <c r="S37" s="134">
        <v>17931.5</v>
      </c>
      <c r="T37" s="134">
        <v>17058.3</v>
      </c>
      <c r="U37" s="134">
        <v>16262.7</v>
      </c>
      <c r="V37" s="134">
        <v>15084.4</v>
      </c>
      <c r="W37" s="134">
        <v>14379.6</v>
      </c>
      <c r="X37" s="134">
        <v>14015.6</v>
      </c>
      <c r="Y37" s="134">
        <v>13035.7</v>
      </c>
      <c r="Z37" s="135">
        <v>11410.7</v>
      </c>
      <c r="AA37" s="136">
        <v>10826.4</v>
      </c>
    </row>
    <row r="38" spans="2:27" ht="18" thickBot="1">
      <c r="B38" s="162" t="s">
        <v>208</v>
      </c>
      <c r="C38" s="199" t="s">
        <v>211</v>
      </c>
      <c r="D38" s="124" t="s">
        <v>217</v>
      </c>
      <c r="E38" s="143">
        <v>350</v>
      </c>
      <c r="F38" s="144">
        <v>367.21882456355797</v>
      </c>
      <c r="G38" s="144">
        <v>383.42501778440197</v>
      </c>
      <c r="H38" s="144">
        <v>397.901944800894</v>
      </c>
      <c r="I38" s="144">
        <v>411.21520281910398</v>
      </c>
      <c r="J38" s="144">
        <v>422.61360559806297</v>
      </c>
      <c r="K38" s="144">
        <v>432.08586698756</v>
      </c>
      <c r="L38" s="144">
        <v>440.039041822721</v>
      </c>
      <c r="M38" s="144">
        <v>446.359317948571</v>
      </c>
      <c r="N38" s="144">
        <v>451.28276007075499</v>
      </c>
      <c r="O38" s="144">
        <v>454.09852302513701</v>
      </c>
      <c r="P38" s="144">
        <v>455.987623822486</v>
      </c>
      <c r="Q38" s="144">
        <v>457.28335753279401</v>
      </c>
      <c r="R38" s="144">
        <v>458.37700518591402</v>
      </c>
      <c r="S38" s="144">
        <v>459.423657824119</v>
      </c>
      <c r="T38" s="144">
        <v>460.378359840825</v>
      </c>
      <c r="U38" s="144">
        <v>461.32200061481399</v>
      </c>
      <c r="V38" s="144">
        <v>462.168835221488</v>
      </c>
      <c r="W38" s="144">
        <v>462.91110403572401</v>
      </c>
      <c r="X38" s="144">
        <v>463.64599613237698</v>
      </c>
      <c r="Y38" s="144">
        <v>464.279639804184</v>
      </c>
      <c r="Z38" s="144">
        <v>464.91432343838801</v>
      </c>
      <c r="AA38" s="145">
        <v>465.54977036765399</v>
      </c>
    </row>
    <row r="39" spans="2:27" ht="18" thickBot="1">
      <c r="B39" s="162" t="s">
        <v>209</v>
      </c>
      <c r="C39" s="199"/>
      <c r="D39" s="124" t="s">
        <v>216</v>
      </c>
      <c r="E39" s="146">
        <v>0</v>
      </c>
      <c r="F39" s="147">
        <v>0.68826761347917653</v>
      </c>
      <c r="G39" s="147">
        <v>1.7133690043294569</v>
      </c>
      <c r="H39" s="147">
        <v>3.1493554824387315</v>
      </c>
      <c r="I39" s="147">
        <v>5.0499069184460783</v>
      </c>
      <c r="J39" s="147">
        <v>7.4245390188470317</v>
      </c>
      <c r="K39" s="147">
        <v>10.222495946606692</v>
      </c>
      <c r="L39" s="147">
        <v>13.360580196231208</v>
      </c>
      <c r="M39" s="147">
        <v>16.735662981383072</v>
      </c>
      <c r="N39" s="147">
        <v>20.231851230370523</v>
      </c>
      <c r="O39" s="147">
        <v>23.717111572043581</v>
      </c>
      <c r="P39" s="147">
        <v>27.090564655942551</v>
      </c>
      <c r="Q39" s="147">
        <v>30.31472721127615</v>
      </c>
      <c r="R39" s="147">
        <v>33.379310829045814</v>
      </c>
      <c r="S39" s="147">
        <v>36.292641228537612</v>
      </c>
      <c r="T39" s="147">
        <v>39.061318496427269</v>
      </c>
      <c r="U39" s="147">
        <v>41.694642079971167</v>
      </c>
      <c r="V39" s="147">
        <v>44.197569016848185</v>
      </c>
      <c r="W39" s="147">
        <v>46.578544372172324</v>
      </c>
      <c r="X39" s="147">
        <v>48.84324498275604</v>
      </c>
      <c r="Y39" s="147">
        <v>50.997001211634775</v>
      </c>
      <c r="Z39" s="147">
        <v>53.043519155912144</v>
      </c>
      <c r="AA39" s="148">
        <v>54.996674775313004</v>
      </c>
    </row>
    <row r="40" spans="2:27" ht="18" thickBot="1">
      <c r="B40" s="163">
        <v>0.55000000000000004</v>
      </c>
      <c r="C40" s="199"/>
      <c r="D40" s="124" t="s">
        <v>215</v>
      </c>
      <c r="E40" s="149"/>
      <c r="F40" s="150">
        <v>20775.187044558148</v>
      </c>
      <c r="G40" s="150">
        <v>21768.452212557007</v>
      </c>
      <c r="H40" s="150">
        <v>22381.373123150792</v>
      </c>
      <c r="I40" s="150">
        <v>23829.186824624685</v>
      </c>
      <c r="J40" s="150">
        <v>24529.451441397447</v>
      </c>
      <c r="K40" s="150">
        <v>24880.982181431646</v>
      </c>
      <c r="L40" s="150">
        <v>25181.703240236424</v>
      </c>
      <c r="M40" s="150">
        <v>24780.14943733771</v>
      </c>
      <c r="N40" s="150">
        <v>23991.637960634605</v>
      </c>
      <c r="O40" s="150">
        <v>21755.516720553769</v>
      </c>
      <c r="P40" s="150">
        <v>20185.31112131738</v>
      </c>
      <c r="Q40" s="150">
        <v>18754.948680602607</v>
      </c>
      <c r="R40" s="150">
        <v>17680.399676576864</v>
      </c>
      <c r="S40" s="150">
        <v>16804.573628048638</v>
      </c>
      <c r="T40" s="150">
        <v>15926.679065892284</v>
      </c>
      <c r="U40" s="150">
        <v>15179.392186978559</v>
      </c>
      <c r="V40" s="150">
        <v>14378.673567949558</v>
      </c>
      <c r="W40" s="150">
        <v>13603.796799240576</v>
      </c>
      <c r="X40" s="150">
        <v>12965.820656024005</v>
      </c>
      <c r="Y40" s="150">
        <v>12267.682820902937</v>
      </c>
      <c r="Z40" s="151">
        <v>11687.974660378597</v>
      </c>
      <c r="AA40" s="152">
        <v>11168.428192083889</v>
      </c>
    </row>
    <row r="41" spans="2:27" ht="18" thickBot="1">
      <c r="B41" s="164" t="s">
        <v>213</v>
      </c>
      <c r="C41" s="200" t="s">
        <v>210</v>
      </c>
      <c r="D41" s="126" t="s">
        <v>217</v>
      </c>
      <c r="E41" s="140">
        <v>350</v>
      </c>
      <c r="F41" s="153">
        <v>367</v>
      </c>
      <c r="G41" s="141">
        <v>386.3</v>
      </c>
      <c r="H41" s="141">
        <v>404.9</v>
      </c>
      <c r="I41" s="141">
        <v>422.2</v>
      </c>
      <c r="J41" s="141">
        <v>436.8</v>
      </c>
      <c r="K41" s="141">
        <v>448.9</v>
      </c>
      <c r="L41" s="141">
        <v>456.5</v>
      </c>
      <c r="M41" s="141">
        <v>460.8</v>
      </c>
      <c r="N41" s="141">
        <v>464.2</v>
      </c>
      <c r="O41" s="141">
        <v>466.6</v>
      </c>
      <c r="P41" s="141">
        <v>468.2</v>
      </c>
      <c r="Q41" s="141">
        <v>469.7</v>
      </c>
      <c r="R41" s="141">
        <v>471</v>
      </c>
      <c r="S41" s="141">
        <v>472.3</v>
      </c>
      <c r="T41" s="141">
        <v>473.4</v>
      </c>
      <c r="U41" s="141">
        <v>474.1</v>
      </c>
      <c r="V41" s="141">
        <v>474.7</v>
      </c>
      <c r="W41" s="141">
        <v>475.3</v>
      </c>
      <c r="X41" s="141">
        <v>475.9</v>
      </c>
      <c r="Y41" s="141">
        <v>476.4</v>
      </c>
      <c r="Z41" s="141">
        <v>476.9</v>
      </c>
      <c r="AA41" s="142">
        <v>477.4</v>
      </c>
    </row>
    <row r="42" spans="2:27" ht="18" thickBot="1">
      <c r="B42" s="165" t="s">
        <v>218</v>
      </c>
      <c r="C42" s="200"/>
      <c r="D42" s="126" t="s">
        <v>216</v>
      </c>
      <c r="E42" s="131">
        <v>0</v>
      </c>
      <c r="F42" s="125">
        <v>0.86</v>
      </c>
      <c r="G42" s="125">
        <v>1.62</v>
      </c>
      <c r="H42" s="125">
        <v>2.88</v>
      </c>
      <c r="I42" s="125">
        <v>4.63</v>
      </c>
      <c r="J42" s="125">
        <v>6.99</v>
      </c>
      <c r="K42" s="125">
        <v>9.85</v>
      </c>
      <c r="L42" s="125">
        <v>13.56</v>
      </c>
      <c r="M42" s="125">
        <v>17.690000000000001</v>
      </c>
      <c r="N42" s="125">
        <v>21.81</v>
      </c>
      <c r="O42" s="125">
        <v>25.66</v>
      </c>
      <c r="P42" s="125">
        <v>29.34</v>
      </c>
      <c r="Q42" s="125">
        <v>32.82</v>
      </c>
      <c r="R42" s="125">
        <v>36.119999999999997</v>
      </c>
      <c r="S42" s="125">
        <v>39.24</v>
      </c>
      <c r="T42" s="125">
        <v>42.23</v>
      </c>
      <c r="U42" s="125">
        <v>45.07</v>
      </c>
      <c r="V42" s="125">
        <v>47.77</v>
      </c>
      <c r="W42" s="125">
        <v>50.37</v>
      </c>
      <c r="X42" s="125">
        <v>52.82</v>
      </c>
      <c r="Y42" s="125">
        <v>55.15</v>
      </c>
      <c r="Z42" s="125">
        <v>57.37</v>
      </c>
      <c r="AA42" s="132">
        <v>59.5</v>
      </c>
    </row>
    <row r="43" spans="2:27" ht="18" thickBot="1">
      <c r="B43" s="165" t="s">
        <v>207</v>
      </c>
      <c r="C43" s="200"/>
      <c r="D43" s="126" t="s">
        <v>215</v>
      </c>
      <c r="E43" s="133"/>
      <c r="F43" s="134">
        <v>23802.9</v>
      </c>
      <c r="G43" s="134">
        <v>25725.200000000001</v>
      </c>
      <c r="H43" s="134">
        <v>28079.4</v>
      </c>
      <c r="I43" s="134">
        <v>29898.5</v>
      </c>
      <c r="J43" s="134">
        <v>30770.5</v>
      </c>
      <c r="K43" s="134">
        <v>31342.5</v>
      </c>
      <c r="L43" s="134">
        <v>31795.1</v>
      </c>
      <c r="M43" s="134">
        <v>31016.799999999999</v>
      </c>
      <c r="N43" s="134">
        <v>29830.400000000001</v>
      </c>
      <c r="O43" s="134">
        <v>27115.7</v>
      </c>
      <c r="P43" s="134">
        <v>25282.2</v>
      </c>
      <c r="Q43" s="134">
        <v>23697.4</v>
      </c>
      <c r="R43" s="134">
        <v>22512.5</v>
      </c>
      <c r="S43" s="134">
        <v>21187.200000000001</v>
      </c>
      <c r="T43" s="134">
        <v>20147.7</v>
      </c>
      <c r="U43" s="134">
        <v>18971</v>
      </c>
      <c r="V43" s="134">
        <v>17861</v>
      </c>
      <c r="W43" s="134">
        <v>17164.900000000001</v>
      </c>
      <c r="X43" s="134">
        <v>16292.1</v>
      </c>
      <c r="Y43" s="134">
        <v>15444.2</v>
      </c>
      <c r="Z43" s="134">
        <v>14671.3</v>
      </c>
      <c r="AA43" s="137">
        <v>14097.9</v>
      </c>
    </row>
    <row r="44" spans="2:27" ht="18" thickBot="1">
      <c r="B44" s="165" t="s">
        <v>208</v>
      </c>
      <c r="C44" s="201" t="s">
        <v>211</v>
      </c>
      <c r="D44" s="124" t="s">
        <v>217</v>
      </c>
      <c r="E44" s="143">
        <v>350</v>
      </c>
      <c r="F44" s="144">
        <v>369.57925879826001</v>
      </c>
      <c r="G44" s="144">
        <v>388.03204442304701</v>
      </c>
      <c r="H44" s="144">
        <v>404.474982787714</v>
      </c>
      <c r="I44" s="144">
        <v>419.44888449480902</v>
      </c>
      <c r="J44" s="144">
        <v>432.13603685552101</v>
      </c>
      <c r="K44" s="144">
        <v>442.55810829512899</v>
      </c>
      <c r="L44" s="144">
        <v>451.24047349876798</v>
      </c>
      <c r="M44" s="144">
        <v>458.133378109126</v>
      </c>
      <c r="N44" s="144">
        <v>463.538748817807</v>
      </c>
      <c r="O44" s="144">
        <v>466.70570033181798</v>
      </c>
      <c r="P44" s="144">
        <v>468.92773899777899</v>
      </c>
      <c r="Q44" s="144">
        <v>470.54444282839597</v>
      </c>
      <c r="R44" s="144">
        <v>471.98002429831899</v>
      </c>
      <c r="S44" s="144">
        <v>473.39229811558903</v>
      </c>
      <c r="T44" s="144">
        <v>474.73235399233602</v>
      </c>
      <c r="U44" s="144">
        <v>476.07437058810302</v>
      </c>
      <c r="V44" s="144">
        <v>477.31329650176701</v>
      </c>
      <c r="W44" s="144">
        <v>478.45257555484</v>
      </c>
      <c r="X44" s="144">
        <v>479.59348614949198</v>
      </c>
      <c r="Y44" s="144">
        <v>480.63311856306899</v>
      </c>
      <c r="Z44" s="144">
        <v>481.67977737720003</v>
      </c>
      <c r="AA44" s="145">
        <v>482.73481497652801</v>
      </c>
    </row>
    <row r="45" spans="2:27" ht="18" thickBot="1">
      <c r="B45" s="165" t="s">
        <v>209</v>
      </c>
      <c r="C45" s="201"/>
      <c r="D45" s="124" t="s">
        <v>216</v>
      </c>
      <c r="E45" s="146">
        <v>0</v>
      </c>
      <c r="F45" s="147">
        <v>0.64290965274117484</v>
      </c>
      <c r="G45" s="147">
        <v>1.6534640770762388</v>
      </c>
      <c r="H45" s="147">
        <v>3.1340074018356145</v>
      </c>
      <c r="I45" s="147">
        <v>5.1571829860226241</v>
      </c>
      <c r="J45" s="147">
        <v>7.7357176711535409</v>
      </c>
      <c r="K45" s="147">
        <v>10.811739581722811</v>
      </c>
      <c r="L45" s="147">
        <v>14.274790463294085</v>
      </c>
      <c r="M45" s="147">
        <v>18.000298020269035</v>
      </c>
      <c r="N45" s="147">
        <v>21.851687334224845</v>
      </c>
      <c r="O45" s="147">
        <v>25.678069069737575</v>
      </c>
      <c r="P45" s="147">
        <v>29.367999465120675</v>
      </c>
      <c r="Q45" s="147">
        <v>32.885497521011963</v>
      </c>
      <c r="R45" s="147">
        <v>36.218966136703578</v>
      </c>
      <c r="S45" s="147">
        <v>39.380317810926535</v>
      </c>
      <c r="T45" s="147">
        <v>42.376382059260663</v>
      </c>
      <c r="U45" s="147">
        <v>45.221221580740213</v>
      </c>
      <c r="V45" s="147">
        <v>47.922573848974949</v>
      </c>
      <c r="W45" s="147">
        <v>50.48542599356994</v>
      </c>
      <c r="X45" s="147">
        <v>52.918863413520413</v>
      </c>
      <c r="Y45" s="147">
        <v>55.227892073217376</v>
      </c>
      <c r="Z45" s="147">
        <v>57.418679117770644</v>
      </c>
      <c r="AA45" s="148">
        <v>59.503657293944237</v>
      </c>
    </row>
    <row r="46" spans="2:27" ht="18" thickBot="1">
      <c r="B46" s="166">
        <v>0.59499999999999997</v>
      </c>
      <c r="C46" s="201"/>
      <c r="D46" s="124" t="s">
        <v>215</v>
      </c>
      <c r="E46" s="149"/>
      <c r="F46" s="150">
        <v>25156.2657555896</v>
      </c>
      <c r="G46" s="150">
        <v>26358.991029536355</v>
      </c>
      <c r="H46" s="150">
        <v>27101.164915987683</v>
      </c>
      <c r="I46" s="150">
        <v>28854.294077462659</v>
      </c>
      <c r="J46" s="150">
        <v>29702.230741533858</v>
      </c>
      <c r="K46" s="150">
        <v>30127.892406707073</v>
      </c>
      <c r="L46" s="150">
        <v>30492.029627772219</v>
      </c>
      <c r="M46" s="150">
        <v>30005.796018157525</v>
      </c>
      <c r="N46" s="150">
        <v>29051.002965794694</v>
      </c>
      <c r="O46" s="150">
        <v>26343.327696233948</v>
      </c>
      <c r="P46" s="150">
        <v>24441.996591038158</v>
      </c>
      <c r="Q46" s="150">
        <v>22709.998818565295</v>
      </c>
      <c r="R46" s="150">
        <v>21408.848544948138</v>
      </c>
      <c r="S46" s="150">
        <v>20348.327992731516</v>
      </c>
      <c r="T46" s="150">
        <v>19285.302718053776</v>
      </c>
      <c r="U46" s="150">
        <v>18380.427720757321</v>
      </c>
      <c r="V46" s="150">
        <v>17410.853279588326</v>
      </c>
      <c r="W46" s="150">
        <v>16472.570226933665</v>
      </c>
      <c r="X46" s="150">
        <v>15700.057451295801</v>
      </c>
      <c r="Y46" s="150">
        <v>14854.696065188469</v>
      </c>
      <c r="Z46" s="151">
        <v>14152.738845072283</v>
      </c>
      <c r="AA46" s="152">
        <v>13523.63023608892</v>
      </c>
    </row>
    <row r="47" spans="2:27" ht="18" thickBot="1">
      <c r="B47" s="167" t="s">
        <v>214</v>
      </c>
      <c r="C47" s="196" t="s">
        <v>210</v>
      </c>
      <c r="D47" s="126" t="s">
        <v>217</v>
      </c>
      <c r="E47" s="128">
        <v>350</v>
      </c>
      <c r="F47" s="129">
        <v>365.4</v>
      </c>
      <c r="G47" s="129">
        <v>383.5</v>
      </c>
      <c r="H47" s="129">
        <v>401.3</v>
      </c>
      <c r="I47" s="129">
        <v>417.4</v>
      </c>
      <c r="J47" s="129">
        <v>432</v>
      </c>
      <c r="K47" s="129">
        <v>443</v>
      </c>
      <c r="L47" s="129">
        <v>453</v>
      </c>
      <c r="M47" s="129">
        <v>458.3</v>
      </c>
      <c r="N47" s="129">
        <v>461.3</v>
      </c>
      <c r="O47" s="129">
        <v>462.9</v>
      </c>
      <c r="P47" s="129">
        <v>463.7</v>
      </c>
      <c r="Q47" s="129">
        <v>464.5</v>
      </c>
      <c r="R47" s="129">
        <v>465.3</v>
      </c>
      <c r="S47" s="129">
        <v>465.8</v>
      </c>
      <c r="T47" s="129">
        <v>466.4</v>
      </c>
      <c r="U47" s="129">
        <v>467</v>
      </c>
      <c r="V47" s="129">
        <v>467.6</v>
      </c>
      <c r="W47" s="129">
        <v>468.2</v>
      </c>
      <c r="X47" s="129">
        <v>468.7</v>
      </c>
      <c r="Y47" s="129">
        <v>469.1</v>
      </c>
      <c r="Z47" s="129">
        <v>469.5</v>
      </c>
      <c r="AA47" s="130">
        <v>469.9</v>
      </c>
    </row>
    <row r="48" spans="2:27" ht="18" thickBot="1">
      <c r="B48" s="168" t="s">
        <v>219</v>
      </c>
      <c r="C48" s="196"/>
      <c r="D48" s="126" t="s">
        <v>216</v>
      </c>
      <c r="E48" s="131">
        <v>0</v>
      </c>
      <c r="F48" s="125">
        <v>0.82</v>
      </c>
      <c r="G48" s="125">
        <v>1.48</v>
      </c>
      <c r="H48" s="125">
        <v>2.57</v>
      </c>
      <c r="I48" s="125">
        <v>4.18</v>
      </c>
      <c r="J48" s="125">
        <v>6.22</v>
      </c>
      <c r="K48" s="125">
        <v>8.89</v>
      </c>
      <c r="L48" s="125">
        <v>11.8</v>
      </c>
      <c r="M48" s="125">
        <v>15.43</v>
      </c>
      <c r="N48" s="125">
        <v>19.27</v>
      </c>
      <c r="O48" s="125">
        <v>22.9</v>
      </c>
      <c r="P48" s="125">
        <v>26.5</v>
      </c>
      <c r="Q48" s="125">
        <v>29.82</v>
      </c>
      <c r="R48" s="125">
        <v>32.94</v>
      </c>
      <c r="S48" s="125">
        <v>35.9</v>
      </c>
      <c r="T48" s="125">
        <v>38.75</v>
      </c>
      <c r="U48" s="125">
        <v>41.42</v>
      </c>
      <c r="V48" s="125">
        <v>43.97</v>
      </c>
      <c r="W48" s="125">
        <v>46.38</v>
      </c>
      <c r="X48" s="125">
        <v>48.68</v>
      </c>
      <c r="Y48" s="125">
        <v>50.91</v>
      </c>
      <c r="Z48" s="125">
        <v>53.02</v>
      </c>
      <c r="AA48" s="132">
        <v>55.02</v>
      </c>
    </row>
    <row r="49" spans="2:27" ht="24" thickBot="1">
      <c r="B49" s="168" t="s">
        <v>207</v>
      </c>
      <c r="C49" s="196"/>
      <c r="D49" s="126" t="s">
        <v>215</v>
      </c>
      <c r="E49" s="138"/>
      <c r="F49" s="134">
        <v>21802.3</v>
      </c>
      <c r="G49" s="134">
        <v>23803.7</v>
      </c>
      <c r="H49" s="134">
        <v>26125.599999999999</v>
      </c>
      <c r="I49" s="134">
        <v>27706.2</v>
      </c>
      <c r="J49" s="134">
        <v>28730.6</v>
      </c>
      <c r="K49" s="134">
        <v>28869.9</v>
      </c>
      <c r="L49" s="134">
        <v>29364.9</v>
      </c>
      <c r="M49" s="134">
        <v>28927.599999999999</v>
      </c>
      <c r="N49" s="134">
        <v>27614.799999999999</v>
      </c>
      <c r="O49" s="134">
        <v>24957.5</v>
      </c>
      <c r="P49" s="134">
        <v>23769.3</v>
      </c>
      <c r="Q49" s="134">
        <v>21989.200000000001</v>
      </c>
      <c r="R49" s="134">
        <v>20769.099999999999</v>
      </c>
      <c r="S49" s="134">
        <v>19394.2</v>
      </c>
      <c r="T49" s="134">
        <v>18813.5</v>
      </c>
      <c r="U49" s="134">
        <v>17674.2</v>
      </c>
      <c r="V49" s="134">
        <v>16909.5</v>
      </c>
      <c r="W49" s="134">
        <v>15975.6</v>
      </c>
      <c r="X49" s="134">
        <v>15160.9</v>
      </c>
      <c r="Y49" s="134">
        <v>14650.5</v>
      </c>
      <c r="Z49" s="134">
        <v>13876.4</v>
      </c>
      <c r="AA49" s="137">
        <v>13145.6</v>
      </c>
    </row>
    <row r="50" spans="2:27" ht="18" thickBot="1">
      <c r="B50" s="168" t="s">
        <v>220</v>
      </c>
      <c r="C50" s="197" t="s">
        <v>211</v>
      </c>
      <c r="D50" s="124" t="s">
        <v>217</v>
      </c>
      <c r="E50" s="143">
        <v>350</v>
      </c>
      <c r="F50" s="144">
        <v>367.558478910009</v>
      </c>
      <c r="G50" s="144">
        <v>384.12216014251698</v>
      </c>
      <c r="H50" s="144">
        <v>398.93343464061701</v>
      </c>
      <c r="I50" s="144">
        <v>412.50808456980297</v>
      </c>
      <c r="J50" s="144">
        <v>424.08864963329802</v>
      </c>
      <c r="K50" s="144">
        <v>433.65476718406501</v>
      </c>
      <c r="L50" s="144">
        <v>441.63347435034098</v>
      </c>
      <c r="M50" s="144">
        <v>447.94378651368902</v>
      </c>
      <c r="N50" s="144">
        <v>452.84032403203503</v>
      </c>
      <c r="O50" s="144">
        <v>455.62783946247401</v>
      </c>
      <c r="P50" s="144">
        <v>457.49977530377402</v>
      </c>
      <c r="Q50" s="144">
        <v>458.78149419447101</v>
      </c>
      <c r="R50" s="144">
        <v>459.871997556633</v>
      </c>
      <c r="S50" s="144">
        <v>460.92521762384399</v>
      </c>
      <c r="T50" s="144">
        <v>461.900284720613</v>
      </c>
      <c r="U50" s="144">
        <v>462.868754082213</v>
      </c>
      <c r="V50" s="144">
        <v>463.73479784783302</v>
      </c>
      <c r="W50" s="144">
        <v>464.50302661199902</v>
      </c>
      <c r="X50" s="144">
        <v>465.26726797950499</v>
      </c>
      <c r="Y50" s="144">
        <v>465.931968885375</v>
      </c>
      <c r="Z50" s="144">
        <v>466.59893761547198</v>
      </c>
      <c r="AA50" s="145">
        <v>467.26895750072401</v>
      </c>
    </row>
    <row r="51" spans="2:27" ht="18" thickBot="1">
      <c r="B51" s="168" t="s">
        <v>209</v>
      </c>
      <c r="C51" s="197"/>
      <c r="D51" s="124" t="s">
        <v>216</v>
      </c>
      <c r="E51" s="146">
        <v>0</v>
      </c>
      <c r="F51" s="147">
        <v>0.64297265584941643</v>
      </c>
      <c r="G51" s="147">
        <v>1.6190833545870253</v>
      </c>
      <c r="H51" s="147">
        <v>3.011727730768754</v>
      </c>
      <c r="I51" s="147">
        <v>4.8808808450832908</v>
      </c>
      <c r="J51" s="147">
        <v>7.2384253133668803</v>
      </c>
      <c r="K51" s="147">
        <v>10.038873596723475</v>
      </c>
      <c r="L51" s="147">
        <v>13.190384363516971</v>
      </c>
      <c r="M51" s="147">
        <v>16.586496442693598</v>
      </c>
      <c r="N51" s="147">
        <v>20.106621608013477</v>
      </c>
      <c r="O51" s="147">
        <v>23.614624555708041</v>
      </c>
      <c r="P51" s="147">
        <v>27.007581993351025</v>
      </c>
      <c r="Q51" s="147">
        <v>30.250213638379144</v>
      </c>
      <c r="R51" s="147">
        <v>33.32967805784596</v>
      </c>
      <c r="S51" s="147">
        <v>36.255330975460268</v>
      </c>
      <c r="T51" s="147">
        <v>39.032398365237739</v>
      </c>
      <c r="U51" s="147">
        <v>41.673276903911862</v>
      </c>
      <c r="V51" s="147">
        <v>44.184767736218802</v>
      </c>
      <c r="W51" s="147">
        <v>46.571226557133848</v>
      </c>
      <c r="X51" s="147">
        <v>48.840831146040756</v>
      </c>
      <c r="Y51" s="147">
        <v>50.998051918062806</v>
      </c>
      <c r="Z51" s="147">
        <v>53.048441208891049</v>
      </c>
      <c r="AA51" s="148">
        <v>55.003494029570497</v>
      </c>
    </row>
    <row r="52" spans="2:27" ht="18" thickBot="1">
      <c r="B52" s="169">
        <v>0.55000000000000004</v>
      </c>
      <c r="C52" s="197"/>
      <c r="D52" s="124" t="s">
        <v>215</v>
      </c>
      <c r="E52" s="149"/>
      <c r="F52" s="150">
        <v>22952.916228451573</v>
      </c>
      <c r="G52" s="150">
        <v>24050.298993133023</v>
      </c>
      <c r="H52" s="150">
        <v>24727.468458881354</v>
      </c>
      <c r="I52" s="150">
        <v>26327.047155107386</v>
      </c>
      <c r="J52" s="150">
        <v>27100.716005614227</v>
      </c>
      <c r="K52" s="150">
        <v>27489.095451180343</v>
      </c>
      <c r="L52" s="150">
        <v>27821.339163845227</v>
      </c>
      <c r="M52" s="150">
        <v>27377.693059405785</v>
      </c>
      <c r="N52" s="150">
        <v>26506.526998137564</v>
      </c>
      <c r="O52" s="150">
        <v>24036.007556240515</v>
      </c>
      <c r="P52" s="150">
        <v>22301.207407528582</v>
      </c>
      <c r="Q52" s="150">
        <v>20720.909275528211</v>
      </c>
      <c r="R52" s="150">
        <v>19533.722213517594</v>
      </c>
      <c r="S52" s="150">
        <v>18566.088955482068</v>
      </c>
      <c r="T52" s="150">
        <v>17596.17035487841</v>
      </c>
      <c r="U52" s="150">
        <v>16770.550201065904</v>
      </c>
      <c r="V52" s="150">
        <v>15885.897401302153</v>
      </c>
      <c r="W52" s="150">
        <v>15029.795286673156</v>
      </c>
      <c r="X52" s="150">
        <v>14324.94420950926</v>
      </c>
      <c r="Y52" s="150">
        <v>13553.625076881637</v>
      </c>
      <c r="Z52" s="151">
        <v>12913.149839873335</v>
      </c>
      <c r="AA52" s="152">
        <v>12339.142658325209</v>
      </c>
    </row>
    <row r="53" spans="2:27">
      <c r="G53" s="139"/>
    </row>
    <row r="108" spans="32:40" ht="17.25" thickBot="1"/>
    <row r="109" spans="32:40" ht="21">
      <c r="AF109" s="202" t="s">
        <v>221</v>
      </c>
      <c r="AG109" s="204">
        <v>108</v>
      </c>
      <c r="AH109" s="205"/>
      <c r="AI109" s="214">
        <v>118.8</v>
      </c>
      <c r="AJ109" s="215"/>
      <c r="AK109" s="218">
        <v>108</v>
      </c>
      <c r="AL109" s="219"/>
      <c r="AM109" s="222">
        <v>118.8</v>
      </c>
      <c r="AN109" s="223"/>
    </row>
    <row r="110" spans="32:40" ht="21.75" thickBot="1">
      <c r="AF110" s="203"/>
      <c r="AG110" s="206">
        <v>-1</v>
      </c>
      <c r="AH110" s="207"/>
      <c r="AI110" s="216">
        <v>-1.1000000000000001</v>
      </c>
      <c r="AJ110" s="217"/>
      <c r="AK110" s="220">
        <v>-1</v>
      </c>
      <c r="AL110" s="221"/>
      <c r="AM110" s="224">
        <v>-1.1000000000000001</v>
      </c>
      <c r="AN110" s="225"/>
    </row>
    <row r="111" spans="32:40" ht="21.75" thickBot="1">
      <c r="AF111" s="154" t="s">
        <v>222</v>
      </c>
      <c r="AG111" s="226" t="s">
        <v>223</v>
      </c>
      <c r="AH111" s="227"/>
      <c r="AI111" s="227"/>
      <c r="AJ111" s="227"/>
      <c r="AK111" s="227"/>
      <c r="AL111" s="227"/>
      <c r="AM111" s="227"/>
      <c r="AN111" s="228"/>
    </row>
    <row r="112" spans="32:40" ht="21.75" thickBot="1">
      <c r="AF112" s="154" t="s">
        <v>224</v>
      </c>
      <c r="AG112" s="229">
        <v>0</v>
      </c>
      <c r="AH112" s="230"/>
      <c r="AI112" s="230"/>
      <c r="AJ112" s="231"/>
      <c r="AK112" s="232">
        <v>1000</v>
      </c>
      <c r="AL112" s="233"/>
      <c r="AM112" s="233"/>
      <c r="AN112" s="234"/>
    </row>
    <row r="113" spans="32:40" ht="21.75" thickBot="1">
      <c r="AF113" s="154" t="s">
        <v>225</v>
      </c>
      <c r="AG113" s="226">
        <v>350</v>
      </c>
      <c r="AH113" s="227"/>
      <c r="AI113" s="227"/>
      <c r="AJ113" s="227"/>
      <c r="AK113" s="227"/>
      <c r="AL113" s="227"/>
      <c r="AM113" s="227"/>
      <c r="AN113" s="228"/>
    </row>
    <row r="114" spans="32:40" ht="23.25" thickBot="1">
      <c r="AF114" s="154" t="s">
        <v>226</v>
      </c>
      <c r="AG114" s="226">
        <v>13</v>
      </c>
      <c r="AH114" s="227"/>
      <c r="AI114" s="227"/>
      <c r="AJ114" s="227"/>
      <c r="AK114" s="227"/>
      <c r="AL114" s="227"/>
      <c r="AM114" s="227"/>
      <c r="AN114" s="228"/>
    </row>
    <row r="115" spans="32:40" ht="21.75" thickBot="1">
      <c r="AF115" s="154" t="s">
        <v>227</v>
      </c>
      <c r="AG115" s="155">
        <v>55</v>
      </c>
      <c r="AH115" s="155">
        <v>59.5</v>
      </c>
      <c r="AI115" s="155">
        <v>55</v>
      </c>
      <c r="AJ115" s="156">
        <v>59.5</v>
      </c>
      <c r="AK115" s="157">
        <v>55</v>
      </c>
      <c r="AL115" s="157">
        <v>59.5</v>
      </c>
      <c r="AM115" s="157">
        <v>55</v>
      </c>
      <c r="AN115" s="157">
        <v>59.5</v>
      </c>
    </row>
    <row r="116" spans="32:40" ht="21.75" thickBot="1">
      <c r="AF116" s="154" t="s">
        <v>228</v>
      </c>
      <c r="AG116" s="155">
        <v>465.6</v>
      </c>
      <c r="AH116" s="155">
        <v>475.8</v>
      </c>
      <c r="AI116" s="155">
        <v>472.4</v>
      </c>
      <c r="AJ116" s="156">
        <v>482.7</v>
      </c>
      <c r="AK116" s="157">
        <v>460.7</v>
      </c>
      <c r="AL116" s="157">
        <v>470.5</v>
      </c>
      <c r="AM116" s="157">
        <v>467.3</v>
      </c>
      <c r="AN116" s="157">
        <v>477.2</v>
      </c>
    </row>
    <row r="117" spans="32:40" ht="42.75" thickBot="1">
      <c r="AF117" s="154" t="s">
        <v>229</v>
      </c>
      <c r="AG117" s="158">
        <v>18830</v>
      </c>
      <c r="AH117" s="158">
        <v>20414</v>
      </c>
      <c r="AI117" s="158">
        <v>21076</v>
      </c>
      <c r="AJ117" s="159">
        <v>22813</v>
      </c>
      <c r="AK117" s="160">
        <v>18613</v>
      </c>
      <c r="AL117" s="160">
        <v>20170</v>
      </c>
      <c r="AM117" s="160">
        <v>20815</v>
      </c>
      <c r="AN117" s="160">
        <v>22528</v>
      </c>
    </row>
    <row r="118" spans="32:40" ht="21.75" thickBot="1">
      <c r="AF118" s="154" t="s">
        <v>117</v>
      </c>
      <c r="AG118" s="155">
        <v>25.9</v>
      </c>
      <c r="AH118" s="155">
        <v>25.3</v>
      </c>
      <c r="AI118" s="155">
        <v>23.2</v>
      </c>
      <c r="AJ118" s="156">
        <v>22.6</v>
      </c>
      <c r="AK118" s="157">
        <v>26</v>
      </c>
      <c r="AL118" s="157">
        <v>25.4</v>
      </c>
      <c r="AM118" s="157">
        <v>23.3</v>
      </c>
      <c r="AN118" s="157">
        <v>22.7</v>
      </c>
    </row>
    <row r="119" spans="32:40" ht="39.75" thickBot="1">
      <c r="AF119" s="154" t="s">
        <v>230</v>
      </c>
      <c r="AG119" s="155">
        <v>16</v>
      </c>
      <c r="AH119" s="155">
        <v>16.5</v>
      </c>
      <c r="AI119" s="155">
        <v>18</v>
      </c>
      <c r="AJ119" s="156">
        <v>18.5</v>
      </c>
      <c r="AK119" s="157">
        <v>15.9</v>
      </c>
      <c r="AL119" s="157">
        <v>16.399999999999999</v>
      </c>
      <c r="AM119" s="157">
        <v>17.899999999999999</v>
      </c>
      <c r="AN119" s="157">
        <v>18.399999999999999</v>
      </c>
    </row>
  </sheetData>
  <mergeCells count="36">
    <mergeCell ref="AG111:AN111"/>
    <mergeCell ref="AG112:AJ112"/>
    <mergeCell ref="AK112:AN112"/>
    <mergeCell ref="AG113:AN113"/>
    <mergeCell ref="AG114:AN114"/>
    <mergeCell ref="AI109:AJ109"/>
    <mergeCell ref="AI110:AJ110"/>
    <mergeCell ref="AK109:AL109"/>
    <mergeCell ref="AK110:AL110"/>
    <mergeCell ref="AM109:AN109"/>
    <mergeCell ref="AM110:AN110"/>
    <mergeCell ref="AF109:AF110"/>
    <mergeCell ref="AG109:AH109"/>
    <mergeCell ref="AG110:AH110"/>
    <mergeCell ref="B1:J1"/>
    <mergeCell ref="M19:T19"/>
    <mergeCell ref="M16:T16"/>
    <mergeCell ref="M18:T18"/>
    <mergeCell ref="B21:J21"/>
    <mergeCell ref="L21:T21"/>
    <mergeCell ref="B13:J13"/>
    <mergeCell ref="L13:T13"/>
    <mergeCell ref="C16:J16"/>
    <mergeCell ref="C18:J18"/>
    <mergeCell ref="C19:J19"/>
    <mergeCell ref="C2:J2"/>
    <mergeCell ref="C4:J4"/>
    <mergeCell ref="C6:J6"/>
    <mergeCell ref="C7:J7"/>
    <mergeCell ref="B9:J9"/>
    <mergeCell ref="C47:C49"/>
    <mergeCell ref="C50:C52"/>
    <mergeCell ref="C35:C37"/>
    <mergeCell ref="C38:C40"/>
    <mergeCell ref="C41:C43"/>
    <mergeCell ref="C44:C46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8"/>
  <dimension ref="A1:S38"/>
  <sheetViews>
    <sheetView zoomScale="85" zoomScaleNormal="85" workbookViewId="0">
      <selection activeCell="S4" sqref="S4:S2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0.68826761347917653</v>
      </c>
      <c r="C4" s="63">
        <v>12.6</v>
      </c>
      <c r="D4" s="60">
        <v>4.9999999999998934E-2</v>
      </c>
      <c r="E4" s="60">
        <v>13.626666666666669</v>
      </c>
      <c r="F4" s="60">
        <v>17.218824563557973</v>
      </c>
      <c r="G4" s="89">
        <v>367.21882456355797</v>
      </c>
      <c r="H4" s="90">
        <v>-232.05967603361299</v>
      </c>
      <c r="I4" s="61">
        <v>1</v>
      </c>
      <c r="J4" s="66">
        <v>26.212453307309399</v>
      </c>
      <c r="K4" s="66">
        <v>1.9556359427186198E-2</v>
      </c>
      <c r="L4" s="66">
        <v>0.29251178869122202</v>
      </c>
      <c r="M4" s="66">
        <v>2.7476228751512601E-2</v>
      </c>
      <c r="N4" s="68">
        <v>541.92391577213698</v>
      </c>
      <c r="O4" s="50">
        <f t="shared" ref="O4:O25" si="0">$C$35/$C$34/AVERAGE(J3:J4)</f>
        <v>10.386000263650111</v>
      </c>
      <c r="P4" s="43">
        <f t="shared" ref="P4:P25" si="1">$C$33/O4</f>
        <v>1.7331022090378789</v>
      </c>
      <c r="Q4" s="45">
        <f>H4-H3</f>
        <v>6.1338091061370221</v>
      </c>
      <c r="R4" s="43">
        <f t="shared" ref="R4:R25" si="2">$C$35*3600*Q4/$C$36*($C$30/$C$32)</f>
        <v>22361.44244996077</v>
      </c>
      <c r="S4" s="43">
        <f t="shared" ref="S4:S25" si="3">R4*$C$32/$C$30</f>
        <v>20775.187044558148</v>
      </c>
    </row>
    <row r="5" spans="1:19" ht="17.25" thickBot="1">
      <c r="A5" s="24">
        <v>2</v>
      </c>
      <c r="B5" s="69">
        <v>1.7133690043294569</v>
      </c>
      <c r="C5" s="63">
        <v>12.55</v>
      </c>
      <c r="D5" s="60">
        <v>2.000000000000135E-2</v>
      </c>
      <c r="E5" s="60">
        <v>13.626666666666669</v>
      </c>
      <c r="F5" s="60">
        <v>16.206193220844</v>
      </c>
      <c r="G5" s="89">
        <v>383.42501778440197</v>
      </c>
      <c r="H5" s="90">
        <v>-225.63260848801099</v>
      </c>
      <c r="I5" s="61">
        <v>1</v>
      </c>
      <c r="J5" s="66">
        <v>25.058884101036899</v>
      </c>
      <c r="K5" s="66">
        <v>2.0063044076709901E-2</v>
      </c>
      <c r="L5" s="66">
        <v>0.29513163955798499</v>
      </c>
      <c r="M5" s="66">
        <v>2.86792530917899E-2</v>
      </c>
      <c r="N5" s="68">
        <v>536.330146068967</v>
      </c>
      <c r="O5" s="50">
        <f t="shared" si="0"/>
        <v>10.858081093958726</v>
      </c>
      <c r="P5" s="43">
        <f t="shared" si="1"/>
        <v>1.6577514796804136</v>
      </c>
      <c r="Q5" s="45">
        <f t="shared" ref="Q5:Q25" si="4">H5-H4</f>
        <v>6.4270675456020001</v>
      </c>
      <c r="R5" s="43">
        <f t="shared" si="2"/>
        <v>23430.546754250299</v>
      </c>
      <c r="S5" s="43">
        <f t="shared" si="3"/>
        <v>21768.452212557007</v>
      </c>
    </row>
    <row r="6" spans="1:19" ht="17.25" thickBot="1">
      <c r="A6" s="24">
        <v>3</v>
      </c>
      <c r="B6" s="69">
        <v>3.1493554824387315</v>
      </c>
      <c r="C6" s="63">
        <v>12.53</v>
      </c>
      <c r="D6" s="60">
        <v>2.9999999999999361E-2</v>
      </c>
      <c r="E6" s="60">
        <v>13.523333333333333</v>
      </c>
      <c r="F6" s="60">
        <v>14.476927016492027</v>
      </c>
      <c r="G6" s="89">
        <v>397.901944800894</v>
      </c>
      <c r="H6" s="90">
        <v>-219.02457795735</v>
      </c>
      <c r="I6" s="61">
        <v>1</v>
      </c>
      <c r="J6" s="66">
        <v>24.011730874165</v>
      </c>
      <c r="K6" s="66">
        <v>2.0561950830839001E-2</v>
      </c>
      <c r="L6" s="66">
        <v>0.29735821382322802</v>
      </c>
      <c r="M6" s="66">
        <v>2.97911972638569E-2</v>
      </c>
      <c r="N6" s="68">
        <v>528.49426005114901</v>
      </c>
      <c r="O6" s="50">
        <f t="shared" si="0"/>
        <v>11.345045087714496</v>
      </c>
      <c r="P6" s="43">
        <f t="shared" si="1"/>
        <v>1.586595721817988</v>
      </c>
      <c r="Q6" s="45">
        <f t="shared" si="4"/>
        <v>6.608030530660983</v>
      </c>
      <c r="R6" s="43">
        <f t="shared" si="2"/>
        <v>24090.266237845059</v>
      </c>
      <c r="S6" s="43">
        <f t="shared" si="3"/>
        <v>22381.373123150792</v>
      </c>
    </row>
    <row r="7" spans="1:19" ht="17.25" thickBot="1">
      <c r="A7" s="24">
        <v>4</v>
      </c>
      <c r="B7" s="69">
        <v>5.0499069184460783</v>
      </c>
      <c r="C7" s="63">
        <v>12.5</v>
      </c>
      <c r="D7" s="60">
        <v>5.0000000000000711E-2</v>
      </c>
      <c r="E7" s="60">
        <v>13.523333333333333</v>
      </c>
      <c r="F7" s="60">
        <v>13.313258018209979</v>
      </c>
      <c r="G7" s="89">
        <v>411.21520281910398</v>
      </c>
      <c r="H7" s="90">
        <v>-211.98908495200499</v>
      </c>
      <c r="I7" s="61">
        <v>1</v>
      </c>
      <c r="J7" s="66">
        <v>22.952463159638501</v>
      </c>
      <c r="K7" s="66">
        <v>2.1070691008898901E-2</v>
      </c>
      <c r="L7" s="66">
        <v>0.29926812857947399</v>
      </c>
      <c r="M7" s="66">
        <v>3.0850289400439001E-2</v>
      </c>
      <c r="N7" s="68">
        <v>518.12333758733701</v>
      </c>
      <c r="O7" s="50">
        <f t="shared" si="0"/>
        <v>11.853888921735583</v>
      </c>
      <c r="P7" s="43">
        <f t="shared" si="1"/>
        <v>1.5184890054937799</v>
      </c>
      <c r="Q7" s="45">
        <f t="shared" si="4"/>
        <v>7.0354930053450175</v>
      </c>
      <c r="R7" s="43">
        <f t="shared" si="2"/>
        <v>25648.625384953364</v>
      </c>
      <c r="S7" s="43">
        <f t="shared" si="3"/>
        <v>23829.186824624685</v>
      </c>
    </row>
    <row r="8" spans="1:19" ht="17.25" thickBot="1">
      <c r="A8" s="24">
        <v>5</v>
      </c>
      <c r="B8" s="69">
        <v>7.4245390188470317</v>
      </c>
      <c r="C8" s="63">
        <v>12.45</v>
      </c>
      <c r="D8" s="60">
        <v>2.9999999999999361E-2</v>
      </c>
      <c r="E8" s="60">
        <v>13.523333333333333</v>
      </c>
      <c r="F8" s="60">
        <v>11.398402778958996</v>
      </c>
      <c r="G8" s="89">
        <v>422.61360559806297</v>
      </c>
      <c r="H8" s="90">
        <v>-204.746841005075</v>
      </c>
      <c r="I8" s="61">
        <v>1</v>
      </c>
      <c r="J8" s="66">
        <v>21.896651994691702</v>
      </c>
      <c r="K8" s="66">
        <v>2.1568874031993202E-2</v>
      </c>
      <c r="L8" s="66">
        <v>0.30074180725833299</v>
      </c>
      <c r="M8" s="66">
        <v>3.1797685800324202E-2</v>
      </c>
      <c r="N8" s="68">
        <v>505.16545340343202</v>
      </c>
      <c r="O8" s="50">
        <f t="shared" si="0"/>
        <v>12.412916898356983</v>
      </c>
      <c r="P8" s="43">
        <f t="shared" si="1"/>
        <v>1.4501023528468593</v>
      </c>
      <c r="Q8" s="45">
        <f>H8-H7</f>
        <v>7.2422439469299889</v>
      </c>
      <c r="R8" s="43">
        <f t="shared" si="2"/>
        <v>26402.357560462686</v>
      </c>
      <c r="S8" s="43">
        <f t="shared" si="3"/>
        <v>24529.451441397447</v>
      </c>
    </row>
    <row r="9" spans="1:19" ht="17.25" thickBot="1">
      <c r="A9" s="24">
        <v>6</v>
      </c>
      <c r="B9" s="69">
        <v>10.222495946606692</v>
      </c>
      <c r="C9" s="63">
        <v>12.42</v>
      </c>
      <c r="D9" s="60">
        <v>3.9999999999999147E-2</v>
      </c>
      <c r="E9" s="60">
        <v>13.413333333333332</v>
      </c>
      <c r="F9" s="60">
        <v>9.4722613894970209</v>
      </c>
      <c r="G9" s="89">
        <v>432.08586698756</v>
      </c>
      <c r="H9" s="90">
        <v>-197.40080870477499</v>
      </c>
      <c r="I9" s="61">
        <v>1</v>
      </c>
      <c r="J9" s="66">
        <v>20.924930078478202</v>
      </c>
      <c r="K9" s="66">
        <v>2.2051042013118201E-2</v>
      </c>
      <c r="L9" s="66">
        <v>0.30181600407804798</v>
      </c>
      <c r="M9" s="66">
        <v>3.2625209052348801E-2</v>
      </c>
      <c r="N9" s="68">
        <v>489.89757177438202</v>
      </c>
      <c r="O9" s="50">
        <f t="shared" si="0"/>
        <v>13.000648561379339</v>
      </c>
      <c r="P9" s="43">
        <f t="shared" si="1"/>
        <v>1.384546310518084</v>
      </c>
      <c r="Q9" s="45">
        <f t="shared" si="4"/>
        <v>7.3460323003000099</v>
      </c>
      <c r="R9" s="43">
        <f t="shared" si="2"/>
        <v>26780.728854824916</v>
      </c>
      <c r="S9" s="43">
        <f t="shared" si="3"/>
        <v>24880.982181431646</v>
      </c>
    </row>
    <row r="10" spans="1:19" ht="17.25" thickBot="1">
      <c r="A10" s="24">
        <v>7</v>
      </c>
      <c r="B10" s="69">
        <v>13.360580196231208</v>
      </c>
      <c r="C10" s="63">
        <v>12.38</v>
      </c>
      <c r="D10" s="60">
        <v>3.0000000000001137E-2</v>
      </c>
      <c r="E10" s="60">
        <v>13.413333333333332</v>
      </c>
      <c r="F10" s="60">
        <v>7.9531748351610076</v>
      </c>
      <c r="G10" s="89">
        <v>440.039041822721</v>
      </c>
      <c r="H10" s="90">
        <v>-189.965989450839</v>
      </c>
      <c r="I10" s="61">
        <v>1</v>
      </c>
      <c r="J10" s="66">
        <v>19.9888842572181</v>
      </c>
      <c r="K10" s="66">
        <v>2.2517407999326802E-2</v>
      </c>
      <c r="L10" s="66">
        <v>0.30257044876291</v>
      </c>
      <c r="M10" s="66">
        <v>3.3355198247256301E-2</v>
      </c>
      <c r="N10" s="68">
        <v>472.77368455871402</v>
      </c>
      <c r="O10" s="50">
        <f t="shared" si="0"/>
        <v>13.606855005201245</v>
      </c>
      <c r="P10" s="43">
        <f t="shared" si="1"/>
        <v>1.3228626301316113</v>
      </c>
      <c r="Q10" s="45">
        <f t="shared" si="4"/>
        <v>7.4348192539359843</v>
      </c>
      <c r="R10" s="43">
        <f t="shared" si="2"/>
        <v>27104.410977904317</v>
      </c>
      <c r="S10" s="43">
        <f t="shared" si="3"/>
        <v>25181.703240236424</v>
      </c>
    </row>
    <row r="11" spans="1:19" ht="17.25" thickBot="1">
      <c r="A11" s="24">
        <v>8</v>
      </c>
      <c r="B11" s="69">
        <v>16.735662981383072</v>
      </c>
      <c r="C11" s="63">
        <v>12.35</v>
      </c>
      <c r="D11" s="60">
        <v>3.9999999999999147E-2</v>
      </c>
      <c r="E11" s="60">
        <v>13.413333333333332</v>
      </c>
      <c r="F11" s="60">
        <v>6.3202761258500004</v>
      </c>
      <c r="G11" s="89">
        <v>446.359317948571</v>
      </c>
      <c r="H11" s="90">
        <v>-182.64972770339099</v>
      </c>
      <c r="I11" s="61">
        <v>1</v>
      </c>
      <c r="J11" s="66">
        <v>19.139972479088499</v>
      </c>
      <c r="K11" s="66">
        <v>2.29545163042798E-2</v>
      </c>
      <c r="L11" s="66">
        <v>0.30301977009220599</v>
      </c>
      <c r="M11" s="66">
        <v>3.3972030500762099E-2</v>
      </c>
      <c r="N11" s="68">
        <v>454.35654455892001</v>
      </c>
      <c r="O11" s="50">
        <f t="shared" si="0"/>
        <v>14.227564662245527</v>
      </c>
      <c r="P11" s="43">
        <f t="shared" si="1"/>
        <v>1.2651497587471918</v>
      </c>
      <c r="Q11" s="45">
        <f t="shared" si="4"/>
        <v>7.3162617474480101</v>
      </c>
      <c r="R11" s="43">
        <f t="shared" si="2"/>
        <v>26672.197191582018</v>
      </c>
      <c r="S11" s="43">
        <f t="shared" si="3"/>
        <v>24780.14943733771</v>
      </c>
    </row>
    <row r="12" spans="1:19" ht="17.25" thickBot="1">
      <c r="A12" s="24">
        <v>9</v>
      </c>
      <c r="B12" s="69">
        <v>20.231851230370523</v>
      </c>
      <c r="C12" s="63">
        <v>12.31</v>
      </c>
      <c r="D12" s="60">
        <v>5.0000000000000711E-2</v>
      </c>
      <c r="E12" s="60">
        <v>13.29</v>
      </c>
      <c r="F12" s="60">
        <v>4.9234421221839852</v>
      </c>
      <c r="G12" s="89">
        <v>451.28276007075499</v>
      </c>
      <c r="H12" s="90">
        <v>-175.56627150737901</v>
      </c>
      <c r="I12" s="61">
        <v>1</v>
      </c>
      <c r="J12" s="66">
        <v>18.354546095463999</v>
      </c>
      <c r="K12" s="66">
        <v>2.3356859169013099E-2</v>
      </c>
      <c r="L12" s="66">
        <v>0.303221137846857</v>
      </c>
      <c r="M12" s="66">
        <v>3.44865206442624E-2</v>
      </c>
      <c r="N12" s="68">
        <v>435.27855668540502</v>
      </c>
      <c r="O12" s="50">
        <f t="shared" si="0"/>
        <v>14.847726028768941</v>
      </c>
      <c r="P12" s="43">
        <f t="shared" si="1"/>
        <v>1.2123068519127587</v>
      </c>
      <c r="Q12" s="45">
        <f t="shared" si="4"/>
        <v>7.08345619601198</v>
      </c>
      <c r="R12" s="43">
        <f t="shared" si="2"/>
        <v>25823.480211580212</v>
      </c>
      <c r="S12" s="43">
        <f t="shared" si="3"/>
        <v>23991.637960634605</v>
      </c>
    </row>
    <row r="13" spans="1:19" ht="17.25" thickBot="1">
      <c r="A13" s="24">
        <v>10</v>
      </c>
      <c r="B13" s="69">
        <v>23.717111572043581</v>
      </c>
      <c r="C13" s="63">
        <v>12.26</v>
      </c>
      <c r="D13" s="60">
        <v>4.9999999999998934E-2</v>
      </c>
      <c r="E13" s="60">
        <v>13.29</v>
      </c>
      <c r="F13" s="60">
        <v>2.8157629543820235</v>
      </c>
      <c r="G13" s="89">
        <v>454.09852302513701</v>
      </c>
      <c r="H13" s="90">
        <v>-169.14302312540099</v>
      </c>
      <c r="I13" s="61">
        <v>1</v>
      </c>
      <c r="J13" s="66">
        <v>17.6650061549668</v>
      </c>
      <c r="K13" s="66">
        <v>2.36933412201434E-2</v>
      </c>
      <c r="L13" s="66">
        <v>0.30309164994272703</v>
      </c>
      <c r="M13" s="66">
        <v>3.4839843788685598E-2</v>
      </c>
      <c r="N13" s="68">
        <v>416.26020017850402</v>
      </c>
      <c r="O13" s="50">
        <f t="shared" si="0"/>
        <v>15.455726254034303</v>
      </c>
      <c r="P13" s="43">
        <f t="shared" si="1"/>
        <v>1.1646169001797364</v>
      </c>
      <c r="Q13" s="45">
        <f t="shared" si="4"/>
        <v>6.4232483819780271</v>
      </c>
      <c r="R13" s="43">
        <f t="shared" si="2"/>
        <v>23416.623593925822</v>
      </c>
      <c r="S13" s="43">
        <f t="shared" si="3"/>
        <v>21755.516720553769</v>
      </c>
    </row>
    <row r="14" spans="1:19" ht="17.25" thickBot="1">
      <c r="A14" s="24">
        <v>11</v>
      </c>
      <c r="B14" s="69">
        <v>27.090564655942551</v>
      </c>
      <c r="C14" s="63">
        <v>12.21</v>
      </c>
      <c r="D14" s="60">
        <v>4.0000000000000924E-2</v>
      </c>
      <c r="E14" s="60">
        <v>13.29</v>
      </c>
      <c r="F14" s="60">
        <v>1.8891007973489877</v>
      </c>
      <c r="G14" s="89">
        <v>455.987623822486</v>
      </c>
      <c r="H14" s="90">
        <v>-163.183373043763</v>
      </c>
      <c r="I14" s="61">
        <v>1</v>
      </c>
      <c r="J14" s="66">
        <v>17.0573554457055</v>
      </c>
      <c r="K14" s="66">
        <v>2.3988830729791601E-2</v>
      </c>
      <c r="L14" s="66">
        <v>0.30283890707392302</v>
      </c>
      <c r="M14" s="66">
        <v>3.5115661479543002E-2</v>
      </c>
      <c r="N14" s="68">
        <v>397.85195312683697</v>
      </c>
      <c r="O14" s="50">
        <f t="shared" si="0"/>
        <v>16.033135815415406</v>
      </c>
      <c r="P14" s="43">
        <f t="shared" si="1"/>
        <v>1.1226749531238618</v>
      </c>
      <c r="Q14" s="45">
        <f t="shared" si="4"/>
        <v>5.9596500816379887</v>
      </c>
      <c r="R14" s="43">
        <f t="shared" si="2"/>
        <v>21726.527516012145</v>
      </c>
      <c r="S14" s="43">
        <f t="shared" si="3"/>
        <v>20185.31112131738</v>
      </c>
    </row>
    <row r="15" spans="1:19" ht="17.25" thickBot="1">
      <c r="A15" s="24">
        <v>12</v>
      </c>
      <c r="B15" s="69">
        <v>30.31472721127615</v>
      </c>
      <c r="C15" s="63">
        <v>12.17</v>
      </c>
      <c r="D15" s="60">
        <v>5.0000000000000711E-2</v>
      </c>
      <c r="E15" s="60">
        <v>13.153333333333332</v>
      </c>
      <c r="F15" s="60">
        <v>1.2957337103080135</v>
      </c>
      <c r="G15" s="89">
        <v>457.28335753279401</v>
      </c>
      <c r="H15" s="90">
        <v>-157.64603300656</v>
      </c>
      <c r="I15" s="61">
        <v>1</v>
      </c>
      <c r="J15" s="66">
        <v>16.531595147889099</v>
      </c>
      <c r="K15" s="66">
        <v>2.4250694196758599E-2</v>
      </c>
      <c r="L15" s="66">
        <v>0.30252409555563198</v>
      </c>
      <c r="M15" s="66">
        <v>3.5337842310287297E-2</v>
      </c>
      <c r="N15" s="68">
        <v>380.25835411204997</v>
      </c>
      <c r="O15" s="50">
        <f t="shared" si="0"/>
        <v>16.574151009103204</v>
      </c>
      <c r="P15" s="43">
        <f t="shared" si="1"/>
        <v>1.0860284783283114</v>
      </c>
      <c r="Q15" s="45">
        <f t="shared" si="4"/>
        <v>5.5373400372029948</v>
      </c>
      <c r="R15" s="43">
        <f t="shared" si="2"/>
        <v>20186.952092116891</v>
      </c>
      <c r="S15" s="43">
        <f t="shared" si="3"/>
        <v>18754.948680602607</v>
      </c>
    </row>
    <row r="16" spans="1:19" ht="17.25" thickBot="1">
      <c r="A16" s="24">
        <v>13</v>
      </c>
      <c r="B16" s="69">
        <v>33.379310829045814</v>
      </c>
      <c r="C16" s="63">
        <v>12.12</v>
      </c>
      <c r="D16" s="60">
        <v>3.9999999999999147E-2</v>
      </c>
      <c r="E16" s="60">
        <v>13.153333333333332</v>
      </c>
      <c r="F16" s="60">
        <v>1.0936476531200015</v>
      </c>
      <c r="G16" s="89">
        <v>458.37700518591402</v>
      </c>
      <c r="H16" s="90">
        <v>-152.425950207607</v>
      </c>
      <c r="I16" s="61">
        <v>1</v>
      </c>
      <c r="J16" s="66">
        <v>16.0460055797253</v>
      </c>
      <c r="K16" s="66">
        <v>2.44896042940753E-2</v>
      </c>
      <c r="L16" s="66">
        <v>0.302203316799319</v>
      </c>
      <c r="M16" s="66">
        <v>3.5535609276558501E-2</v>
      </c>
      <c r="N16" s="68">
        <v>363.53554488857202</v>
      </c>
      <c r="O16" s="50">
        <f t="shared" si="0"/>
        <v>17.088684462378165</v>
      </c>
      <c r="P16" s="43">
        <f t="shared" si="1"/>
        <v>1.0533285952835139</v>
      </c>
      <c r="Q16" s="45">
        <f t="shared" si="4"/>
        <v>5.2200827989530012</v>
      </c>
      <c r="R16" s="43">
        <f t="shared" si="2"/>
        <v>19030.357657532568</v>
      </c>
      <c r="S16" s="43">
        <f t="shared" si="3"/>
        <v>17680.399676576864</v>
      </c>
    </row>
    <row r="17" spans="1:19" ht="17.25" thickBot="1">
      <c r="A17" s="24">
        <v>14</v>
      </c>
      <c r="B17" s="69">
        <v>36.292641228537612</v>
      </c>
      <c r="C17" s="63">
        <v>12.08</v>
      </c>
      <c r="D17" s="60">
        <v>5.0000000000000711E-2</v>
      </c>
      <c r="E17" s="60">
        <v>13.153333333333332</v>
      </c>
      <c r="F17" s="60">
        <v>1.0466526382049892</v>
      </c>
      <c r="G17" s="89">
        <v>459.423657824119</v>
      </c>
      <c r="H17" s="90">
        <v>-147.46445231478901</v>
      </c>
      <c r="I17" s="61">
        <v>1</v>
      </c>
      <c r="J17" s="66">
        <v>15.615454787532</v>
      </c>
      <c r="K17" s="66">
        <v>2.47120028514984E-2</v>
      </c>
      <c r="L17" s="66">
        <v>0.30190370158546598</v>
      </c>
      <c r="M17" s="66">
        <v>3.5721305348807297E-2</v>
      </c>
      <c r="N17" s="68">
        <v>347.63809370036898</v>
      </c>
      <c r="O17" s="50">
        <f t="shared" si="0"/>
        <v>17.583154185498774</v>
      </c>
      <c r="P17" s="43">
        <f t="shared" si="1"/>
        <v>1.023707112506868</v>
      </c>
      <c r="Q17" s="45">
        <f t="shared" si="4"/>
        <v>4.961497892817988</v>
      </c>
      <c r="R17" s="43">
        <f t="shared" si="2"/>
        <v>18087.65934447596</v>
      </c>
      <c r="S17" s="43">
        <f t="shared" si="3"/>
        <v>16804.573628048638</v>
      </c>
    </row>
    <row r="18" spans="1:19" ht="17.25" thickBot="1">
      <c r="A18" s="24">
        <v>15</v>
      </c>
      <c r="B18" s="69">
        <v>39.061318496427269</v>
      </c>
      <c r="C18" s="63">
        <v>12.03</v>
      </c>
      <c r="D18" s="60">
        <v>4.9999999999998934E-2</v>
      </c>
      <c r="E18" s="60">
        <v>13.003333333333334</v>
      </c>
      <c r="F18" s="60">
        <v>0.95470201670599408</v>
      </c>
      <c r="G18" s="89">
        <v>460.378359840825</v>
      </c>
      <c r="H18" s="90">
        <v>-142.76215005029599</v>
      </c>
      <c r="I18" s="61">
        <v>1</v>
      </c>
      <c r="J18" s="66">
        <v>15.2111276859135</v>
      </c>
      <c r="K18" s="66">
        <v>2.4917472813570499E-2</v>
      </c>
      <c r="L18" s="66">
        <v>0.30161160526263497</v>
      </c>
      <c r="M18" s="66">
        <v>3.5892345778911601E-2</v>
      </c>
      <c r="N18" s="68">
        <v>332.52998521743098</v>
      </c>
      <c r="O18" s="50">
        <f t="shared" si="0"/>
        <v>18.05935964050186</v>
      </c>
      <c r="P18" s="43">
        <f t="shared" si="1"/>
        <v>0.99671308165496997</v>
      </c>
      <c r="Q18" s="45">
        <f t="shared" si="4"/>
        <v>4.7023022644930279</v>
      </c>
      <c r="R18" s="43">
        <f t="shared" si="2"/>
        <v>17142.734579818549</v>
      </c>
      <c r="S18" s="43">
        <f t="shared" si="3"/>
        <v>15926.679065892284</v>
      </c>
    </row>
    <row r="19" spans="1:19" ht="17.25" thickBot="1">
      <c r="A19" s="24">
        <v>16</v>
      </c>
      <c r="B19" s="69">
        <v>41.694642079971167</v>
      </c>
      <c r="C19" s="63">
        <v>11.98</v>
      </c>
      <c r="D19" s="60">
        <v>7.0000000000000284E-2</v>
      </c>
      <c r="E19" s="60">
        <v>13.003333333333334</v>
      </c>
      <c r="F19" s="60">
        <v>0.94364077398898871</v>
      </c>
      <c r="G19" s="89">
        <v>461.32200061481399</v>
      </c>
      <c r="H19" s="90">
        <v>-138.280481903462</v>
      </c>
      <c r="I19" s="61">
        <v>1</v>
      </c>
      <c r="J19" s="66">
        <v>14.8388816656221</v>
      </c>
      <c r="K19" s="66">
        <v>2.5109956339859602E-2</v>
      </c>
      <c r="L19" s="66">
        <v>0.30133998222233199</v>
      </c>
      <c r="M19" s="66">
        <v>3.6055448754541197E-2</v>
      </c>
      <c r="N19" s="68">
        <v>318.160474248323</v>
      </c>
      <c r="O19" s="50">
        <f t="shared" si="0"/>
        <v>18.526062100779182</v>
      </c>
      <c r="P19" s="43">
        <f t="shared" si="1"/>
        <v>0.97160421367922234</v>
      </c>
      <c r="Q19" s="45">
        <f t="shared" si="4"/>
        <v>4.4816681468339823</v>
      </c>
      <c r="R19" s="43">
        <f t="shared" si="2"/>
        <v>16338.389834300739</v>
      </c>
      <c r="S19" s="43">
        <f t="shared" si="3"/>
        <v>15179.392186978559</v>
      </c>
    </row>
    <row r="20" spans="1:19" ht="17.25" thickBot="1">
      <c r="A20" s="24">
        <v>17</v>
      </c>
      <c r="B20" s="69">
        <v>44.197569016848185</v>
      </c>
      <c r="C20" s="63">
        <v>11.91</v>
      </c>
      <c r="D20" s="60">
        <v>5.0000000000000711E-2</v>
      </c>
      <c r="E20" s="60">
        <v>13.003333333333334</v>
      </c>
      <c r="F20" s="60">
        <v>0.84683460667400823</v>
      </c>
      <c r="G20" s="89">
        <v>462.168835221488</v>
      </c>
      <c r="H20" s="90">
        <v>-134.03522342872</v>
      </c>
      <c r="I20" s="61">
        <v>1</v>
      </c>
      <c r="J20" s="66">
        <v>14.474246579824801</v>
      </c>
      <c r="K20" s="66">
        <v>2.52875396354354E-2</v>
      </c>
      <c r="L20" s="66">
        <v>0.30106999927563299</v>
      </c>
      <c r="M20" s="66">
        <v>3.6204849794463402E-2</v>
      </c>
      <c r="N20" s="68">
        <v>304.50251124708501</v>
      </c>
      <c r="O20" s="50">
        <f t="shared" si="0"/>
        <v>18.991775108888799</v>
      </c>
      <c r="P20" s="43">
        <f t="shared" si="1"/>
        <v>0.94777870403358899</v>
      </c>
      <c r="Q20" s="45">
        <f t="shared" si="4"/>
        <v>4.2452584747420019</v>
      </c>
      <c r="R20" s="43">
        <f t="shared" si="2"/>
        <v>15476.533655599369</v>
      </c>
      <c r="S20" s="43">
        <f t="shared" si="3"/>
        <v>14378.673567949558</v>
      </c>
    </row>
    <row r="21" spans="1:19" ht="17.25" thickBot="1">
      <c r="A21" s="24">
        <v>18</v>
      </c>
      <c r="B21" s="69">
        <v>46.578544372172324</v>
      </c>
      <c r="C21" s="63">
        <v>11.86</v>
      </c>
      <c r="D21" s="60">
        <v>4.9999999999998934E-2</v>
      </c>
      <c r="E21" s="60">
        <v>12.776</v>
      </c>
      <c r="F21" s="60">
        <v>0.74226881423601299</v>
      </c>
      <c r="G21" s="89">
        <v>462.91110403572401</v>
      </c>
      <c r="H21" s="90">
        <v>-130.01874490045199</v>
      </c>
      <c r="I21" s="61">
        <v>1</v>
      </c>
      <c r="J21" s="66">
        <v>14.1596983687772</v>
      </c>
      <c r="K21" s="66">
        <v>2.5451962014906002E-2</v>
      </c>
      <c r="L21" s="66">
        <v>0.300808843120419</v>
      </c>
      <c r="M21" s="66">
        <v>3.63406091520935E-2</v>
      </c>
      <c r="N21" s="68">
        <v>291.51001321178398</v>
      </c>
      <c r="O21" s="50">
        <f t="shared" si="0"/>
        <v>19.442250810177796</v>
      </c>
      <c r="P21" s="43">
        <f t="shared" si="1"/>
        <v>0.92581873239579882</v>
      </c>
      <c r="Q21" s="45">
        <f t="shared" si="4"/>
        <v>4.01647852826801</v>
      </c>
      <c r="R21" s="43">
        <f t="shared" si="2"/>
        <v>14642.492439405543</v>
      </c>
      <c r="S21" s="43">
        <f t="shared" si="3"/>
        <v>13603.796799240576</v>
      </c>
    </row>
    <row r="22" spans="1:19" ht="17.25" thickBot="1">
      <c r="A22" s="24">
        <v>19</v>
      </c>
      <c r="B22" s="69">
        <v>48.84324498275604</v>
      </c>
      <c r="C22" s="63">
        <v>11.81</v>
      </c>
      <c r="D22" s="60">
        <v>7.0000000000000284E-2</v>
      </c>
      <c r="E22" s="60">
        <v>12.776</v>
      </c>
      <c r="F22" s="60">
        <v>0.73489209665297039</v>
      </c>
      <c r="G22" s="89">
        <v>463.64599613237698</v>
      </c>
      <c r="H22" s="90">
        <v>-126.19062683644199</v>
      </c>
      <c r="I22" s="61">
        <v>1</v>
      </c>
      <c r="J22" s="66">
        <v>13.8673273009203</v>
      </c>
      <c r="K22" s="66">
        <v>2.5606466212443901E-2</v>
      </c>
      <c r="L22" s="66">
        <v>0.30056495412439999</v>
      </c>
      <c r="M22" s="66">
        <v>3.6470341521088898E-2</v>
      </c>
      <c r="N22" s="68">
        <v>279.15200279905201</v>
      </c>
      <c r="O22" s="50">
        <f t="shared" si="0"/>
        <v>19.863268615672279</v>
      </c>
      <c r="P22" s="43">
        <f t="shared" si="1"/>
        <v>0.90619526666411065</v>
      </c>
      <c r="Q22" s="45">
        <f t="shared" si="4"/>
        <v>3.828118064009999</v>
      </c>
      <c r="R22" s="43">
        <f t="shared" si="2"/>
        <v>13955.804671907337</v>
      </c>
      <c r="S22" s="43">
        <f t="shared" si="3"/>
        <v>12965.820656024005</v>
      </c>
    </row>
    <row r="23" spans="1:19" ht="17.25" thickBot="1">
      <c r="A23" s="24">
        <v>20</v>
      </c>
      <c r="B23" s="69">
        <v>50.997001211634775</v>
      </c>
      <c r="C23" s="63">
        <v>11.74</v>
      </c>
      <c r="D23" s="60">
        <v>7.0000000000000284E-2</v>
      </c>
      <c r="E23" s="60">
        <v>12.776</v>
      </c>
      <c r="F23" s="60">
        <v>0.63364367180702175</v>
      </c>
      <c r="G23" s="89">
        <v>464.279639804184</v>
      </c>
      <c r="H23" s="90">
        <v>-122.568631788375</v>
      </c>
      <c r="I23" s="61">
        <v>1</v>
      </c>
      <c r="J23" s="66">
        <v>13.575124274489699</v>
      </c>
      <c r="K23" s="66">
        <v>2.5748662666240301E-2</v>
      </c>
      <c r="L23" s="66">
        <v>0.300318867191397</v>
      </c>
      <c r="M23" s="66">
        <v>3.6587593028071103E-2</v>
      </c>
      <c r="N23" s="68">
        <v>267.39939330242203</v>
      </c>
      <c r="O23" s="50">
        <f t="shared" si="0"/>
        <v>20.286392338007662</v>
      </c>
      <c r="P23" s="43">
        <f t="shared" si="1"/>
        <v>0.88729428575015867</v>
      </c>
      <c r="Q23" s="45">
        <f t="shared" si="4"/>
        <v>3.6219950480669922</v>
      </c>
      <c r="R23" s="43">
        <f t="shared" si="2"/>
        <v>13204.361664981958</v>
      </c>
      <c r="S23" s="43">
        <f t="shared" si="3"/>
        <v>12267.682820902937</v>
      </c>
    </row>
    <row r="24" spans="1:19" ht="17.25" thickBot="1">
      <c r="A24" s="24">
        <v>21</v>
      </c>
      <c r="B24" s="69">
        <v>53.043519155912144</v>
      </c>
      <c r="C24" s="63">
        <v>11.67</v>
      </c>
      <c r="D24" s="60">
        <v>1.9999999999999574E-2</v>
      </c>
      <c r="E24" s="60">
        <v>12.776</v>
      </c>
      <c r="F24" s="60">
        <v>0.63468363420400919</v>
      </c>
      <c r="G24" s="89">
        <v>464.91432343838801</v>
      </c>
      <c r="H24" s="90">
        <v>-119.117793764613</v>
      </c>
      <c r="I24" s="61">
        <v>1</v>
      </c>
      <c r="J24" s="66">
        <v>13.301377587775701</v>
      </c>
      <c r="K24" s="66">
        <v>2.5882589376733E-2</v>
      </c>
      <c r="L24" s="66">
        <v>0.30008972149624102</v>
      </c>
      <c r="M24" s="66">
        <v>3.6700203516549103E-2</v>
      </c>
      <c r="N24" s="68">
        <v>256.23196130411299</v>
      </c>
      <c r="O24" s="50">
        <f t="shared" si="0"/>
        <v>20.71357136537036</v>
      </c>
      <c r="P24" s="43">
        <f t="shared" si="1"/>
        <v>0.8689954852543198</v>
      </c>
      <c r="Q24" s="45">
        <f t="shared" si="4"/>
        <v>3.4508380237620031</v>
      </c>
      <c r="R24" s="43">
        <f t="shared" si="2"/>
        <v>12580.390836631066</v>
      </c>
      <c r="S24" s="43">
        <f t="shared" si="3"/>
        <v>11687.974660378597</v>
      </c>
    </row>
    <row r="25" spans="1:19" ht="17.25" thickBot="1">
      <c r="A25" s="48">
        <v>22</v>
      </c>
      <c r="B25" s="70">
        <v>54.996674775313004</v>
      </c>
      <c r="C25" s="91">
        <v>11.65</v>
      </c>
      <c r="D25" s="71"/>
      <c r="E25" s="72">
        <v>12.776</v>
      </c>
      <c r="F25" s="72">
        <v>0.63544692926598145</v>
      </c>
      <c r="G25" s="92">
        <v>465.54977036765399</v>
      </c>
      <c r="H25" s="93">
        <v>-115.82035021337499</v>
      </c>
      <c r="I25" s="73">
        <v>1</v>
      </c>
      <c r="J25" s="94">
        <v>13.0957852279546</v>
      </c>
      <c r="K25" s="94">
        <v>2.60103679868685E-2</v>
      </c>
      <c r="L25" s="94">
        <v>0.29988645244610901</v>
      </c>
      <c r="M25" s="94">
        <v>3.68087834168037E-2</v>
      </c>
      <c r="N25" s="95">
        <v>245.573988515374</v>
      </c>
      <c r="O25" s="50">
        <f t="shared" si="0"/>
        <v>21.089703589046181</v>
      </c>
      <c r="P25" s="43">
        <f t="shared" si="1"/>
        <v>0.85349705954848287</v>
      </c>
      <c r="Q25" s="45">
        <f t="shared" si="4"/>
        <v>3.297443551238004</v>
      </c>
      <c r="R25" s="43">
        <f t="shared" si="2"/>
        <v>12021.175248057309</v>
      </c>
      <c r="S25" s="43">
        <f t="shared" si="3"/>
        <v>11168.428192083889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115.54977036765399</v>
      </c>
      <c r="H26" s="58">
        <f>-(H3-H25)</f>
        <v>122.37313492637502</v>
      </c>
      <c r="I26" s="59"/>
      <c r="J26" s="59"/>
      <c r="K26" s="59"/>
      <c r="L26" s="59"/>
      <c r="M26" s="59"/>
      <c r="N26" s="59"/>
      <c r="O26" s="47">
        <f>AVERAGE(O4:O25)</f>
        <v>16.011180082631128</v>
      </c>
      <c r="P26" s="44">
        <f>SUM(P4:P25)</f>
        <v>25.939159188589514</v>
      </c>
      <c r="Q26" s="42"/>
      <c r="R26" s="44">
        <f>AVERAGE(R4:R25)</f>
        <v>20278.366307187669</v>
      </c>
      <c r="S26" s="44">
        <f>AVERAGE(S4:S25)</f>
        <v>18839.878238294459</v>
      </c>
    </row>
    <row r="27" spans="1:19" ht="17.25" thickBot="1">
      <c r="O27" s="37"/>
      <c r="P27" s="37"/>
      <c r="Q27" s="37"/>
      <c r="R27" s="38"/>
      <c r="S27" s="44">
        <f>S26*C37*2/1000/1000</f>
        <v>13.216298572048501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465.54977036765399</v>
      </c>
      <c r="P30" s="46">
        <f>S26</f>
        <v>18839.878238294459</v>
      </c>
      <c r="Q30" s="46">
        <f>P26</f>
        <v>25.939159188589514</v>
      </c>
      <c r="R30" s="46">
        <f>O26</f>
        <v>16.011180082631128</v>
      </c>
      <c r="S30" s="46">
        <f>S27</f>
        <v>13.216298572048501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11784532.893409913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9"/>
  <dimension ref="A1:S38"/>
  <sheetViews>
    <sheetView topLeftCell="A16" zoomScale="85" zoomScaleNormal="85" workbookViewId="0">
      <selection activeCell="H32" sqref="H32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0.62791698322708367</v>
      </c>
      <c r="C4" s="63">
        <v>12.51</v>
      </c>
      <c r="D4" s="60">
        <v>6.0000000000000497E-2</v>
      </c>
      <c r="E4" s="60">
        <v>13.536666666666665</v>
      </c>
      <c r="F4" s="60">
        <v>17.906157955270999</v>
      </c>
      <c r="G4" s="89">
        <v>367.906157955271</v>
      </c>
      <c r="H4" s="90">
        <v>-231.94036058719101</v>
      </c>
      <c r="I4" s="61">
        <v>1</v>
      </c>
      <c r="J4" s="66">
        <v>26.0127731190174</v>
      </c>
      <c r="K4" s="66">
        <v>1.9565564178017698E-2</v>
      </c>
      <c r="L4" s="66">
        <v>0.29259233967925602</v>
      </c>
      <c r="M4" s="66">
        <v>2.7521521858407699E-2</v>
      </c>
      <c r="N4" s="68">
        <v>596.47856056946398</v>
      </c>
      <c r="O4" s="50">
        <f t="shared" ref="O4:O25" si="0">$C$35/$C$34/AVERAGE(J3:J4)</f>
        <v>11.504307078270013</v>
      </c>
      <c r="P4" s="43">
        <f t="shared" ref="P4:P25" si="1">$C$33/O4</f>
        <v>1.5646313921852295</v>
      </c>
      <c r="Q4" s="45">
        <f>H4-H3</f>
        <v>6.2380686541870034</v>
      </c>
      <c r="R4" s="43">
        <f t="shared" ref="R4:R25" si="2">$C$35*3600*Q4/$C$36*($C$30/$C$32)</f>
        <v>25015.68468717681</v>
      </c>
      <c r="S4" s="43">
        <f t="shared" ref="S4:S25" si="3">R4*$C$32/$C$30</f>
        <v>23241.145091009057</v>
      </c>
    </row>
    <row r="5" spans="1:19" ht="17.25" thickBot="1">
      <c r="A5" s="24">
        <v>2</v>
      </c>
      <c r="B5" s="69">
        <v>1.5799958708326622</v>
      </c>
      <c r="C5" s="63">
        <v>12.45</v>
      </c>
      <c r="D5" s="60">
        <v>9.9999999999997868E-3</v>
      </c>
      <c r="E5" s="60">
        <v>13.536666666666665</v>
      </c>
      <c r="F5" s="60">
        <v>16.966179407704999</v>
      </c>
      <c r="G5" s="89">
        <v>384.872337362976</v>
      </c>
      <c r="H5" s="90">
        <v>-225.404048827108</v>
      </c>
      <c r="I5" s="61">
        <v>1</v>
      </c>
      <c r="J5" s="66">
        <v>24.836242252121899</v>
      </c>
      <c r="K5" s="66">
        <v>2.00857750689717E-2</v>
      </c>
      <c r="L5" s="66">
        <v>0.29535382618625</v>
      </c>
      <c r="M5" s="66">
        <v>2.8775711687518399E-2</v>
      </c>
      <c r="N5" s="68">
        <v>590.76372973179605</v>
      </c>
      <c r="O5" s="50">
        <f t="shared" si="0"/>
        <v>12.043088127536683</v>
      </c>
      <c r="P5" s="43">
        <f t="shared" si="1"/>
        <v>1.4946332543098111</v>
      </c>
      <c r="Q5" s="45">
        <f t="shared" ref="Q5:Q25" si="4">H5-H4</f>
        <v>6.5363117600830094</v>
      </c>
      <c r="R5" s="43">
        <f t="shared" si="2"/>
        <v>26211.688756835629</v>
      </c>
      <c r="S5" s="43">
        <f t="shared" si="3"/>
        <v>24352.308125720101</v>
      </c>
    </row>
    <row r="6" spans="1:19" ht="17.25" thickBot="1">
      <c r="A6" s="24">
        <v>3</v>
      </c>
      <c r="B6" s="69">
        <v>2.939439629649776</v>
      </c>
      <c r="C6" s="63">
        <v>12.44</v>
      </c>
      <c r="D6" s="60">
        <v>3.9999999999999147E-2</v>
      </c>
      <c r="E6" s="60">
        <v>13.42</v>
      </c>
      <c r="F6" s="60">
        <v>15.264694342175005</v>
      </c>
      <c r="G6" s="89">
        <v>400.137031705151</v>
      </c>
      <c r="H6" s="90">
        <v>-218.68369815989001</v>
      </c>
      <c r="I6" s="61">
        <v>1</v>
      </c>
      <c r="J6" s="66">
        <v>23.806419213930401</v>
      </c>
      <c r="K6" s="66">
        <v>2.0599519739118201E-2</v>
      </c>
      <c r="L6" s="66">
        <v>0.29773174669808</v>
      </c>
      <c r="M6" s="66">
        <v>2.9941868579803899E-2</v>
      </c>
      <c r="N6" s="68">
        <v>582.60370096096403</v>
      </c>
      <c r="O6" s="50">
        <f t="shared" si="0"/>
        <v>12.5893434868994</v>
      </c>
      <c r="P6" s="43">
        <f t="shared" si="1"/>
        <v>1.4297806727357136</v>
      </c>
      <c r="Q6" s="45">
        <f t="shared" si="4"/>
        <v>6.7203506672179856</v>
      </c>
      <c r="R6" s="43">
        <f t="shared" si="2"/>
        <v>26949.71514389231</v>
      </c>
      <c r="S6" s="43">
        <f t="shared" si="3"/>
        <v>25037.981076793472</v>
      </c>
    </row>
    <row r="7" spans="1:19" ht="17.25" thickBot="1">
      <c r="A7" s="24">
        <v>4</v>
      </c>
      <c r="B7" s="69">
        <v>4.7685613035967744</v>
      </c>
      <c r="C7" s="63">
        <v>12.4</v>
      </c>
      <c r="D7" s="60">
        <v>7.0000000000000284E-2</v>
      </c>
      <c r="E7" s="60">
        <v>13.42</v>
      </c>
      <c r="F7" s="60">
        <v>14.076827453936005</v>
      </c>
      <c r="G7" s="89">
        <v>414.21385915908701</v>
      </c>
      <c r="H7" s="90">
        <v>-211.528619215677</v>
      </c>
      <c r="I7" s="61">
        <v>1</v>
      </c>
      <c r="J7" s="66">
        <v>22.728575817858601</v>
      </c>
      <c r="K7" s="66">
        <v>2.11224808987521E-2</v>
      </c>
      <c r="L7" s="66">
        <v>0.29977351349533299</v>
      </c>
      <c r="M7" s="66">
        <v>3.1054749464826899E-2</v>
      </c>
      <c r="N7" s="68">
        <v>571.62444169558103</v>
      </c>
      <c r="O7" s="50">
        <f t="shared" si="0"/>
        <v>13.159540962554511</v>
      </c>
      <c r="P7" s="43">
        <f t="shared" si="1"/>
        <v>1.36782886661617</v>
      </c>
      <c r="Q7" s="45">
        <f t="shared" si="4"/>
        <v>7.1550789442130167</v>
      </c>
      <c r="R7" s="43">
        <f t="shared" si="2"/>
        <v>28693.047271955384</v>
      </c>
      <c r="S7" s="43">
        <f t="shared" si="3"/>
        <v>26657.646316294224</v>
      </c>
    </row>
    <row r="8" spans="1:19" ht="17.25" thickBot="1">
      <c r="A8" s="24">
        <v>5</v>
      </c>
      <c r="B8" s="69">
        <v>7.0843688070669213</v>
      </c>
      <c r="C8" s="63">
        <v>12.33</v>
      </c>
      <c r="D8" s="60">
        <v>1.9999999999999574E-2</v>
      </c>
      <c r="E8" s="60">
        <v>13.42</v>
      </c>
      <c r="F8" s="60">
        <v>12.096447994051005</v>
      </c>
      <c r="G8" s="89">
        <v>426.31030715313801</v>
      </c>
      <c r="H8" s="90">
        <v>-204.163275076448</v>
      </c>
      <c r="I8" s="61">
        <v>1</v>
      </c>
      <c r="J8" s="66">
        <v>21.639190685568</v>
      </c>
      <c r="K8" s="66">
        <v>2.1634495334964799E-2</v>
      </c>
      <c r="L8" s="66">
        <v>0.30135868033103103</v>
      </c>
      <c r="M8" s="66">
        <v>3.2052414625912198E-2</v>
      </c>
      <c r="N8" s="68">
        <v>557.72386233474901</v>
      </c>
      <c r="O8" s="50">
        <f t="shared" si="0"/>
        <v>13.802343944128964</v>
      </c>
      <c r="P8" s="43">
        <f t="shared" si="1"/>
        <v>1.304126318896478</v>
      </c>
      <c r="Q8" s="45">
        <f t="shared" si="4"/>
        <v>7.3653441392289949</v>
      </c>
      <c r="R8" s="43">
        <f t="shared" si="2"/>
        <v>29536.245401183569</v>
      </c>
      <c r="S8" s="43">
        <f t="shared" si="3"/>
        <v>27441.030433375981</v>
      </c>
    </row>
    <row r="9" spans="1:19" ht="17.25" thickBot="1">
      <c r="A9" s="24">
        <v>6</v>
      </c>
      <c r="B9" s="69">
        <v>9.8477005688331065</v>
      </c>
      <c r="C9" s="63">
        <v>12.31</v>
      </c>
      <c r="D9" s="60">
        <v>6.0000000000000497E-2</v>
      </c>
      <c r="E9" s="60">
        <v>13.286666666666667</v>
      </c>
      <c r="F9" s="60">
        <v>10.059726053958002</v>
      </c>
      <c r="G9" s="89">
        <v>436.37003320709601</v>
      </c>
      <c r="H9" s="90">
        <v>-196.69237843916301</v>
      </c>
      <c r="I9" s="61">
        <v>1</v>
      </c>
      <c r="J9" s="66">
        <v>20.6838092286898</v>
      </c>
      <c r="K9" s="66">
        <v>2.2131253570420902E-2</v>
      </c>
      <c r="L9" s="66">
        <v>0.30253086850343902</v>
      </c>
      <c r="M9" s="66">
        <v>3.2923514745358803E-2</v>
      </c>
      <c r="N9" s="68">
        <v>541.13702927665599</v>
      </c>
      <c r="O9" s="50">
        <f t="shared" si="0"/>
        <v>14.469181640094453</v>
      </c>
      <c r="P9" s="43">
        <f t="shared" si="1"/>
        <v>1.2440233627395736</v>
      </c>
      <c r="Q9" s="45">
        <f t="shared" si="4"/>
        <v>7.4708966372849943</v>
      </c>
      <c r="R9" s="43">
        <f t="shared" si="2"/>
        <v>29959.528336285675</v>
      </c>
      <c r="S9" s="43">
        <f t="shared" si="3"/>
        <v>27834.286913551357</v>
      </c>
    </row>
    <row r="10" spans="1:19" ht="17.25" thickBot="1">
      <c r="A10" s="24">
        <v>7</v>
      </c>
      <c r="B10" s="69">
        <v>12.971444817353085</v>
      </c>
      <c r="C10" s="63">
        <v>12.25</v>
      </c>
      <c r="D10" s="60">
        <v>3.9999999999999147E-2</v>
      </c>
      <c r="E10" s="60">
        <v>13.286666666666667</v>
      </c>
      <c r="F10" s="60">
        <v>8.4262118888680106</v>
      </c>
      <c r="G10" s="89">
        <v>444.79624509596403</v>
      </c>
      <c r="H10" s="90">
        <v>-189.13118569006701</v>
      </c>
      <c r="I10" s="61">
        <v>1</v>
      </c>
      <c r="J10" s="66">
        <v>19.7165668704429</v>
      </c>
      <c r="K10" s="66">
        <v>2.26104410566745E-2</v>
      </c>
      <c r="L10" s="66">
        <v>0.30334894509229199</v>
      </c>
      <c r="M10" s="66">
        <v>3.3689588745391998E-2</v>
      </c>
      <c r="N10" s="68">
        <v>522.38682885437197</v>
      </c>
      <c r="O10" s="50">
        <f t="shared" si="0"/>
        <v>15.157759220123804</v>
      </c>
      <c r="P10" s="43">
        <f t="shared" si="1"/>
        <v>1.1875106167475447</v>
      </c>
      <c r="Q10" s="45">
        <f t="shared" si="4"/>
        <v>7.5611927490959943</v>
      </c>
      <c r="R10" s="43">
        <f t="shared" si="2"/>
        <v>30321.630644990775</v>
      </c>
      <c r="S10" s="43">
        <f t="shared" si="3"/>
        <v>28170.702742246165</v>
      </c>
    </row>
    <row r="11" spans="1:19" ht="17.25" thickBot="1">
      <c r="A11" s="24">
        <v>8</v>
      </c>
      <c r="B11" s="69">
        <v>16.351099492588915</v>
      </c>
      <c r="C11" s="63">
        <v>12.21</v>
      </c>
      <c r="D11" s="60">
        <v>5.0000000000000711E-2</v>
      </c>
      <c r="E11" s="60">
        <v>13.286666666666667</v>
      </c>
      <c r="F11" s="60">
        <v>6.6946527237009832</v>
      </c>
      <c r="G11" s="89">
        <v>451.49089781966501</v>
      </c>
      <c r="H11" s="90">
        <v>-181.690565631293</v>
      </c>
      <c r="I11" s="61">
        <v>1</v>
      </c>
      <c r="J11" s="66">
        <v>18.853181820007901</v>
      </c>
      <c r="K11" s="66">
        <v>2.30599714443614E-2</v>
      </c>
      <c r="L11" s="66">
        <v>0.303845987408498</v>
      </c>
      <c r="M11" s="66">
        <v>3.4335774228110502E-2</v>
      </c>
      <c r="N11" s="68">
        <v>502.10053219330399</v>
      </c>
      <c r="O11" s="50">
        <f t="shared" si="0"/>
        <v>15.877188576671033</v>
      </c>
      <c r="P11" s="43">
        <f t="shared" si="1"/>
        <v>1.1337019720511536</v>
      </c>
      <c r="Q11" s="45">
        <f t="shared" si="4"/>
        <v>7.4406200587740159</v>
      </c>
      <c r="R11" s="43">
        <f t="shared" si="2"/>
        <v>29838.114260323426</v>
      </c>
      <c r="S11" s="43">
        <f t="shared" si="3"/>
        <v>27721.485597464416</v>
      </c>
    </row>
    <row r="12" spans="1:19" ht="17.25" thickBot="1">
      <c r="A12" s="24">
        <v>9</v>
      </c>
      <c r="B12" s="69">
        <v>19.865935171973504</v>
      </c>
      <c r="C12" s="63">
        <v>12.16</v>
      </c>
      <c r="D12" s="60">
        <v>6.0000000000000497E-2</v>
      </c>
      <c r="E12" s="60">
        <v>13.129999999999999</v>
      </c>
      <c r="F12" s="60">
        <v>5.2146985676590134</v>
      </c>
      <c r="G12" s="89">
        <v>456.70559638732402</v>
      </c>
      <c r="H12" s="90">
        <v>-174.48670824109101</v>
      </c>
      <c r="I12" s="61">
        <v>1</v>
      </c>
      <c r="J12" s="66">
        <v>18.054367066517301</v>
      </c>
      <c r="K12" s="66">
        <v>2.3473784618920999E-2</v>
      </c>
      <c r="L12" s="66">
        <v>0.30407973962472301</v>
      </c>
      <c r="M12" s="66">
        <v>3.4873678782563602E-2</v>
      </c>
      <c r="N12" s="68">
        <v>481.00281477579102</v>
      </c>
      <c r="O12" s="50">
        <f t="shared" si="0"/>
        <v>16.592247163199591</v>
      </c>
      <c r="P12" s="43">
        <f t="shared" si="1"/>
        <v>1.0848440131679513</v>
      </c>
      <c r="Q12" s="45">
        <f t="shared" si="4"/>
        <v>7.2038573902019891</v>
      </c>
      <c r="R12" s="43">
        <f t="shared" si="2"/>
        <v>28888.656889616708</v>
      </c>
      <c r="S12" s="43">
        <f t="shared" si="3"/>
        <v>26839.379959091297</v>
      </c>
    </row>
    <row r="13" spans="1:19" ht="17.25" thickBot="1">
      <c r="A13" s="24">
        <v>10</v>
      </c>
      <c r="B13" s="69">
        <v>23.378733902287653</v>
      </c>
      <c r="C13" s="63">
        <v>12.1</v>
      </c>
      <c r="D13" s="60">
        <v>6.0000000000000497E-2</v>
      </c>
      <c r="E13" s="60">
        <v>13.129999999999999</v>
      </c>
      <c r="F13" s="60">
        <v>3.029755371440956</v>
      </c>
      <c r="G13" s="89">
        <v>459.73535175876498</v>
      </c>
      <c r="H13" s="90">
        <v>-167.954280560965</v>
      </c>
      <c r="I13" s="61">
        <v>1</v>
      </c>
      <c r="J13" s="66">
        <v>17.3522172184094</v>
      </c>
      <c r="K13" s="66">
        <v>2.3820346631290502E-2</v>
      </c>
      <c r="L13" s="66">
        <v>0.303970484549756</v>
      </c>
      <c r="M13" s="66">
        <v>3.5244371276204597E-2</v>
      </c>
      <c r="N13" s="68">
        <v>459.91732409653901</v>
      </c>
      <c r="O13" s="50">
        <f t="shared" si="0"/>
        <v>17.295629772844261</v>
      </c>
      <c r="P13" s="43">
        <f t="shared" si="1"/>
        <v>1.0407253298322601</v>
      </c>
      <c r="Q13" s="45">
        <f t="shared" si="4"/>
        <v>6.5324276801260055</v>
      </c>
      <c r="R13" s="43">
        <f t="shared" si="2"/>
        <v>26196.112955270994</v>
      </c>
      <c r="S13" s="43">
        <f t="shared" si="3"/>
        <v>24337.837226018601</v>
      </c>
    </row>
    <row r="14" spans="1:19" ht="17.25" thickBot="1">
      <c r="A14" s="24">
        <v>11</v>
      </c>
      <c r="B14" s="69">
        <v>26.784318408282694</v>
      </c>
      <c r="C14" s="63">
        <v>12.04</v>
      </c>
      <c r="D14" s="60">
        <v>3.9999999999999147E-2</v>
      </c>
      <c r="E14" s="60">
        <v>13.129999999999999</v>
      </c>
      <c r="F14" s="60">
        <v>2.0559796321770136</v>
      </c>
      <c r="G14" s="89">
        <v>461.79133139094199</v>
      </c>
      <c r="H14" s="90">
        <v>-161.89333120300199</v>
      </c>
      <c r="I14" s="61">
        <v>1</v>
      </c>
      <c r="J14" s="66">
        <v>16.732860948991501</v>
      </c>
      <c r="K14" s="66">
        <v>2.4124797712431801E-2</v>
      </c>
      <c r="L14" s="66">
        <v>0.30373058361511202</v>
      </c>
      <c r="M14" s="66">
        <v>3.5533872397244697E-2</v>
      </c>
      <c r="N14" s="68">
        <v>439.47538424416899</v>
      </c>
      <c r="O14" s="50">
        <f t="shared" si="0"/>
        <v>17.966195362837095</v>
      </c>
      <c r="P14" s="43">
        <f t="shared" si="1"/>
        <v>1.0018815690512211</v>
      </c>
      <c r="Q14" s="45">
        <f t="shared" si="4"/>
        <v>6.0609493579630112</v>
      </c>
      <c r="R14" s="43">
        <f t="shared" si="2"/>
        <v>24305.407081722737</v>
      </c>
      <c r="S14" s="43">
        <f t="shared" si="3"/>
        <v>22581.252504030836</v>
      </c>
    </row>
    <row r="15" spans="1:19" ht="17.25" thickBot="1">
      <c r="A15" s="24">
        <v>12</v>
      </c>
      <c r="B15" s="69">
        <v>30.04470927406615</v>
      </c>
      <c r="C15" s="63">
        <v>12</v>
      </c>
      <c r="D15" s="60">
        <v>6.0000000000000497E-2</v>
      </c>
      <c r="E15" s="60">
        <v>12.973333333333333</v>
      </c>
      <c r="F15" s="60">
        <v>1.422645189720015</v>
      </c>
      <c r="G15" s="89">
        <v>463.21397658066201</v>
      </c>
      <c r="H15" s="90">
        <v>-156.26187011323699</v>
      </c>
      <c r="I15" s="61">
        <v>1</v>
      </c>
      <c r="J15" s="66">
        <v>16.2087101717621</v>
      </c>
      <c r="K15" s="66">
        <v>2.4394820062961599E-2</v>
      </c>
      <c r="L15" s="66">
        <v>0.30342495014005699</v>
      </c>
      <c r="M15" s="66">
        <v>3.5766657947728903E-2</v>
      </c>
      <c r="N15" s="68">
        <v>419.90496575764001</v>
      </c>
      <c r="O15" s="50">
        <f t="shared" si="0"/>
        <v>18.589859332097596</v>
      </c>
      <c r="P15" s="43">
        <f t="shared" si="1"/>
        <v>0.9682698334850155</v>
      </c>
      <c r="Q15" s="45">
        <f t="shared" si="4"/>
        <v>5.631461089764997</v>
      </c>
      <c r="R15" s="43">
        <f t="shared" si="2"/>
        <v>22583.088253623308</v>
      </c>
      <c r="S15" s="43">
        <f t="shared" si="3"/>
        <v>20981.109942378127</v>
      </c>
    </row>
    <row r="16" spans="1:19" ht="17.25" thickBot="1">
      <c r="A16" s="24">
        <v>13</v>
      </c>
      <c r="B16" s="69">
        <v>33.144859720765972</v>
      </c>
      <c r="C16" s="63">
        <v>11.94</v>
      </c>
      <c r="D16" s="60">
        <v>4.9999999999998934E-2</v>
      </c>
      <c r="E16" s="60">
        <v>12.973333333333333</v>
      </c>
      <c r="F16" s="60">
        <v>1.2033832835700196</v>
      </c>
      <c r="G16" s="89">
        <v>464.41735986423203</v>
      </c>
      <c r="H16" s="90">
        <v>-150.953058848165</v>
      </c>
      <c r="I16" s="61">
        <v>1</v>
      </c>
      <c r="J16" s="66">
        <v>15.7126708431341</v>
      </c>
      <c r="K16" s="66">
        <v>2.46408611902761E-2</v>
      </c>
      <c r="L16" s="66">
        <v>0.303108386502286</v>
      </c>
      <c r="M16" s="66">
        <v>3.59735874030752E-2</v>
      </c>
      <c r="N16" s="68">
        <v>401.29638656861198</v>
      </c>
      <c r="O16" s="50">
        <f t="shared" si="0"/>
        <v>19.183981201418874</v>
      </c>
      <c r="P16" s="43">
        <f t="shared" si="1"/>
        <v>0.93828282101677074</v>
      </c>
      <c r="Q16" s="45">
        <f t="shared" si="4"/>
        <v>5.308811265071995</v>
      </c>
      <c r="R16" s="43">
        <f t="shared" si="2"/>
        <v>21289.209214078666</v>
      </c>
      <c r="S16" s="43">
        <f t="shared" si="3"/>
        <v>19779.014902233688</v>
      </c>
    </row>
    <row r="17" spans="1:19" ht="17.25" thickBot="1">
      <c r="A17" s="24">
        <v>14</v>
      </c>
      <c r="B17" s="69">
        <v>36.092544703421339</v>
      </c>
      <c r="C17" s="63">
        <v>11.89</v>
      </c>
      <c r="D17" s="60">
        <v>7.0000000000000284E-2</v>
      </c>
      <c r="E17" s="60">
        <v>12.973333333333333</v>
      </c>
      <c r="F17" s="60">
        <v>1.1482724328429867</v>
      </c>
      <c r="G17" s="89">
        <v>465.56563229707501</v>
      </c>
      <c r="H17" s="90">
        <v>-145.90722779164199</v>
      </c>
      <c r="I17" s="61">
        <v>1</v>
      </c>
      <c r="J17" s="66">
        <v>15.2723087491421</v>
      </c>
      <c r="K17" s="66">
        <v>2.4869844892336401E-2</v>
      </c>
      <c r="L17" s="66">
        <v>0.30281198537374598</v>
      </c>
      <c r="M17" s="66">
        <v>3.61677181057364E-2</v>
      </c>
      <c r="N17" s="68">
        <v>383.602977694716</v>
      </c>
      <c r="O17" s="50">
        <f t="shared" si="0"/>
        <v>19.76374299325823</v>
      </c>
      <c r="P17" s="43">
        <f t="shared" si="1"/>
        <v>0.91075865569290826</v>
      </c>
      <c r="Q17" s="45">
        <f t="shared" si="4"/>
        <v>5.0458310565230136</v>
      </c>
      <c r="R17" s="43">
        <f t="shared" si="2"/>
        <v>20234.615181739227</v>
      </c>
      <c r="S17" s="43">
        <f t="shared" si="3"/>
        <v>18799.230689880023</v>
      </c>
    </row>
    <row r="18" spans="1:19" ht="17.25" thickBot="1">
      <c r="A18" s="24">
        <v>15</v>
      </c>
      <c r="B18" s="69">
        <v>38.892005409455798</v>
      </c>
      <c r="C18" s="63">
        <v>11.82</v>
      </c>
      <c r="D18" s="60">
        <v>6.0000000000000497E-2</v>
      </c>
      <c r="E18" s="60">
        <v>12.786666666666665</v>
      </c>
      <c r="F18" s="60">
        <v>1.0575909506579819</v>
      </c>
      <c r="G18" s="89">
        <v>466.62322324773299</v>
      </c>
      <c r="H18" s="90">
        <v>-141.12499804650301</v>
      </c>
      <c r="I18" s="61">
        <v>1</v>
      </c>
      <c r="J18" s="66">
        <v>14.847172442769001</v>
      </c>
      <c r="K18" s="66">
        <v>2.50812819696399E-2</v>
      </c>
      <c r="L18" s="66">
        <v>0.30252158435305698</v>
      </c>
      <c r="M18" s="66">
        <v>3.6347076121921597E-2</v>
      </c>
      <c r="N18" s="68">
        <v>366.79928150949701</v>
      </c>
      <c r="O18" s="50">
        <f t="shared" si="0"/>
        <v>20.331664061914815</v>
      </c>
      <c r="P18" s="43">
        <f t="shared" si="1"/>
        <v>0.88531858214780967</v>
      </c>
      <c r="Q18" s="45">
        <f t="shared" si="4"/>
        <v>4.7822297451389773</v>
      </c>
      <c r="R18" s="43">
        <f t="shared" si="2"/>
        <v>19177.530424539043</v>
      </c>
      <c r="S18" s="43">
        <f t="shared" si="3"/>
        <v>17817.132437411354</v>
      </c>
    </row>
    <row r="19" spans="1:19" ht="17.25" thickBot="1">
      <c r="A19" s="24">
        <v>16</v>
      </c>
      <c r="B19" s="69">
        <v>41.555068929048467</v>
      </c>
      <c r="C19" s="63">
        <v>11.76</v>
      </c>
      <c r="D19" s="60">
        <v>7.0000000000000284E-2</v>
      </c>
      <c r="E19" s="60">
        <v>12.786666666666665</v>
      </c>
      <c r="F19" s="60">
        <v>1.0427667421440105</v>
      </c>
      <c r="G19" s="89">
        <v>467.665989989877</v>
      </c>
      <c r="H19" s="90">
        <v>-136.567152652049</v>
      </c>
      <c r="I19" s="61">
        <v>1</v>
      </c>
      <c r="J19" s="66">
        <v>14.4665529340205</v>
      </c>
      <c r="K19" s="66">
        <v>2.5279613979890099E-2</v>
      </c>
      <c r="L19" s="66">
        <v>0.30225383408269801</v>
      </c>
      <c r="M19" s="66">
        <v>3.6518136669025598E-2</v>
      </c>
      <c r="N19" s="68">
        <v>350.81430618595903</v>
      </c>
      <c r="O19" s="50">
        <f t="shared" si="0"/>
        <v>20.890527063406878</v>
      </c>
      <c r="P19" s="43">
        <f t="shared" si="1"/>
        <v>0.86163455547897105</v>
      </c>
      <c r="Q19" s="45">
        <f t="shared" si="4"/>
        <v>4.5578453944540058</v>
      </c>
      <c r="R19" s="43">
        <f t="shared" si="2"/>
        <v>18277.71215118538</v>
      </c>
      <c r="S19" s="43">
        <f t="shared" si="3"/>
        <v>16981.144643830241</v>
      </c>
    </row>
    <row r="20" spans="1:19" ht="17.25" thickBot="1">
      <c r="A20" s="24">
        <v>17</v>
      </c>
      <c r="B20" s="69">
        <v>44.088213151964716</v>
      </c>
      <c r="C20" s="63">
        <v>11.69</v>
      </c>
      <c r="D20" s="60">
        <v>7.0000000000000284E-2</v>
      </c>
      <c r="E20" s="60">
        <v>12.786666666666665</v>
      </c>
      <c r="F20" s="60">
        <v>0.9334373287539961</v>
      </c>
      <c r="G20" s="89">
        <v>468.599427318631</v>
      </c>
      <c r="H20" s="90">
        <v>-132.24973530794699</v>
      </c>
      <c r="I20" s="61">
        <v>1</v>
      </c>
      <c r="J20" s="66">
        <v>14.105307233225799</v>
      </c>
      <c r="K20" s="66">
        <v>2.5462780687308902E-2</v>
      </c>
      <c r="L20" s="66">
        <v>0.30198843477979598</v>
      </c>
      <c r="M20" s="66">
        <v>3.6674524212429997E-2</v>
      </c>
      <c r="N20" s="68">
        <v>335.60916834513398</v>
      </c>
      <c r="O20" s="50">
        <f t="shared" si="0"/>
        <v>21.432947302993817</v>
      </c>
      <c r="P20" s="43">
        <f t="shared" si="1"/>
        <v>0.839828500744072</v>
      </c>
      <c r="Q20" s="45">
        <f t="shared" si="4"/>
        <v>4.3174173441020116</v>
      </c>
      <c r="R20" s="43">
        <f t="shared" si="2"/>
        <v>17313.555994692739</v>
      </c>
      <c r="S20" s="43">
        <f t="shared" si="3"/>
        <v>16085.382908596921</v>
      </c>
    </row>
    <row r="21" spans="1:19" ht="17.25" thickBot="1">
      <c r="A21" s="24">
        <v>18</v>
      </c>
      <c r="B21" s="69">
        <v>46.495623289302088</v>
      </c>
      <c r="C21" s="63">
        <v>11.62</v>
      </c>
      <c r="D21" s="60">
        <v>5.9999999999998721E-2</v>
      </c>
      <c r="E21" s="60">
        <v>12.511999999999999</v>
      </c>
      <c r="F21" s="60">
        <v>0.82986500420798848</v>
      </c>
      <c r="G21" s="89">
        <v>469.42929232283899</v>
      </c>
      <c r="H21" s="90">
        <v>-128.16498660218599</v>
      </c>
      <c r="I21" s="61">
        <v>1</v>
      </c>
      <c r="J21" s="66">
        <v>13.7718362727996</v>
      </c>
      <c r="K21" s="66">
        <v>2.5632018016151201E-2</v>
      </c>
      <c r="L21" s="66">
        <v>0.30172790673157501</v>
      </c>
      <c r="M21" s="66">
        <v>3.6817156407348499E-2</v>
      </c>
      <c r="N21" s="68">
        <v>321.15874635712998</v>
      </c>
      <c r="O21" s="50">
        <f t="shared" si="0"/>
        <v>21.967070377233508</v>
      </c>
      <c r="P21" s="43">
        <f t="shared" si="1"/>
        <v>0.81940830938726594</v>
      </c>
      <c r="Q21" s="45">
        <f t="shared" si="4"/>
        <v>4.084748705761001</v>
      </c>
      <c r="R21" s="43">
        <f t="shared" si="2"/>
        <v>16380.516360794698</v>
      </c>
      <c r="S21" s="43">
        <f t="shared" si="3"/>
        <v>15218.530380742583</v>
      </c>
    </row>
    <row r="22" spans="1:19" ht="17.25" thickBot="1">
      <c r="A22" s="24">
        <v>19</v>
      </c>
      <c r="B22" s="69">
        <v>48.785363677768792</v>
      </c>
      <c r="C22" s="63">
        <v>11.56</v>
      </c>
      <c r="D22" s="60">
        <v>8.9999999999999858E-2</v>
      </c>
      <c r="E22" s="60">
        <v>12.511999999999999</v>
      </c>
      <c r="F22" s="60">
        <v>0.82213219081398847</v>
      </c>
      <c r="G22" s="89">
        <v>470.25142451365298</v>
      </c>
      <c r="H22" s="90">
        <v>-124.271800021589</v>
      </c>
      <c r="I22" s="61">
        <v>1</v>
      </c>
      <c r="J22" s="66">
        <v>13.4720054320284</v>
      </c>
      <c r="K22" s="66">
        <v>2.57913380446999E-2</v>
      </c>
      <c r="L22" s="66">
        <v>0.30148724513689201</v>
      </c>
      <c r="M22" s="66">
        <v>3.6953669249945899E-2</v>
      </c>
      <c r="N22" s="68">
        <v>307.41463423300502</v>
      </c>
      <c r="O22" s="50">
        <f t="shared" si="0"/>
        <v>22.477710006829749</v>
      </c>
      <c r="P22" s="43">
        <f t="shared" si="1"/>
        <v>0.80079331900495121</v>
      </c>
      <c r="Q22" s="45">
        <f t="shared" si="4"/>
        <v>3.8931865805969892</v>
      </c>
      <c r="R22" s="43">
        <f t="shared" si="2"/>
        <v>15612.320627986919</v>
      </c>
      <c r="S22" s="43">
        <f t="shared" si="3"/>
        <v>14504.828209175334</v>
      </c>
    </row>
    <row r="23" spans="1:19" ht="17.25" thickBot="1">
      <c r="A23" s="24">
        <v>20</v>
      </c>
      <c r="B23" s="69">
        <v>50.961845557668475</v>
      </c>
      <c r="C23" s="63">
        <v>11.47</v>
      </c>
      <c r="D23" s="60">
        <v>7.0000000000000284E-2</v>
      </c>
      <c r="E23" s="60">
        <v>12.511999999999999</v>
      </c>
      <c r="F23" s="60">
        <v>0.718786237275026</v>
      </c>
      <c r="G23" s="89">
        <v>470.970210750928</v>
      </c>
      <c r="H23" s="90">
        <v>-120.58824003727899</v>
      </c>
      <c r="I23" s="61">
        <v>1</v>
      </c>
      <c r="J23" s="66">
        <v>13.1621195920939</v>
      </c>
      <c r="K23" s="66">
        <v>2.5937859152961401E-2</v>
      </c>
      <c r="L23" s="66">
        <v>0.30124246659283699</v>
      </c>
      <c r="M23" s="66">
        <v>3.7077427351654903E-2</v>
      </c>
      <c r="N23" s="68">
        <v>294.35035360794302</v>
      </c>
      <c r="O23" s="50">
        <f t="shared" si="0"/>
        <v>22.992276741153368</v>
      </c>
      <c r="P23" s="43">
        <f t="shared" si="1"/>
        <v>0.78287157912388017</v>
      </c>
      <c r="Q23" s="45">
        <f t="shared" si="4"/>
        <v>3.6835599843100084</v>
      </c>
      <c r="R23" s="43">
        <f t="shared" si="2"/>
        <v>14771.683385041304</v>
      </c>
      <c r="S23" s="43">
        <f t="shared" si="3"/>
        <v>13723.823316584092</v>
      </c>
    </row>
    <row r="24" spans="1:19" ht="17.25" thickBot="1">
      <c r="A24" s="24">
        <v>21</v>
      </c>
      <c r="B24" s="69">
        <v>53.030585024971643</v>
      </c>
      <c r="C24" s="63">
        <v>11.4</v>
      </c>
      <c r="D24" s="60">
        <v>4.0000000000000924E-2</v>
      </c>
      <c r="E24" s="60">
        <v>12.511999999999999</v>
      </c>
      <c r="F24" s="60">
        <v>0.71846010370001068</v>
      </c>
      <c r="G24" s="89">
        <v>471.68867085462801</v>
      </c>
      <c r="H24" s="90">
        <v>-117.078746322345</v>
      </c>
      <c r="I24" s="61">
        <v>1</v>
      </c>
      <c r="J24" s="66">
        <v>12.8921078077394</v>
      </c>
      <c r="K24" s="66">
        <v>2.6076351971918599E-2</v>
      </c>
      <c r="L24" s="66">
        <v>0.30101907908653602</v>
      </c>
      <c r="M24" s="66">
        <v>3.7196422140555699E-2</v>
      </c>
      <c r="N24" s="68">
        <v>281.93279424731298</v>
      </c>
      <c r="O24" s="50">
        <f t="shared" si="0"/>
        <v>23.504023508945657</v>
      </c>
      <c r="P24" s="43">
        <f t="shared" si="1"/>
        <v>0.76582632727325095</v>
      </c>
      <c r="Q24" s="45">
        <f t="shared" si="4"/>
        <v>3.5094937149339955</v>
      </c>
      <c r="R24" s="43">
        <f t="shared" si="2"/>
        <v>14073.648921047254</v>
      </c>
      <c r="S24" s="43">
        <f t="shared" si="3"/>
        <v>13075.305378375248</v>
      </c>
    </row>
    <row r="25" spans="1:19" ht="17.25" thickBot="1">
      <c r="A25" s="48">
        <v>22</v>
      </c>
      <c r="B25" s="70">
        <v>55.003077435563142</v>
      </c>
      <c r="C25" s="91">
        <v>11.36</v>
      </c>
      <c r="D25" s="71"/>
      <c r="E25" s="72">
        <v>12.511999999999999</v>
      </c>
      <c r="F25" s="72">
        <v>0.71963073871296501</v>
      </c>
      <c r="G25" s="92">
        <v>472.40830159334098</v>
      </c>
      <c r="H25" s="93">
        <v>-113.72525440566601</v>
      </c>
      <c r="I25" s="73">
        <v>1</v>
      </c>
      <c r="J25" s="94">
        <v>12.6689568210712</v>
      </c>
      <c r="K25" s="94">
        <v>2.6208058465301401E-2</v>
      </c>
      <c r="L25" s="94">
        <v>0.30081738278995901</v>
      </c>
      <c r="M25" s="94">
        <v>3.7311320388856102E-2</v>
      </c>
      <c r="N25" s="95">
        <v>270.09295555131598</v>
      </c>
      <c r="O25" s="50">
        <f t="shared" si="0"/>
        <v>23.957498727297459</v>
      </c>
      <c r="P25" s="43">
        <f t="shared" si="1"/>
        <v>0.75133052097340136</v>
      </c>
      <c r="Q25" s="45">
        <f t="shared" si="4"/>
        <v>3.3534919166789905</v>
      </c>
      <c r="R25" s="43">
        <f t="shared" si="2"/>
        <v>13448.055967183172</v>
      </c>
      <c r="S25" s="43">
        <f t="shared" si="3"/>
        <v>12494.090161183089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122.40830159334098</v>
      </c>
      <c r="H26" s="58">
        <f>-(H3-H25)</f>
        <v>124.45317483571201</v>
      </c>
      <c r="I26" s="59"/>
      <c r="J26" s="59"/>
      <c r="K26" s="59"/>
      <c r="L26" s="59"/>
      <c r="M26" s="59"/>
      <c r="N26" s="59"/>
      <c r="O26" s="47">
        <f>AVERAGE(O4:O25)</f>
        <v>17.979460302350439</v>
      </c>
      <c r="P26" s="44">
        <f>SUM(P4:P25)</f>
        <v>23.178010372661412</v>
      </c>
      <c r="Q26" s="42"/>
      <c r="R26" s="44">
        <f>AVERAGE(R4:R25)</f>
        <v>22685.353086871168</v>
      </c>
      <c r="S26" s="44">
        <f>AVERAGE(S4:S25)</f>
        <v>21076.120407090282</v>
      </c>
    </row>
    <row r="27" spans="1:19" ht="17.25" thickBot="1">
      <c r="O27" s="37"/>
      <c r="P27" s="37"/>
      <c r="Q27" s="37"/>
      <c r="R27" s="38"/>
      <c r="S27" s="44">
        <f>S26*C37*2/1000/1000</f>
        <v>14.785037170482587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472.40830159334098</v>
      </c>
      <c r="P30" s="46">
        <f>S26</f>
        <v>21076.120407090282</v>
      </c>
      <c r="Q30" s="46">
        <f>P26</f>
        <v>23.178010372661412</v>
      </c>
      <c r="R30" s="46">
        <f>O26</f>
        <v>17.979460302350439</v>
      </c>
      <c r="S30" s="46">
        <f>S27</f>
        <v>14.785037170482587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11984840.736679066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0"/>
  <dimension ref="A1:S38"/>
  <sheetViews>
    <sheetView topLeftCell="A13" zoomScale="85" zoomScaleNormal="85" workbookViewId="0">
      <selection activeCell="C37" sqref="C37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0.70451499552618424</v>
      </c>
      <c r="C4" s="63">
        <v>12.6</v>
      </c>
      <c r="D4" s="60">
        <v>4.9999999999998934E-2</v>
      </c>
      <c r="E4" s="60">
        <v>13.626666666666669</v>
      </c>
      <c r="F4" s="60">
        <v>18.88015693243301</v>
      </c>
      <c r="G4" s="89">
        <v>368.88015693243301</v>
      </c>
      <c r="H4" s="90">
        <v>-231.54719292182401</v>
      </c>
      <c r="I4" s="61">
        <v>1</v>
      </c>
      <c r="J4" s="66">
        <v>26.1265193093605</v>
      </c>
      <c r="K4" s="66">
        <v>1.9601081038206399E-2</v>
      </c>
      <c r="L4" s="66">
        <v>0.29280045930612397</v>
      </c>
      <c r="M4" s="66">
        <v>2.7594278345548201E-2</v>
      </c>
      <c r="N4" s="68">
        <v>541.835257114309</v>
      </c>
      <c r="O4" s="50">
        <f t="shared" ref="O4:O25" si="0">$C$35/$C$34/AVERAGE(J3:J4)</f>
        <v>10.402677756572201</v>
      </c>
      <c r="P4" s="43">
        <f t="shared" ref="P4:P25" si="1">$C$33/O4</f>
        <v>1.7303237129140105</v>
      </c>
      <c r="Q4" s="45">
        <f>H4-H3</f>
        <v>6.6462922179260033</v>
      </c>
      <c r="R4" s="43">
        <f t="shared" ref="R4:R25" si="2">$C$35*3600*Q4/$C$36*($C$30/$C$32)</f>
        <v>24229.753219427046</v>
      </c>
      <c r="S4" s="43">
        <f t="shared" ref="S4:S25" si="3">R4*$C$32/$C$30</f>
        <v>22510.965305727179</v>
      </c>
    </row>
    <row r="5" spans="1:19" ht="17.25" thickBot="1">
      <c r="A5" s="24">
        <v>2</v>
      </c>
      <c r="B5" s="69">
        <v>1.7920106583868778</v>
      </c>
      <c r="C5" s="63">
        <v>12.55</v>
      </c>
      <c r="D5" s="60">
        <v>2.000000000000135E-2</v>
      </c>
      <c r="E5" s="60">
        <v>13.626666666666669</v>
      </c>
      <c r="F5" s="60">
        <v>17.667896137802984</v>
      </c>
      <c r="G5" s="89">
        <v>386.54805307023599</v>
      </c>
      <c r="H5" s="90">
        <v>-224.58314036107399</v>
      </c>
      <c r="I5" s="61">
        <v>1</v>
      </c>
      <c r="J5" s="66">
        <v>24.897861984254199</v>
      </c>
      <c r="K5" s="66">
        <v>2.0151313842681502E-2</v>
      </c>
      <c r="L5" s="66">
        <v>0.295656816644153</v>
      </c>
      <c r="M5" s="66">
        <v>2.8906454832342599E-2</v>
      </c>
      <c r="N5" s="68">
        <v>535.90101456470802</v>
      </c>
      <c r="O5" s="50">
        <f t="shared" si="0"/>
        <v>10.910633804102812</v>
      </c>
      <c r="P5" s="43">
        <f t="shared" si="1"/>
        <v>1.64976667012977</v>
      </c>
      <c r="Q5" s="45">
        <f t="shared" ref="Q5:Q25" si="4">H5-H4</f>
        <v>6.9640525607500194</v>
      </c>
      <c r="R5" s="43">
        <f t="shared" si="2"/>
        <v>25388.181774340785</v>
      </c>
      <c r="S5" s="43">
        <f t="shared" si="3"/>
        <v>23587.21832294398</v>
      </c>
    </row>
    <row r="6" spans="1:19" ht="17.25" thickBot="1">
      <c r="A6" s="24">
        <v>3</v>
      </c>
      <c r="B6" s="69">
        <v>3.3544853831088628</v>
      </c>
      <c r="C6" s="63">
        <v>12.53</v>
      </c>
      <c r="D6" s="60">
        <v>2.9999999999999361E-2</v>
      </c>
      <c r="E6" s="60">
        <v>13.523333333333333</v>
      </c>
      <c r="F6" s="60">
        <v>15.623695540831022</v>
      </c>
      <c r="G6" s="89">
        <v>402.17174861106702</v>
      </c>
      <c r="H6" s="90">
        <v>-217.42300525873199</v>
      </c>
      <c r="I6" s="61">
        <v>1</v>
      </c>
      <c r="J6" s="66">
        <v>23.783529593074</v>
      </c>
      <c r="K6" s="66">
        <v>2.0691269222634898E-2</v>
      </c>
      <c r="L6" s="66">
        <v>0.29804701959059898</v>
      </c>
      <c r="M6" s="66">
        <v>3.01098753548899E-2</v>
      </c>
      <c r="N6" s="68">
        <v>527.37490792283802</v>
      </c>
      <c r="O6" s="50">
        <f t="shared" si="0"/>
        <v>11.435752375550678</v>
      </c>
      <c r="P6" s="43">
        <f t="shared" si="1"/>
        <v>1.5740109971674012</v>
      </c>
      <c r="Q6" s="45">
        <f t="shared" si="4"/>
        <v>7.1601351023419966</v>
      </c>
      <c r="R6" s="43">
        <f t="shared" si="2"/>
        <v>26103.021182183464</v>
      </c>
      <c r="S6" s="43">
        <f t="shared" si="3"/>
        <v>24251.349111375246</v>
      </c>
    </row>
    <row r="7" spans="1:19" ht="17.25" thickBot="1">
      <c r="A7" s="24">
        <v>4</v>
      </c>
      <c r="B7" s="69">
        <v>5.4537820452554957</v>
      </c>
      <c r="C7" s="63">
        <v>12.5</v>
      </c>
      <c r="D7" s="60">
        <v>5.0000000000000711E-2</v>
      </c>
      <c r="E7" s="60">
        <v>13.523333333333333</v>
      </c>
      <c r="F7" s="60">
        <v>14.182848495035955</v>
      </c>
      <c r="G7" s="89">
        <v>416.35459710610297</v>
      </c>
      <c r="H7" s="90">
        <v>-209.79969295770201</v>
      </c>
      <c r="I7" s="61">
        <v>1</v>
      </c>
      <c r="J7" s="66">
        <v>22.6615497849122</v>
      </c>
      <c r="K7" s="66">
        <v>2.1240175370000398E-2</v>
      </c>
      <c r="L7" s="66">
        <v>0.30005611439428198</v>
      </c>
      <c r="M7" s="66">
        <v>3.1244583185632301E-2</v>
      </c>
      <c r="N7" s="68">
        <v>515.919473200482</v>
      </c>
      <c r="O7" s="50">
        <f t="shared" si="0"/>
        <v>11.986379328687494</v>
      </c>
      <c r="P7" s="43">
        <f t="shared" si="1"/>
        <v>1.5017045186380729</v>
      </c>
      <c r="Q7" s="45">
        <f t="shared" si="4"/>
        <v>7.6233123010299835</v>
      </c>
      <c r="R7" s="43">
        <f t="shared" si="2"/>
        <v>27791.582089994034</v>
      </c>
      <c r="S7" s="43">
        <f t="shared" si="3"/>
        <v>25820.128440991124</v>
      </c>
    </row>
    <row r="8" spans="1:19" ht="17.25" thickBot="1">
      <c r="A8" s="24">
        <v>5</v>
      </c>
      <c r="B8" s="69">
        <v>8.0940437215651695</v>
      </c>
      <c r="C8" s="63">
        <v>12.45</v>
      </c>
      <c r="D8" s="60">
        <v>2.9999999999999361E-2</v>
      </c>
      <c r="E8" s="60">
        <v>13.523333333333333</v>
      </c>
      <c r="F8" s="60">
        <v>11.970649512524005</v>
      </c>
      <c r="G8" s="89">
        <v>428.32524661862698</v>
      </c>
      <c r="H8" s="90">
        <v>-201.95235556070099</v>
      </c>
      <c r="I8" s="61">
        <v>1</v>
      </c>
      <c r="J8" s="66">
        <v>21.5496565025339</v>
      </c>
      <c r="K8" s="66">
        <v>2.1776231296887098E-2</v>
      </c>
      <c r="L8" s="66">
        <v>0.30156639530246998</v>
      </c>
      <c r="M8" s="66">
        <v>3.22486051722592E-2</v>
      </c>
      <c r="N8" s="68">
        <v>501.51210247090802</v>
      </c>
      <c r="O8" s="50">
        <f t="shared" si="0"/>
        <v>12.592018769088021</v>
      </c>
      <c r="P8" s="43">
        <f t="shared" si="1"/>
        <v>1.4294769035913415</v>
      </c>
      <c r="Q8" s="45">
        <f t="shared" si="4"/>
        <v>7.847337397001013</v>
      </c>
      <c r="R8" s="43">
        <f t="shared" si="2"/>
        <v>28608.289001510231</v>
      </c>
      <c r="S8" s="43">
        <f t="shared" si="3"/>
        <v>26578.90054995953</v>
      </c>
    </row>
    <row r="9" spans="1:19" ht="17.25" thickBot="1">
      <c r="A9" s="24">
        <v>6</v>
      </c>
      <c r="B9" s="69">
        <v>11.20443055570426</v>
      </c>
      <c r="C9" s="63">
        <v>12.42</v>
      </c>
      <c r="D9" s="60">
        <v>3.9999999999999147E-2</v>
      </c>
      <c r="E9" s="60">
        <v>13.413333333333332</v>
      </c>
      <c r="F9" s="60">
        <v>9.832252759584037</v>
      </c>
      <c r="G9" s="89">
        <v>438.15749937821101</v>
      </c>
      <c r="H9" s="90">
        <v>-193.992558236566</v>
      </c>
      <c r="I9" s="61">
        <v>1</v>
      </c>
      <c r="J9" s="66">
        <v>20.528548270730901</v>
      </c>
      <c r="K9" s="66">
        <v>2.2293832154763799E-2</v>
      </c>
      <c r="L9" s="66">
        <v>0.302634507378719</v>
      </c>
      <c r="M9" s="66">
        <v>3.3118175528246703E-2</v>
      </c>
      <c r="N9" s="68">
        <v>484.53935441569899</v>
      </c>
      <c r="O9" s="50">
        <f t="shared" si="0"/>
        <v>13.230325351932768</v>
      </c>
      <c r="P9" s="43">
        <f t="shared" si="1"/>
        <v>1.3605107600298316</v>
      </c>
      <c r="Q9" s="45">
        <f t="shared" si="4"/>
        <v>7.9597973241349962</v>
      </c>
      <c r="R9" s="43">
        <f t="shared" si="2"/>
        <v>29018.273424732219</v>
      </c>
      <c r="S9" s="43">
        <f t="shared" si="3"/>
        <v>26959.801875840098</v>
      </c>
    </row>
    <row r="10" spans="1:19" ht="17.25" thickBot="1">
      <c r="A10" s="24">
        <v>7</v>
      </c>
      <c r="B10" s="69">
        <v>14.679803835474736</v>
      </c>
      <c r="C10" s="63">
        <v>12.38</v>
      </c>
      <c r="D10" s="60">
        <v>3.0000000000001137E-2</v>
      </c>
      <c r="E10" s="60">
        <v>13.413333333333332</v>
      </c>
      <c r="F10" s="60">
        <v>8.2149443206229762</v>
      </c>
      <c r="G10" s="89">
        <v>446.37244369883399</v>
      </c>
      <c r="H10" s="90">
        <v>-185.936555760088</v>
      </c>
      <c r="I10" s="61">
        <v>1</v>
      </c>
      <c r="J10" s="66">
        <v>19.5509924081314</v>
      </c>
      <c r="K10" s="66">
        <v>2.27938247605356E-2</v>
      </c>
      <c r="L10" s="66">
        <v>0.30336381930251999</v>
      </c>
      <c r="M10" s="66">
        <v>3.3882658161335399E-2</v>
      </c>
      <c r="N10" s="68">
        <v>465.57494959379</v>
      </c>
      <c r="O10" s="50">
        <f t="shared" si="0"/>
        <v>13.890087809043884</v>
      </c>
      <c r="P10" s="43">
        <f t="shared" si="1"/>
        <v>1.2958881360188479</v>
      </c>
      <c r="Q10" s="45">
        <f t="shared" si="4"/>
        <v>8.0560024764779996</v>
      </c>
      <c r="R10" s="43">
        <f t="shared" si="2"/>
        <v>29368.999366847922</v>
      </c>
      <c r="S10" s="43">
        <f t="shared" si="3"/>
        <v>27285.648344158846</v>
      </c>
    </row>
    <row r="11" spans="1:19" ht="17.25" thickBot="1">
      <c r="A11" s="24">
        <v>8</v>
      </c>
      <c r="B11" s="69">
        <v>18.397902549608958</v>
      </c>
      <c r="C11" s="63">
        <v>12.35</v>
      </c>
      <c r="D11" s="60">
        <v>3.9999999999999147E-2</v>
      </c>
      <c r="E11" s="60">
        <v>13.413333333333332</v>
      </c>
      <c r="F11" s="60">
        <v>6.5278849413199964</v>
      </c>
      <c r="G11" s="89">
        <v>452.90032864015399</v>
      </c>
      <c r="H11" s="90">
        <v>-178.009016334845</v>
      </c>
      <c r="I11" s="61">
        <v>1</v>
      </c>
      <c r="J11" s="66">
        <v>18.668279693632101</v>
      </c>
      <c r="K11" s="66">
        <v>2.32619823064617E-2</v>
      </c>
      <c r="L11" s="66">
        <v>0.30377989658288401</v>
      </c>
      <c r="M11" s="66">
        <v>3.4528669455861E-2</v>
      </c>
      <c r="N11" s="68">
        <v>445.286041466109</v>
      </c>
      <c r="O11" s="50">
        <f t="shared" si="0"/>
        <v>14.566168028874005</v>
      </c>
      <c r="P11" s="43">
        <f t="shared" si="1"/>
        <v>1.2357402416558172</v>
      </c>
      <c r="Q11" s="45">
        <f t="shared" si="4"/>
        <v>7.9275394252429976</v>
      </c>
      <c r="R11" s="43">
        <f t="shared" si="2"/>
        <v>28900.673881422601</v>
      </c>
      <c r="S11" s="43">
        <f t="shared" si="3"/>
        <v>26850.544500602384</v>
      </c>
    </row>
    <row r="12" spans="1:19" ht="17.25" thickBot="1">
      <c r="A12" s="24">
        <v>9</v>
      </c>
      <c r="B12" s="69">
        <v>22.22788242541537</v>
      </c>
      <c r="C12" s="63">
        <v>12.31</v>
      </c>
      <c r="D12" s="60">
        <v>5.0000000000000711E-2</v>
      </c>
      <c r="E12" s="60">
        <v>13.29</v>
      </c>
      <c r="F12" s="60">
        <v>5.1227860479810374</v>
      </c>
      <c r="G12" s="89">
        <v>458.02311468813502</v>
      </c>
      <c r="H12" s="90">
        <v>-170.333733492329</v>
      </c>
      <c r="I12" s="61">
        <v>1</v>
      </c>
      <c r="J12" s="66">
        <v>17.856798967805801</v>
      </c>
      <c r="K12" s="66">
        <v>2.3692808375181802E-2</v>
      </c>
      <c r="L12" s="66">
        <v>0.30394989682995799</v>
      </c>
      <c r="M12" s="66">
        <v>3.5069932777026899E-2</v>
      </c>
      <c r="N12" s="68">
        <v>424.38662060465998</v>
      </c>
      <c r="O12" s="50">
        <f t="shared" si="0"/>
        <v>15.241810826359695</v>
      </c>
      <c r="P12" s="43">
        <f t="shared" si="1"/>
        <v>1.1809620395543947</v>
      </c>
      <c r="Q12" s="45">
        <f t="shared" si="4"/>
        <v>7.6752828425159976</v>
      </c>
      <c r="R12" s="43">
        <f t="shared" si="2"/>
        <v>27981.046133041942</v>
      </c>
      <c r="S12" s="43">
        <f t="shared" si="3"/>
        <v>25996.152458285473</v>
      </c>
    </row>
    <row r="13" spans="1:19" ht="17.25" thickBot="1">
      <c r="A13" s="24">
        <v>10</v>
      </c>
      <c r="B13" s="69">
        <v>26.024445595381763</v>
      </c>
      <c r="C13" s="63">
        <v>12.26</v>
      </c>
      <c r="D13" s="60">
        <v>4.9999999999998934E-2</v>
      </c>
      <c r="E13" s="60">
        <v>13.29</v>
      </c>
      <c r="F13" s="60">
        <v>2.9591811376359942</v>
      </c>
      <c r="G13" s="89">
        <v>460.98229582577102</v>
      </c>
      <c r="H13" s="90">
        <v>-163.37381918847601</v>
      </c>
      <c r="I13" s="61">
        <v>1</v>
      </c>
      <c r="J13" s="66">
        <v>17.1488882995843</v>
      </c>
      <c r="K13" s="66">
        <v>2.40529741224852E-2</v>
      </c>
      <c r="L13" s="66">
        <v>0.30378743155940102</v>
      </c>
      <c r="M13" s="66">
        <v>3.5443610645557198E-2</v>
      </c>
      <c r="N13" s="68">
        <v>403.66954790737901</v>
      </c>
      <c r="O13" s="50">
        <f t="shared" si="0"/>
        <v>15.90336836192189</v>
      </c>
      <c r="P13" s="43">
        <f t="shared" si="1"/>
        <v>1.1318356960842437</v>
      </c>
      <c r="Q13" s="45">
        <f t="shared" si="4"/>
        <v>6.9599143038529974</v>
      </c>
      <c r="R13" s="43">
        <f t="shared" si="2"/>
        <v>25373.095326124891</v>
      </c>
      <c r="S13" s="43">
        <f t="shared" si="3"/>
        <v>23573.202063294153</v>
      </c>
    </row>
    <row r="14" spans="1:19" ht="17.25" thickBot="1">
      <c r="A14" s="24">
        <v>11</v>
      </c>
      <c r="B14" s="69">
        <v>29.680511518603591</v>
      </c>
      <c r="C14" s="63">
        <v>12.21</v>
      </c>
      <c r="D14" s="60">
        <v>4.0000000000000924E-2</v>
      </c>
      <c r="E14" s="60">
        <v>13.29</v>
      </c>
      <c r="F14" s="60">
        <v>2.0588696581589829</v>
      </c>
      <c r="G14" s="89">
        <v>463.04116548393</v>
      </c>
      <c r="H14" s="90">
        <v>-156.91623707696601</v>
      </c>
      <c r="I14" s="61">
        <v>1</v>
      </c>
      <c r="J14" s="66">
        <v>16.527862653333599</v>
      </c>
      <c r="K14" s="66">
        <v>2.4369621442509801E-2</v>
      </c>
      <c r="L14" s="66">
        <v>0.303511760140594</v>
      </c>
      <c r="M14" s="66">
        <v>3.5739804205988601E-2</v>
      </c>
      <c r="N14" s="68">
        <v>383.71914009733098</v>
      </c>
      <c r="O14" s="50">
        <f t="shared" si="0"/>
        <v>16.530939702403447</v>
      </c>
      <c r="P14" s="43">
        <f t="shared" si="1"/>
        <v>1.0888673193444027</v>
      </c>
      <c r="Q14" s="45">
        <f t="shared" si="4"/>
        <v>6.4575821115099927</v>
      </c>
      <c r="R14" s="43">
        <f t="shared" si="2"/>
        <v>23541.790794883123</v>
      </c>
      <c r="S14" s="43">
        <f t="shared" si="3"/>
        <v>21871.804925912198</v>
      </c>
    </row>
    <row r="15" spans="1:19" ht="17.25" thickBot="1">
      <c r="A15" s="24">
        <v>12</v>
      </c>
      <c r="B15" s="69">
        <v>33.160444342990147</v>
      </c>
      <c r="C15" s="63">
        <v>12.17</v>
      </c>
      <c r="D15" s="60">
        <v>5.0000000000000711E-2</v>
      </c>
      <c r="E15" s="60">
        <v>13.153333333333332</v>
      </c>
      <c r="F15" s="60">
        <v>1.4919288929609706</v>
      </c>
      <c r="G15" s="89">
        <v>464.53309437689097</v>
      </c>
      <c r="H15" s="90">
        <v>-150.91624924546201</v>
      </c>
      <c r="I15" s="61">
        <v>1</v>
      </c>
      <c r="J15" s="66">
        <v>15.9919336889868</v>
      </c>
      <c r="K15" s="66">
        <v>2.4650638709111699E-2</v>
      </c>
      <c r="L15" s="66">
        <v>0.30318300607707999</v>
      </c>
      <c r="M15" s="66">
        <v>3.5982749621742499E-2</v>
      </c>
      <c r="N15" s="68">
        <v>364.72985476822402</v>
      </c>
      <c r="O15" s="50">
        <f t="shared" si="0"/>
        <v>17.119059834057396</v>
      </c>
      <c r="P15" s="43">
        <f t="shared" si="1"/>
        <v>1.0514596113619525</v>
      </c>
      <c r="Q15" s="45">
        <f t="shared" si="4"/>
        <v>5.9999878315040007</v>
      </c>
      <c r="R15" s="43">
        <f t="shared" si="2"/>
        <v>21873.583000879986</v>
      </c>
      <c r="S15" s="43">
        <f t="shared" si="3"/>
        <v>20321.934919665546</v>
      </c>
    </row>
    <row r="16" spans="1:19" ht="17.25" thickBot="1">
      <c r="A16" s="24">
        <v>13</v>
      </c>
      <c r="B16" s="69">
        <v>36.457532808505157</v>
      </c>
      <c r="C16" s="63">
        <v>12.12</v>
      </c>
      <c r="D16" s="60">
        <v>3.9999999999999147E-2</v>
      </c>
      <c r="E16" s="60">
        <v>13.153333333333332</v>
      </c>
      <c r="F16" s="60">
        <v>1.3255051217080336</v>
      </c>
      <c r="G16" s="89">
        <v>465.85859949859901</v>
      </c>
      <c r="H16" s="90">
        <v>-145.260025668319</v>
      </c>
      <c r="I16" s="61">
        <v>1</v>
      </c>
      <c r="J16" s="66">
        <v>15.499114336735399</v>
      </c>
      <c r="K16" s="66">
        <v>2.4907567252715701E-2</v>
      </c>
      <c r="L16" s="66">
        <v>0.30285749686064301</v>
      </c>
      <c r="M16" s="66">
        <v>3.6202722492527102E-2</v>
      </c>
      <c r="N16" s="68">
        <v>346.73831390047502</v>
      </c>
      <c r="O16" s="50">
        <f t="shared" si="0"/>
        <v>17.678304606465264</v>
      </c>
      <c r="P16" s="43">
        <f t="shared" si="1"/>
        <v>1.0181971857989756</v>
      </c>
      <c r="Q16" s="45">
        <f t="shared" si="4"/>
        <v>5.6562235771430096</v>
      </c>
      <c r="R16" s="43">
        <f t="shared" si="2"/>
        <v>20620.354467478792</v>
      </c>
      <c r="S16" s="43">
        <f t="shared" si="3"/>
        <v>19157.606757506543</v>
      </c>
    </row>
    <row r="17" spans="1:19" ht="17.25" thickBot="1">
      <c r="A17" s="24">
        <v>14</v>
      </c>
      <c r="B17" s="69">
        <v>39.584104330950041</v>
      </c>
      <c r="C17" s="63">
        <v>12.08</v>
      </c>
      <c r="D17" s="60">
        <v>5.0000000000000711E-2</v>
      </c>
      <c r="E17" s="60">
        <v>13.153333333333332</v>
      </c>
      <c r="F17" s="60">
        <v>1.3086225439939767</v>
      </c>
      <c r="G17" s="89">
        <v>467.16722204259298</v>
      </c>
      <c r="H17" s="90">
        <v>-139.88399190796201</v>
      </c>
      <c r="I17" s="61">
        <v>1</v>
      </c>
      <c r="J17" s="66">
        <v>15.062717099159901</v>
      </c>
      <c r="K17" s="66">
        <v>2.5147174591149499E-2</v>
      </c>
      <c r="L17" s="66">
        <v>0.30256020321782701</v>
      </c>
      <c r="M17" s="66">
        <v>3.6411926144974398E-2</v>
      </c>
      <c r="N17" s="68">
        <v>329.67724929442699</v>
      </c>
      <c r="O17" s="50">
        <f t="shared" si="0"/>
        <v>18.215804263669941</v>
      </c>
      <c r="P17" s="43">
        <f t="shared" si="1"/>
        <v>0.98815291048661813</v>
      </c>
      <c r="Q17" s="45">
        <f t="shared" si="4"/>
        <v>5.3760337603569894</v>
      </c>
      <c r="R17" s="43">
        <f t="shared" si="2"/>
        <v>19598.893193625827</v>
      </c>
      <c r="S17" s="43">
        <f t="shared" si="3"/>
        <v>18208.604962539368</v>
      </c>
    </row>
    <row r="18" spans="1:19" ht="17.25" thickBot="1">
      <c r="A18" s="24">
        <v>15</v>
      </c>
      <c r="B18" s="69">
        <v>42.549358468009721</v>
      </c>
      <c r="C18" s="63">
        <v>12.03</v>
      </c>
      <c r="D18" s="60">
        <v>4.9999999999998934E-2</v>
      </c>
      <c r="E18" s="60">
        <v>13.003333333333334</v>
      </c>
      <c r="F18" s="60">
        <v>1.2332391386880204</v>
      </c>
      <c r="G18" s="89">
        <v>468.400461181281</v>
      </c>
      <c r="H18" s="90">
        <v>-134.78880971273799</v>
      </c>
      <c r="I18" s="61">
        <v>1</v>
      </c>
      <c r="J18" s="66">
        <v>14.654422624964701</v>
      </c>
      <c r="K18" s="66">
        <v>2.5368997655215799E-2</v>
      </c>
      <c r="L18" s="66">
        <v>0.30227535815461398</v>
      </c>
      <c r="M18" s="66">
        <v>3.6606929736340603E-2</v>
      </c>
      <c r="N18" s="68">
        <v>313.49646083571099</v>
      </c>
      <c r="O18" s="50">
        <f t="shared" si="0"/>
        <v>18.733577475614304</v>
      </c>
      <c r="P18" s="43">
        <f t="shared" si="1"/>
        <v>0.96084157035306206</v>
      </c>
      <c r="Q18" s="45">
        <f t="shared" si="4"/>
        <v>5.0951821952240266</v>
      </c>
      <c r="R18" s="43">
        <f t="shared" si="2"/>
        <v>18575.019446981409</v>
      </c>
      <c r="S18" s="43">
        <f t="shared" si="3"/>
        <v>17257.361828553272</v>
      </c>
    </row>
    <row r="19" spans="1:19" ht="17.25" thickBot="1">
      <c r="A19" s="24">
        <v>16</v>
      </c>
      <c r="B19" s="69">
        <v>45.364592477292533</v>
      </c>
      <c r="C19" s="63">
        <v>11.98</v>
      </c>
      <c r="D19" s="60">
        <v>7.0000000000000284E-2</v>
      </c>
      <c r="E19" s="60">
        <v>13.003333333333334</v>
      </c>
      <c r="F19" s="60">
        <v>1.2385215401930054</v>
      </c>
      <c r="G19" s="89">
        <v>469.63898272147401</v>
      </c>
      <c r="H19" s="90">
        <v>-129.932695736537</v>
      </c>
      <c r="I19" s="61">
        <v>1</v>
      </c>
      <c r="J19" s="66">
        <v>14.2792984247427</v>
      </c>
      <c r="K19" s="66">
        <v>2.5577217417742999E-2</v>
      </c>
      <c r="L19" s="66">
        <v>0.30201522220459998</v>
      </c>
      <c r="M19" s="66">
        <v>3.6794576035800497E-2</v>
      </c>
      <c r="N19" s="68">
        <v>298.134301688314</v>
      </c>
      <c r="O19" s="50">
        <f t="shared" si="0"/>
        <v>19.240813804043139</v>
      </c>
      <c r="P19" s="43">
        <f t="shared" si="1"/>
        <v>0.93551136575198279</v>
      </c>
      <c r="Q19" s="45">
        <f t="shared" si="4"/>
        <v>4.8561139762009873</v>
      </c>
      <c r="R19" s="43">
        <f t="shared" si="2"/>
        <v>17703.471257464134</v>
      </c>
      <c r="S19" s="43">
        <f t="shared" si="3"/>
        <v>16447.638721643452</v>
      </c>
    </row>
    <row r="20" spans="1:19" ht="17.25" thickBot="1">
      <c r="A20" s="24">
        <v>17</v>
      </c>
      <c r="B20" s="69">
        <v>48.03591753447202</v>
      </c>
      <c r="C20" s="63">
        <v>11.91</v>
      </c>
      <c r="D20" s="60">
        <v>5.0000000000000711E-2</v>
      </c>
      <c r="E20" s="60">
        <v>13.003333333333334</v>
      </c>
      <c r="F20" s="60">
        <v>1.1480268858039722</v>
      </c>
      <c r="G20" s="89">
        <v>470.78700960727798</v>
      </c>
      <c r="H20" s="90">
        <v>-125.332743590113</v>
      </c>
      <c r="I20" s="61">
        <v>1</v>
      </c>
      <c r="J20" s="66">
        <v>13.9135918701962</v>
      </c>
      <c r="K20" s="66">
        <v>2.5769803209272801E-2</v>
      </c>
      <c r="L20" s="66">
        <v>0.30175977955759498</v>
      </c>
      <c r="M20" s="66">
        <v>3.6968430263891197E-2</v>
      </c>
      <c r="N20" s="68">
        <v>283.55742441008198</v>
      </c>
      <c r="O20" s="50">
        <f t="shared" si="0"/>
        <v>19.746408883642633</v>
      </c>
      <c r="P20" s="43">
        <f t="shared" si="1"/>
        <v>0.91155815247554661</v>
      </c>
      <c r="Q20" s="45">
        <f t="shared" si="4"/>
        <v>4.5999521464240019</v>
      </c>
      <c r="R20" s="43">
        <f t="shared" si="2"/>
        <v>16769.60652262855</v>
      </c>
      <c r="S20" s="43">
        <f t="shared" si="3"/>
        <v>15580.019623101804</v>
      </c>
    </row>
    <row r="21" spans="1:19" ht="17.25" thickBot="1">
      <c r="A21" s="24">
        <v>18</v>
      </c>
      <c r="B21" s="69">
        <v>50.572812110882737</v>
      </c>
      <c r="C21" s="63">
        <v>11.86</v>
      </c>
      <c r="D21" s="60">
        <v>4.9999999999998934E-2</v>
      </c>
      <c r="E21" s="60">
        <v>12.776</v>
      </c>
      <c r="F21" s="60">
        <v>1.0458521645180099</v>
      </c>
      <c r="G21" s="89">
        <v>471.83286177179599</v>
      </c>
      <c r="H21" s="90">
        <v>-120.980686079995</v>
      </c>
      <c r="I21" s="61">
        <v>1</v>
      </c>
      <c r="J21" s="66">
        <v>13.597800670340099</v>
      </c>
      <c r="K21" s="66">
        <v>2.5948472715790601E-2</v>
      </c>
      <c r="L21" s="66">
        <v>0.30151501382409701</v>
      </c>
      <c r="M21" s="66">
        <v>3.7128332492822998E-2</v>
      </c>
      <c r="N21" s="68">
        <v>269.71410691161299</v>
      </c>
      <c r="O21" s="50">
        <f t="shared" si="0"/>
        <v>20.235556544630342</v>
      </c>
      <c r="P21" s="43">
        <f t="shared" si="1"/>
        <v>0.88952334769247732</v>
      </c>
      <c r="Q21" s="45">
        <f t="shared" si="4"/>
        <v>4.3520575101180015</v>
      </c>
      <c r="R21" s="43">
        <f t="shared" si="2"/>
        <v>15865.880706012513</v>
      </c>
      <c r="S21" s="43">
        <f t="shared" si="3"/>
        <v>14740.401475962677</v>
      </c>
    </row>
    <row r="22" spans="1:19" ht="17.25" thickBot="1">
      <c r="A22" s="24">
        <v>19</v>
      </c>
      <c r="B22" s="69">
        <v>52.981789297790016</v>
      </c>
      <c r="C22" s="63">
        <v>11.81</v>
      </c>
      <c r="D22" s="60">
        <v>7.0000000000000284E-2</v>
      </c>
      <c r="E22" s="60">
        <v>12.776</v>
      </c>
      <c r="F22" s="60">
        <v>1.0476675451070037</v>
      </c>
      <c r="G22" s="89">
        <v>472.88052931690299</v>
      </c>
      <c r="H22" s="90">
        <v>-116.832726654052</v>
      </c>
      <c r="I22" s="61">
        <v>1</v>
      </c>
      <c r="J22" s="66">
        <v>13.3047262794259</v>
      </c>
      <c r="K22" s="66">
        <v>2.6116808052234802E-2</v>
      </c>
      <c r="L22" s="66">
        <v>0.30129025163183798</v>
      </c>
      <c r="M22" s="66">
        <v>3.7282479680763897E-2</v>
      </c>
      <c r="N22" s="68">
        <v>256.56880857915002</v>
      </c>
      <c r="O22" s="50">
        <f t="shared" si="0"/>
        <v>20.693533377554559</v>
      </c>
      <c r="P22" s="43">
        <f t="shared" si="1"/>
        <v>0.86983695203661426</v>
      </c>
      <c r="Q22" s="45">
        <f t="shared" si="4"/>
        <v>4.1479594259430002</v>
      </c>
      <c r="R22" s="43">
        <f t="shared" si="2"/>
        <v>15121.819799575074</v>
      </c>
      <c r="S22" s="43">
        <f t="shared" si="3"/>
        <v>14049.122076685448</v>
      </c>
    </row>
    <row r="23" spans="1:19" ht="17.25" thickBot="1">
      <c r="A23" s="24">
        <v>20</v>
      </c>
      <c r="B23" s="69">
        <v>55.268815645066361</v>
      </c>
      <c r="C23" s="63">
        <v>11.74</v>
      </c>
      <c r="D23" s="60">
        <v>7.0000000000000284E-2</v>
      </c>
      <c r="E23" s="60">
        <v>12.776</v>
      </c>
      <c r="F23" s="60">
        <v>0.94781096002299137</v>
      </c>
      <c r="G23" s="89">
        <v>473.82834027692599</v>
      </c>
      <c r="H23" s="90">
        <v>-112.908111935085</v>
      </c>
      <c r="I23" s="61">
        <v>1</v>
      </c>
      <c r="J23" s="66">
        <v>13.0131963561031</v>
      </c>
      <c r="K23" s="66">
        <v>2.6272281266357299E-2</v>
      </c>
      <c r="L23" s="66">
        <v>0.30106534746751001</v>
      </c>
      <c r="M23" s="66">
        <v>3.7423870085424298E-2</v>
      </c>
      <c r="N23" s="68">
        <v>244.08897116410699</v>
      </c>
      <c r="O23" s="50">
        <f t="shared" si="0"/>
        <v>21.153202214524011</v>
      </c>
      <c r="P23" s="43">
        <f t="shared" si="1"/>
        <v>0.85093499402378947</v>
      </c>
      <c r="Q23" s="45">
        <f t="shared" si="4"/>
        <v>3.9246147189669927</v>
      </c>
      <c r="R23" s="43">
        <f t="shared" si="2"/>
        <v>14307.593317281973</v>
      </c>
      <c r="S23" s="43">
        <f t="shared" si="3"/>
        <v>13292.654442536852</v>
      </c>
    </row>
    <row r="24" spans="1:19" ht="17.25" thickBot="1">
      <c r="A24" s="24">
        <v>21</v>
      </c>
      <c r="B24" s="69">
        <v>57.438138430667628</v>
      </c>
      <c r="C24" s="63">
        <v>11.67</v>
      </c>
      <c r="D24" s="60">
        <v>1.9999999999999574E-2</v>
      </c>
      <c r="E24" s="60">
        <v>12.776</v>
      </c>
      <c r="F24" s="60">
        <v>0.95651111516303899</v>
      </c>
      <c r="G24" s="89">
        <v>474.78485139208902</v>
      </c>
      <c r="H24" s="90">
        <v>-109.16895450361</v>
      </c>
      <c r="I24" s="61">
        <v>1</v>
      </c>
      <c r="J24" s="66">
        <v>12.740470332768201</v>
      </c>
      <c r="K24" s="66">
        <v>2.6419182020017799E-2</v>
      </c>
      <c r="L24" s="66">
        <v>0.30085973630079998</v>
      </c>
      <c r="M24" s="66">
        <v>3.7560870043046202E-2</v>
      </c>
      <c r="N24" s="68">
        <v>232.25141813491101</v>
      </c>
      <c r="O24" s="50">
        <f t="shared" si="0"/>
        <v>21.616663215421248</v>
      </c>
      <c r="P24" s="43">
        <f t="shared" si="1"/>
        <v>0.83269095792540571</v>
      </c>
      <c r="Q24" s="45">
        <f t="shared" si="4"/>
        <v>3.7391574314750073</v>
      </c>
      <c r="R24" s="43">
        <f t="shared" si="2"/>
        <v>13631.489384241637</v>
      </c>
      <c r="S24" s="43">
        <f t="shared" si="3"/>
        <v>12664.511347479089</v>
      </c>
    </row>
    <row r="25" spans="1:19" ht="17.25" thickBot="1">
      <c r="A25" s="48">
        <v>22</v>
      </c>
      <c r="B25" s="70">
        <v>59.504700799206901</v>
      </c>
      <c r="C25" s="91">
        <v>11.65</v>
      </c>
      <c r="D25" s="71"/>
      <c r="E25" s="72">
        <v>12.776</v>
      </c>
      <c r="F25" s="72">
        <v>0.9635195518819728</v>
      </c>
      <c r="G25" s="92">
        <v>475.748370943971</v>
      </c>
      <c r="H25" s="93">
        <v>-105.596007736825</v>
      </c>
      <c r="I25" s="73">
        <v>1</v>
      </c>
      <c r="J25" s="94">
        <v>12.533889112089501</v>
      </c>
      <c r="K25" s="94">
        <v>2.6559618407957501E-2</v>
      </c>
      <c r="L25" s="94">
        <v>0.30068131650339203</v>
      </c>
      <c r="M25" s="94">
        <v>3.7694023740515697E-2</v>
      </c>
      <c r="N25" s="95">
        <v>220.97460779202601</v>
      </c>
      <c r="O25" s="50">
        <f t="shared" si="0"/>
        <v>22.026605287075281</v>
      </c>
      <c r="P25" s="43">
        <f t="shared" si="1"/>
        <v>0.81719356048759806</v>
      </c>
      <c r="Q25" s="45">
        <f t="shared" si="4"/>
        <v>3.5729467667849946</v>
      </c>
      <c r="R25" s="43">
        <f t="shared" si="2"/>
        <v>13025.551027060486</v>
      </c>
      <c r="S25" s="43">
        <f t="shared" si="3"/>
        <v>12101.556487295964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125.748370943971</v>
      </c>
      <c r="H26" s="58">
        <f>-(H3-H25)</f>
        <v>132.59747740292499</v>
      </c>
      <c r="I26" s="59"/>
      <c r="J26" s="59"/>
      <c r="K26" s="59"/>
      <c r="L26" s="59"/>
      <c r="M26" s="59"/>
      <c r="N26" s="59"/>
      <c r="O26" s="47">
        <f>AVERAGE(O4:O25)</f>
        <v>16.506804164601593</v>
      </c>
      <c r="P26" s="44">
        <f>SUM(P4:P25)</f>
        <v>25.304987603522154</v>
      </c>
      <c r="Q26" s="42"/>
      <c r="R26" s="44">
        <f>AVERAGE(R4:R25)</f>
        <v>21972.63492353358</v>
      </c>
      <c r="S26" s="44">
        <f>AVERAGE(S4:S25)</f>
        <v>20413.960388275467</v>
      </c>
    </row>
    <row r="27" spans="1:19" ht="17.25" thickBot="1">
      <c r="O27" s="37"/>
      <c r="P27" s="37"/>
      <c r="Q27" s="37"/>
      <c r="R27" s="38"/>
      <c r="S27" s="44">
        <f>S26*C37*2/1000/1000</f>
        <v>14.320527559515906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475.748370943971</v>
      </c>
      <c r="P30" s="46">
        <f>S26</f>
        <v>20413.960388275467</v>
      </c>
      <c r="Q30" s="46">
        <f>P26</f>
        <v>25.304987603522154</v>
      </c>
      <c r="R30" s="46">
        <f>O26</f>
        <v>16.506804164601593</v>
      </c>
      <c r="S30" s="46">
        <f>S27</f>
        <v>14.320527559515906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12769137.073901676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1"/>
  <dimension ref="A1:S38"/>
  <sheetViews>
    <sheetView topLeftCell="C1" zoomScale="85" zoomScaleNormal="85" workbookViewId="0">
      <selection activeCell="S4" sqref="S4:S2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0.64290965274117484</v>
      </c>
      <c r="C4" s="63">
        <v>12.51</v>
      </c>
      <c r="D4" s="60">
        <v>6.0000000000000497E-2</v>
      </c>
      <c r="E4" s="60">
        <v>13.536666666666665</v>
      </c>
      <c r="F4" s="60">
        <v>19.579258798260014</v>
      </c>
      <c r="G4" s="89">
        <v>369.57925879826001</v>
      </c>
      <c r="H4" s="90">
        <v>-231.426330226814</v>
      </c>
      <c r="I4" s="61">
        <v>1</v>
      </c>
      <c r="J4" s="66">
        <v>25.927510444397601</v>
      </c>
      <c r="K4" s="66">
        <v>1.9610490572780599E-2</v>
      </c>
      <c r="L4" s="66">
        <v>0.29288356377534402</v>
      </c>
      <c r="M4" s="66">
        <v>2.7640404510432301E-2</v>
      </c>
      <c r="N4" s="68">
        <v>596.38856742793598</v>
      </c>
      <c r="O4" s="50">
        <f t="shared" ref="O4:O25" si="0">$C$35/$C$34/AVERAGE(J3:J4)</f>
        <v>11.522763846845228</v>
      </c>
      <c r="P4" s="43">
        <f t="shared" ref="P4:P25" si="1">$C$33/O4</f>
        <v>1.5621252191962738</v>
      </c>
      <c r="Q4" s="45">
        <f>H4-H3</f>
        <v>6.7520990145640098</v>
      </c>
      <c r="R4" s="43">
        <f t="shared" ref="R4:R25" si="2">$C$35*3600*Q4/$C$36*($C$30/$C$32)</f>
        <v>27077.031255749149</v>
      </c>
      <c r="S4" s="43">
        <f t="shared" ref="S4:S25" si="3">R4*$C$32/$C$30</f>
        <v>25156.2657555896</v>
      </c>
    </row>
    <row r="5" spans="1:19" ht="17.25" thickBot="1">
      <c r="A5" s="24">
        <v>2</v>
      </c>
      <c r="B5" s="69">
        <v>1.6534640770762388</v>
      </c>
      <c r="C5" s="63">
        <v>12.45</v>
      </c>
      <c r="D5" s="60">
        <v>9.9999999999997868E-3</v>
      </c>
      <c r="E5" s="60">
        <v>13.536666666666665</v>
      </c>
      <c r="F5" s="60">
        <v>18.452785624786998</v>
      </c>
      <c r="G5" s="89">
        <v>388.03204442304701</v>
      </c>
      <c r="H5" s="90">
        <v>-224.35141222886401</v>
      </c>
      <c r="I5" s="61">
        <v>1</v>
      </c>
      <c r="J5" s="66">
        <v>24.677007994185601</v>
      </c>
      <c r="K5" s="66">
        <v>2.0174552380683899E-2</v>
      </c>
      <c r="L5" s="66">
        <v>0.295886185727814</v>
      </c>
      <c r="M5" s="66">
        <v>2.9005535783312501E-2</v>
      </c>
      <c r="N5" s="68">
        <v>590.32273857434598</v>
      </c>
      <c r="O5" s="50">
        <f t="shared" si="0"/>
        <v>12.101274593815562</v>
      </c>
      <c r="P5" s="43">
        <f t="shared" si="1"/>
        <v>1.4874466206393682</v>
      </c>
      <c r="Q5" s="45">
        <f t="shared" ref="Q5:Q25" si="4">H5-H4</f>
        <v>7.0749179979499957</v>
      </c>
      <c r="R5" s="43">
        <f t="shared" si="2"/>
        <v>28371.58864956662</v>
      </c>
      <c r="S5" s="43">
        <f t="shared" si="3"/>
        <v>26358.991029536355</v>
      </c>
    </row>
    <row r="6" spans="1:19" ht="17.25" thickBot="1">
      <c r="A6" s="24">
        <v>3</v>
      </c>
      <c r="B6" s="69">
        <v>3.1340074018356145</v>
      </c>
      <c r="C6" s="63">
        <v>12.44</v>
      </c>
      <c r="D6" s="60">
        <v>3.9999999999999147E-2</v>
      </c>
      <c r="E6" s="60">
        <v>13.42</v>
      </c>
      <c r="F6" s="60">
        <v>16.442938364666986</v>
      </c>
      <c r="G6" s="89">
        <v>404.474982787714</v>
      </c>
      <c r="H6" s="90">
        <v>-217.07729011946</v>
      </c>
      <c r="I6" s="61">
        <v>1</v>
      </c>
      <c r="J6" s="66">
        <v>23.580950348267301</v>
      </c>
      <c r="K6" s="66">
        <v>2.07297057771481E-2</v>
      </c>
      <c r="L6" s="66">
        <v>0.2984328313863</v>
      </c>
      <c r="M6" s="66">
        <v>3.0265493901420599E-2</v>
      </c>
      <c r="N6" s="68">
        <v>581.43581254438504</v>
      </c>
      <c r="O6" s="50">
        <f t="shared" si="0"/>
        <v>12.689703301732584</v>
      </c>
      <c r="P6" s="43">
        <f t="shared" si="1"/>
        <v>1.4184728808862204</v>
      </c>
      <c r="Q6" s="45">
        <f t="shared" si="4"/>
        <v>7.2741221094040043</v>
      </c>
      <c r="R6" s="43">
        <f t="shared" si="2"/>
        <v>29170.430008450665</v>
      </c>
      <c r="S6" s="43">
        <f t="shared" si="3"/>
        <v>27101.164915987683</v>
      </c>
    </row>
    <row r="7" spans="1:19" ht="17.25" thickBot="1">
      <c r="A7" s="24">
        <v>4</v>
      </c>
      <c r="B7" s="69">
        <v>5.1571829860226241</v>
      </c>
      <c r="C7" s="63">
        <v>12.4</v>
      </c>
      <c r="D7" s="60">
        <v>7.0000000000000284E-2</v>
      </c>
      <c r="E7" s="60">
        <v>13.42</v>
      </c>
      <c r="F7" s="60">
        <v>14.973901707095024</v>
      </c>
      <c r="G7" s="89">
        <v>419.44888449480902</v>
      </c>
      <c r="H7" s="90">
        <v>-209.33261718194001</v>
      </c>
      <c r="I7" s="61">
        <v>1</v>
      </c>
      <c r="J7" s="66">
        <v>22.441621582521101</v>
      </c>
      <c r="K7" s="66">
        <v>2.1293227916692099E-2</v>
      </c>
      <c r="L7" s="66">
        <v>0.30057772547939998</v>
      </c>
      <c r="M7" s="66">
        <v>3.1456143931460498E-2</v>
      </c>
      <c r="N7" s="68">
        <v>569.29174930650902</v>
      </c>
      <c r="O7" s="50">
        <f t="shared" si="0"/>
        <v>13.306061517683796</v>
      </c>
      <c r="P7" s="43">
        <f t="shared" si="1"/>
        <v>1.3527669307764694</v>
      </c>
      <c r="Q7" s="45">
        <f t="shared" si="4"/>
        <v>7.7446729375199936</v>
      </c>
      <c r="R7" s="43">
        <f t="shared" si="2"/>
        <v>31057.416477818668</v>
      </c>
      <c r="S7" s="43">
        <f t="shared" si="3"/>
        <v>28854.294077462659</v>
      </c>
    </row>
    <row r="8" spans="1:19" ht="17.25" thickBot="1">
      <c r="A8" s="24">
        <v>5</v>
      </c>
      <c r="B8" s="69">
        <v>7.7357176711535409</v>
      </c>
      <c r="C8" s="63">
        <v>12.33</v>
      </c>
      <c r="D8" s="60">
        <v>1.9999999999999574E-2</v>
      </c>
      <c r="E8" s="60">
        <v>13.42</v>
      </c>
      <c r="F8" s="60">
        <v>12.687152360711991</v>
      </c>
      <c r="G8" s="89">
        <v>432.13603685552101</v>
      </c>
      <c r="H8" s="90">
        <v>-201.36035274218699</v>
      </c>
      <c r="I8" s="61">
        <v>1</v>
      </c>
      <c r="J8" s="66">
        <v>21.297510328097601</v>
      </c>
      <c r="K8" s="66">
        <v>2.1843541559383201E-2</v>
      </c>
      <c r="L8" s="66">
        <v>0.30220151722684901</v>
      </c>
      <c r="M8" s="66">
        <v>3.2512020052452899E-2</v>
      </c>
      <c r="N8" s="68">
        <v>553.81415629775904</v>
      </c>
      <c r="O8" s="50">
        <f t="shared" si="0"/>
        <v>14.000716213675666</v>
      </c>
      <c r="P8" s="43">
        <f t="shared" si="1"/>
        <v>1.2856485143537086</v>
      </c>
      <c r="Q8" s="45">
        <f t="shared" si="4"/>
        <v>7.9722644397530189</v>
      </c>
      <c r="R8" s="43">
        <f t="shared" si="2"/>
        <v>31970.095958112757</v>
      </c>
      <c r="S8" s="43">
        <f t="shared" si="3"/>
        <v>29702.230741533858</v>
      </c>
    </row>
    <row r="9" spans="1:19" ht="17.25" thickBot="1">
      <c r="A9" s="24">
        <v>6</v>
      </c>
      <c r="B9" s="69">
        <v>10.811739581722811</v>
      </c>
      <c r="C9" s="63">
        <v>12.31</v>
      </c>
      <c r="D9" s="60">
        <v>6.0000000000000497E-2</v>
      </c>
      <c r="E9" s="60">
        <v>13.286666666666667</v>
      </c>
      <c r="F9" s="60">
        <v>10.422071439607976</v>
      </c>
      <c r="G9" s="89">
        <v>442.55810829512899</v>
      </c>
      <c r="H9" s="90">
        <v>-193.27383805011601</v>
      </c>
      <c r="I9" s="61">
        <v>1</v>
      </c>
      <c r="J9" s="66">
        <v>20.2930309496302</v>
      </c>
      <c r="K9" s="66">
        <v>2.2376068478319199E-2</v>
      </c>
      <c r="L9" s="66">
        <v>0.30336612902923699</v>
      </c>
      <c r="M9" s="66">
        <v>3.3425651381829798E-2</v>
      </c>
      <c r="N9" s="68">
        <v>535.350408071944</v>
      </c>
      <c r="O9" s="50">
        <f t="shared" si="0"/>
        <v>14.724001046868652</v>
      </c>
      <c r="P9" s="43">
        <f t="shared" si="1"/>
        <v>1.2224938006118964</v>
      </c>
      <c r="Q9" s="45">
        <f t="shared" si="4"/>
        <v>8.0865146920709776</v>
      </c>
      <c r="R9" s="43">
        <f t="shared" si="2"/>
        <v>32428.258323077775</v>
      </c>
      <c r="S9" s="43">
        <f t="shared" si="3"/>
        <v>30127.892406707073</v>
      </c>
    </row>
    <row r="10" spans="1:19" ht="17.25" thickBot="1">
      <c r="A10" s="24">
        <v>7</v>
      </c>
      <c r="B10" s="69">
        <v>14.274790463294085</v>
      </c>
      <c r="C10" s="63">
        <v>12.25</v>
      </c>
      <c r="D10" s="60">
        <v>3.9999999999999147E-2</v>
      </c>
      <c r="E10" s="60">
        <v>13.286666666666667</v>
      </c>
      <c r="F10" s="60">
        <v>8.6823652036389944</v>
      </c>
      <c r="G10" s="89">
        <v>451.24047349876798</v>
      </c>
      <c r="H10" s="90">
        <v>-185.089586651198</v>
      </c>
      <c r="I10" s="61">
        <v>1</v>
      </c>
      <c r="J10" s="66">
        <v>19.285446050762399</v>
      </c>
      <c r="K10" s="66">
        <v>2.2889204147831702E-2</v>
      </c>
      <c r="L10" s="66">
        <v>0.304156520071587</v>
      </c>
      <c r="M10" s="66">
        <v>3.4226101799487402E-2</v>
      </c>
      <c r="N10" s="68">
        <v>514.56352766942905</v>
      </c>
      <c r="O10" s="50">
        <f t="shared" si="0"/>
        <v>15.472530014407162</v>
      </c>
      <c r="P10" s="43">
        <f t="shared" si="1"/>
        <v>1.1633520816078171</v>
      </c>
      <c r="Q10" s="45">
        <f t="shared" si="4"/>
        <v>8.1842513989180077</v>
      </c>
      <c r="R10" s="43">
        <f t="shared" si="2"/>
        <v>32820.198645697863</v>
      </c>
      <c r="S10" s="43">
        <f t="shared" si="3"/>
        <v>30492.029627772219</v>
      </c>
    </row>
    <row r="11" spans="1:19" ht="17.25" thickBot="1">
      <c r="A11" s="24">
        <v>8</v>
      </c>
      <c r="B11" s="69">
        <v>18.000298020269035</v>
      </c>
      <c r="C11" s="63">
        <v>12.21</v>
      </c>
      <c r="D11" s="60">
        <v>5.0000000000000711E-2</v>
      </c>
      <c r="E11" s="60">
        <v>13.286666666666667</v>
      </c>
      <c r="F11" s="60">
        <v>6.8929046103580163</v>
      </c>
      <c r="G11" s="89">
        <v>458.133378109126</v>
      </c>
      <c r="H11" s="90">
        <v>-177.03584339320301</v>
      </c>
      <c r="I11" s="61">
        <v>1</v>
      </c>
      <c r="J11" s="66">
        <v>18.389123929764001</v>
      </c>
      <c r="K11" s="66">
        <v>2.3370043044687299E-2</v>
      </c>
      <c r="L11" s="66">
        <v>0.30461708452599801</v>
      </c>
      <c r="M11" s="66">
        <v>3.4901021496780302E-2</v>
      </c>
      <c r="N11" s="68">
        <v>492.20125732635898</v>
      </c>
      <c r="O11" s="50">
        <f t="shared" si="0"/>
        <v>16.254443610892721</v>
      </c>
      <c r="P11" s="43">
        <f t="shared" si="1"/>
        <v>1.1073894887387912</v>
      </c>
      <c r="Q11" s="45">
        <f t="shared" si="4"/>
        <v>8.053743257994995</v>
      </c>
      <c r="R11" s="43">
        <f t="shared" si="2"/>
        <v>32296.83946460767</v>
      </c>
      <c r="S11" s="43">
        <f t="shared" si="3"/>
        <v>30005.796018157525</v>
      </c>
    </row>
    <row r="12" spans="1:19" ht="17.25" thickBot="1">
      <c r="A12" s="24">
        <v>9</v>
      </c>
      <c r="B12" s="69">
        <v>21.851687334224845</v>
      </c>
      <c r="C12" s="63">
        <v>12.16</v>
      </c>
      <c r="D12" s="60">
        <v>6.0000000000000497E-2</v>
      </c>
      <c r="E12" s="60">
        <v>13.129999999999999</v>
      </c>
      <c r="F12" s="60">
        <v>5.405370708681005</v>
      </c>
      <c r="G12" s="89">
        <v>463.538748817807</v>
      </c>
      <c r="H12" s="90">
        <v>-169.23837256016199</v>
      </c>
      <c r="I12" s="61">
        <v>1</v>
      </c>
      <c r="J12" s="66">
        <v>17.5651611756482</v>
      </c>
      <c r="K12" s="66">
        <v>2.3812555977710499E-2</v>
      </c>
      <c r="L12" s="66">
        <v>0.30481650433499602</v>
      </c>
      <c r="M12" s="66">
        <v>3.5465235762829603E-2</v>
      </c>
      <c r="N12" s="68">
        <v>469.083384736396</v>
      </c>
      <c r="O12" s="50">
        <f t="shared" si="0"/>
        <v>17.032161021077197</v>
      </c>
      <c r="P12" s="43">
        <f t="shared" si="1"/>
        <v>1.0568242032073973</v>
      </c>
      <c r="Q12" s="45">
        <f t="shared" si="4"/>
        <v>7.7974708330410181</v>
      </c>
      <c r="R12" s="43">
        <f t="shared" si="2"/>
        <v>31269.144751378775</v>
      </c>
      <c r="S12" s="43">
        <f t="shared" si="3"/>
        <v>29051.002965794694</v>
      </c>
    </row>
    <row r="13" spans="1:19" ht="17.25" thickBot="1">
      <c r="A13" s="24">
        <v>10</v>
      </c>
      <c r="B13" s="69">
        <v>25.678069069737575</v>
      </c>
      <c r="C13" s="63">
        <v>12.1</v>
      </c>
      <c r="D13" s="60">
        <v>6.0000000000000497E-2</v>
      </c>
      <c r="E13" s="60">
        <v>13.129999999999999</v>
      </c>
      <c r="F13" s="60">
        <v>3.1669515140109752</v>
      </c>
      <c r="G13" s="89">
        <v>466.70570033181798</v>
      </c>
      <c r="H13" s="90">
        <v>-162.167658698803</v>
      </c>
      <c r="I13" s="61">
        <v>1</v>
      </c>
      <c r="J13" s="66">
        <v>16.845538397807299</v>
      </c>
      <c r="K13" s="66">
        <v>2.41829851547102E-2</v>
      </c>
      <c r="L13" s="66">
        <v>0.30467198620545499</v>
      </c>
      <c r="M13" s="66">
        <v>3.5855913531276699E-2</v>
      </c>
      <c r="N13" s="68">
        <v>446.11561954018202</v>
      </c>
      <c r="O13" s="50">
        <f t="shared" si="0"/>
        <v>17.796184933871231</v>
      </c>
      <c r="P13" s="43">
        <f t="shared" si="1"/>
        <v>1.0114527392745201</v>
      </c>
      <c r="Q13" s="45">
        <f t="shared" si="4"/>
        <v>7.0707138613589962</v>
      </c>
      <c r="R13" s="43">
        <f t="shared" si="2"/>
        <v>28354.729368085056</v>
      </c>
      <c r="S13" s="43">
        <f t="shared" si="3"/>
        <v>26343.327696233948</v>
      </c>
    </row>
    <row r="14" spans="1:19" ht="17.25" thickBot="1">
      <c r="A14" s="24">
        <v>11</v>
      </c>
      <c r="B14" s="69">
        <v>29.367999465120675</v>
      </c>
      <c r="C14" s="63">
        <v>12.04</v>
      </c>
      <c r="D14" s="60">
        <v>3.9999999999999147E-2</v>
      </c>
      <c r="E14" s="60">
        <v>13.129999999999999</v>
      </c>
      <c r="F14" s="60">
        <v>2.2220386659610085</v>
      </c>
      <c r="G14" s="89">
        <v>468.92773899777899</v>
      </c>
      <c r="H14" s="90">
        <v>-155.60727399386499</v>
      </c>
      <c r="I14" s="61">
        <v>1</v>
      </c>
      <c r="J14" s="66">
        <v>16.213710119562201</v>
      </c>
      <c r="K14" s="66">
        <v>2.45087434379734E-2</v>
      </c>
      <c r="L14" s="66">
        <v>0.30440743160384998</v>
      </c>
      <c r="M14" s="66">
        <v>3.6165564424173E-2</v>
      </c>
      <c r="N14" s="68">
        <v>423.96690026187002</v>
      </c>
      <c r="O14" s="50">
        <f t="shared" si="0"/>
        <v>18.523687039992783</v>
      </c>
      <c r="P14" s="43">
        <f t="shared" si="1"/>
        <v>0.97172879033951831</v>
      </c>
      <c r="Q14" s="45">
        <f t="shared" si="4"/>
        <v>6.5603847049380022</v>
      </c>
      <c r="R14" s="43">
        <f t="shared" si="2"/>
        <v>26308.225238135827</v>
      </c>
      <c r="S14" s="43">
        <f t="shared" si="3"/>
        <v>24441.996591038158</v>
      </c>
    </row>
    <row r="15" spans="1:19" ht="17.25" thickBot="1">
      <c r="A15" s="24">
        <v>12</v>
      </c>
      <c r="B15" s="69">
        <v>32.885497521011963</v>
      </c>
      <c r="C15" s="63">
        <v>12</v>
      </c>
      <c r="D15" s="60">
        <v>6.0000000000000497E-2</v>
      </c>
      <c r="E15" s="60">
        <v>12.973333333333333</v>
      </c>
      <c r="F15" s="60">
        <v>1.6167038306169843</v>
      </c>
      <c r="G15" s="89">
        <v>470.54444282839597</v>
      </c>
      <c r="H15" s="90">
        <v>-149.51176832011399</v>
      </c>
      <c r="I15" s="61">
        <v>1</v>
      </c>
      <c r="J15" s="66">
        <v>15.679859566714899</v>
      </c>
      <c r="K15" s="66">
        <v>2.4798021970694601E-2</v>
      </c>
      <c r="L15" s="66">
        <v>0.304086382874658</v>
      </c>
      <c r="M15" s="66">
        <v>3.64189766682168E-2</v>
      </c>
      <c r="N15" s="68">
        <v>402.85320199281199</v>
      </c>
      <c r="O15" s="50">
        <f t="shared" si="0"/>
        <v>19.200709714741887</v>
      </c>
      <c r="P15" s="43">
        <f t="shared" si="1"/>
        <v>0.93746534724078412</v>
      </c>
      <c r="Q15" s="45">
        <f t="shared" si="4"/>
        <v>6.0955056737510063</v>
      </c>
      <c r="R15" s="43">
        <f t="shared" si="2"/>
        <v>24443.983610392836</v>
      </c>
      <c r="S15" s="43">
        <f t="shared" si="3"/>
        <v>22709.998818565295</v>
      </c>
    </row>
    <row r="16" spans="1:19" ht="17.25" thickBot="1">
      <c r="A16" s="24">
        <v>13</v>
      </c>
      <c r="B16" s="69">
        <v>36.218966136703578</v>
      </c>
      <c r="C16" s="63">
        <v>11.94</v>
      </c>
      <c r="D16" s="60">
        <v>4.9999999999998934E-2</v>
      </c>
      <c r="E16" s="60">
        <v>12.973333333333333</v>
      </c>
      <c r="F16" s="60">
        <v>1.4355814699230223</v>
      </c>
      <c r="G16" s="89">
        <v>471.98002429831899</v>
      </c>
      <c r="H16" s="90">
        <v>-143.76549951504799</v>
      </c>
      <c r="I16" s="61">
        <v>1</v>
      </c>
      <c r="J16" s="66">
        <v>15.177459737100801</v>
      </c>
      <c r="K16" s="66">
        <v>2.5062191221587499E-2</v>
      </c>
      <c r="L16" s="66">
        <v>0.30376420928173298</v>
      </c>
      <c r="M16" s="66">
        <v>3.66481428450477E-2</v>
      </c>
      <c r="N16" s="68">
        <v>382.84413605368297</v>
      </c>
      <c r="O16" s="50">
        <f t="shared" si="0"/>
        <v>19.845507877198312</v>
      </c>
      <c r="P16" s="43">
        <f t="shared" si="1"/>
        <v>0.90700626617277325</v>
      </c>
      <c r="Q16" s="45">
        <f t="shared" si="4"/>
        <v>5.7462688050659949</v>
      </c>
      <c r="R16" s="43">
        <f t="shared" si="2"/>
        <v>23043.486137140866</v>
      </c>
      <c r="S16" s="43">
        <f t="shared" si="3"/>
        <v>21408.848544948138</v>
      </c>
    </row>
    <row r="17" spans="1:19" ht="17.25" thickBot="1">
      <c r="A17" s="24">
        <v>14</v>
      </c>
      <c r="B17" s="69">
        <v>39.380317810926535</v>
      </c>
      <c r="C17" s="63">
        <v>11.89</v>
      </c>
      <c r="D17" s="60">
        <v>7.0000000000000284E-2</v>
      </c>
      <c r="E17" s="60">
        <v>12.973333333333333</v>
      </c>
      <c r="F17" s="60">
        <v>1.4122738172700338</v>
      </c>
      <c r="G17" s="89">
        <v>473.39229811558903</v>
      </c>
      <c r="H17" s="90">
        <v>-138.303881056942</v>
      </c>
      <c r="I17" s="61">
        <v>1</v>
      </c>
      <c r="J17" s="66">
        <v>14.732102670895999</v>
      </c>
      <c r="K17" s="66">
        <v>2.5308491820727301E-2</v>
      </c>
      <c r="L17" s="66">
        <v>0.30346956198738201</v>
      </c>
      <c r="M17" s="66">
        <v>3.6865930904103998E-2</v>
      </c>
      <c r="N17" s="68">
        <v>363.86819795468898</v>
      </c>
      <c r="O17" s="50">
        <f t="shared" si="0"/>
        <v>20.474360840176271</v>
      </c>
      <c r="P17" s="43">
        <f t="shared" si="1"/>
        <v>0.87914832313979241</v>
      </c>
      <c r="Q17" s="45">
        <f t="shared" si="4"/>
        <v>5.4616184581059883</v>
      </c>
      <c r="R17" s="43">
        <f t="shared" si="2"/>
        <v>21901.991273844102</v>
      </c>
      <c r="S17" s="43">
        <f t="shared" si="3"/>
        <v>20348.327992731516</v>
      </c>
    </row>
    <row r="18" spans="1:19" ht="17.25" thickBot="1">
      <c r="A18" s="24">
        <v>15</v>
      </c>
      <c r="B18" s="69">
        <v>42.376382059260663</v>
      </c>
      <c r="C18" s="63">
        <v>11.82</v>
      </c>
      <c r="D18" s="60">
        <v>6.0000000000000497E-2</v>
      </c>
      <c r="E18" s="60">
        <v>12.786666666666665</v>
      </c>
      <c r="F18" s="60">
        <v>1.3400558767469875</v>
      </c>
      <c r="G18" s="89">
        <v>474.73235399233602</v>
      </c>
      <c r="H18" s="90">
        <v>-133.12758522896499</v>
      </c>
      <c r="I18" s="61">
        <v>1</v>
      </c>
      <c r="J18" s="66">
        <v>14.304256708077901</v>
      </c>
      <c r="K18" s="66">
        <v>2.5536416516051399E-2</v>
      </c>
      <c r="L18" s="66">
        <v>0.30318629626500199</v>
      </c>
      <c r="M18" s="66">
        <v>3.7069538611134302E-2</v>
      </c>
      <c r="N18" s="68">
        <v>345.88439369128901</v>
      </c>
      <c r="O18" s="50">
        <f t="shared" si="0"/>
        <v>21.090081071132499</v>
      </c>
      <c r="P18" s="43">
        <f t="shared" si="1"/>
        <v>0.85348178317995593</v>
      </c>
      <c r="Q18" s="45">
        <f t="shared" si="4"/>
        <v>5.1762958279770146</v>
      </c>
      <c r="R18" s="43">
        <f t="shared" si="2"/>
        <v>20757.800444102013</v>
      </c>
      <c r="S18" s="43">
        <f t="shared" si="3"/>
        <v>19285.302718053776</v>
      </c>
    </row>
    <row r="19" spans="1:19" ht="17.25" thickBot="1">
      <c r="A19" s="24">
        <v>16</v>
      </c>
      <c r="B19" s="69">
        <v>45.221221580740213</v>
      </c>
      <c r="C19" s="63">
        <v>11.76</v>
      </c>
      <c r="D19" s="60">
        <v>7.0000000000000284E-2</v>
      </c>
      <c r="E19" s="60">
        <v>12.786666666666665</v>
      </c>
      <c r="F19" s="60">
        <v>1.3420165957670065</v>
      </c>
      <c r="G19" s="89">
        <v>476.07437058810302</v>
      </c>
      <c r="H19" s="90">
        <v>-128.19416350785701</v>
      </c>
      <c r="I19" s="61">
        <v>1</v>
      </c>
      <c r="J19" s="66">
        <v>13.921552247071901</v>
      </c>
      <c r="K19" s="66">
        <v>2.5750601390039599E-2</v>
      </c>
      <c r="L19" s="66">
        <v>0.30292987389126502</v>
      </c>
      <c r="M19" s="66">
        <v>3.7265463105089602E-2</v>
      </c>
      <c r="N19" s="68">
        <v>328.80831224760198</v>
      </c>
      <c r="O19" s="50">
        <f t="shared" si="0"/>
        <v>21.695717358753303</v>
      </c>
      <c r="P19" s="43">
        <f t="shared" si="1"/>
        <v>0.82965682592365464</v>
      </c>
      <c r="Q19" s="45">
        <f t="shared" si="4"/>
        <v>4.9334217211079761</v>
      </c>
      <c r="R19" s="43">
        <f t="shared" si="2"/>
        <v>19783.835197336484</v>
      </c>
      <c r="S19" s="43">
        <f t="shared" si="3"/>
        <v>18380.427720757321</v>
      </c>
    </row>
    <row r="20" spans="1:19" ht="17.25" thickBot="1">
      <c r="A20" s="24">
        <v>17</v>
      </c>
      <c r="B20" s="69">
        <v>47.922573848974949</v>
      </c>
      <c r="C20" s="63">
        <v>11.69</v>
      </c>
      <c r="D20" s="60">
        <v>7.0000000000000284E-2</v>
      </c>
      <c r="E20" s="60">
        <v>12.786666666666665</v>
      </c>
      <c r="F20" s="60">
        <v>1.2389259136639907</v>
      </c>
      <c r="G20" s="89">
        <v>477.31329650176701</v>
      </c>
      <c r="H20" s="90">
        <v>-123.520981628877</v>
      </c>
      <c r="I20" s="61">
        <v>1</v>
      </c>
      <c r="J20" s="66">
        <v>13.5595451482104</v>
      </c>
      <c r="K20" s="66">
        <v>2.5948860543270402E-2</v>
      </c>
      <c r="L20" s="66">
        <v>0.30267874559389502</v>
      </c>
      <c r="M20" s="66">
        <v>3.7446617581689101E-2</v>
      </c>
      <c r="N20" s="68">
        <v>312.59350962264602</v>
      </c>
      <c r="O20" s="50">
        <f t="shared" si="0"/>
        <v>22.283650631005209</v>
      </c>
      <c r="P20" s="43">
        <f t="shared" si="1"/>
        <v>0.8077671068381862</v>
      </c>
      <c r="Q20" s="45">
        <f t="shared" si="4"/>
        <v>4.6731818789800172</v>
      </c>
      <c r="R20" s="43">
        <f t="shared" si="2"/>
        <v>18740.230486550859</v>
      </c>
      <c r="S20" s="43">
        <f t="shared" si="3"/>
        <v>17410.853279588326</v>
      </c>
    </row>
    <row r="21" spans="1:19" ht="17.25" thickBot="1">
      <c r="A21" s="24">
        <v>18</v>
      </c>
      <c r="B21" s="69">
        <v>50.48542599356994</v>
      </c>
      <c r="C21" s="63">
        <v>11.62</v>
      </c>
      <c r="D21" s="60">
        <v>5.9999999999998721E-2</v>
      </c>
      <c r="E21" s="60">
        <v>12.511999999999999</v>
      </c>
      <c r="F21" s="60">
        <v>1.1392790530729826</v>
      </c>
      <c r="G21" s="89">
        <v>478.45257555484</v>
      </c>
      <c r="H21" s="90">
        <v>-119.099640787703</v>
      </c>
      <c r="I21" s="61">
        <v>1</v>
      </c>
      <c r="J21" s="66">
        <v>13.226012579117301</v>
      </c>
      <c r="K21" s="66">
        <v>2.6132481020505E-2</v>
      </c>
      <c r="L21" s="66">
        <v>0.302434867968709</v>
      </c>
      <c r="M21" s="66">
        <v>3.7613819365393902E-2</v>
      </c>
      <c r="N21" s="68">
        <v>297.21005068979503</v>
      </c>
      <c r="O21" s="50">
        <f t="shared" si="0"/>
        <v>22.862289430259811</v>
      </c>
      <c r="P21" s="43">
        <f t="shared" si="1"/>
        <v>0.78732272438891282</v>
      </c>
      <c r="Q21" s="45">
        <f t="shared" si="4"/>
        <v>4.4213408411740005</v>
      </c>
      <c r="R21" s="43">
        <f t="shared" si="2"/>
        <v>17730.306367037021</v>
      </c>
      <c r="S21" s="43">
        <f t="shared" si="3"/>
        <v>16472.570226933665</v>
      </c>
    </row>
    <row r="22" spans="1:19" ht="17.25" thickBot="1">
      <c r="A22" s="24">
        <v>19</v>
      </c>
      <c r="B22" s="69">
        <v>52.918863413520413</v>
      </c>
      <c r="C22" s="63">
        <v>11.56</v>
      </c>
      <c r="D22" s="60">
        <v>8.9999999999999858E-2</v>
      </c>
      <c r="E22" s="60">
        <v>12.511999999999999</v>
      </c>
      <c r="F22" s="60">
        <v>1.1409105946519844</v>
      </c>
      <c r="G22" s="89">
        <v>479.59348614949198</v>
      </c>
      <c r="H22" s="90">
        <v>-114.88564720553001</v>
      </c>
      <c r="I22" s="61">
        <v>1</v>
      </c>
      <c r="J22" s="66">
        <v>12.9261916566262</v>
      </c>
      <c r="K22" s="66">
        <v>2.63057551435361E-2</v>
      </c>
      <c r="L22" s="66">
        <v>0.302213500144007</v>
      </c>
      <c r="M22" s="66">
        <v>3.7775191295225302E-2</v>
      </c>
      <c r="N22" s="68">
        <v>282.60340055805801</v>
      </c>
      <c r="O22" s="50">
        <f t="shared" si="0"/>
        <v>23.415967839381178</v>
      </c>
      <c r="P22" s="43">
        <f t="shared" si="1"/>
        <v>0.7687062146424477</v>
      </c>
      <c r="Q22" s="45">
        <f t="shared" si="4"/>
        <v>4.2139935821729892</v>
      </c>
      <c r="R22" s="43">
        <f t="shared" si="2"/>
        <v>16898.809642736269</v>
      </c>
      <c r="S22" s="43">
        <f t="shared" si="3"/>
        <v>15700.057451295801</v>
      </c>
    </row>
    <row r="23" spans="1:19" ht="17.25" thickBot="1">
      <c r="A23" s="24">
        <v>20</v>
      </c>
      <c r="B23" s="69">
        <v>55.227892073217376</v>
      </c>
      <c r="C23" s="63">
        <v>11.47</v>
      </c>
      <c r="D23" s="60">
        <v>7.0000000000000284E-2</v>
      </c>
      <c r="E23" s="60">
        <v>12.511999999999999</v>
      </c>
      <c r="F23" s="60">
        <v>1.0396324135770101</v>
      </c>
      <c r="G23" s="89">
        <v>480.63311856306899</v>
      </c>
      <c r="H23" s="90">
        <v>-110.898553904883</v>
      </c>
      <c r="I23" s="61">
        <v>1</v>
      </c>
      <c r="J23" s="66">
        <v>12.618106949301501</v>
      </c>
      <c r="K23" s="66">
        <v>2.6465696811785001E-2</v>
      </c>
      <c r="L23" s="66">
        <v>0.30199031899928103</v>
      </c>
      <c r="M23" s="66">
        <v>3.7923584886404203E-2</v>
      </c>
      <c r="N23" s="68">
        <v>268.74351104545502</v>
      </c>
      <c r="O23" s="50">
        <f t="shared" si="0"/>
        <v>23.973223252682772</v>
      </c>
      <c r="P23" s="43">
        <f t="shared" si="1"/>
        <v>0.75083770798262073</v>
      </c>
      <c r="Q23" s="45">
        <f t="shared" si="4"/>
        <v>3.987093300647004</v>
      </c>
      <c r="R23" s="43">
        <f t="shared" si="2"/>
        <v>15988.902071540189</v>
      </c>
      <c r="S23" s="43">
        <f t="shared" si="3"/>
        <v>14854.696065188469</v>
      </c>
    </row>
    <row r="24" spans="1:19" ht="17.25" thickBot="1">
      <c r="A24" s="24">
        <v>21</v>
      </c>
      <c r="B24" s="69">
        <v>57.418679117770644</v>
      </c>
      <c r="C24" s="63">
        <v>11.4</v>
      </c>
      <c r="D24" s="60">
        <v>4.0000000000000924E-2</v>
      </c>
      <c r="E24" s="60">
        <v>12.511999999999999</v>
      </c>
      <c r="F24" s="60">
        <v>1.0466588141310353</v>
      </c>
      <c r="G24" s="89">
        <v>481.67977737720003</v>
      </c>
      <c r="H24" s="90">
        <v>-107.09987031099701</v>
      </c>
      <c r="I24" s="61">
        <v>1</v>
      </c>
      <c r="J24" s="66">
        <v>12.3493260946746</v>
      </c>
      <c r="K24" s="66">
        <v>2.6617275761765601E-2</v>
      </c>
      <c r="L24" s="66">
        <v>0.30179058290941102</v>
      </c>
      <c r="M24" s="66">
        <v>3.80674489426946E-2</v>
      </c>
      <c r="N24" s="68">
        <v>255.593364010409</v>
      </c>
      <c r="O24" s="50">
        <f t="shared" si="0"/>
        <v>24.527117875293428</v>
      </c>
      <c r="P24" s="43">
        <f t="shared" si="1"/>
        <v>0.73388157921855546</v>
      </c>
      <c r="Q24" s="45">
        <f t="shared" si="4"/>
        <v>3.7986835938859969</v>
      </c>
      <c r="R24" s="43">
        <f t="shared" si="2"/>
        <v>15233.348056729325</v>
      </c>
      <c r="S24" s="43">
        <f t="shared" si="3"/>
        <v>14152.738845072283</v>
      </c>
    </row>
    <row r="25" spans="1:19" ht="17.25" thickBot="1">
      <c r="A25" s="48">
        <v>22</v>
      </c>
      <c r="B25" s="70">
        <v>59.503657293944237</v>
      </c>
      <c r="C25" s="91">
        <v>11.36</v>
      </c>
      <c r="D25" s="71"/>
      <c r="E25" s="72">
        <v>12.511999999999999</v>
      </c>
      <c r="F25" s="72">
        <v>1.0550375993279886</v>
      </c>
      <c r="G25" s="92">
        <v>482.73481497652801</v>
      </c>
      <c r="H25" s="93">
        <v>-103.47004340116899</v>
      </c>
      <c r="I25" s="73">
        <v>1</v>
      </c>
      <c r="J25" s="94">
        <v>12.1263103412142</v>
      </c>
      <c r="K25" s="94">
        <v>2.6761793502216101E-2</v>
      </c>
      <c r="L25" s="94">
        <v>0.30161428900338699</v>
      </c>
      <c r="M25" s="94">
        <v>3.8207477609964798E-2</v>
      </c>
      <c r="N25" s="95">
        <v>243.07833218670399</v>
      </c>
      <c r="O25" s="50">
        <f t="shared" si="0"/>
        <v>25.019948916023367</v>
      </c>
      <c r="P25" s="43">
        <f t="shared" si="1"/>
        <v>0.71942592930205285</v>
      </c>
      <c r="Q25" s="45">
        <f t="shared" si="4"/>
        <v>3.6298269098280116</v>
      </c>
      <c r="R25" s="43">
        <f t="shared" si="2"/>
        <v>14556.204889527793</v>
      </c>
      <c r="S25" s="43">
        <f t="shared" si="3"/>
        <v>13523.63023608892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132.73481497652801</v>
      </c>
      <c r="H26" s="58">
        <f>-(H3-H25)</f>
        <v>134.70838584020902</v>
      </c>
      <c r="I26" s="59"/>
      <c r="J26" s="59"/>
      <c r="K26" s="59"/>
      <c r="L26" s="59"/>
      <c r="M26" s="59"/>
      <c r="N26" s="59"/>
      <c r="O26" s="47">
        <f>AVERAGE(O4:O25)</f>
        <v>18.536913724886844</v>
      </c>
      <c r="P26" s="44">
        <f>SUM(P4:P25)</f>
        <v>22.614401077661707</v>
      </c>
      <c r="Q26" s="42"/>
      <c r="R26" s="44">
        <f>AVERAGE(R4:R25)</f>
        <v>24554.675287164482</v>
      </c>
      <c r="S26" s="44">
        <f>AVERAGE(S4:S25)</f>
        <v>22812.838351138056</v>
      </c>
    </row>
    <row r="27" spans="1:19" ht="17.25" thickBot="1">
      <c r="O27" s="37"/>
      <c r="P27" s="37"/>
      <c r="Q27" s="37"/>
      <c r="R27" s="38"/>
      <c r="S27" s="44">
        <f>S26*C37*2/1000/1000</f>
        <v>16.003356237816831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482.73481497652801</v>
      </c>
      <c r="P30" s="46">
        <f>S26</f>
        <v>22812.838351138056</v>
      </c>
      <c r="Q30" s="46">
        <f>P26</f>
        <v>22.614401077661707</v>
      </c>
      <c r="R30" s="46">
        <f>O26</f>
        <v>18.536913724886844</v>
      </c>
      <c r="S30" s="46">
        <f>S27</f>
        <v>16.003356237816831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12972417.556412129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1"/>
  <dimension ref="A1:S38"/>
  <sheetViews>
    <sheetView topLeftCell="A7" zoomScale="85" zoomScaleNormal="85" workbookViewId="0">
      <selection activeCell="G36" sqref="G36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0.70464234537811476</v>
      </c>
      <c r="C4" s="63">
        <v>12.6</v>
      </c>
      <c r="D4" s="60">
        <v>4.9999999999998934E-2</v>
      </c>
      <c r="E4" s="60">
        <v>13.626666666666669</v>
      </c>
      <c r="F4" s="60">
        <v>16.876083469826995</v>
      </c>
      <c r="G4" s="89">
        <v>366.87608346982699</v>
      </c>
      <c r="H4" s="90">
        <v>-232.13342821569299</v>
      </c>
      <c r="I4" s="61">
        <v>1</v>
      </c>
      <c r="J4" s="66">
        <v>26.224418164116202</v>
      </c>
      <c r="K4" s="66">
        <v>1.95487585566303E-2</v>
      </c>
      <c r="L4" s="66">
        <v>0.29244874326248899</v>
      </c>
      <c r="M4" s="66">
        <v>2.7452931801940601E-2</v>
      </c>
      <c r="N4" s="68">
        <v>541.83456219208006</v>
      </c>
      <c r="O4" s="50">
        <f t="shared" ref="O4:O25" si="0">$C$35/$C$34/AVERAGE(J3:J4)</f>
        <v>10.383682444718948</v>
      </c>
      <c r="P4" s="43">
        <f t="shared" ref="P4:P25" si="1">$C$33/O4</f>
        <v>1.7334890676625656</v>
      </c>
      <c r="Q4" s="45">
        <f>H4-H3</f>
        <v>6.0600569240570223</v>
      </c>
      <c r="R4" s="43">
        <f t="shared" ref="R4:R25" si="2">$C$35*3600*Q4/$C$36*($C$30/$C$32)</f>
        <v>22092.571158630413</v>
      </c>
      <c r="S4" s="43">
        <f t="shared" ref="S4:S25" si="3">R4*$C$32/$C$30</f>
        <v>20525.388697210936</v>
      </c>
    </row>
    <row r="5" spans="1:19" ht="17.25" thickBot="1">
      <c r="A5" s="24">
        <v>2</v>
      </c>
      <c r="B5" s="69">
        <v>1.7550320233855721</v>
      </c>
      <c r="C5" s="63">
        <v>12.55</v>
      </c>
      <c r="D5" s="60">
        <v>2.000000000000135E-2</v>
      </c>
      <c r="E5" s="60">
        <v>13.626666666666669</v>
      </c>
      <c r="F5" s="60">
        <v>15.809109268762029</v>
      </c>
      <c r="G5" s="89">
        <v>382.68519273858902</v>
      </c>
      <c r="H5" s="90">
        <v>-225.783638956403</v>
      </c>
      <c r="I5" s="61">
        <v>1</v>
      </c>
      <c r="J5" s="66">
        <v>25.080644934021699</v>
      </c>
      <c r="K5" s="66">
        <v>2.0047166955422201E-2</v>
      </c>
      <c r="L5" s="66">
        <v>0.29499662854446601</v>
      </c>
      <c r="M5" s="66">
        <v>2.8628623265111799E-2</v>
      </c>
      <c r="N5" s="68">
        <v>536.10279945153104</v>
      </c>
      <c r="O5" s="50">
        <f t="shared" si="0"/>
        <v>10.85094346947113</v>
      </c>
      <c r="P5" s="43">
        <f t="shared" si="1"/>
        <v>1.6588419293347689</v>
      </c>
      <c r="Q5" s="45">
        <f t="shared" ref="Q5:Q25" si="4">H5-H4</f>
        <v>6.3497892592899916</v>
      </c>
      <c r="R5" s="43">
        <f t="shared" si="2"/>
        <v>23148.820681251287</v>
      </c>
      <c r="S5" s="43">
        <f t="shared" si="3"/>
        <v>21506.710964201469</v>
      </c>
    </row>
    <row r="6" spans="1:19" ht="17.25" thickBot="1">
      <c r="A6" s="24">
        <v>3</v>
      </c>
      <c r="B6" s="69">
        <v>3.2247426696281112</v>
      </c>
      <c r="C6" s="63">
        <v>12.53</v>
      </c>
      <c r="D6" s="60">
        <v>2.9999999999999361E-2</v>
      </c>
      <c r="E6" s="60">
        <v>13.523333333333333</v>
      </c>
      <c r="F6" s="60">
        <v>14.032698806211954</v>
      </c>
      <c r="G6" s="89">
        <v>396.71789154480098</v>
      </c>
      <c r="H6" s="90">
        <v>-219.25506258912699</v>
      </c>
      <c r="I6" s="61">
        <v>1</v>
      </c>
      <c r="J6" s="66">
        <v>24.041483680012099</v>
      </c>
      <c r="K6" s="66">
        <v>2.05371954607124E-2</v>
      </c>
      <c r="L6" s="66">
        <v>0.29714415617877399</v>
      </c>
      <c r="M6" s="66">
        <v>2.97096813007428E-2</v>
      </c>
      <c r="N6" s="68">
        <v>528.08288751037298</v>
      </c>
      <c r="O6" s="50">
        <f t="shared" si="0"/>
        <v>11.333147709248426</v>
      </c>
      <c r="P6" s="43">
        <f t="shared" si="1"/>
        <v>1.5882613076075134</v>
      </c>
      <c r="Q6" s="45">
        <f t="shared" si="4"/>
        <v>6.5285763672760027</v>
      </c>
      <c r="R6" s="43">
        <f t="shared" si="2"/>
        <v>23800.60777746595</v>
      </c>
      <c r="S6" s="43">
        <f t="shared" si="3"/>
        <v>22112.262187803899</v>
      </c>
    </row>
    <row r="7" spans="1:19" ht="17.25" thickBot="1">
      <c r="A7" s="24">
        <v>4</v>
      </c>
      <c r="B7" s="69">
        <v>5.1646179203866165</v>
      </c>
      <c r="C7" s="63">
        <v>12.5</v>
      </c>
      <c r="D7" s="60">
        <v>5.0000000000000711E-2</v>
      </c>
      <c r="E7" s="60">
        <v>13.523333333333333</v>
      </c>
      <c r="F7" s="60">
        <v>12.827170924652023</v>
      </c>
      <c r="G7" s="89">
        <v>409.545062469453</v>
      </c>
      <c r="H7" s="90">
        <v>-212.304163504564</v>
      </c>
      <c r="I7" s="61">
        <v>1</v>
      </c>
      <c r="J7" s="66">
        <v>22.989161376875501</v>
      </c>
      <c r="K7" s="66">
        <v>2.1036237366638299E-2</v>
      </c>
      <c r="L7" s="66">
        <v>0.29896966753434401</v>
      </c>
      <c r="M7" s="66">
        <v>3.0734559558431299E-2</v>
      </c>
      <c r="N7" s="68">
        <v>517.49738299103797</v>
      </c>
      <c r="O7" s="50">
        <f t="shared" si="0"/>
        <v>11.837140202992266</v>
      </c>
      <c r="P7" s="43">
        <f t="shared" si="1"/>
        <v>1.5206375603669751</v>
      </c>
      <c r="Q7" s="45">
        <f t="shared" si="4"/>
        <v>6.950899084562991</v>
      </c>
      <c r="R7" s="43">
        <f t="shared" si="2"/>
        <v>25340.229401568227</v>
      </c>
      <c r="S7" s="43">
        <f t="shared" si="3"/>
        <v>23542.667551417966</v>
      </c>
    </row>
    <row r="8" spans="1:19" ht="17.25" thickBot="1">
      <c r="A8" s="24">
        <v>5</v>
      </c>
      <c r="B8" s="69">
        <v>7.5791256540015395</v>
      </c>
      <c r="C8" s="63">
        <v>12.45</v>
      </c>
      <c r="D8" s="60">
        <v>2.9999999999999361E-2</v>
      </c>
      <c r="E8" s="60">
        <v>13.523333333333333</v>
      </c>
      <c r="F8" s="60">
        <v>10.904690023449973</v>
      </c>
      <c r="G8" s="89">
        <v>420.44975249290297</v>
      </c>
      <c r="H8" s="90">
        <v>-205.148999426861</v>
      </c>
      <c r="I8" s="61">
        <v>1</v>
      </c>
      <c r="J8" s="66">
        <v>21.939518716545098</v>
      </c>
      <c r="K8" s="66">
        <v>2.1524227134496102E-2</v>
      </c>
      <c r="L8" s="66">
        <v>0.30035993225716801</v>
      </c>
      <c r="M8" s="66">
        <v>3.1646795453084901E-2</v>
      </c>
      <c r="N8" s="68">
        <v>504.32190559054197</v>
      </c>
      <c r="O8" s="50">
        <f t="shared" si="0"/>
        <v>12.390934659508696</v>
      </c>
      <c r="P8" s="43">
        <f t="shared" si="1"/>
        <v>1.4526749187711159</v>
      </c>
      <c r="Q8" s="45">
        <f t="shared" si="4"/>
        <v>7.1551640777030059</v>
      </c>
      <c r="R8" s="43">
        <f t="shared" si="2"/>
        <v>26084.898792089694</v>
      </c>
      <c r="S8" s="43">
        <f t="shared" si="3"/>
        <v>24234.512270695803</v>
      </c>
    </row>
    <row r="9" spans="1:19" ht="17.25" thickBot="1">
      <c r="A9" s="24">
        <v>6</v>
      </c>
      <c r="B9" s="69">
        <v>10.411438780657134</v>
      </c>
      <c r="C9" s="63">
        <v>12.42</v>
      </c>
      <c r="D9" s="60">
        <v>3.9999999999999147E-2</v>
      </c>
      <c r="E9" s="60">
        <v>13.413333333333332</v>
      </c>
      <c r="F9" s="60">
        <v>9.0054791242240526</v>
      </c>
      <c r="G9" s="89">
        <v>429.45523161712703</v>
      </c>
      <c r="H9" s="90">
        <v>-197.89129493441601</v>
      </c>
      <c r="I9" s="61">
        <v>1</v>
      </c>
      <c r="J9" s="66">
        <v>20.973730235291299</v>
      </c>
      <c r="K9" s="66">
        <v>2.1996029968468899E-2</v>
      </c>
      <c r="L9" s="66">
        <v>0.30135806593746101</v>
      </c>
      <c r="M9" s="66">
        <v>3.2440626285254001E-2</v>
      </c>
      <c r="N9" s="68">
        <v>488.86654917488499</v>
      </c>
      <c r="O9" s="50">
        <f t="shared" si="0"/>
        <v>12.972877910045083</v>
      </c>
      <c r="P9" s="43">
        <f t="shared" si="1"/>
        <v>1.3875101673517134</v>
      </c>
      <c r="Q9" s="45">
        <f t="shared" si="4"/>
        <v>7.2577044924449865</v>
      </c>
      <c r="R9" s="43">
        <f t="shared" si="2"/>
        <v>26458.720595698444</v>
      </c>
      <c r="S9" s="43">
        <f t="shared" si="3"/>
        <v>24581.816247560651</v>
      </c>
    </row>
    <row r="10" spans="1:19" ht="17.25" thickBot="1">
      <c r="A10" s="24">
        <v>7</v>
      </c>
      <c r="B10" s="69">
        <v>13.57446839412405</v>
      </c>
      <c r="C10" s="63">
        <v>12.38</v>
      </c>
      <c r="D10" s="60">
        <v>3.0000000000001137E-2</v>
      </c>
      <c r="E10" s="60">
        <v>13.413333333333332</v>
      </c>
      <c r="F10" s="60">
        <v>7.5330434836039899</v>
      </c>
      <c r="G10" s="89">
        <v>436.98827510073102</v>
      </c>
      <c r="H10" s="90">
        <v>-190.54587105199801</v>
      </c>
      <c r="I10" s="61">
        <v>1</v>
      </c>
      <c r="J10" s="66">
        <v>20.043454259937398</v>
      </c>
      <c r="K10" s="66">
        <v>2.2452082757856099E-2</v>
      </c>
      <c r="L10" s="66">
        <v>0.30204707821015597</v>
      </c>
      <c r="M10" s="66">
        <v>3.3139803562377598E-2</v>
      </c>
      <c r="N10" s="68">
        <v>471.60654018458899</v>
      </c>
      <c r="O10" s="50">
        <f t="shared" si="0"/>
        <v>13.572563456672714</v>
      </c>
      <c r="P10" s="43">
        <f t="shared" si="1"/>
        <v>1.3262048880788702</v>
      </c>
      <c r="Q10" s="45">
        <f t="shared" si="4"/>
        <v>7.3454238824180038</v>
      </c>
      <c r="R10" s="43">
        <f t="shared" si="2"/>
        <v>26778.510803819649</v>
      </c>
      <c r="S10" s="43">
        <f t="shared" si="3"/>
        <v>24878.921472485345</v>
      </c>
    </row>
    <row r="11" spans="1:19" ht="17.25" thickBot="1">
      <c r="A11" s="24">
        <v>8</v>
      </c>
      <c r="B11" s="69">
        <v>16.963599437052491</v>
      </c>
      <c r="C11" s="63">
        <v>12.35</v>
      </c>
      <c r="D11" s="60">
        <v>3.9999999999999147E-2</v>
      </c>
      <c r="E11" s="60">
        <v>13.413333333333332</v>
      </c>
      <c r="F11" s="60">
        <v>5.961088365458977</v>
      </c>
      <c r="G11" s="89">
        <v>442.94936346618999</v>
      </c>
      <c r="H11" s="90">
        <v>-183.31757915489499</v>
      </c>
      <c r="I11" s="61">
        <v>1</v>
      </c>
      <c r="J11" s="66">
        <v>19.200138732273999</v>
      </c>
      <c r="K11" s="66">
        <v>2.2879288174114401E-2</v>
      </c>
      <c r="L11" s="66">
        <v>0.302443395006181</v>
      </c>
      <c r="M11" s="66">
        <v>3.3729911106718899E-2</v>
      </c>
      <c r="N11" s="68">
        <v>453.11274170063501</v>
      </c>
      <c r="O11" s="50">
        <f t="shared" si="0"/>
        <v>14.185967617339028</v>
      </c>
      <c r="P11" s="43">
        <f t="shared" si="1"/>
        <v>1.2688595156525813</v>
      </c>
      <c r="Q11" s="45">
        <f t="shared" si="4"/>
        <v>7.2282918971030199</v>
      </c>
      <c r="R11" s="43">
        <f t="shared" si="2"/>
        <v>26351.493903986546</v>
      </c>
      <c r="S11" s="43">
        <f t="shared" si="3"/>
        <v>24482.195904129374</v>
      </c>
    </row>
    <row r="12" spans="1:19" ht="17.25" thickBot="1">
      <c r="A12" s="24">
        <v>9</v>
      </c>
      <c r="B12" s="69">
        <v>20.463340956303313</v>
      </c>
      <c r="C12" s="63">
        <v>12.31</v>
      </c>
      <c r="D12" s="60">
        <v>5.0000000000000711E-2</v>
      </c>
      <c r="E12" s="60">
        <v>13.29</v>
      </c>
      <c r="F12" s="60">
        <v>4.626771805364001</v>
      </c>
      <c r="G12" s="89">
        <v>447.57613527155399</v>
      </c>
      <c r="H12" s="90">
        <v>-176.319293583329</v>
      </c>
      <c r="I12" s="61">
        <v>1</v>
      </c>
      <c r="J12" s="66">
        <v>18.419898584126699</v>
      </c>
      <c r="K12" s="66">
        <v>2.32723704249585E-2</v>
      </c>
      <c r="L12" s="66">
        <v>0.30260369723025698</v>
      </c>
      <c r="M12" s="66">
        <v>3.4222017097757899E-2</v>
      </c>
      <c r="N12" s="68">
        <v>434.01536435430899</v>
      </c>
      <c r="O12" s="50">
        <f t="shared" si="0"/>
        <v>14.798186793207755</v>
      </c>
      <c r="P12" s="43">
        <f t="shared" si="1"/>
        <v>1.2163652379534668</v>
      </c>
      <c r="Q12" s="45">
        <f t="shared" si="4"/>
        <v>6.9982855715659866</v>
      </c>
      <c r="R12" s="43">
        <f t="shared" si="2"/>
        <v>25512.981794687719</v>
      </c>
      <c r="S12" s="43">
        <f t="shared" si="3"/>
        <v>23703.165394411935</v>
      </c>
    </row>
    <row r="13" spans="1:19" ht="17.25" thickBot="1">
      <c r="A13" s="24">
        <v>10</v>
      </c>
      <c r="B13" s="69">
        <v>23.942737053938977</v>
      </c>
      <c r="C13" s="63">
        <v>12.26</v>
      </c>
      <c r="D13" s="60">
        <v>4.9999999999998934E-2</v>
      </c>
      <c r="E13" s="60">
        <v>13.29</v>
      </c>
      <c r="F13" s="60">
        <v>2.5907316483459795</v>
      </c>
      <c r="G13" s="89">
        <v>450.16686691989997</v>
      </c>
      <c r="H13" s="90">
        <v>-169.973277566527</v>
      </c>
      <c r="I13" s="61">
        <v>1</v>
      </c>
      <c r="J13" s="66">
        <v>17.734972058065502</v>
      </c>
      <c r="K13" s="66">
        <v>2.3600706811698499E-2</v>
      </c>
      <c r="L13" s="66">
        <v>0.30244509219154703</v>
      </c>
      <c r="M13" s="66">
        <v>3.4558269230803101E-2</v>
      </c>
      <c r="N13" s="68">
        <v>415.029007833869</v>
      </c>
      <c r="O13" s="50">
        <f t="shared" si="0"/>
        <v>15.397879441611755</v>
      </c>
      <c r="P13" s="43">
        <f t="shared" si="1"/>
        <v>1.1689921374079724</v>
      </c>
      <c r="Q13" s="45">
        <f t="shared" si="4"/>
        <v>6.3460160168019968</v>
      </c>
      <c r="R13" s="43">
        <f t="shared" si="2"/>
        <v>23135.064931229554</v>
      </c>
      <c r="S13" s="43">
        <f t="shared" si="3"/>
        <v>21493.931006903134</v>
      </c>
    </row>
    <row r="14" spans="1:19" ht="17.25" thickBot="1">
      <c r="A14" s="24">
        <v>11</v>
      </c>
      <c r="B14" s="69">
        <v>27.303086635823693</v>
      </c>
      <c r="C14" s="63">
        <v>12.21</v>
      </c>
      <c r="D14" s="60">
        <v>4.0000000000000924E-2</v>
      </c>
      <c r="E14" s="60">
        <v>13.29</v>
      </c>
      <c r="F14" s="60">
        <v>1.7186075165300281</v>
      </c>
      <c r="G14" s="89">
        <v>451.88547443643</v>
      </c>
      <c r="H14" s="90">
        <v>-164.08528559986399</v>
      </c>
      <c r="I14" s="61">
        <v>1</v>
      </c>
      <c r="J14" s="66">
        <v>17.131345492118601</v>
      </c>
      <c r="K14" s="66">
        <v>2.3889056796102402E-2</v>
      </c>
      <c r="L14" s="66">
        <v>0.30217252815432299</v>
      </c>
      <c r="M14" s="66">
        <v>3.4820984196338903E-2</v>
      </c>
      <c r="N14" s="68">
        <v>396.69226392640502</v>
      </c>
      <c r="O14" s="50">
        <f t="shared" si="0"/>
        <v>15.96693825134407</v>
      </c>
      <c r="P14" s="43">
        <f t="shared" si="1"/>
        <v>1.1273294677196357</v>
      </c>
      <c r="Q14" s="45">
        <f t="shared" si="4"/>
        <v>5.8879919666630087</v>
      </c>
      <c r="R14" s="43">
        <f t="shared" si="2"/>
        <v>21465.290365269637</v>
      </c>
      <c r="S14" s="43">
        <f t="shared" si="3"/>
        <v>19942.605370925477</v>
      </c>
    </row>
    <row r="15" spans="1:19" ht="17.25" thickBot="1">
      <c r="A15" s="24">
        <v>12</v>
      </c>
      <c r="B15" s="69">
        <v>30.50944945537498</v>
      </c>
      <c r="C15" s="63">
        <v>12.17</v>
      </c>
      <c r="D15" s="60">
        <v>5.0000000000000711E-2</v>
      </c>
      <c r="E15" s="60">
        <v>13.153333333333332</v>
      </c>
      <c r="F15" s="60">
        <v>1.1654937610250045</v>
      </c>
      <c r="G15" s="89">
        <v>453.05096819745501</v>
      </c>
      <c r="H15" s="90">
        <v>-158.614525872477</v>
      </c>
      <c r="I15" s="61">
        <v>1</v>
      </c>
      <c r="J15" s="66">
        <v>16.609087896208401</v>
      </c>
      <c r="K15" s="66">
        <v>2.41446708479966E-2</v>
      </c>
      <c r="L15" s="66">
        <v>0.30184458698458</v>
      </c>
      <c r="M15" s="66">
        <v>3.5033025339802099E-2</v>
      </c>
      <c r="N15" s="68">
        <v>379.19579444790799</v>
      </c>
      <c r="O15" s="50">
        <f t="shared" si="0"/>
        <v>16.499738843548613</v>
      </c>
      <c r="P15" s="43">
        <f t="shared" si="1"/>
        <v>1.0909263577246247</v>
      </c>
      <c r="Q15" s="45">
        <f t="shared" si="4"/>
        <v>5.4707597273869908</v>
      </c>
      <c r="R15" s="43">
        <f t="shared" si="2"/>
        <v>19944.22661101877</v>
      </c>
      <c r="S15" s="43">
        <f t="shared" si="3"/>
        <v>18529.441436086603</v>
      </c>
    </row>
    <row r="16" spans="1:19" ht="17.25" thickBot="1">
      <c r="A16" s="24">
        <v>13</v>
      </c>
      <c r="B16" s="69">
        <v>33.553590567792199</v>
      </c>
      <c r="C16" s="63">
        <v>12.12</v>
      </c>
      <c r="D16" s="60">
        <v>3.9999999999999147E-2</v>
      </c>
      <c r="E16" s="60">
        <v>13.153333333333332</v>
      </c>
      <c r="F16" s="60">
        <v>0.98952076176198034</v>
      </c>
      <c r="G16" s="89">
        <v>454.04048895921699</v>
      </c>
      <c r="H16" s="90">
        <v>-153.45720872049799</v>
      </c>
      <c r="I16" s="61">
        <v>1</v>
      </c>
      <c r="J16" s="66">
        <v>16.126399364744099</v>
      </c>
      <c r="K16" s="66">
        <v>2.43780209998491E-2</v>
      </c>
      <c r="L16" s="66">
        <v>0.301514950074732</v>
      </c>
      <c r="M16" s="66">
        <v>3.5222568617230499E-2</v>
      </c>
      <c r="N16" s="68">
        <v>362.584535816516</v>
      </c>
      <c r="O16" s="50">
        <f t="shared" si="0"/>
        <v>17.0062640258786</v>
      </c>
      <c r="P16" s="43">
        <f t="shared" si="1"/>
        <v>1.0584335261765443</v>
      </c>
      <c r="Q16" s="45">
        <f t="shared" si="4"/>
        <v>5.1573171519790151</v>
      </c>
      <c r="R16" s="43">
        <f t="shared" si="2"/>
        <v>18801.5389286877</v>
      </c>
      <c r="S16" s="43">
        <f t="shared" si="3"/>
        <v>17467.812679933519</v>
      </c>
    </row>
    <row r="17" spans="1:19" ht="17.25" thickBot="1">
      <c r="A17" s="24">
        <v>14</v>
      </c>
      <c r="B17" s="69">
        <v>36.445305393358318</v>
      </c>
      <c r="C17" s="63">
        <v>12.08</v>
      </c>
      <c r="D17" s="60">
        <v>5.0000000000000711E-2</v>
      </c>
      <c r="E17" s="60">
        <v>13.153333333333332</v>
      </c>
      <c r="F17" s="60">
        <v>0.95901277518800043</v>
      </c>
      <c r="G17" s="89">
        <v>454.99950173440499</v>
      </c>
      <c r="H17" s="90">
        <v>-148.555367280973</v>
      </c>
      <c r="I17" s="61">
        <v>1</v>
      </c>
      <c r="J17" s="66">
        <v>15.6983441489269</v>
      </c>
      <c r="K17" s="66">
        <v>2.4595393590433501E-2</v>
      </c>
      <c r="L17" s="66">
        <v>0.30120918900079502</v>
      </c>
      <c r="M17" s="66">
        <v>3.5401264015430797E-2</v>
      </c>
      <c r="N17" s="68">
        <v>346.80503641690802</v>
      </c>
      <c r="O17" s="50">
        <f t="shared" si="0"/>
        <v>17.49294033230457</v>
      </c>
      <c r="P17" s="43">
        <f t="shared" si="1"/>
        <v>1.0289865315986377</v>
      </c>
      <c r="Q17" s="45">
        <f t="shared" si="4"/>
        <v>4.9018414395249863</v>
      </c>
      <c r="R17" s="43">
        <f t="shared" si="2"/>
        <v>17870.175506293661</v>
      </c>
      <c r="S17" s="43">
        <f t="shared" si="3"/>
        <v>16602.517458035618</v>
      </c>
    </row>
    <row r="18" spans="1:19" ht="17.25" thickBot="1">
      <c r="A18" s="24">
        <v>15</v>
      </c>
      <c r="B18" s="69">
        <v>39.192086673935599</v>
      </c>
      <c r="C18" s="63">
        <v>12.03</v>
      </c>
      <c r="D18" s="60">
        <v>4.9999999999998934E-2</v>
      </c>
      <c r="E18" s="60">
        <v>13.003333333333334</v>
      </c>
      <c r="F18" s="60">
        <v>0.87872858603503801</v>
      </c>
      <c r="G18" s="89">
        <v>455.87823032044003</v>
      </c>
      <c r="H18" s="90">
        <v>-143.90960493272101</v>
      </c>
      <c r="I18" s="61">
        <v>1</v>
      </c>
      <c r="J18" s="66">
        <v>15.296047489869601</v>
      </c>
      <c r="K18" s="66">
        <v>2.4796283974218399E-2</v>
      </c>
      <c r="L18" s="66">
        <v>0.30091262207326103</v>
      </c>
      <c r="M18" s="66">
        <v>3.5566207469888401E-2</v>
      </c>
      <c r="N18" s="68">
        <v>331.81640988135803</v>
      </c>
      <c r="O18" s="50">
        <f t="shared" si="0"/>
        <v>17.961583045840367</v>
      </c>
      <c r="P18" s="43">
        <f t="shared" si="1"/>
        <v>1.002138840104549</v>
      </c>
      <c r="Q18" s="45">
        <f t="shared" si="4"/>
        <v>4.6457623482519921</v>
      </c>
      <c r="R18" s="43">
        <f t="shared" si="2"/>
        <v>16936.612403325551</v>
      </c>
      <c r="S18" s="43">
        <f t="shared" si="3"/>
        <v>15735.178594477884</v>
      </c>
    </row>
    <row r="19" spans="1:19" ht="17.25" thickBot="1">
      <c r="A19" s="24">
        <v>16</v>
      </c>
      <c r="B19" s="69">
        <v>41.803759623989812</v>
      </c>
      <c r="C19" s="63">
        <v>11.98</v>
      </c>
      <c r="D19" s="60">
        <v>7.0000000000000284E-2</v>
      </c>
      <c r="E19" s="60">
        <v>13.003333333333334</v>
      </c>
      <c r="F19" s="60">
        <v>0.87526007360696667</v>
      </c>
      <c r="G19" s="89">
        <v>456.75349039404699</v>
      </c>
      <c r="H19" s="90">
        <v>-139.481823824081</v>
      </c>
      <c r="I19" s="61">
        <v>1</v>
      </c>
      <c r="J19" s="66">
        <v>14.9254917120389</v>
      </c>
      <c r="K19" s="66">
        <v>2.4984546313459699E-2</v>
      </c>
      <c r="L19" s="66">
        <v>0.30063759529305001</v>
      </c>
      <c r="M19" s="66">
        <v>3.5723811686938098E-2</v>
      </c>
      <c r="N19" s="68">
        <v>317.56504201375202</v>
      </c>
      <c r="O19" s="50">
        <f t="shared" si="0"/>
        <v>18.420912834922298</v>
      </c>
      <c r="P19" s="43">
        <f t="shared" si="1"/>
        <v>0.97715027269852051</v>
      </c>
      <c r="Q19" s="45">
        <f t="shared" si="4"/>
        <v>4.427781108640005</v>
      </c>
      <c r="R19" s="43">
        <f t="shared" si="2"/>
        <v>16141.939002114284</v>
      </c>
      <c r="S19" s="43">
        <f t="shared" si="3"/>
        <v>14996.877002957421</v>
      </c>
    </row>
    <row r="20" spans="1:19" ht="17.25" thickBot="1">
      <c r="A20" s="24">
        <v>17</v>
      </c>
      <c r="B20" s="69">
        <v>44.285604115682517</v>
      </c>
      <c r="C20" s="63">
        <v>11.91</v>
      </c>
      <c r="D20" s="60">
        <v>5.0000000000000711E-2</v>
      </c>
      <c r="E20" s="60">
        <v>13.003333333333334</v>
      </c>
      <c r="F20" s="60">
        <v>0.78472277303200144</v>
      </c>
      <c r="G20" s="89">
        <v>457.53821316707899</v>
      </c>
      <c r="H20" s="90">
        <v>-135.28760982604399</v>
      </c>
      <c r="I20" s="61">
        <v>1</v>
      </c>
      <c r="J20" s="66">
        <v>14.562121944069901</v>
      </c>
      <c r="K20" s="66">
        <v>2.5158230701577501E-2</v>
      </c>
      <c r="L20" s="66">
        <v>0.30036484856609802</v>
      </c>
      <c r="M20" s="66">
        <v>3.5868238506412999E-2</v>
      </c>
      <c r="N20" s="68">
        <v>304.02212162604798</v>
      </c>
      <c r="O20" s="50">
        <f t="shared" si="0"/>
        <v>18.879396137917496</v>
      </c>
      <c r="P20" s="43">
        <f t="shared" si="1"/>
        <v>0.9534203249143488</v>
      </c>
      <c r="Q20" s="45">
        <f t="shared" si="4"/>
        <v>4.1942139980370143</v>
      </c>
      <c r="R20" s="43">
        <f t="shared" si="2"/>
        <v>15290.445678540396</v>
      </c>
      <c r="S20" s="43">
        <f t="shared" si="3"/>
        <v>14205.786128385016</v>
      </c>
    </row>
    <row r="21" spans="1:19" ht="17.25" thickBot="1">
      <c r="A21" s="24">
        <v>18</v>
      </c>
      <c r="B21" s="69">
        <v>46.646188312460303</v>
      </c>
      <c r="C21" s="63">
        <v>11.86</v>
      </c>
      <c r="D21" s="60">
        <v>4.9999999999998934E-2</v>
      </c>
      <c r="E21" s="60">
        <v>12.776</v>
      </c>
      <c r="F21" s="60">
        <v>0.6856050326189802</v>
      </c>
      <c r="G21" s="89">
        <v>458.22381819969797</v>
      </c>
      <c r="H21" s="90">
        <v>-131.31942495197001</v>
      </c>
      <c r="I21" s="61">
        <v>1</v>
      </c>
      <c r="J21" s="66">
        <v>14.2487450019302</v>
      </c>
      <c r="K21" s="66">
        <v>2.53190537454085E-2</v>
      </c>
      <c r="L21" s="66">
        <v>0.300101575878232</v>
      </c>
      <c r="M21" s="66">
        <v>3.5999488271065902E-2</v>
      </c>
      <c r="N21" s="68">
        <v>291.14089399376002</v>
      </c>
      <c r="O21" s="50">
        <f t="shared" si="0"/>
        <v>19.322859684124612</v>
      </c>
      <c r="P21" s="43">
        <f t="shared" si="1"/>
        <v>0.93153913521343557</v>
      </c>
      <c r="Q21" s="45">
        <f t="shared" si="4"/>
        <v>3.9681848740739838</v>
      </c>
      <c r="R21" s="43">
        <f t="shared" si="2"/>
        <v>14466.432873437385</v>
      </c>
      <c r="S21" s="43">
        <f t="shared" si="3"/>
        <v>13440.226384578948</v>
      </c>
    </row>
    <row r="22" spans="1:19" ht="17.25" thickBot="1">
      <c r="A22" s="24">
        <v>19</v>
      </c>
      <c r="B22" s="69">
        <v>48.891295671862068</v>
      </c>
      <c r="C22" s="63">
        <v>11.81</v>
      </c>
      <c r="D22" s="60">
        <v>7.0000000000000284E-2</v>
      </c>
      <c r="E22" s="60">
        <v>12.776</v>
      </c>
      <c r="F22" s="60">
        <v>0.68166253706903035</v>
      </c>
      <c r="G22" s="89">
        <v>458.905480736767</v>
      </c>
      <c r="H22" s="90">
        <v>-127.537335718625</v>
      </c>
      <c r="I22" s="61">
        <v>1</v>
      </c>
      <c r="J22" s="66">
        <v>13.9573403624489</v>
      </c>
      <c r="K22" s="66">
        <v>2.5470196650808099E-2</v>
      </c>
      <c r="L22" s="66">
        <v>0.29985589554902797</v>
      </c>
      <c r="M22" s="66">
        <v>3.6125004064934199E-2</v>
      </c>
      <c r="N22" s="68">
        <v>278.88979996591098</v>
      </c>
      <c r="O22" s="50">
        <f t="shared" si="0"/>
        <v>19.737171329652128</v>
      </c>
      <c r="P22" s="43">
        <f t="shared" si="1"/>
        <v>0.91198478745319045</v>
      </c>
      <c r="Q22" s="45">
        <f t="shared" si="4"/>
        <v>3.7820892333450047</v>
      </c>
      <c r="R22" s="43">
        <f t="shared" si="2"/>
        <v>13788.001756925119</v>
      </c>
      <c r="S22" s="43">
        <f t="shared" si="3"/>
        <v>12809.921189646611</v>
      </c>
    </row>
    <row r="23" spans="1:19" ht="17.25" thickBot="1">
      <c r="A23" s="24">
        <v>20</v>
      </c>
      <c r="B23" s="69">
        <v>51.026303747585565</v>
      </c>
      <c r="C23" s="63">
        <v>11.74</v>
      </c>
      <c r="D23" s="60">
        <v>7.0000000000000284E-2</v>
      </c>
      <c r="E23" s="60">
        <v>12.776</v>
      </c>
      <c r="F23" s="60">
        <v>0.58402419685097584</v>
      </c>
      <c r="G23" s="89">
        <v>459.48950493361798</v>
      </c>
      <c r="H23" s="90">
        <v>-123.95889110292801</v>
      </c>
      <c r="I23" s="61">
        <v>1</v>
      </c>
      <c r="J23" s="66">
        <v>13.6657888318136</v>
      </c>
      <c r="K23" s="66">
        <v>2.5609259766203599E-2</v>
      </c>
      <c r="L23" s="66">
        <v>0.29960818661701499</v>
      </c>
      <c r="M23" s="66">
        <v>3.6238363169494699E-2</v>
      </c>
      <c r="N23" s="68">
        <v>267.23949532619201</v>
      </c>
      <c r="O23" s="50">
        <f t="shared" si="0"/>
        <v>20.153702915424063</v>
      </c>
      <c r="P23" s="43">
        <f t="shared" si="1"/>
        <v>0.89313611873400256</v>
      </c>
      <c r="Q23" s="45">
        <f t="shared" si="4"/>
        <v>3.5784446156969949</v>
      </c>
      <c r="R23" s="43">
        <f t="shared" si="2"/>
        <v>13045.59401012647</v>
      </c>
      <c r="S23" s="43">
        <f t="shared" si="3"/>
        <v>12120.177679692584</v>
      </c>
    </row>
    <row r="24" spans="1:19" ht="17.25" thickBot="1">
      <c r="A24" s="24">
        <v>21</v>
      </c>
      <c r="B24" s="69">
        <v>53.054958723096092</v>
      </c>
      <c r="C24" s="63">
        <v>11.67</v>
      </c>
      <c r="D24" s="60">
        <v>1.9999999999999574E-2</v>
      </c>
      <c r="E24" s="60">
        <v>12.776</v>
      </c>
      <c r="F24" s="60">
        <v>0.58738367276504277</v>
      </c>
      <c r="G24" s="89">
        <v>460.07688860638302</v>
      </c>
      <c r="H24" s="90">
        <v>-120.549545540042</v>
      </c>
      <c r="I24" s="61">
        <v>1</v>
      </c>
      <c r="J24" s="66">
        <v>13.392540703920799</v>
      </c>
      <c r="K24" s="66">
        <v>2.5740244551661001E-2</v>
      </c>
      <c r="L24" s="66">
        <v>0.299377562209026</v>
      </c>
      <c r="M24" s="66">
        <v>3.6347284258277601E-2</v>
      </c>
      <c r="N24" s="68">
        <v>256.16953791370298</v>
      </c>
      <c r="O24" s="50">
        <f t="shared" si="0"/>
        <v>20.574379458285868</v>
      </c>
      <c r="P24" s="43">
        <f t="shared" si="1"/>
        <v>0.87487450284926604</v>
      </c>
      <c r="Q24" s="45">
        <f t="shared" si="4"/>
        <v>3.4093455628860028</v>
      </c>
      <c r="R24" s="43">
        <f t="shared" si="2"/>
        <v>12429.125732039269</v>
      </c>
      <c r="S24" s="43">
        <f t="shared" si="3"/>
        <v>11547.439860432596</v>
      </c>
    </row>
    <row r="25" spans="1:19" ht="17.25" thickBot="1">
      <c r="A25" s="48">
        <v>22</v>
      </c>
      <c r="B25" s="70">
        <v>54.991122452598404</v>
      </c>
      <c r="C25" s="91">
        <v>11.65</v>
      </c>
      <c r="D25" s="71"/>
      <c r="E25" s="72">
        <v>12.776</v>
      </c>
      <c r="F25" s="72">
        <v>0.58999563911498853</v>
      </c>
      <c r="G25" s="92">
        <v>460.66688424549801</v>
      </c>
      <c r="H25" s="93">
        <v>-117.291750052952</v>
      </c>
      <c r="I25" s="73">
        <v>1</v>
      </c>
      <c r="J25" s="94">
        <v>13.1876980529386</v>
      </c>
      <c r="K25" s="94">
        <v>2.5865254941678999E-2</v>
      </c>
      <c r="L25" s="94">
        <v>0.29917310663357</v>
      </c>
      <c r="M25" s="94">
        <v>3.6452341547771903E-2</v>
      </c>
      <c r="N25" s="95">
        <v>245.60428641064601</v>
      </c>
      <c r="O25" s="50">
        <f t="shared" si="0"/>
        <v>20.94444464807064</v>
      </c>
      <c r="P25" s="43">
        <f t="shared" si="1"/>
        <v>0.85941643726791883</v>
      </c>
      <c r="Q25" s="45">
        <f t="shared" si="4"/>
        <v>3.2577954870900072</v>
      </c>
      <c r="R25" s="43">
        <f t="shared" si="2"/>
        <v>11876.63408458831</v>
      </c>
      <c r="S25" s="43">
        <f t="shared" si="3"/>
        <v>11034.140356519336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110.66688424549801</v>
      </c>
      <c r="H26" s="58">
        <f>-(H3-H25)</f>
        <v>120.90173508679801</v>
      </c>
      <c r="I26" s="59"/>
      <c r="J26" s="59"/>
      <c r="K26" s="59"/>
      <c r="L26" s="59"/>
      <c r="M26" s="59"/>
      <c r="N26" s="59"/>
      <c r="O26" s="47">
        <f>AVERAGE(O4:O25)</f>
        <v>15.940166146005872</v>
      </c>
      <c r="P26" s="44">
        <f>SUM(P4:P25)</f>
        <v>26.031173032642208</v>
      </c>
      <c r="Q26" s="42"/>
      <c r="R26" s="44">
        <f>AVERAGE(R4:R25)</f>
        <v>20034.54167239973</v>
      </c>
      <c r="S26" s="44">
        <f>AVERAGE(S4:S25)</f>
        <v>18613.349810840544</v>
      </c>
    </row>
    <row r="27" spans="1:19" ht="17.25" thickBot="1">
      <c r="O27" s="37"/>
      <c r="P27" s="37"/>
      <c r="Q27" s="37"/>
      <c r="R27" s="38"/>
      <c r="S27" s="44">
        <f>S26*C37*2/1000/1000</f>
        <v>13.057387389374181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460.66688424549801</v>
      </c>
      <c r="P30" s="46">
        <f>S26</f>
        <v>18613.349810840544</v>
      </c>
      <c r="Q30" s="46">
        <f>P26</f>
        <v>26.031173032642208</v>
      </c>
      <c r="R30" s="46">
        <f>O26</f>
        <v>15.940166146005872</v>
      </c>
      <c r="S30" s="46">
        <f>S27</f>
        <v>13.057387389374181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11642837.088858649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3"/>
  <dimension ref="A1:S38"/>
  <sheetViews>
    <sheetView zoomScale="85" zoomScaleNormal="85" workbookViewId="0">
      <selection activeCell="S4" sqref="S4:S2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0.64297265584941643</v>
      </c>
      <c r="C4" s="63">
        <v>12.51</v>
      </c>
      <c r="D4" s="60">
        <v>6.0000000000000497E-2</v>
      </c>
      <c r="E4" s="60">
        <v>13.536666666666665</v>
      </c>
      <c r="F4" s="60">
        <v>17.558478910009001</v>
      </c>
      <c r="G4" s="89">
        <v>367.558478910009</v>
      </c>
      <c r="H4" s="90">
        <v>-232.017723016009</v>
      </c>
      <c r="I4" s="61">
        <v>1</v>
      </c>
      <c r="J4" s="66">
        <v>26.025231993641299</v>
      </c>
      <c r="K4" s="66">
        <v>1.95577286485028E-2</v>
      </c>
      <c r="L4" s="66">
        <v>0.29252861040212302</v>
      </c>
      <c r="M4" s="66">
        <v>2.7497793312127899E-2</v>
      </c>
      <c r="N4" s="68">
        <v>596.38818925327996</v>
      </c>
      <c r="O4" s="50">
        <f t="shared" ref="O4:O25" si="0">$C$35/$C$34/AVERAGE(J3:J4)</f>
        <v>11.501615061894638</v>
      </c>
      <c r="P4" s="43">
        <f t="shared" ref="P4:P25" si="1">$C$33/O4</f>
        <v>1.5649976027831778</v>
      </c>
      <c r="Q4" s="45">
        <f>H4-H3</f>
        <v>6.1607062253690117</v>
      </c>
      <c r="R4" s="43">
        <f t="shared" ref="R4:R25" si="2">$C$35*3600*Q4/$C$36*($C$30/$C$32)</f>
        <v>24705.448581544006</v>
      </c>
      <c r="S4" s="43">
        <f t="shared" ref="S4:S25" si="3">R4*$C$32/$C$30</f>
        <v>22952.916228451573</v>
      </c>
    </row>
    <row r="5" spans="1:19" ht="17.25" thickBot="1">
      <c r="A5" s="24">
        <v>2</v>
      </c>
      <c r="B5" s="69">
        <v>1.6190833545870253</v>
      </c>
      <c r="C5" s="63">
        <v>12.45</v>
      </c>
      <c r="D5" s="60">
        <v>9.9999999999997868E-3</v>
      </c>
      <c r="E5" s="60">
        <v>13.536666666666665</v>
      </c>
      <c r="F5" s="60">
        <v>16.563681232507975</v>
      </c>
      <c r="G5" s="89">
        <v>384.12216014251698</v>
      </c>
      <c r="H5" s="90">
        <v>-225.56247239537899</v>
      </c>
      <c r="I5" s="61">
        <v>1</v>
      </c>
      <c r="J5" s="66">
        <v>24.8588424378068</v>
      </c>
      <c r="K5" s="66">
        <v>2.00694346256809E-2</v>
      </c>
      <c r="L5" s="66">
        <v>0.295217489151271</v>
      </c>
      <c r="M5" s="66">
        <v>2.87241471924604E-2</v>
      </c>
      <c r="N5" s="68">
        <v>590.52910804189798</v>
      </c>
      <c r="O5" s="50">
        <f t="shared" si="0"/>
        <v>12.034790455668125</v>
      </c>
      <c r="P5" s="43">
        <f t="shared" si="1"/>
        <v>1.4956637646750544</v>
      </c>
      <c r="Q5" s="45">
        <f t="shared" ref="Q5:Q25" si="4">H5-H4</f>
        <v>6.4552506206300109</v>
      </c>
      <c r="R5" s="43">
        <f t="shared" si="2"/>
        <v>25886.620211208385</v>
      </c>
      <c r="S5" s="43">
        <f t="shared" si="3"/>
        <v>24050.298993133023</v>
      </c>
    </row>
    <row r="6" spans="1:19" ht="17.25" thickBot="1">
      <c r="A6" s="24">
        <v>3</v>
      </c>
      <c r="B6" s="69">
        <v>3.011727730768754</v>
      </c>
      <c r="C6" s="63">
        <v>12.44</v>
      </c>
      <c r="D6" s="60">
        <v>3.9999999999999147E-2</v>
      </c>
      <c r="E6" s="60">
        <v>13.42</v>
      </c>
      <c r="F6" s="60">
        <v>14.811274498100033</v>
      </c>
      <c r="G6" s="89">
        <v>398.93343464061701</v>
      </c>
      <c r="H6" s="90">
        <v>-218.92546525624201</v>
      </c>
      <c r="I6" s="61">
        <v>1</v>
      </c>
      <c r="J6" s="66">
        <v>23.8372498888967</v>
      </c>
      <c r="K6" s="66">
        <v>2.0574057406301E-2</v>
      </c>
      <c r="L6" s="66">
        <v>0.29751517018190998</v>
      </c>
      <c r="M6" s="66">
        <v>2.9858634148977999E-2</v>
      </c>
      <c r="N6" s="68">
        <v>582.16979335640599</v>
      </c>
      <c r="O6" s="50">
        <f t="shared" si="0"/>
        <v>12.575530069325241</v>
      </c>
      <c r="P6" s="43">
        <f t="shared" si="1"/>
        <v>1.4313511955974207</v>
      </c>
      <c r="Q6" s="45">
        <f t="shared" si="4"/>
        <v>6.6370071391369834</v>
      </c>
      <c r="R6" s="43">
        <f t="shared" si="2"/>
        <v>26615.493843235126</v>
      </c>
      <c r="S6" s="43">
        <f t="shared" si="3"/>
        <v>24727.468458881354</v>
      </c>
    </row>
    <row r="7" spans="1:19" ht="17.25" thickBot="1">
      <c r="A7" s="24">
        <v>4</v>
      </c>
      <c r="B7" s="69">
        <v>4.8808808450832908</v>
      </c>
      <c r="C7" s="63">
        <v>12.4</v>
      </c>
      <c r="D7" s="60">
        <v>7.0000000000000284E-2</v>
      </c>
      <c r="E7" s="60">
        <v>13.42</v>
      </c>
      <c r="F7" s="60">
        <v>13.574649929185966</v>
      </c>
      <c r="G7" s="89">
        <v>412.50808456980297</v>
      </c>
      <c r="H7" s="90">
        <v>-211.85912119391301</v>
      </c>
      <c r="I7" s="61">
        <v>1</v>
      </c>
      <c r="J7" s="66">
        <v>22.7663983306829</v>
      </c>
      <c r="K7" s="66">
        <v>2.10870191382511E-2</v>
      </c>
      <c r="L7" s="66">
        <v>0.29947014444225201</v>
      </c>
      <c r="M7" s="66">
        <v>3.0936025528274898E-2</v>
      </c>
      <c r="N7" s="68">
        <v>570.95024632404602</v>
      </c>
      <c r="O7" s="50">
        <f t="shared" si="0"/>
        <v>13.140155260545011</v>
      </c>
      <c r="P7" s="43">
        <f t="shared" si="1"/>
        <v>1.369846827765216</v>
      </c>
      <c r="Q7" s="45">
        <f t="shared" si="4"/>
        <v>7.0663440623289944</v>
      </c>
      <c r="R7" s="43">
        <f t="shared" si="2"/>
        <v>28337.205752886068</v>
      </c>
      <c r="S7" s="43">
        <f t="shared" si="3"/>
        <v>26327.047155107386</v>
      </c>
    </row>
    <row r="8" spans="1:19" ht="17.25" thickBot="1">
      <c r="A8" s="24">
        <v>5</v>
      </c>
      <c r="B8" s="69">
        <v>7.2384253133668803</v>
      </c>
      <c r="C8" s="63">
        <v>12.33</v>
      </c>
      <c r="D8" s="60">
        <v>1.9999999999999574E-2</v>
      </c>
      <c r="E8" s="60">
        <v>13.42</v>
      </c>
      <c r="F8" s="60">
        <v>11.580565063495044</v>
      </c>
      <c r="G8" s="89">
        <v>424.08864963329802</v>
      </c>
      <c r="H8" s="90">
        <v>-204.58511957485999</v>
      </c>
      <c r="I8" s="61">
        <v>1</v>
      </c>
      <c r="J8" s="66">
        <v>21.683071732879601</v>
      </c>
      <c r="K8" s="66">
        <v>2.1588481999084599E-2</v>
      </c>
      <c r="L8" s="66">
        <v>0.300968483174398</v>
      </c>
      <c r="M8" s="66">
        <v>3.1896818201656699E-2</v>
      </c>
      <c r="N8" s="68">
        <v>556.799141826388</v>
      </c>
      <c r="O8" s="50">
        <f t="shared" si="0"/>
        <v>13.776973548557477</v>
      </c>
      <c r="P8" s="43">
        <f t="shared" si="1"/>
        <v>1.3065278768633983</v>
      </c>
      <c r="Q8" s="45">
        <f t="shared" si="4"/>
        <v>7.2740016190530241</v>
      </c>
      <c r="R8" s="43">
        <f t="shared" si="2"/>
        <v>29169.946822260346</v>
      </c>
      <c r="S8" s="43">
        <f t="shared" si="3"/>
        <v>27100.716005614227</v>
      </c>
    </row>
    <row r="9" spans="1:19" ht="17.25" thickBot="1">
      <c r="A9" s="24">
        <v>6</v>
      </c>
      <c r="B9" s="69">
        <v>10.038873596723475</v>
      </c>
      <c r="C9" s="63">
        <v>12.31</v>
      </c>
      <c r="D9" s="60">
        <v>6.0000000000000497E-2</v>
      </c>
      <c r="E9" s="60">
        <v>13.286666666666667</v>
      </c>
      <c r="F9" s="60">
        <v>9.5661175507669896</v>
      </c>
      <c r="G9" s="89">
        <v>433.65476718406501</v>
      </c>
      <c r="H9" s="90">
        <v>-197.20687448433301</v>
      </c>
      <c r="I9" s="61">
        <v>1</v>
      </c>
      <c r="J9" s="66">
        <v>20.7335849905479</v>
      </c>
      <c r="K9" s="66">
        <v>2.20744507787662E-2</v>
      </c>
      <c r="L9" s="66">
        <v>0.30206054956304601</v>
      </c>
      <c r="M9" s="66">
        <v>3.2732175067581699E-2</v>
      </c>
      <c r="N9" s="68">
        <v>539.98951773182398</v>
      </c>
      <c r="O9" s="50">
        <f t="shared" si="0"/>
        <v>14.437233403519748</v>
      </c>
      <c r="P9" s="43">
        <f t="shared" si="1"/>
        <v>1.2467762691716033</v>
      </c>
      <c r="Q9" s="45">
        <f t="shared" si="4"/>
        <v>7.3782450905269741</v>
      </c>
      <c r="R9" s="43">
        <f t="shared" si="2"/>
        <v>29587.980344757525</v>
      </c>
      <c r="S9" s="43">
        <f t="shared" si="3"/>
        <v>27489.095451180343</v>
      </c>
    </row>
    <row r="10" spans="1:19" ht="17.25" thickBot="1">
      <c r="A10" s="24">
        <v>7</v>
      </c>
      <c r="B10" s="69">
        <v>13.190384363516971</v>
      </c>
      <c r="C10" s="63">
        <v>12.25</v>
      </c>
      <c r="D10" s="60">
        <v>3.9999999999999147E-2</v>
      </c>
      <c r="E10" s="60">
        <v>13.286666666666667</v>
      </c>
      <c r="F10" s="60">
        <v>7.9787071662759672</v>
      </c>
      <c r="G10" s="89">
        <v>441.63347435034098</v>
      </c>
      <c r="H10" s="90">
        <v>-189.739453104023</v>
      </c>
      <c r="I10" s="61">
        <v>1</v>
      </c>
      <c r="J10" s="66">
        <v>19.771965417393201</v>
      </c>
      <c r="K10" s="66">
        <v>2.2542849344310702E-2</v>
      </c>
      <c r="L10" s="66">
        <v>0.30280904717913398</v>
      </c>
      <c r="M10" s="66">
        <v>3.3465343008569903E-2</v>
      </c>
      <c r="N10" s="68">
        <v>521.07264944519602</v>
      </c>
      <c r="O10" s="50">
        <f t="shared" si="0"/>
        <v>15.118401481912496</v>
      </c>
      <c r="P10" s="43">
        <f t="shared" si="1"/>
        <v>1.1906020634215211</v>
      </c>
      <c r="Q10" s="45">
        <f t="shared" si="4"/>
        <v>7.4674213803100145</v>
      </c>
      <c r="R10" s="43">
        <f t="shared" si="2"/>
        <v>29945.591982341462</v>
      </c>
      <c r="S10" s="43">
        <f t="shared" si="3"/>
        <v>27821.339163845227</v>
      </c>
    </row>
    <row r="11" spans="1:19" ht="17.25" thickBot="1">
      <c r="A11" s="24">
        <v>8</v>
      </c>
      <c r="B11" s="69">
        <v>16.586496442693598</v>
      </c>
      <c r="C11" s="63">
        <v>12.21</v>
      </c>
      <c r="D11" s="60">
        <v>5.0000000000000711E-2</v>
      </c>
      <c r="E11" s="60">
        <v>13.286666666666667</v>
      </c>
      <c r="F11" s="60">
        <v>6.3103121633480441</v>
      </c>
      <c r="G11" s="89">
        <v>447.94378651368902</v>
      </c>
      <c r="H11" s="90">
        <v>-182.391109111975</v>
      </c>
      <c r="I11" s="61">
        <v>1</v>
      </c>
      <c r="J11" s="66">
        <v>18.914110312559099</v>
      </c>
      <c r="K11" s="66">
        <v>2.2981981553800199E-2</v>
      </c>
      <c r="L11" s="66">
        <v>0.30324944234159501</v>
      </c>
      <c r="M11" s="66">
        <v>3.4082864527749598E-2</v>
      </c>
      <c r="N11" s="68">
        <v>500.68756760910401</v>
      </c>
      <c r="O11" s="50">
        <f t="shared" si="0"/>
        <v>15.82944668742841</v>
      </c>
      <c r="P11" s="43">
        <f t="shared" si="1"/>
        <v>1.1371212371115551</v>
      </c>
      <c r="Q11" s="45">
        <f t="shared" si="4"/>
        <v>7.3483439920480009</v>
      </c>
      <c r="R11" s="43">
        <f t="shared" si="2"/>
        <v>29468.072005684</v>
      </c>
      <c r="S11" s="43">
        <f t="shared" si="3"/>
        <v>27377.693059405785</v>
      </c>
    </row>
    <row r="12" spans="1:19" ht="17.25" thickBot="1">
      <c r="A12" s="24">
        <v>9</v>
      </c>
      <c r="B12" s="69">
        <v>20.106621608013477</v>
      </c>
      <c r="C12" s="63">
        <v>12.16</v>
      </c>
      <c r="D12" s="60">
        <v>6.0000000000000497E-2</v>
      </c>
      <c r="E12" s="60">
        <v>13.129999999999999</v>
      </c>
      <c r="F12" s="60">
        <v>4.8965375183460083</v>
      </c>
      <c r="G12" s="89">
        <v>452.84032403203503</v>
      </c>
      <c r="H12" s="90">
        <v>-175.27659153760601</v>
      </c>
      <c r="I12" s="61">
        <v>1</v>
      </c>
      <c r="J12" s="66">
        <v>18.120450778419102</v>
      </c>
      <c r="K12" s="66">
        <v>2.3386043089501499E-2</v>
      </c>
      <c r="L12" s="66">
        <v>0.30343916776069801</v>
      </c>
      <c r="M12" s="66">
        <v>3.4596710895526503E-2</v>
      </c>
      <c r="N12" s="68">
        <v>479.55810017829702</v>
      </c>
      <c r="O12" s="50">
        <f t="shared" si="0"/>
        <v>16.535343076126708</v>
      </c>
      <c r="P12" s="43">
        <f t="shared" si="1"/>
        <v>1.088577353196132</v>
      </c>
      <c r="Q12" s="45">
        <f t="shared" si="4"/>
        <v>7.114517574368989</v>
      </c>
      <c r="R12" s="43">
        <f t="shared" si="2"/>
        <v>28530.389485587941</v>
      </c>
      <c r="S12" s="43">
        <f t="shared" si="3"/>
        <v>26506.526998137564</v>
      </c>
    </row>
    <row r="13" spans="1:19" ht="17.25" thickBot="1">
      <c r="A13" s="24">
        <v>10</v>
      </c>
      <c r="B13" s="69">
        <v>23.614624555708041</v>
      </c>
      <c r="C13" s="63">
        <v>12.1</v>
      </c>
      <c r="D13" s="60">
        <v>6.0000000000000497E-2</v>
      </c>
      <c r="E13" s="60">
        <v>13.129999999999999</v>
      </c>
      <c r="F13" s="60">
        <v>2.7875154304389866</v>
      </c>
      <c r="G13" s="89">
        <v>455.62783946247401</v>
      </c>
      <c r="H13" s="90">
        <v>-168.825176827993</v>
      </c>
      <c r="I13" s="61">
        <v>1</v>
      </c>
      <c r="J13" s="66">
        <v>17.4229043979851</v>
      </c>
      <c r="K13" s="66">
        <v>2.3724001037475899E-2</v>
      </c>
      <c r="L13" s="66">
        <v>0.303298514272967</v>
      </c>
      <c r="M13" s="66">
        <v>3.4948991149529297E-2</v>
      </c>
      <c r="N13" s="68">
        <v>458.50139606994998</v>
      </c>
      <c r="O13" s="50">
        <f t="shared" si="0"/>
        <v>17.229076159912776</v>
      </c>
      <c r="P13" s="43">
        <f t="shared" si="1"/>
        <v>1.0447455123496956</v>
      </c>
      <c r="Q13" s="45">
        <f t="shared" si="4"/>
        <v>6.4514147096130046</v>
      </c>
      <c r="R13" s="43">
        <f t="shared" si="2"/>
        <v>25871.237575041803</v>
      </c>
      <c r="S13" s="43">
        <f t="shared" si="3"/>
        <v>24036.007556240515</v>
      </c>
    </row>
    <row r="14" spans="1:19" ht="17.25" thickBot="1">
      <c r="A14" s="24">
        <v>11</v>
      </c>
      <c r="B14" s="69">
        <v>27.007581993351025</v>
      </c>
      <c r="C14" s="63">
        <v>12.04</v>
      </c>
      <c r="D14" s="60">
        <v>3.9999999999999147E-2</v>
      </c>
      <c r="E14" s="60">
        <v>13.129999999999999</v>
      </c>
      <c r="F14" s="60">
        <v>1.8719358413000009</v>
      </c>
      <c r="G14" s="89">
        <v>457.49977530377402</v>
      </c>
      <c r="H14" s="90">
        <v>-162.839393324871</v>
      </c>
      <c r="I14" s="61">
        <v>1</v>
      </c>
      <c r="J14" s="66">
        <v>16.807570911469199</v>
      </c>
      <c r="K14" s="66">
        <v>2.4020893768710399E-2</v>
      </c>
      <c r="L14" s="66">
        <v>0.30303710760381197</v>
      </c>
      <c r="M14" s="66">
        <v>3.5224327707877E-2</v>
      </c>
      <c r="N14" s="68">
        <v>438.13524989449797</v>
      </c>
      <c r="O14" s="50">
        <f t="shared" si="0"/>
        <v>17.889882269439646</v>
      </c>
      <c r="P14" s="43">
        <f t="shared" si="1"/>
        <v>1.0061553077265613</v>
      </c>
      <c r="Q14" s="45">
        <f t="shared" si="4"/>
        <v>5.9857835031220077</v>
      </c>
      <c r="R14" s="43">
        <f t="shared" si="2"/>
        <v>24003.979600208473</v>
      </c>
      <c r="S14" s="43">
        <f t="shared" si="3"/>
        <v>22301.207407528582</v>
      </c>
    </row>
    <row r="15" spans="1:19" ht="17.25" thickBot="1">
      <c r="A15" s="24">
        <v>12</v>
      </c>
      <c r="B15" s="69">
        <v>30.250213638379144</v>
      </c>
      <c r="C15" s="63">
        <v>12</v>
      </c>
      <c r="D15" s="60">
        <v>6.0000000000000497E-2</v>
      </c>
      <c r="E15" s="60">
        <v>12.973333333333333</v>
      </c>
      <c r="F15" s="60">
        <v>1.2817188906969932</v>
      </c>
      <c r="G15" s="89">
        <v>458.78149419447101</v>
      </c>
      <c r="H15" s="90">
        <v>-157.27777172095401</v>
      </c>
      <c r="I15" s="61">
        <v>1</v>
      </c>
      <c r="J15" s="66">
        <v>16.2869871579334</v>
      </c>
      <c r="K15" s="66">
        <v>2.42842894801201E-2</v>
      </c>
      <c r="L15" s="66">
        <v>0.30271715382379899</v>
      </c>
      <c r="M15" s="66">
        <v>3.5446134409708903E-2</v>
      </c>
      <c r="N15" s="68">
        <v>418.671430707404</v>
      </c>
      <c r="O15" s="50">
        <f t="shared" si="0"/>
        <v>18.503923576464679</v>
      </c>
      <c r="P15" s="43">
        <f t="shared" si="1"/>
        <v>0.97276666354666397</v>
      </c>
      <c r="Q15" s="45">
        <f t="shared" si="4"/>
        <v>5.5616216039169899</v>
      </c>
      <c r="R15" s="43">
        <f t="shared" si="2"/>
        <v>22303.020390709415</v>
      </c>
      <c r="S15" s="43">
        <f t="shared" si="3"/>
        <v>20720.909275528211</v>
      </c>
    </row>
    <row r="16" spans="1:19" ht="17.25" thickBot="1">
      <c r="A16" s="24">
        <v>13</v>
      </c>
      <c r="B16" s="69">
        <v>33.32967805784596</v>
      </c>
      <c r="C16" s="63">
        <v>11.94</v>
      </c>
      <c r="D16" s="60">
        <v>4.9999999999998934E-2</v>
      </c>
      <c r="E16" s="60">
        <v>12.973333333333333</v>
      </c>
      <c r="F16" s="60">
        <v>1.0905033621619964</v>
      </c>
      <c r="G16" s="89">
        <v>459.871997556633</v>
      </c>
      <c r="H16" s="90">
        <v>-152.03479854718901</v>
      </c>
      <c r="I16" s="61">
        <v>1</v>
      </c>
      <c r="J16" s="66">
        <v>15.7938402632865</v>
      </c>
      <c r="K16" s="66">
        <v>2.4524427542105601E-2</v>
      </c>
      <c r="L16" s="66">
        <v>0.30239080964290599</v>
      </c>
      <c r="M16" s="66">
        <v>3.5644148964938401E-2</v>
      </c>
      <c r="N16" s="68">
        <v>400.18701890395602</v>
      </c>
      <c r="O16" s="50">
        <f t="shared" si="0"/>
        <v>19.088634007863497</v>
      </c>
      <c r="P16" s="43">
        <f t="shared" si="1"/>
        <v>0.9429695174932351</v>
      </c>
      <c r="Q16" s="45">
        <f t="shared" si="4"/>
        <v>5.2429731737649945</v>
      </c>
      <c r="R16" s="43">
        <f t="shared" si="2"/>
        <v>21025.187603570095</v>
      </c>
      <c r="S16" s="43">
        <f t="shared" si="3"/>
        <v>19533.722213517594</v>
      </c>
    </row>
    <row r="17" spans="1:19" ht="17.25" thickBot="1">
      <c r="A17" s="24">
        <v>14</v>
      </c>
      <c r="B17" s="69">
        <v>36.255330975460268</v>
      </c>
      <c r="C17" s="63">
        <v>11.89</v>
      </c>
      <c r="D17" s="60">
        <v>7.0000000000000284E-2</v>
      </c>
      <c r="E17" s="60">
        <v>12.973333333333333</v>
      </c>
      <c r="F17" s="60">
        <v>1.0532200672109866</v>
      </c>
      <c r="G17" s="89">
        <v>460.92521762384399</v>
      </c>
      <c r="H17" s="90">
        <v>-147.051544189862</v>
      </c>
      <c r="I17" s="61">
        <v>1</v>
      </c>
      <c r="J17" s="66">
        <v>15.355954266183399</v>
      </c>
      <c r="K17" s="66">
        <v>2.4748072926410201E-2</v>
      </c>
      <c r="L17" s="66">
        <v>0.30208755744558402</v>
      </c>
      <c r="M17" s="66">
        <v>3.5830689839395399E-2</v>
      </c>
      <c r="N17" s="68">
        <v>382.625856975511</v>
      </c>
      <c r="O17" s="50">
        <f t="shared" si="0"/>
        <v>19.659172157098634</v>
      </c>
      <c r="P17" s="43">
        <f t="shared" si="1"/>
        <v>0.91560315236877698</v>
      </c>
      <c r="Q17" s="45">
        <f t="shared" si="4"/>
        <v>4.9832543573270129</v>
      </c>
      <c r="R17" s="43">
        <f t="shared" si="2"/>
        <v>19983.672291779087</v>
      </c>
      <c r="S17" s="43">
        <f t="shared" si="3"/>
        <v>18566.088955482068</v>
      </c>
    </row>
    <row r="18" spans="1:19" ht="17.25" thickBot="1">
      <c r="A18" s="24">
        <v>15</v>
      </c>
      <c r="B18" s="69">
        <v>39.032398365237739</v>
      </c>
      <c r="C18" s="63">
        <v>11.82</v>
      </c>
      <c r="D18" s="60">
        <v>6.0000000000000497E-2</v>
      </c>
      <c r="E18" s="60">
        <v>12.786666666666665</v>
      </c>
      <c r="F18" s="60">
        <v>0.97506709676900982</v>
      </c>
      <c r="G18" s="89">
        <v>461.900284720613</v>
      </c>
      <c r="H18" s="90">
        <v>-142.32862204920701</v>
      </c>
      <c r="I18" s="61">
        <v>1</v>
      </c>
      <c r="J18" s="66">
        <v>14.9327430476747</v>
      </c>
      <c r="K18" s="66">
        <v>2.49546425125221E-2</v>
      </c>
      <c r="L18" s="66">
        <v>0.301792070723579</v>
      </c>
      <c r="M18" s="66">
        <v>3.6003427902944501E-2</v>
      </c>
      <c r="N18" s="68">
        <v>365.95657613755901</v>
      </c>
      <c r="O18" s="50">
        <f t="shared" si="0"/>
        <v>20.21807563948661</v>
      </c>
      <c r="P18" s="43">
        <f t="shared" si="1"/>
        <v>0.89029244528323803</v>
      </c>
      <c r="Q18" s="45">
        <f t="shared" si="4"/>
        <v>4.7229221406549868</v>
      </c>
      <c r="R18" s="43">
        <f t="shared" si="2"/>
        <v>18939.697143828431</v>
      </c>
      <c r="S18" s="43">
        <f t="shared" si="3"/>
        <v>17596.17035487841</v>
      </c>
    </row>
    <row r="19" spans="1:19" ht="17.25" thickBot="1">
      <c r="A19" s="24">
        <v>16</v>
      </c>
      <c r="B19" s="69">
        <v>41.673276903911862</v>
      </c>
      <c r="C19" s="63">
        <v>11.76</v>
      </c>
      <c r="D19" s="60">
        <v>7.0000000000000284E-2</v>
      </c>
      <c r="E19" s="60">
        <v>12.786666666666665</v>
      </c>
      <c r="F19" s="60">
        <v>0.96846936160000041</v>
      </c>
      <c r="G19" s="89">
        <v>462.868754082213</v>
      </c>
      <c r="H19" s="90">
        <v>-137.827301519901</v>
      </c>
      <c r="I19" s="61">
        <v>1</v>
      </c>
      <c r="J19" s="66">
        <v>14.5537670765013</v>
      </c>
      <c r="K19" s="66">
        <v>2.51484885004928E-2</v>
      </c>
      <c r="L19" s="66">
        <v>0.30152043835594999</v>
      </c>
      <c r="M19" s="66">
        <v>3.6168516846031201E-2</v>
      </c>
      <c r="N19" s="68">
        <v>350.10476563338301</v>
      </c>
      <c r="O19" s="50">
        <f t="shared" si="0"/>
        <v>20.768112968750685</v>
      </c>
      <c r="P19" s="43">
        <f t="shared" si="1"/>
        <v>0.86671331319721712</v>
      </c>
      <c r="Q19" s="45">
        <f t="shared" si="4"/>
        <v>4.5013205293060139</v>
      </c>
      <c r="R19" s="43">
        <f t="shared" si="2"/>
        <v>18051.038114409868</v>
      </c>
      <c r="S19" s="43">
        <f t="shared" si="3"/>
        <v>16770.550201065904</v>
      </c>
    </row>
    <row r="20" spans="1:19" ht="17.25" thickBot="1">
      <c r="A20" s="24">
        <v>17</v>
      </c>
      <c r="B20" s="69">
        <v>44.184767736218802</v>
      </c>
      <c r="C20" s="63">
        <v>11.69</v>
      </c>
      <c r="D20" s="60">
        <v>7.0000000000000284E-2</v>
      </c>
      <c r="E20" s="60">
        <v>12.786666666666665</v>
      </c>
      <c r="F20" s="60">
        <v>0.86604376562002017</v>
      </c>
      <c r="G20" s="89">
        <v>463.73479784783302</v>
      </c>
      <c r="H20" s="90">
        <v>-133.56342733321</v>
      </c>
      <c r="I20" s="61">
        <v>1</v>
      </c>
      <c r="J20" s="66">
        <v>14.193803039724701</v>
      </c>
      <c r="K20" s="66">
        <v>2.5327513486775598E-2</v>
      </c>
      <c r="L20" s="66">
        <v>0.30125192106569199</v>
      </c>
      <c r="M20" s="66">
        <v>3.6319510029286198E-2</v>
      </c>
      <c r="N20" s="68">
        <v>335.029601753755</v>
      </c>
      <c r="O20" s="50">
        <f t="shared" si="0"/>
        <v>21.301945550085037</v>
      </c>
      <c r="P20" s="43">
        <f t="shared" si="1"/>
        <v>0.84499324053187919</v>
      </c>
      <c r="Q20" s="45">
        <f t="shared" si="4"/>
        <v>4.2638741866909982</v>
      </c>
      <c r="R20" s="43">
        <f t="shared" si="2"/>
        <v>17098.839097973309</v>
      </c>
      <c r="S20" s="43">
        <f t="shared" si="3"/>
        <v>15885.897401302153</v>
      </c>
    </row>
    <row r="21" spans="1:19" ht="17.25" thickBot="1">
      <c r="A21" s="24">
        <v>18</v>
      </c>
      <c r="B21" s="69">
        <v>46.571226557133848</v>
      </c>
      <c r="C21" s="63">
        <v>11.62</v>
      </c>
      <c r="D21" s="60">
        <v>5.9999999999998721E-2</v>
      </c>
      <c r="E21" s="60">
        <v>12.511999999999999</v>
      </c>
      <c r="F21" s="60">
        <v>0.76822876416599684</v>
      </c>
      <c r="G21" s="89">
        <v>464.50302661199902</v>
      </c>
      <c r="H21" s="90">
        <v>-129.52933630673499</v>
      </c>
      <c r="I21" s="61">
        <v>1</v>
      </c>
      <c r="J21" s="66">
        <v>13.861367489196301</v>
      </c>
      <c r="K21" s="66">
        <v>2.5492921415004699E-2</v>
      </c>
      <c r="L21" s="66">
        <v>0.300988871584358</v>
      </c>
      <c r="M21" s="66">
        <v>3.64572382994841E-2</v>
      </c>
      <c r="N21" s="68">
        <v>320.70493954336899</v>
      </c>
      <c r="O21" s="50">
        <f t="shared" si="0"/>
        <v>21.8276760314759</v>
      </c>
      <c r="P21" s="43">
        <f t="shared" si="1"/>
        <v>0.82464115621120992</v>
      </c>
      <c r="Q21" s="45">
        <f t="shared" si="4"/>
        <v>4.0340910264750107</v>
      </c>
      <c r="R21" s="43">
        <f t="shared" si="2"/>
        <v>16177.37070750794</v>
      </c>
      <c r="S21" s="43">
        <f t="shared" si="3"/>
        <v>15029.795286673156</v>
      </c>
    </row>
    <row r="22" spans="1:19" ht="17.25" thickBot="1">
      <c r="A22" s="24">
        <v>19</v>
      </c>
      <c r="B22" s="69">
        <v>48.840831146040756</v>
      </c>
      <c r="C22" s="63">
        <v>11.56</v>
      </c>
      <c r="D22" s="60">
        <v>8.9999999999999858E-2</v>
      </c>
      <c r="E22" s="60">
        <v>12.511999999999999</v>
      </c>
      <c r="F22" s="60">
        <v>0.76424136750597427</v>
      </c>
      <c r="G22" s="89">
        <v>465.26726797950499</v>
      </c>
      <c r="H22" s="90">
        <v>-125.684431716346</v>
      </c>
      <c r="I22" s="61">
        <v>1</v>
      </c>
      <c r="J22" s="66">
        <v>13.5624339514572</v>
      </c>
      <c r="K22" s="66">
        <v>2.5648666877930999E-2</v>
      </c>
      <c r="L22" s="66">
        <v>0.30074609504542399</v>
      </c>
      <c r="M22" s="66">
        <v>3.65891652694132E-2</v>
      </c>
      <c r="N22" s="68">
        <v>307.08169207632602</v>
      </c>
      <c r="O22" s="50">
        <f t="shared" si="0"/>
        <v>22.330207379830899</v>
      </c>
      <c r="P22" s="43">
        <f t="shared" si="1"/>
        <v>0.80608297512982208</v>
      </c>
      <c r="Q22" s="45">
        <f t="shared" si="4"/>
        <v>3.8449045903889925</v>
      </c>
      <c r="R22" s="43">
        <f t="shared" si="2"/>
        <v>15418.701879930673</v>
      </c>
      <c r="S22" s="43">
        <f t="shared" si="3"/>
        <v>14324.94420950926</v>
      </c>
    </row>
    <row r="23" spans="1:19" ht="17.25" thickBot="1">
      <c r="A23" s="24">
        <v>20</v>
      </c>
      <c r="B23" s="69">
        <v>50.998051918062806</v>
      </c>
      <c r="C23" s="63">
        <v>11.47</v>
      </c>
      <c r="D23" s="60">
        <v>7.0000000000000284E-2</v>
      </c>
      <c r="E23" s="60">
        <v>12.511999999999999</v>
      </c>
      <c r="F23" s="60">
        <v>0.66470090587000641</v>
      </c>
      <c r="G23" s="89">
        <v>465.931968885375</v>
      </c>
      <c r="H23" s="90">
        <v>-122.04655400371099</v>
      </c>
      <c r="I23" s="61">
        <v>1</v>
      </c>
      <c r="J23" s="66">
        <v>13.253045734911201</v>
      </c>
      <c r="K23" s="66">
        <v>2.5791851705008001E-2</v>
      </c>
      <c r="L23" s="66">
        <v>0.30049933991826699</v>
      </c>
      <c r="M23" s="66">
        <v>3.6708679531830303E-2</v>
      </c>
      <c r="N23" s="68">
        <v>294.133025792365</v>
      </c>
      <c r="O23" s="50">
        <f t="shared" si="0"/>
        <v>22.836778624713542</v>
      </c>
      <c r="P23" s="43">
        <f t="shared" si="1"/>
        <v>0.7882022370931393</v>
      </c>
      <c r="Q23" s="45">
        <f t="shared" si="4"/>
        <v>3.637877712635003</v>
      </c>
      <c r="R23" s="43">
        <f t="shared" si="2"/>
        <v>14588.489937298651</v>
      </c>
      <c r="S23" s="43">
        <f t="shared" si="3"/>
        <v>13553.625076881637</v>
      </c>
    </row>
    <row r="24" spans="1:19" ht="17.25" thickBot="1">
      <c r="A24" s="24">
        <v>21</v>
      </c>
      <c r="B24" s="69">
        <v>53.048441208891049</v>
      </c>
      <c r="C24" s="63">
        <v>11.4</v>
      </c>
      <c r="D24" s="60">
        <v>4.0000000000000924E-2</v>
      </c>
      <c r="E24" s="60">
        <v>12.511999999999999</v>
      </c>
      <c r="F24" s="60">
        <v>0.66696873009698265</v>
      </c>
      <c r="G24" s="89">
        <v>466.59893761547198</v>
      </c>
      <c r="H24" s="90">
        <v>-118.580583849164</v>
      </c>
      <c r="I24" s="61">
        <v>1</v>
      </c>
      <c r="J24" s="66">
        <v>12.983526526148101</v>
      </c>
      <c r="K24" s="66">
        <v>2.5927216318013899E-2</v>
      </c>
      <c r="L24" s="66">
        <v>0.30027423524107</v>
      </c>
      <c r="M24" s="66">
        <v>3.6823655503645102E-2</v>
      </c>
      <c r="N24" s="68">
        <v>281.82561292879598</v>
      </c>
      <c r="O24" s="50">
        <f t="shared" si="0"/>
        <v>23.340669932786916</v>
      </c>
      <c r="P24" s="43">
        <f t="shared" si="1"/>
        <v>0.77118609070921251</v>
      </c>
      <c r="Q24" s="45">
        <f t="shared" si="4"/>
        <v>3.4659701545469943</v>
      </c>
      <c r="R24" s="43">
        <f t="shared" si="2"/>
        <v>13899.11226179235</v>
      </c>
      <c r="S24" s="43">
        <f t="shared" si="3"/>
        <v>12913.149839873335</v>
      </c>
    </row>
    <row r="25" spans="1:19" ht="17.25" thickBot="1">
      <c r="A25" s="48">
        <v>22</v>
      </c>
      <c r="B25" s="70">
        <v>55.003494029570497</v>
      </c>
      <c r="C25" s="91">
        <v>11.36</v>
      </c>
      <c r="D25" s="71"/>
      <c r="E25" s="72">
        <v>12.511999999999999</v>
      </c>
      <c r="F25" s="72">
        <v>0.6700198852520316</v>
      </c>
      <c r="G25" s="92">
        <v>467.26895750072401</v>
      </c>
      <c r="H25" s="93">
        <v>-115.268680811038</v>
      </c>
      <c r="I25" s="73">
        <v>1</v>
      </c>
      <c r="J25" s="94">
        <v>12.7609702027731</v>
      </c>
      <c r="K25" s="94">
        <v>2.60559725188577E-2</v>
      </c>
      <c r="L25" s="94">
        <v>0.30007102591118001</v>
      </c>
      <c r="M25" s="94">
        <v>3.69347050982314E-2</v>
      </c>
      <c r="N25" s="95">
        <v>270.09045495571303</v>
      </c>
      <c r="O25" s="50">
        <f t="shared" si="0"/>
        <v>23.786799165708889</v>
      </c>
      <c r="P25" s="43">
        <f t="shared" si="1"/>
        <v>0.75672224222369722</v>
      </c>
      <c r="Q25" s="45">
        <f t="shared" si="4"/>
        <v>3.3119030381260046</v>
      </c>
      <c r="R25" s="43">
        <f t="shared" si="2"/>
        <v>13281.277701336983</v>
      </c>
      <c r="S25" s="43">
        <f t="shared" si="3"/>
        <v>12339.142658325209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117.26895750072401</v>
      </c>
      <c r="H26" s="58">
        <f>-(H3-H25)</f>
        <v>122.90974843034002</v>
      </c>
      <c r="I26" s="59"/>
      <c r="J26" s="59"/>
      <c r="K26" s="59"/>
      <c r="L26" s="59"/>
      <c r="M26" s="59"/>
      <c r="N26" s="59"/>
      <c r="O26" s="47">
        <f>AVERAGE(O4:O25)</f>
        <v>17.896838295845253</v>
      </c>
      <c r="P26" s="44">
        <f>SUM(P4:P25)</f>
        <v>23.262538044449425</v>
      </c>
      <c r="Q26" s="42"/>
      <c r="R26" s="44">
        <f>AVERAGE(R4:R25)</f>
        <v>22404.016969767817</v>
      </c>
      <c r="S26" s="44">
        <f>AVERAGE(S4:S25)</f>
        <v>20814.741452298294</v>
      </c>
    </row>
    <row r="27" spans="1:19" ht="17.25" thickBot="1">
      <c r="O27" s="37"/>
      <c r="P27" s="37"/>
      <c r="Q27" s="37"/>
      <c r="R27" s="38"/>
      <c r="S27" s="44">
        <f>S26*C37*2/1000/1000</f>
        <v>14.601678113524395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467.26895750072401</v>
      </c>
      <c r="P30" s="46">
        <f>S26</f>
        <v>20814.741452298294</v>
      </c>
      <c r="Q30" s="46">
        <f>P26</f>
        <v>23.262538044449425</v>
      </c>
      <c r="R30" s="46">
        <f>O26</f>
        <v>17.896838295845253</v>
      </c>
      <c r="S30" s="46">
        <f>S27</f>
        <v>14.601678113524395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11836208.773841742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2"/>
  <dimension ref="A1:S38"/>
  <sheetViews>
    <sheetView topLeftCell="A7" zoomScale="85" zoomScaleNormal="85" workbookViewId="0">
      <selection activeCell="J33" sqref="J33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0.72149676652295547</v>
      </c>
      <c r="C4" s="63">
        <v>12.6</v>
      </c>
      <c r="D4" s="60">
        <v>4.9999999999998934E-2</v>
      </c>
      <c r="E4" s="60">
        <v>13.626666666666669</v>
      </c>
      <c r="F4" s="60">
        <v>18.515035974472994</v>
      </c>
      <c r="G4" s="89">
        <v>368.51503597447299</v>
      </c>
      <c r="H4" s="90">
        <v>-231.626618348665</v>
      </c>
      <c r="I4" s="61">
        <v>1</v>
      </c>
      <c r="J4" s="66">
        <v>26.139294904639598</v>
      </c>
      <c r="K4" s="66">
        <v>1.9592950870975501E-2</v>
      </c>
      <c r="L4" s="66">
        <v>0.29273348445934599</v>
      </c>
      <c r="M4" s="66">
        <v>2.75694009714684E-2</v>
      </c>
      <c r="N4" s="68">
        <v>541.742591045415</v>
      </c>
      <c r="O4" s="50">
        <f t="shared" ref="O4:O25" si="0">$C$35/$C$34/AVERAGE(J3:J4)</f>
        <v>10.4001949662455</v>
      </c>
      <c r="P4" s="43">
        <f t="shared" ref="P4:P25" si="1">$C$33/O4</f>
        <v>1.7307367850718332</v>
      </c>
      <c r="Q4" s="45">
        <f>H4-H3</f>
        <v>6.5668667910850047</v>
      </c>
      <c r="R4" s="43">
        <f t="shared" ref="R4:R25" si="2">$C$35*3600*Q4/$C$36*($C$30/$C$32)</f>
        <v>23940.199521123726</v>
      </c>
      <c r="S4" s="43">
        <f t="shared" ref="S4:S25" si="3">R4*$C$32/$C$30</f>
        <v>22241.951700940444</v>
      </c>
    </row>
    <row r="5" spans="1:19" ht="17.25" thickBot="1">
      <c r="A5" s="24">
        <v>2</v>
      </c>
      <c r="B5" s="69">
        <v>1.8365076347013898</v>
      </c>
      <c r="C5" s="63">
        <v>12.55</v>
      </c>
      <c r="D5" s="60">
        <v>2.000000000000135E-2</v>
      </c>
      <c r="E5" s="60">
        <v>13.626666666666669</v>
      </c>
      <c r="F5" s="60">
        <v>17.239797134520984</v>
      </c>
      <c r="G5" s="89">
        <v>385.75483310899398</v>
      </c>
      <c r="H5" s="90">
        <v>-224.745788557819</v>
      </c>
      <c r="I5" s="61">
        <v>1</v>
      </c>
      <c r="J5" s="66">
        <v>24.920868794719301</v>
      </c>
      <c r="K5" s="66">
        <v>2.0134294358485801E-2</v>
      </c>
      <c r="L5" s="66">
        <v>0.29551256970664702</v>
      </c>
      <c r="M5" s="66">
        <v>2.8852023159227299E-2</v>
      </c>
      <c r="N5" s="68">
        <v>535.65820361916406</v>
      </c>
      <c r="O5" s="50">
        <f t="shared" si="0"/>
        <v>10.902987750948665</v>
      </c>
      <c r="P5" s="43">
        <f t="shared" si="1"/>
        <v>1.6509236193935766</v>
      </c>
      <c r="Q5" s="45">
        <f t="shared" ref="Q5:Q25" si="4">H5-H4</f>
        <v>6.8808297908460077</v>
      </c>
      <c r="R5" s="43">
        <f t="shared" si="2"/>
        <v>25084.784464849537</v>
      </c>
      <c r="S5" s="43">
        <f t="shared" si="3"/>
        <v>23305.343132307185</v>
      </c>
    </row>
    <row r="6" spans="1:19" ht="17.25" thickBot="1">
      <c r="A6" s="24">
        <v>3</v>
      </c>
      <c r="B6" s="69">
        <v>3.4365963058785143</v>
      </c>
      <c r="C6" s="63">
        <v>12.53</v>
      </c>
      <c r="D6" s="60">
        <v>2.9999999999999361E-2</v>
      </c>
      <c r="E6" s="60">
        <v>13.523333333333333</v>
      </c>
      <c r="F6" s="60">
        <v>15.139916197738046</v>
      </c>
      <c r="G6" s="89">
        <v>400.89474930673202</v>
      </c>
      <c r="H6" s="90">
        <v>-217.67121947761299</v>
      </c>
      <c r="I6" s="61">
        <v>1</v>
      </c>
      <c r="J6" s="66">
        <v>23.814699153433001</v>
      </c>
      <c r="K6" s="66">
        <v>2.0664662613521401E-2</v>
      </c>
      <c r="L6" s="66">
        <v>0.29781714017514299</v>
      </c>
      <c r="M6" s="66">
        <v>3.0021703624132701E-2</v>
      </c>
      <c r="N6" s="68">
        <v>526.92684532513999</v>
      </c>
      <c r="O6" s="50">
        <f t="shared" si="0"/>
        <v>11.423039944210808</v>
      </c>
      <c r="P6" s="43">
        <f t="shared" si="1"/>
        <v>1.5757626768277557</v>
      </c>
      <c r="Q6" s="45">
        <f t="shared" si="4"/>
        <v>7.0745690802060039</v>
      </c>
      <c r="R6" s="43">
        <f t="shared" si="2"/>
        <v>25791.081301669139</v>
      </c>
      <c r="S6" s="43">
        <f t="shared" si="3"/>
        <v>23961.53733474929</v>
      </c>
    </row>
    <row r="7" spans="1:19" ht="17.25" thickBot="1">
      <c r="A7" s="24">
        <v>4</v>
      </c>
      <c r="B7" s="69">
        <v>5.5798653337449711</v>
      </c>
      <c r="C7" s="63">
        <v>12.5</v>
      </c>
      <c r="D7" s="60">
        <v>5.0000000000000711E-2</v>
      </c>
      <c r="E7" s="60">
        <v>13.523333333333333</v>
      </c>
      <c r="F7" s="60">
        <v>13.652649543617997</v>
      </c>
      <c r="G7" s="89">
        <v>414.54739885035002</v>
      </c>
      <c r="H7" s="90">
        <v>-210.13900832210999</v>
      </c>
      <c r="I7" s="61">
        <v>1</v>
      </c>
      <c r="J7" s="66">
        <v>22.6997233259643</v>
      </c>
      <c r="K7" s="66">
        <v>2.1203059831813201E-2</v>
      </c>
      <c r="L7" s="66">
        <v>0.29973483378758198</v>
      </c>
      <c r="M7" s="66">
        <v>3.1118960437636501E-2</v>
      </c>
      <c r="N7" s="68">
        <v>515.23146235050797</v>
      </c>
      <c r="O7" s="50">
        <f t="shared" si="0"/>
        <v>11.968510188901675</v>
      </c>
      <c r="P7" s="43">
        <f t="shared" si="1"/>
        <v>1.5039465828162379</v>
      </c>
      <c r="Q7" s="45">
        <f t="shared" si="4"/>
        <v>7.5322111555030062</v>
      </c>
      <c r="R7" s="43">
        <f t="shared" si="2"/>
        <v>27459.463338403155</v>
      </c>
      <c r="S7" s="43">
        <f t="shared" si="3"/>
        <v>25511.569223456489</v>
      </c>
    </row>
    <row r="8" spans="1:19" ht="17.25" thickBot="1">
      <c r="A8" s="24">
        <v>5</v>
      </c>
      <c r="B8" s="69">
        <v>8.2640362787830828</v>
      </c>
      <c r="C8" s="63">
        <v>12.45</v>
      </c>
      <c r="D8" s="60">
        <v>2.9999999999999361E-2</v>
      </c>
      <c r="E8" s="60">
        <v>13.523333333333333</v>
      </c>
      <c r="F8" s="60">
        <v>11.435740104947968</v>
      </c>
      <c r="G8" s="89">
        <v>425.98313895529799</v>
      </c>
      <c r="H8" s="90">
        <v>-202.385449245769</v>
      </c>
      <c r="I8" s="61">
        <v>1</v>
      </c>
      <c r="J8" s="66">
        <v>21.594074326054901</v>
      </c>
      <c r="K8" s="66">
        <v>2.1728055851729398E-2</v>
      </c>
      <c r="L8" s="66">
        <v>0.301155642774947</v>
      </c>
      <c r="M8" s="66">
        <v>3.2084726845664803E-2</v>
      </c>
      <c r="N8" s="68">
        <v>500.58448767610099</v>
      </c>
      <c r="O8" s="50">
        <f t="shared" si="0"/>
        <v>12.568539364114905</v>
      </c>
      <c r="P8" s="43">
        <f t="shared" si="1"/>
        <v>1.4321473226549095</v>
      </c>
      <c r="Q8" s="45">
        <f t="shared" si="4"/>
        <v>7.7535590763409914</v>
      </c>
      <c r="R8" s="43">
        <f t="shared" si="2"/>
        <v>28266.410328045335</v>
      </c>
      <c r="S8" s="43">
        <f t="shared" si="3"/>
        <v>26261.273750898046</v>
      </c>
    </row>
    <row r="9" spans="1:19" ht="17.25" thickBot="1">
      <c r="A9" s="24">
        <v>6</v>
      </c>
      <c r="B9" s="69">
        <v>11.41046300749905</v>
      </c>
      <c r="C9" s="63">
        <v>12.42</v>
      </c>
      <c r="D9" s="60">
        <v>3.9999999999999147E-2</v>
      </c>
      <c r="E9" s="60">
        <v>13.413333333333332</v>
      </c>
      <c r="F9" s="60">
        <v>9.3362064347219871</v>
      </c>
      <c r="G9" s="89">
        <v>435.31934539001998</v>
      </c>
      <c r="H9" s="90">
        <v>-194.52077417618</v>
      </c>
      <c r="I9" s="61">
        <v>1</v>
      </c>
      <c r="J9" s="66">
        <v>20.5790686120693</v>
      </c>
      <c r="K9" s="66">
        <v>2.22344622829054E-2</v>
      </c>
      <c r="L9" s="66">
        <v>0.30214416327448601</v>
      </c>
      <c r="M9" s="66">
        <v>3.2918268471141099E-2</v>
      </c>
      <c r="N9" s="68">
        <v>483.41507724955102</v>
      </c>
      <c r="O9" s="50">
        <f t="shared" si="0"/>
        <v>13.20054187548549</v>
      </c>
      <c r="P9" s="43">
        <f t="shared" si="1"/>
        <v>1.3635803870617997</v>
      </c>
      <c r="Q9" s="45">
        <f t="shared" si="4"/>
        <v>7.8646750695889978</v>
      </c>
      <c r="R9" s="43">
        <f t="shared" si="2"/>
        <v>28671.495299763723</v>
      </c>
      <c r="S9" s="43">
        <f t="shared" si="3"/>
        <v>26637.623178052458</v>
      </c>
    </row>
    <row r="10" spans="1:19" ht="17.25" thickBot="1">
      <c r="A10" s="24">
        <v>7</v>
      </c>
      <c r="B10" s="69">
        <v>14.91086849672606</v>
      </c>
      <c r="C10" s="63">
        <v>12.38</v>
      </c>
      <c r="D10" s="60">
        <v>3.0000000000001137E-2</v>
      </c>
      <c r="E10" s="60">
        <v>13.413333333333332</v>
      </c>
      <c r="F10" s="60">
        <v>7.7732859287530118</v>
      </c>
      <c r="G10" s="89">
        <v>443.09263131877299</v>
      </c>
      <c r="H10" s="90">
        <v>-186.561043638245</v>
      </c>
      <c r="I10" s="61">
        <v>1</v>
      </c>
      <c r="J10" s="66">
        <v>19.607473542328499</v>
      </c>
      <c r="K10" s="66">
        <v>2.2723333045344199E-2</v>
      </c>
      <c r="L10" s="66">
        <v>0.30280610825054</v>
      </c>
      <c r="M10" s="66">
        <v>3.36501420914102E-2</v>
      </c>
      <c r="N10" s="68">
        <v>464.31407675416898</v>
      </c>
      <c r="O10" s="50">
        <f t="shared" si="0"/>
        <v>13.853103788742384</v>
      </c>
      <c r="P10" s="43">
        <f t="shared" si="1"/>
        <v>1.2993478049754856</v>
      </c>
      <c r="Q10" s="45">
        <f t="shared" si="4"/>
        <v>7.9597305379350018</v>
      </c>
      <c r="R10" s="43">
        <f t="shared" si="2"/>
        <v>29018.029948656946</v>
      </c>
      <c r="S10" s="43">
        <f t="shared" si="3"/>
        <v>26959.575671246366</v>
      </c>
    </row>
    <row r="11" spans="1:19" ht="17.25" thickBot="1">
      <c r="A11" s="24">
        <v>8</v>
      </c>
      <c r="B11" s="69">
        <v>18.641469496010831</v>
      </c>
      <c r="C11" s="63">
        <v>12.35</v>
      </c>
      <c r="D11" s="60">
        <v>3.9999999999999147E-2</v>
      </c>
      <c r="E11" s="60">
        <v>13.413333333333332</v>
      </c>
      <c r="F11" s="60">
        <v>6.1555937163100225</v>
      </c>
      <c r="G11" s="89">
        <v>449.24822503508301</v>
      </c>
      <c r="H11" s="90">
        <v>-178.72824097487299</v>
      </c>
      <c r="I11" s="61">
        <v>1</v>
      </c>
      <c r="J11" s="66">
        <v>18.730529655565402</v>
      </c>
      <c r="K11" s="66">
        <v>2.3180858444942699E-2</v>
      </c>
      <c r="L11" s="66">
        <v>0.303168827225334</v>
      </c>
      <c r="M11" s="66">
        <v>3.4268236799287498E-2</v>
      </c>
      <c r="N11" s="68">
        <v>443.956946200375</v>
      </c>
      <c r="O11" s="50">
        <f t="shared" si="0"/>
        <v>14.52105725230172</v>
      </c>
      <c r="P11" s="43">
        <f t="shared" si="1"/>
        <v>1.239579163366141</v>
      </c>
      <c r="Q11" s="45">
        <f t="shared" si="4"/>
        <v>7.8328026633720071</v>
      </c>
      <c r="R11" s="43">
        <f t="shared" si="2"/>
        <v>28555.301110308119</v>
      </c>
      <c r="S11" s="43">
        <f t="shared" si="3"/>
        <v>26529.671464971656</v>
      </c>
    </row>
    <row r="12" spans="1:19" ht="17.25" thickBot="1">
      <c r="A12" s="24">
        <v>9</v>
      </c>
      <c r="B12" s="69">
        <v>22.472566949775054</v>
      </c>
      <c r="C12" s="63">
        <v>12.31</v>
      </c>
      <c r="D12" s="60">
        <v>5.0000000000000711E-2</v>
      </c>
      <c r="E12" s="60">
        <v>13.29</v>
      </c>
      <c r="F12" s="60">
        <v>4.8179419046649627</v>
      </c>
      <c r="G12" s="89">
        <v>454.06616693974797</v>
      </c>
      <c r="H12" s="90">
        <v>-171.14468034323801</v>
      </c>
      <c r="I12" s="61">
        <v>1</v>
      </c>
      <c r="J12" s="66">
        <v>17.9243415102253</v>
      </c>
      <c r="K12" s="66">
        <v>2.3601778172619499E-2</v>
      </c>
      <c r="L12" s="66">
        <v>0.30329825592195903</v>
      </c>
      <c r="M12" s="66">
        <v>3.4786305999571103E-2</v>
      </c>
      <c r="N12" s="68">
        <v>423.05142694341401</v>
      </c>
      <c r="O12" s="50">
        <f t="shared" si="0"/>
        <v>15.187840569880629</v>
      </c>
      <c r="P12" s="43">
        <f t="shared" si="1"/>
        <v>1.1851586087686641</v>
      </c>
      <c r="Q12" s="45">
        <f t="shared" si="4"/>
        <v>7.5835606316349811</v>
      </c>
      <c r="R12" s="43">
        <f t="shared" si="2"/>
        <v>27646.663222764066</v>
      </c>
      <c r="S12" s="43">
        <f t="shared" si="3"/>
        <v>25685.489694867061</v>
      </c>
    </row>
    <row r="13" spans="1:19" ht="17.25" thickBot="1">
      <c r="A13" s="24">
        <v>10</v>
      </c>
      <c r="B13" s="69">
        <v>26.260482181830959</v>
      </c>
      <c r="C13" s="63">
        <v>12.26</v>
      </c>
      <c r="D13" s="60">
        <v>4.9999999999998934E-2</v>
      </c>
      <c r="E13" s="60">
        <v>13.29</v>
      </c>
      <c r="F13" s="60">
        <v>2.7292042256970035</v>
      </c>
      <c r="G13" s="89">
        <v>456.79537116544498</v>
      </c>
      <c r="H13" s="90">
        <v>-164.26793935570601</v>
      </c>
      <c r="I13" s="61">
        <v>1</v>
      </c>
      <c r="J13" s="66">
        <v>17.221089043307</v>
      </c>
      <c r="K13" s="66">
        <v>2.3953253335360299E-2</v>
      </c>
      <c r="L13" s="66">
        <v>0.30310750793122898</v>
      </c>
      <c r="M13" s="66">
        <v>3.51424031876846E-2</v>
      </c>
      <c r="N13" s="68">
        <v>402.381544283636</v>
      </c>
      <c r="O13" s="50">
        <f t="shared" si="0"/>
        <v>15.840134282252848</v>
      </c>
      <c r="P13" s="43">
        <f t="shared" si="1"/>
        <v>1.1363540030192198</v>
      </c>
      <c r="Q13" s="45">
        <f t="shared" si="4"/>
        <v>6.8767409875320027</v>
      </c>
      <c r="R13" s="43">
        <f t="shared" si="2"/>
        <v>25069.878304841415</v>
      </c>
      <c r="S13" s="43">
        <f t="shared" si="3"/>
        <v>23291.494371746332</v>
      </c>
    </row>
    <row r="14" spans="1:19" ht="17.25" thickBot="1">
      <c r="A14" s="24">
        <v>11</v>
      </c>
      <c r="B14" s="69">
        <v>29.90061230739791</v>
      </c>
      <c r="C14" s="63">
        <v>12.21</v>
      </c>
      <c r="D14" s="60">
        <v>4.0000000000000924E-2</v>
      </c>
      <c r="E14" s="60">
        <v>13.29</v>
      </c>
      <c r="F14" s="60">
        <v>1.8849059482460007</v>
      </c>
      <c r="G14" s="89">
        <v>458.68027711369098</v>
      </c>
      <c r="H14" s="90">
        <v>-157.887527521945</v>
      </c>
      <c r="I14" s="61">
        <v>1</v>
      </c>
      <c r="J14" s="66">
        <v>16.604064735522901</v>
      </c>
      <c r="K14" s="66">
        <v>2.42623059916257E-2</v>
      </c>
      <c r="L14" s="66">
        <v>0.30281297413997998</v>
      </c>
      <c r="M14" s="66">
        <v>3.5425127580507899E-2</v>
      </c>
      <c r="N14" s="68">
        <v>382.51809487878899</v>
      </c>
      <c r="O14" s="50">
        <f t="shared" si="0"/>
        <v>16.458412665782763</v>
      </c>
      <c r="P14" s="43">
        <f t="shared" si="1"/>
        <v>1.0936656143895465</v>
      </c>
      <c r="Q14" s="45">
        <f t="shared" si="4"/>
        <v>6.3804118337610021</v>
      </c>
      <c r="R14" s="43">
        <f t="shared" si="2"/>
        <v>23260.458478394015</v>
      </c>
      <c r="S14" s="43">
        <f t="shared" si="3"/>
        <v>21610.429502129984</v>
      </c>
    </row>
    <row r="15" spans="1:19" ht="17.25" thickBot="1">
      <c r="A15" s="24">
        <v>12</v>
      </c>
      <c r="B15" s="69">
        <v>33.360219849936954</v>
      </c>
      <c r="C15" s="63">
        <v>12.17</v>
      </c>
      <c r="D15" s="60">
        <v>5.0000000000000711E-2</v>
      </c>
      <c r="E15" s="60">
        <v>13.153333333333332</v>
      </c>
      <c r="F15" s="60">
        <v>1.3578128705730137</v>
      </c>
      <c r="G15" s="89">
        <v>460.03808998426399</v>
      </c>
      <c r="H15" s="90">
        <v>-151.959241562665</v>
      </c>
      <c r="I15" s="61">
        <v>1</v>
      </c>
      <c r="J15" s="66">
        <v>16.071567136817599</v>
      </c>
      <c r="K15" s="66">
        <v>2.4536675842527399E-2</v>
      </c>
      <c r="L15" s="66">
        <v>0.30247185537440802</v>
      </c>
      <c r="M15" s="66">
        <v>3.5657571159548797E-2</v>
      </c>
      <c r="N15" s="68">
        <v>363.63972047695398</v>
      </c>
      <c r="O15" s="50">
        <f t="shared" si="0"/>
        <v>17.037416186794236</v>
      </c>
      <c r="P15" s="43">
        <f t="shared" si="1"/>
        <v>1.0564982273516255</v>
      </c>
      <c r="Q15" s="45">
        <f t="shared" si="4"/>
        <v>5.9282859592800037</v>
      </c>
      <c r="R15" s="43">
        <f t="shared" si="2"/>
        <v>21612.186328510907</v>
      </c>
      <c r="S15" s="43">
        <f t="shared" si="3"/>
        <v>20079.080963645269</v>
      </c>
    </row>
    <row r="16" spans="1:19" ht="17.25" thickBot="1">
      <c r="A16" s="24">
        <v>13</v>
      </c>
      <c r="B16" s="69">
        <v>36.634753790136166</v>
      </c>
      <c r="C16" s="63">
        <v>12.12</v>
      </c>
      <c r="D16" s="60">
        <v>3.9999999999999147E-2</v>
      </c>
      <c r="E16" s="60">
        <v>13.153333333333332</v>
      </c>
      <c r="F16" s="60">
        <v>1.2163267572860263</v>
      </c>
      <c r="G16" s="89">
        <v>461.25441674155002</v>
      </c>
      <c r="H16" s="90">
        <v>-146.37061175927801</v>
      </c>
      <c r="I16" s="61">
        <v>1</v>
      </c>
      <c r="J16" s="66">
        <v>15.581541449583</v>
      </c>
      <c r="K16" s="66">
        <v>2.47876792817735E-2</v>
      </c>
      <c r="L16" s="66">
        <v>0.30213797451135499</v>
      </c>
      <c r="M16" s="66">
        <v>3.5868894545189899E-2</v>
      </c>
      <c r="N16" s="68">
        <v>345.77125506447902</v>
      </c>
      <c r="O16" s="50">
        <f t="shared" si="0"/>
        <v>17.587793560810869</v>
      </c>
      <c r="P16" s="43">
        <f t="shared" si="1"/>
        <v>1.0234370751375892</v>
      </c>
      <c r="Q16" s="45">
        <f t="shared" si="4"/>
        <v>5.5886298033869934</v>
      </c>
      <c r="R16" s="43">
        <f t="shared" si="2"/>
        <v>20373.934297619166</v>
      </c>
      <c r="S16" s="43">
        <f t="shared" si="3"/>
        <v>18928.666914656893</v>
      </c>
    </row>
    <row r="17" spans="1:19" ht="17.25" thickBot="1">
      <c r="A17" s="24">
        <v>14</v>
      </c>
      <c r="B17" s="69">
        <v>39.738018360484205</v>
      </c>
      <c r="C17" s="63">
        <v>12.08</v>
      </c>
      <c r="D17" s="60">
        <v>5.0000000000000711E-2</v>
      </c>
      <c r="E17" s="60">
        <v>13.153333333333332</v>
      </c>
      <c r="F17" s="60">
        <v>1.2145686609949848</v>
      </c>
      <c r="G17" s="89">
        <v>462.468985402545</v>
      </c>
      <c r="H17" s="90">
        <v>-141.05882341017301</v>
      </c>
      <c r="I17" s="61">
        <v>1</v>
      </c>
      <c r="J17" s="66">
        <v>15.147513465793301</v>
      </c>
      <c r="K17" s="66">
        <v>2.5021912482342298E-2</v>
      </c>
      <c r="L17" s="66">
        <v>0.30183473755141199</v>
      </c>
      <c r="M17" s="66">
        <v>3.6070588064910598E-2</v>
      </c>
      <c r="N17" s="68">
        <v>328.83737175354599</v>
      </c>
      <c r="O17" s="50">
        <f t="shared" si="0"/>
        <v>18.116676250169224</v>
      </c>
      <c r="P17" s="43">
        <f t="shared" si="1"/>
        <v>0.99355973200834047</v>
      </c>
      <c r="Q17" s="45">
        <f t="shared" si="4"/>
        <v>5.3117883491050009</v>
      </c>
      <c r="R17" s="43">
        <f t="shared" si="2"/>
        <v>19364.679829380755</v>
      </c>
      <c r="S17" s="43">
        <f t="shared" si="3"/>
        <v>17991.006010172357</v>
      </c>
    </row>
    <row r="18" spans="1:19" ht="17.25" thickBot="1">
      <c r="A18" s="24">
        <v>15</v>
      </c>
      <c r="B18" s="69">
        <v>42.680068285890236</v>
      </c>
      <c r="C18" s="63">
        <v>12.03</v>
      </c>
      <c r="D18" s="60">
        <v>4.9999999999998934E-2</v>
      </c>
      <c r="E18" s="60">
        <v>13.003333333333334</v>
      </c>
      <c r="F18" s="60">
        <v>1.1496622433169819</v>
      </c>
      <c r="G18" s="89">
        <v>463.61864764586198</v>
      </c>
      <c r="H18" s="90">
        <v>-136.024530355487</v>
      </c>
      <c r="I18" s="61">
        <v>1</v>
      </c>
      <c r="J18" s="66">
        <v>14.741113718306201</v>
      </c>
      <c r="K18" s="66">
        <v>2.5238818044492701E-2</v>
      </c>
      <c r="L18" s="66">
        <v>0.30154537157908201</v>
      </c>
      <c r="M18" s="66">
        <v>3.6258912709676197E-2</v>
      </c>
      <c r="N18" s="68">
        <v>312.78320395625201</v>
      </c>
      <c r="O18" s="50">
        <f t="shared" si="0"/>
        <v>18.626092658805952</v>
      </c>
      <c r="P18" s="43">
        <f t="shared" si="1"/>
        <v>0.96638625876748496</v>
      </c>
      <c r="Q18" s="45">
        <f t="shared" si="4"/>
        <v>5.0342930546860032</v>
      </c>
      <c r="R18" s="43">
        <f t="shared" si="2"/>
        <v>18353.041718557106</v>
      </c>
      <c r="S18" s="43">
        <f t="shared" si="3"/>
        <v>17051.130551744514</v>
      </c>
    </row>
    <row r="19" spans="1:19" ht="17.25" thickBot="1">
      <c r="A19" s="24">
        <v>16</v>
      </c>
      <c r="B19" s="69">
        <v>45.472688492171201</v>
      </c>
      <c r="C19" s="63">
        <v>11.98</v>
      </c>
      <c r="D19" s="60">
        <v>7.0000000000000284E-2</v>
      </c>
      <c r="E19" s="60">
        <v>13.003333333333334</v>
      </c>
      <c r="F19" s="60">
        <v>1.1614468943899965</v>
      </c>
      <c r="G19" s="89">
        <v>464.78009454025198</v>
      </c>
      <c r="H19" s="90">
        <v>-131.226448574263</v>
      </c>
      <c r="I19" s="61">
        <v>1</v>
      </c>
      <c r="J19" s="66">
        <v>14.3675413779496</v>
      </c>
      <c r="K19" s="66">
        <v>2.5442483131872501E-2</v>
      </c>
      <c r="L19" s="66">
        <v>0.30128156351948698</v>
      </c>
      <c r="M19" s="66">
        <v>3.64404079821238E-2</v>
      </c>
      <c r="N19" s="68">
        <v>297.54444373040002</v>
      </c>
      <c r="O19" s="50">
        <f t="shared" si="0"/>
        <v>19.12518244263206</v>
      </c>
      <c r="P19" s="43">
        <f t="shared" si="1"/>
        <v>0.9411674923359733</v>
      </c>
      <c r="Q19" s="45">
        <f t="shared" si="4"/>
        <v>4.7980817812239991</v>
      </c>
      <c r="R19" s="43">
        <f t="shared" si="2"/>
        <v>17491.908822805959</v>
      </c>
      <c r="S19" s="43">
        <f t="shared" si="3"/>
        <v>16251.083908086093</v>
      </c>
    </row>
    <row r="20" spans="1:19" ht="17.25" thickBot="1">
      <c r="A20" s="24">
        <v>17</v>
      </c>
      <c r="B20" s="69">
        <v>48.122255566940112</v>
      </c>
      <c r="C20" s="63">
        <v>11.91</v>
      </c>
      <c r="D20" s="60">
        <v>5.0000000000000711E-2</v>
      </c>
      <c r="E20" s="60">
        <v>13.003333333333334</v>
      </c>
      <c r="F20" s="60">
        <v>1.0764512573530283</v>
      </c>
      <c r="G20" s="89">
        <v>465.85654579760501</v>
      </c>
      <c r="H20" s="90">
        <v>-126.68146740276801</v>
      </c>
      <c r="I20" s="61">
        <v>1</v>
      </c>
      <c r="J20" s="66">
        <v>14.0029630397314</v>
      </c>
      <c r="K20" s="66">
        <v>2.5630841423656299E-2</v>
      </c>
      <c r="L20" s="66">
        <v>0.30102291912342599</v>
      </c>
      <c r="M20" s="66">
        <v>3.6608588495893497E-2</v>
      </c>
      <c r="N20" s="68">
        <v>283.08629533488801</v>
      </c>
      <c r="O20" s="50">
        <f t="shared" si="0"/>
        <v>19.622786087250294</v>
      </c>
      <c r="P20" s="43">
        <f t="shared" si="1"/>
        <v>0.91730093371885235</v>
      </c>
      <c r="Q20" s="45">
        <f t="shared" si="4"/>
        <v>4.5449811714949959</v>
      </c>
      <c r="R20" s="43">
        <f t="shared" si="2"/>
        <v>16569.204085737696</v>
      </c>
      <c r="S20" s="43">
        <f t="shared" si="3"/>
        <v>15393.833149670612</v>
      </c>
    </row>
    <row r="21" spans="1:19" ht="17.25" thickBot="1">
      <c r="A21" s="24">
        <v>18</v>
      </c>
      <c r="B21" s="69">
        <v>50.638313793819691</v>
      </c>
      <c r="C21" s="63">
        <v>11.86</v>
      </c>
      <c r="D21" s="60">
        <v>4.9999999999998934E-2</v>
      </c>
      <c r="E21" s="60">
        <v>12.776</v>
      </c>
      <c r="F21" s="60">
        <v>0.97922582464400421</v>
      </c>
      <c r="G21" s="89">
        <v>466.83577162224901</v>
      </c>
      <c r="H21" s="90">
        <v>-122.38141844330499</v>
      </c>
      <c r="I21" s="61">
        <v>1</v>
      </c>
      <c r="J21" s="66">
        <v>13.6882133674294</v>
      </c>
      <c r="K21" s="66">
        <v>2.5805588970703099E-2</v>
      </c>
      <c r="L21" s="66">
        <v>0.30077547467187798</v>
      </c>
      <c r="M21" s="66">
        <v>3.6763252309915603E-2</v>
      </c>
      <c r="N21" s="68">
        <v>269.35667755604902</v>
      </c>
      <c r="O21" s="50">
        <f t="shared" si="0"/>
        <v>20.104177994820823</v>
      </c>
      <c r="P21" s="43">
        <f t="shared" si="1"/>
        <v>0.89533628306698765</v>
      </c>
      <c r="Q21" s="45">
        <f t="shared" si="4"/>
        <v>4.3000489594630125</v>
      </c>
      <c r="R21" s="43">
        <f t="shared" si="2"/>
        <v>15676.278096564851</v>
      </c>
      <c r="S21" s="43">
        <f t="shared" si="3"/>
        <v>14564.248721764194</v>
      </c>
    </row>
    <row r="22" spans="1:19" ht="17.25" thickBot="1">
      <c r="A22" s="24">
        <v>19</v>
      </c>
      <c r="B22" s="69">
        <v>53.027471349405445</v>
      </c>
      <c r="C22" s="63">
        <v>11.81</v>
      </c>
      <c r="D22" s="60">
        <v>7.0000000000000284E-2</v>
      </c>
      <c r="E22" s="60">
        <v>12.776</v>
      </c>
      <c r="F22" s="60">
        <v>0.98394353080101382</v>
      </c>
      <c r="G22" s="89">
        <v>467.81971515305003</v>
      </c>
      <c r="H22" s="90">
        <v>-118.28302852740801</v>
      </c>
      <c r="I22" s="61">
        <v>1</v>
      </c>
      <c r="J22" s="66">
        <v>13.395980577722799</v>
      </c>
      <c r="K22" s="66">
        <v>2.59702427006064E-2</v>
      </c>
      <c r="L22" s="66">
        <v>0.30054824747598602</v>
      </c>
      <c r="M22" s="66">
        <v>3.6912417861291201E-2</v>
      </c>
      <c r="N22" s="68">
        <v>256.31953091882701</v>
      </c>
      <c r="O22" s="50">
        <f t="shared" si="0"/>
        <v>20.554731682357815</v>
      </c>
      <c r="P22" s="43">
        <f t="shared" si="1"/>
        <v>0.87571077444175305</v>
      </c>
      <c r="Q22" s="45">
        <f t="shared" si="4"/>
        <v>4.0983899158969876</v>
      </c>
      <c r="R22" s="43">
        <f t="shared" si="2"/>
        <v>14941.108967694499</v>
      </c>
      <c r="S22" s="43">
        <f t="shared" si="3"/>
        <v>13881.230343328003</v>
      </c>
    </row>
    <row r="23" spans="1:19" ht="17.25" thickBot="1">
      <c r="A23" s="24">
        <v>20</v>
      </c>
      <c r="B23" s="69">
        <v>55.295715963715317</v>
      </c>
      <c r="C23" s="63">
        <v>11.74</v>
      </c>
      <c r="D23" s="60">
        <v>7.0000000000000284E-2</v>
      </c>
      <c r="E23" s="60">
        <v>12.776</v>
      </c>
      <c r="F23" s="60">
        <v>0.88732646650299785</v>
      </c>
      <c r="G23" s="89">
        <v>468.70704161955302</v>
      </c>
      <c r="H23" s="90">
        <v>-114.405314274047</v>
      </c>
      <c r="I23" s="61">
        <v>1</v>
      </c>
      <c r="J23" s="66">
        <v>13.1049833977895</v>
      </c>
      <c r="K23" s="66">
        <v>2.6122265283190501E-2</v>
      </c>
      <c r="L23" s="66">
        <v>0.30032095285611898</v>
      </c>
      <c r="M23" s="66">
        <v>3.7049128007663398E-2</v>
      </c>
      <c r="N23" s="68">
        <v>243.94218159889201</v>
      </c>
      <c r="O23" s="50">
        <f t="shared" si="0"/>
        <v>21.007097699916095</v>
      </c>
      <c r="P23" s="43">
        <f t="shared" si="1"/>
        <v>0.85685325298753168</v>
      </c>
      <c r="Q23" s="45">
        <f t="shared" si="4"/>
        <v>3.8777142533610061</v>
      </c>
      <c r="R23" s="43">
        <f t="shared" si="2"/>
        <v>14136.612765983868</v>
      </c>
      <c r="S23" s="43">
        <f t="shared" si="3"/>
        <v>13133.802752081345</v>
      </c>
    </row>
    <row r="24" spans="1:19" ht="17.25" thickBot="1">
      <c r="A24" s="24">
        <v>21</v>
      </c>
      <c r="B24" s="69">
        <v>57.447317783987131</v>
      </c>
      <c r="C24" s="63">
        <v>11.67</v>
      </c>
      <c r="D24" s="60">
        <v>1.9999999999999574E-2</v>
      </c>
      <c r="E24" s="60">
        <v>12.776</v>
      </c>
      <c r="F24" s="60">
        <v>0.89798998822396925</v>
      </c>
      <c r="G24" s="89">
        <v>469.60503160777699</v>
      </c>
      <c r="H24" s="90">
        <v>-110.710841031222</v>
      </c>
      <c r="I24" s="61">
        <v>1</v>
      </c>
      <c r="J24" s="66">
        <v>12.8326433421256</v>
      </c>
      <c r="K24" s="66">
        <v>2.62659084283977E-2</v>
      </c>
      <c r="L24" s="66">
        <v>0.30011301646225502</v>
      </c>
      <c r="M24" s="66">
        <v>3.7181624719772099E-2</v>
      </c>
      <c r="N24" s="68">
        <v>232.20132827165301</v>
      </c>
      <c r="O24" s="50">
        <f t="shared" si="0"/>
        <v>21.463349170602104</v>
      </c>
      <c r="P24" s="43">
        <f t="shared" si="1"/>
        <v>0.83863892149013819</v>
      </c>
      <c r="Q24" s="45">
        <f t="shared" si="4"/>
        <v>3.6944732428249978</v>
      </c>
      <c r="R24" s="43">
        <f t="shared" si="2"/>
        <v>13468.588502321354</v>
      </c>
      <c r="S24" s="43">
        <f t="shared" si="3"/>
        <v>12513.166178257983</v>
      </c>
    </row>
    <row r="25" spans="1:19" ht="17.25" thickBot="1">
      <c r="A25" s="48">
        <v>22</v>
      </c>
      <c r="B25" s="70">
        <v>59.49719638230404</v>
      </c>
      <c r="C25" s="91">
        <v>11.65</v>
      </c>
      <c r="D25" s="71"/>
      <c r="E25" s="72">
        <v>12.776</v>
      </c>
      <c r="F25" s="72">
        <v>0.90648271614003306</v>
      </c>
      <c r="G25" s="92">
        <v>470.51151432391703</v>
      </c>
      <c r="H25" s="93">
        <v>-107.18059217976599</v>
      </c>
      <c r="I25" s="73">
        <v>1</v>
      </c>
      <c r="J25" s="94">
        <v>12.626707606762601</v>
      </c>
      <c r="K25" s="94">
        <v>2.6403260419393001E-2</v>
      </c>
      <c r="L25" s="94">
        <v>0.29993248448967202</v>
      </c>
      <c r="M25" s="94">
        <v>3.73104152212759E-2</v>
      </c>
      <c r="N25" s="95">
        <v>221.01555786807299</v>
      </c>
      <c r="O25" s="50">
        <f t="shared" si="0"/>
        <v>21.866556633481455</v>
      </c>
      <c r="P25" s="43">
        <f t="shared" si="1"/>
        <v>0.82317487392774535</v>
      </c>
      <c r="Q25" s="45">
        <f t="shared" si="4"/>
        <v>3.5302488514560082</v>
      </c>
      <c r="R25" s="43">
        <f t="shared" si="2"/>
        <v>12869.891312217529</v>
      </c>
      <c r="S25" s="43">
        <f t="shared" si="3"/>
        <v>11956.938817912533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120.51151432391703</v>
      </c>
      <c r="H26" s="58">
        <f>-(H3-H25)</f>
        <v>131.01289295998401</v>
      </c>
      <c r="I26" s="59"/>
      <c r="J26" s="59"/>
      <c r="K26" s="59"/>
      <c r="L26" s="59"/>
      <c r="M26" s="59"/>
      <c r="N26" s="59"/>
      <c r="O26" s="47">
        <f>AVERAGE(O4:O25)</f>
        <v>16.428919228023108</v>
      </c>
      <c r="P26" s="44">
        <f>SUM(P4:P25)</f>
        <v>25.399266393579193</v>
      </c>
      <c r="Q26" s="42"/>
      <c r="R26" s="44">
        <f>AVERAGE(R4:R25)</f>
        <v>21710.054547555133</v>
      </c>
      <c r="S26" s="44">
        <f>AVERAGE(S4:S25)</f>
        <v>20170.006697122051</v>
      </c>
    </row>
    <row r="27" spans="1:19" ht="17.25" thickBot="1">
      <c r="O27" s="37"/>
      <c r="P27" s="37"/>
      <c r="Q27" s="37"/>
      <c r="R27" s="38"/>
      <c r="S27" s="44">
        <f>S26*C37*2/1000/1000</f>
        <v>14.149392439678277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470.51151432391703</v>
      </c>
      <c r="P30" s="46">
        <f>S26</f>
        <v>20170.006697122051</v>
      </c>
      <c r="Q30" s="46">
        <f>P26</f>
        <v>25.399266393579193</v>
      </c>
      <c r="R30" s="46">
        <f>O26</f>
        <v>16.428919228023108</v>
      </c>
      <c r="S30" s="46">
        <f>S27</f>
        <v>14.149392439678277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12616541.59204646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2"/>
  <dimension ref="A1:S38"/>
  <sheetViews>
    <sheetView topLeftCell="A10" zoomScale="85" zoomScaleNormal="85" workbookViewId="0">
      <selection activeCell="C30" sqref="C30:C38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0.6584987238285156</v>
      </c>
      <c r="C4" s="63">
        <v>12.51</v>
      </c>
      <c r="D4" s="60">
        <v>6.0000000000000497E-2</v>
      </c>
      <c r="E4" s="60">
        <v>13.536666666666665</v>
      </c>
      <c r="F4" s="60">
        <v>19.205510257383992</v>
      </c>
      <c r="G4" s="89">
        <v>369.20551025738399</v>
      </c>
      <c r="H4" s="90">
        <v>-231.51056931603699</v>
      </c>
      <c r="I4" s="61">
        <v>1</v>
      </c>
      <c r="J4" s="66">
        <v>25.940967220013398</v>
      </c>
      <c r="K4" s="66">
        <v>1.96020233685371E-2</v>
      </c>
      <c r="L4" s="66">
        <v>0.292815270694325</v>
      </c>
      <c r="M4" s="66">
        <v>2.7614829625140998E-2</v>
      </c>
      <c r="N4" s="68">
        <v>596.29499440017503</v>
      </c>
      <c r="O4" s="50">
        <f t="shared" ref="O4:O25" si="0">$C$35/$C$34/AVERAGE(J3:J4)</f>
        <v>11.519846930537639</v>
      </c>
      <c r="P4" s="43">
        <f t="shared" ref="P4:P25" si="1">$C$33/O4</f>
        <v>1.5625207616504264</v>
      </c>
      <c r="Q4" s="45">
        <f>H4-H3</f>
        <v>6.6678599253410198</v>
      </c>
      <c r="R4" s="43">
        <f t="shared" ref="R4:R25" si="2">$C$35*3600*Q4/$C$36*($C$30/$C$32)</f>
        <v>26739.218607130279</v>
      </c>
      <c r="S4" s="43">
        <f t="shared" ref="S4:S25" si="3">R4*$C$32/$C$30</f>
        <v>24842.41654944919</v>
      </c>
    </row>
    <row r="5" spans="1:19" ht="17.25" thickBot="1">
      <c r="A5" s="24">
        <v>2</v>
      </c>
      <c r="B5" s="69">
        <v>1.6950675739224819</v>
      </c>
      <c r="C5" s="63">
        <v>12.45</v>
      </c>
      <c r="D5" s="60">
        <v>9.9999999999997868E-3</v>
      </c>
      <c r="E5" s="60">
        <v>13.536666666666665</v>
      </c>
      <c r="F5" s="60">
        <v>18.016440501713021</v>
      </c>
      <c r="G5" s="89">
        <v>387.22195075909701</v>
      </c>
      <c r="H5" s="90">
        <v>-224.52391789222901</v>
      </c>
      <c r="I5" s="61">
        <v>1</v>
      </c>
      <c r="J5" s="66">
        <v>24.701194187497801</v>
      </c>
      <c r="K5" s="66">
        <v>2.0156874334197699E-2</v>
      </c>
      <c r="L5" s="66">
        <v>0.295739562536383</v>
      </c>
      <c r="M5" s="66">
        <v>2.8949678927629299E-2</v>
      </c>
      <c r="N5" s="68">
        <v>590.07301457581298</v>
      </c>
      <c r="O5" s="50">
        <f t="shared" si="0"/>
        <v>12.0922795610037</v>
      </c>
      <c r="P5" s="43">
        <f t="shared" si="1"/>
        <v>1.4885530812608785</v>
      </c>
      <c r="Q5" s="45">
        <f t="shared" ref="Q5:Q25" si="4">H5-H4</f>
        <v>6.9866514238079844</v>
      </c>
      <c r="R5" s="43">
        <f t="shared" si="2"/>
        <v>28017.625121821249</v>
      </c>
      <c r="S5" s="43">
        <f t="shared" si="3"/>
        <v>26030.136640454912</v>
      </c>
    </row>
    <row r="6" spans="1:19" ht="17.25" thickBot="1">
      <c r="A6" s="24">
        <v>3</v>
      </c>
      <c r="B6" s="69">
        <v>3.2124210842880863</v>
      </c>
      <c r="C6" s="63">
        <v>12.44</v>
      </c>
      <c r="D6" s="60">
        <v>3.9999999999999147E-2</v>
      </c>
      <c r="E6" s="60">
        <v>13.42</v>
      </c>
      <c r="F6" s="60">
        <v>15.947324219200993</v>
      </c>
      <c r="G6" s="89">
        <v>403.16927497829801</v>
      </c>
      <c r="H6" s="90">
        <v>-217.34054762445399</v>
      </c>
      <c r="I6" s="61">
        <v>1</v>
      </c>
      <c r="J6" s="66">
        <v>23.613661164789299</v>
      </c>
      <c r="K6" s="66">
        <v>2.0702109231030299E-2</v>
      </c>
      <c r="L6" s="66">
        <v>0.29819904980921202</v>
      </c>
      <c r="M6" s="66">
        <v>3.0174890591169502E-2</v>
      </c>
      <c r="N6" s="68">
        <v>580.96513628382695</v>
      </c>
      <c r="O6" s="50">
        <f t="shared" si="0"/>
        <v>12.674759529919809</v>
      </c>
      <c r="P6" s="43">
        <f t="shared" si="1"/>
        <v>1.4201452861894164</v>
      </c>
      <c r="Q6" s="45">
        <f t="shared" si="4"/>
        <v>7.1833702677750182</v>
      </c>
      <c r="R6" s="43">
        <f t="shared" si="2"/>
        <v>28806.500147972529</v>
      </c>
      <c r="S6" s="43">
        <f t="shared" si="3"/>
        <v>26763.051176703993</v>
      </c>
    </row>
    <row r="7" spans="1:19" ht="17.25" thickBot="1">
      <c r="A7" s="24">
        <v>4</v>
      </c>
      <c r="B7" s="69">
        <v>5.2799397630530098</v>
      </c>
      <c r="C7" s="63">
        <v>12.4</v>
      </c>
      <c r="D7" s="60">
        <v>7.0000000000000284E-2</v>
      </c>
      <c r="E7" s="60">
        <v>13.42</v>
      </c>
      <c r="F7" s="60">
        <v>14.425096551313004</v>
      </c>
      <c r="G7" s="89">
        <v>417.59437152961101</v>
      </c>
      <c r="H7" s="90">
        <v>-209.69249711390401</v>
      </c>
      <c r="I7" s="61">
        <v>1</v>
      </c>
      <c r="J7" s="66">
        <v>22.481481386422399</v>
      </c>
      <c r="K7" s="66">
        <v>2.1254734907571501E-2</v>
      </c>
      <c r="L7" s="66">
        <v>0.30024989243822198</v>
      </c>
      <c r="M7" s="66">
        <v>3.1326588780154901E-2</v>
      </c>
      <c r="N7" s="68">
        <v>568.55490467730999</v>
      </c>
      <c r="O7" s="50">
        <f t="shared" si="0"/>
        <v>13.285112908214675</v>
      </c>
      <c r="P7" s="43">
        <f t="shared" si="1"/>
        <v>1.3549000391912316</v>
      </c>
      <c r="Q7" s="45">
        <f t="shared" si="4"/>
        <v>7.6480505105499788</v>
      </c>
      <c r="R7" s="43">
        <f t="shared" si="2"/>
        <v>30669.944601379906</v>
      </c>
      <c r="S7" s="43">
        <f t="shared" si="3"/>
        <v>28494.308324059915</v>
      </c>
    </row>
    <row r="8" spans="1:19" ht="17.25" thickBot="1">
      <c r="A8" s="24">
        <v>5</v>
      </c>
      <c r="B8" s="69">
        <v>7.9040440577786253</v>
      </c>
      <c r="C8" s="63">
        <v>12.33</v>
      </c>
      <c r="D8" s="60">
        <v>1.9999999999999574E-2</v>
      </c>
      <c r="E8" s="60">
        <v>13.42</v>
      </c>
      <c r="F8" s="60">
        <v>12.126747892029016</v>
      </c>
      <c r="G8" s="89">
        <v>429.72111942164003</v>
      </c>
      <c r="H8" s="90">
        <v>-201.819694529457</v>
      </c>
      <c r="I8" s="61">
        <v>1</v>
      </c>
      <c r="J8" s="66">
        <v>21.3435784381338</v>
      </c>
      <c r="K8" s="66">
        <v>2.1793533162995201E-2</v>
      </c>
      <c r="L8" s="66">
        <v>0.30178041105007197</v>
      </c>
      <c r="M8" s="66">
        <v>3.2342208301527897E-2</v>
      </c>
      <c r="N8" s="68">
        <v>552.80378117275495</v>
      </c>
      <c r="O8" s="50">
        <f t="shared" si="0"/>
        <v>13.973264971334226</v>
      </c>
      <c r="P8" s="43">
        <f t="shared" si="1"/>
        <v>1.2881742410901469</v>
      </c>
      <c r="Q8" s="45">
        <f t="shared" si="4"/>
        <v>7.8728025844470153</v>
      </c>
      <c r="R8" s="43">
        <f t="shared" si="2"/>
        <v>31571.237505494322</v>
      </c>
      <c r="S8" s="43">
        <f t="shared" si="3"/>
        <v>29331.666142403286</v>
      </c>
    </row>
    <row r="9" spans="1:19" ht="17.25" thickBot="1">
      <c r="A9" s="24">
        <v>6</v>
      </c>
      <c r="B9" s="69">
        <v>11.018936416248959</v>
      </c>
      <c r="C9" s="63">
        <v>12.31</v>
      </c>
      <c r="D9" s="60">
        <v>6.0000000000000497E-2</v>
      </c>
      <c r="E9" s="60">
        <v>13.286666666666667</v>
      </c>
      <c r="F9" s="60">
        <v>9.8943464502169718</v>
      </c>
      <c r="G9" s="89">
        <v>439.615465871857</v>
      </c>
      <c r="H9" s="90">
        <v>-193.83406707716</v>
      </c>
      <c r="I9" s="61">
        <v>1</v>
      </c>
      <c r="J9" s="66">
        <v>20.345230179437401</v>
      </c>
      <c r="K9" s="66">
        <v>2.23143182660973E-2</v>
      </c>
      <c r="L9" s="66">
        <v>0.30286071405717302</v>
      </c>
      <c r="M9" s="66">
        <v>3.3217383681079099E-2</v>
      </c>
      <c r="N9" s="68">
        <v>534.10671400957995</v>
      </c>
      <c r="O9" s="50">
        <f t="shared" si="0"/>
        <v>14.689294168387185</v>
      </c>
      <c r="P9" s="43">
        <f t="shared" si="1"/>
        <v>1.2253822269239989</v>
      </c>
      <c r="Q9" s="45">
        <f t="shared" si="4"/>
        <v>7.9856274522969954</v>
      </c>
      <c r="R9" s="43">
        <f t="shared" si="2"/>
        <v>32023.683843530871</v>
      </c>
      <c r="S9" s="43">
        <f t="shared" si="3"/>
        <v>29752.017258900745</v>
      </c>
    </row>
    <row r="10" spans="1:19" ht="17.25" thickBot="1">
      <c r="A10" s="24">
        <v>7</v>
      </c>
      <c r="B10" s="69">
        <v>14.509205508680601</v>
      </c>
      <c r="C10" s="63">
        <v>12.25</v>
      </c>
      <c r="D10" s="60">
        <v>3.9999999999999147E-2</v>
      </c>
      <c r="E10" s="60">
        <v>13.286666666666667</v>
      </c>
      <c r="F10" s="60">
        <v>8.2120899731979762</v>
      </c>
      <c r="G10" s="89">
        <v>447.82755584505497</v>
      </c>
      <c r="H10" s="90">
        <v>-185.75192227972599</v>
      </c>
      <c r="I10" s="61">
        <v>1</v>
      </c>
      <c r="J10" s="66">
        <v>19.343536045093799</v>
      </c>
      <c r="K10" s="66">
        <v>2.2815765122045299E-2</v>
      </c>
      <c r="L10" s="66">
        <v>0.30357962914554099</v>
      </c>
      <c r="M10" s="66">
        <v>3.3982987753762101E-2</v>
      </c>
      <c r="N10" s="68">
        <v>513.15645694490399</v>
      </c>
      <c r="O10" s="50">
        <f t="shared" si="0"/>
        <v>15.429534136906302</v>
      </c>
      <c r="P10" s="43">
        <f t="shared" si="1"/>
        <v>1.1665938738192578</v>
      </c>
      <c r="Q10" s="45">
        <f t="shared" si="4"/>
        <v>8.0821447974340117</v>
      </c>
      <c r="R10" s="43">
        <f t="shared" si="2"/>
        <v>32410.734324479075</v>
      </c>
      <c r="S10" s="43">
        <f t="shared" si="3"/>
        <v>30111.611509378054</v>
      </c>
    </row>
    <row r="11" spans="1:19" ht="17.25" thickBot="1">
      <c r="A11" s="24">
        <v>8</v>
      </c>
      <c r="B11" s="69">
        <v>18.24886194616888</v>
      </c>
      <c r="C11" s="63">
        <v>12.21</v>
      </c>
      <c r="D11" s="60">
        <v>5.0000000000000711E-2</v>
      </c>
      <c r="E11" s="60">
        <v>13.286666666666667</v>
      </c>
      <c r="F11" s="60">
        <v>6.4948706976820176</v>
      </c>
      <c r="G11" s="89">
        <v>454.32242654273699</v>
      </c>
      <c r="H11" s="90">
        <v>-177.79865740548999</v>
      </c>
      <c r="I11" s="61">
        <v>1</v>
      </c>
      <c r="J11" s="66">
        <v>18.4529880473671</v>
      </c>
      <c r="K11" s="66">
        <v>2.32853904649672E-2</v>
      </c>
      <c r="L11" s="66">
        <v>0.30398334045717701</v>
      </c>
      <c r="M11" s="66">
        <v>3.46279605415592E-2</v>
      </c>
      <c r="N11" s="68">
        <v>490.70925828367803</v>
      </c>
      <c r="O11" s="50">
        <f t="shared" si="0"/>
        <v>16.201997088807605</v>
      </c>
      <c r="P11" s="43">
        <f t="shared" si="1"/>
        <v>1.1109741534538642</v>
      </c>
      <c r="Q11" s="45">
        <f t="shared" si="4"/>
        <v>7.9532648742359981</v>
      </c>
      <c r="R11" s="43">
        <f t="shared" si="2"/>
        <v>31893.904565148827</v>
      </c>
      <c r="S11" s="43">
        <f t="shared" si="3"/>
        <v>29631.444143417335</v>
      </c>
    </row>
    <row r="12" spans="1:19" ht="17.25" thickBot="1">
      <c r="A12" s="24">
        <v>9</v>
      </c>
      <c r="B12" s="69">
        <v>22.102280629812132</v>
      </c>
      <c r="C12" s="63">
        <v>12.16</v>
      </c>
      <c r="D12" s="60">
        <v>6.0000000000000497E-2</v>
      </c>
      <c r="E12" s="60">
        <v>13.129999999999999</v>
      </c>
      <c r="F12" s="60">
        <v>5.0788472713130091</v>
      </c>
      <c r="G12" s="89">
        <v>459.40127381405</v>
      </c>
      <c r="H12" s="90">
        <v>-170.098467705231</v>
      </c>
      <c r="I12" s="61">
        <v>1</v>
      </c>
      <c r="J12" s="66">
        <v>17.634344249020799</v>
      </c>
      <c r="K12" s="66">
        <v>2.3717428231572201E-2</v>
      </c>
      <c r="L12" s="66">
        <v>0.30413943190279003</v>
      </c>
      <c r="M12" s="66">
        <v>3.516725112026E-2</v>
      </c>
      <c r="N12" s="68">
        <v>467.57920445052002</v>
      </c>
      <c r="O12" s="50">
        <f t="shared" si="0"/>
        <v>16.969366654303595</v>
      </c>
      <c r="P12" s="43">
        <f t="shared" si="1"/>
        <v>1.0607349329348734</v>
      </c>
      <c r="Q12" s="45">
        <f t="shared" si="4"/>
        <v>7.7001897002589885</v>
      </c>
      <c r="R12" s="43">
        <f t="shared" si="2"/>
        <v>30879.031355936546</v>
      </c>
      <c r="S12" s="43">
        <f t="shared" si="3"/>
        <v>28688.563075030215</v>
      </c>
    </row>
    <row r="13" spans="1:19" ht="17.25" thickBot="1">
      <c r="A13" s="24">
        <v>10</v>
      </c>
      <c r="B13" s="69">
        <v>25.920276161267886</v>
      </c>
      <c r="C13" s="63">
        <v>12.1</v>
      </c>
      <c r="D13" s="60">
        <v>6.0000000000000497E-2</v>
      </c>
      <c r="E13" s="60">
        <v>13.129999999999999</v>
      </c>
      <c r="F13" s="60">
        <v>2.9198481095589841</v>
      </c>
      <c r="G13" s="89">
        <v>462.32112192360898</v>
      </c>
      <c r="H13" s="90">
        <v>-163.11596796722799</v>
      </c>
      <c r="I13" s="61">
        <v>1</v>
      </c>
      <c r="J13" s="66">
        <v>16.9194093035326</v>
      </c>
      <c r="K13" s="66">
        <v>2.40786444072482E-2</v>
      </c>
      <c r="L13" s="66">
        <v>0.30396456983130798</v>
      </c>
      <c r="M13" s="66">
        <v>3.5538980425314802E-2</v>
      </c>
      <c r="N13" s="68">
        <v>444.66177724433999</v>
      </c>
      <c r="O13" s="50">
        <f t="shared" si="0"/>
        <v>17.72250798691725</v>
      </c>
      <c r="P13" s="43">
        <f t="shared" si="1"/>
        <v>1.0156576040641423</v>
      </c>
      <c r="Q13" s="45">
        <f t="shared" si="4"/>
        <v>6.982499738003014</v>
      </c>
      <c r="R13" s="43">
        <f t="shared" si="2"/>
        <v>28000.976176646902</v>
      </c>
      <c r="S13" s="43">
        <f t="shared" si="3"/>
        <v>26014.668722816521</v>
      </c>
    </row>
    <row r="14" spans="1:19" ht="17.25" thickBot="1">
      <c r="A14" s="24">
        <v>11</v>
      </c>
      <c r="B14" s="69">
        <v>29.594013329642877</v>
      </c>
      <c r="C14" s="63">
        <v>12.04</v>
      </c>
      <c r="D14" s="60">
        <v>3.9999999999999147E-2</v>
      </c>
      <c r="E14" s="60">
        <v>13.129999999999999</v>
      </c>
      <c r="F14" s="60">
        <v>2.0344987217640096</v>
      </c>
      <c r="G14" s="89">
        <v>464.35562064537299</v>
      </c>
      <c r="H14" s="90">
        <v>-156.637430526495</v>
      </c>
      <c r="I14" s="61">
        <v>1</v>
      </c>
      <c r="J14" s="66">
        <v>16.291607085652799</v>
      </c>
      <c r="K14" s="66">
        <v>2.4396333268521399E-2</v>
      </c>
      <c r="L14" s="66">
        <v>0.30367964836983902</v>
      </c>
      <c r="M14" s="66">
        <v>3.58340731317923E-2</v>
      </c>
      <c r="N14" s="68">
        <v>422.61025742530802</v>
      </c>
      <c r="O14" s="50">
        <f t="shared" si="0"/>
        <v>18.439037400629172</v>
      </c>
      <c r="P14" s="43">
        <f t="shared" si="1"/>
        <v>0.97618978740103912</v>
      </c>
      <c r="Q14" s="45">
        <f t="shared" si="4"/>
        <v>6.4785374407329925</v>
      </c>
      <c r="R14" s="43">
        <f t="shared" si="2"/>
        <v>25980.004202529515</v>
      </c>
      <c r="S14" s="43">
        <f t="shared" si="3"/>
        <v>24137.058596902112</v>
      </c>
    </row>
    <row r="15" spans="1:19" ht="17.25" thickBot="1">
      <c r="A15" s="24">
        <v>12</v>
      </c>
      <c r="B15" s="69">
        <v>33.090569463338895</v>
      </c>
      <c r="C15" s="63">
        <v>12</v>
      </c>
      <c r="D15" s="60">
        <v>6.0000000000000497E-2</v>
      </c>
      <c r="E15" s="60">
        <v>12.973333333333333</v>
      </c>
      <c r="F15" s="60">
        <v>1.4717377463690013</v>
      </c>
      <c r="G15" s="89">
        <v>465.827358391742</v>
      </c>
      <c r="H15" s="90">
        <v>-150.617972292876</v>
      </c>
      <c r="I15" s="61">
        <v>1</v>
      </c>
      <c r="J15" s="66">
        <v>15.7612712092655</v>
      </c>
      <c r="K15" s="66">
        <v>2.4678537974341198E-2</v>
      </c>
      <c r="L15" s="66">
        <v>0.303345184015267</v>
      </c>
      <c r="M15" s="66">
        <v>3.6076112599099798E-2</v>
      </c>
      <c r="N15" s="68">
        <v>401.62226254524398</v>
      </c>
      <c r="O15" s="50">
        <f t="shared" si="0"/>
        <v>19.105278710966349</v>
      </c>
      <c r="P15" s="43">
        <f t="shared" si="1"/>
        <v>0.94214799335369426</v>
      </c>
      <c r="Q15" s="45">
        <f t="shared" si="4"/>
        <v>6.019458233618991</v>
      </c>
      <c r="R15" s="43">
        <f t="shared" si="2"/>
        <v>24139.020826385553</v>
      </c>
      <c r="S15" s="43">
        <f t="shared" si="3"/>
        <v>22426.669203601588</v>
      </c>
    </row>
    <row r="16" spans="1:19" ht="17.25" thickBot="1">
      <c r="A16" s="24">
        <v>13</v>
      </c>
      <c r="B16" s="69">
        <v>36.40065346451884</v>
      </c>
      <c r="C16" s="63">
        <v>11.94</v>
      </c>
      <c r="D16" s="60">
        <v>4.9999999999998934E-2</v>
      </c>
      <c r="E16" s="60">
        <v>12.973333333333333</v>
      </c>
      <c r="F16" s="60">
        <v>1.3173275137010023</v>
      </c>
      <c r="G16" s="89">
        <v>467.144685905443</v>
      </c>
      <c r="H16" s="90">
        <v>-144.943393853884</v>
      </c>
      <c r="I16" s="61">
        <v>1</v>
      </c>
      <c r="J16" s="66">
        <v>15.2616651523399</v>
      </c>
      <c r="K16" s="66">
        <v>2.4936394366112401E-2</v>
      </c>
      <c r="L16" s="66">
        <v>0.30301381939488597</v>
      </c>
      <c r="M16" s="66">
        <v>3.6295897742359001E-2</v>
      </c>
      <c r="N16" s="68">
        <v>381.75356219753598</v>
      </c>
      <c r="O16" s="50">
        <f t="shared" si="0"/>
        <v>19.739561922029747</v>
      </c>
      <c r="P16" s="43">
        <f t="shared" si="1"/>
        <v>0.91187434002330314</v>
      </c>
      <c r="Q16" s="45">
        <f t="shared" si="4"/>
        <v>5.6745784389920004</v>
      </c>
      <c r="R16" s="43">
        <f t="shared" si="2"/>
        <v>22755.995939095097</v>
      </c>
      <c r="S16" s="43">
        <f t="shared" si="3"/>
        <v>21141.75206173856</v>
      </c>
    </row>
    <row r="17" spans="1:19" ht="17.25" thickBot="1">
      <c r="A17" s="24">
        <v>14</v>
      </c>
      <c r="B17" s="69">
        <v>39.537761695389939</v>
      </c>
      <c r="C17" s="63">
        <v>11.89</v>
      </c>
      <c r="D17" s="60">
        <v>7.0000000000000284E-2</v>
      </c>
      <c r="E17" s="60">
        <v>12.973333333333333</v>
      </c>
      <c r="F17" s="60">
        <v>1.3103130322800212</v>
      </c>
      <c r="G17" s="89">
        <v>468.45499893772302</v>
      </c>
      <c r="H17" s="90">
        <v>-139.54991446834899</v>
      </c>
      <c r="I17" s="61">
        <v>1</v>
      </c>
      <c r="J17" s="66">
        <v>14.818662546658301</v>
      </c>
      <c r="K17" s="66">
        <v>2.51769665396573E-2</v>
      </c>
      <c r="L17" s="66">
        <v>0.30271259144121998</v>
      </c>
      <c r="M17" s="66">
        <v>3.6505535810045203E-2</v>
      </c>
      <c r="N17" s="68">
        <v>362.92314478961299</v>
      </c>
      <c r="O17" s="50">
        <f t="shared" si="0"/>
        <v>20.358128390120324</v>
      </c>
      <c r="P17" s="43">
        <f t="shared" si="1"/>
        <v>0.88416772185871917</v>
      </c>
      <c r="Q17" s="45">
        <f t="shared" si="4"/>
        <v>5.3934793855350165</v>
      </c>
      <c r="R17" s="43">
        <f t="shared" si="2"/>
        <v>21628.742348767271</v>
      </c>
      <c r="S17" s="43">
        <f t="shared" si="3"/>
        <v>20094.462548187908</v>
      </c>
    </row>
    <row r="18" spans="1:19" ht="17.25" thickBot="1">
      <c r="A18" s="24">
        <v>15</v>
      </c>
      <c r="B18" s="69">
        <v>42.509664469758647</v>
      </c>
      <c r="C18" s="63">
        <v>11.82</v>
      </c>
      <c r="D18" s="60">
        <v>6.0000000000000497E-2</v>
      </c>
      <c r="E18" s="60">
        <v>12.786666666666665</v>
      </c>
      <c r="F18" s="60">
        <v>1.2492971932939554</v>
      </c>
      <c r="G18" s="89">
        <v>469.70429613101697</v>
      </c>
      <c r="H18" s="90">
        <v>-134.438198031881</v>
      </c>
      <c r="I18" s="61">
        <v>1</v>
      </c>
      <c r="J18" s="66">
        <v>14.392604422364901</v>
      </c>
      <c r="K18" s="66">
        <v>2.53996460800242E-2</v>
      </c>
      <c r="L18" s="66">
        <v>0.30242422920200901</v>
      </c>
      <c r="M18" s="66">
        <v>3.6701882332190898E-2</v>
      </c>
      <c r="N18" s="68">
        <v>345.08436919799499</v>
      </c>
      <c r="O18" s="50">
        <f t="shared" si="0"/>
        <v>20.963800507608571</v>
      </c>
      <c r="P18" s="43">
        <f t="shared" si="1"/>
        <v>0.85862293878760709</v>
      </c>
      <c r="Q18" s="45">
        <f t="shared" si="4"/>
        <v>5.1117164364679866</v>
      </c>
      <c r="R18" s="43">
        <f t="shared" si="2"/>
        <v>20498.826427489472</v>
      </c>
      <c r="S18" s="43">
        <f t="shared" si="3"/>
        <v>19044.699561667705</v>
      </c>
    </row>
    <row r="19" spans="1:19" ht="17.25" thickBot="1">
      <c r="A19" s="24">
        <v>16</v>
      </c>
      <c r="B19" s="69">
        <v>45.330942109159722</v>
      </c>
      <c r="C19" s="63">
        <v>11.76</v>
      </c>
      <c r="D19" s="60">
        <v>7.0000000000000284E-2</v>
      </c>
      <c r="E19" s="60">
        <v>12.786666666666665</v>
      </c>
      <c r="F19" s="60">
        <v>1.25830228025103</v>
      </c>
      <c r="G19" s="89">
        <v>470.962598411268</v>
      </c>
      <c r="H19" s="90">
        <v>-129.56632560844699</v>
      </c>
      <c r="I19" s="61">
        <v>1</v>
      </c>
      <c r="J19" s="66">
        <v>14.0114034300477</v>
      </c>
      <c r="K19" s="66">
        <v>2.5608973502379499E-2</v>
      </c>
      <c r="L19" s="66">
        <v>0.30216367632558</v>
      </c>
      <c r="M19" s="66">
        <v>3.6891118163767098E-2</v>
      </c>
      <c r="N19" s="68">
        <v>328.14971739007501</v>
      </c>
      <c r="O19" s="50">
        <f t="shared" si="0"/>
        <v>21.559604422552759</v>
      </c>
      <c r="P19" s="43">
        <f t="shared" si="1"/>
        <v>0.8348947247460079</v>
      </c>
      <c r="Q19" s="45">
        <f t="shared" si="4"/>
        <v>4.8718724234340129</v>
      </c>
      <c r="R19" s="43">
        <f t="shared" si="2"/>
        <v>19537.012357017851</v>
      </c>
      <c r="S19" s="43">
        <f t="shared" si="3"/>
        <v>18151.113771714747</v>
      </c>
    </row>
    <row r="20" spans="1:19" ht="17.25" thickBot="1">
      <c r="A20" s="24">
        <v>17</v>
      </c>
      <c r="B20" s="69">
        <v>48.009600727858</v>
      </c>
      <c r="C20" s="63">
        <v>11.69</v>
      </c>
      <c r="D20" s="60">
        <v>7.0000000000000284E-2</v>
      </c>
      <c r="E20" s="60">
        <v>12.786666666666665</v>
      </c>
      <c r="F20" s="60">
        <v>1.1612435164149701</v>
      </c>
      <c r="G20" s="89">
        <v>472.12384192768297</v>
      </c>
      <c r="H20" s="90">
        <v>-124.951446278693</v>
      </c>
      <c r="I20" s="61">
        <v>1</v>
      </c>
      <c r="J20" s="66">
        <v>13.6505377492356</v>
      </c>
      <c r="K20" s="66">
        <v>2.5802725441931899E-2</v>
      </c>
      <c r="L20" s="66">
        <v>0.30190898824444901</v>
      </c>
      <c r="M20" s="66">
        <v>3.7066108170845602E-2</v>
      </c>
      <c r="N20" s="68">
        <v>312.07113285574002</v>
      </c>
      <c r="O20" s="50">
        <f t="shared" si="0"/>
        <v>22.137968168760466</v>
      </c>
      <c r="P20" s="43">
        <f t="shared" si="1"/>
        <v>0.81308274828041027</v>
      </c>
      <c r="Q20" s="45">
        <f t="shared" si="4"/>
        <v>4.6148793297539896</v>
      </c>
      <c r="R20" s="43">
        <f t="shared" si="2"/>
        <v>18506.427643275321</v>
      </c>
      <c r="S20" s="43">
        <f t="shared" si="3"/>
        <v>17193.635727032481</v>
      </c>
    </row>
    <row r="21" spans="1:19" ht="17.25" thickBot="1">
      <c r="A21" s="24">
        <v>18</v>
      </c>
      <c r="B21" s="69">
        <v>50.550730068335504</v>
      </c>
      <c r="C21" s="63">
        <v>11.62</v>
      </c>
      <c r="D21" s="60">
        <v>5.9999999999998721E-2</v>
      </c>
      <c r="E21" s="60">
        <v>12.511999999999999</v>
      </c>
      <c r="F21" s="60">
        <v>1.0668093193430082</v>
      </c>
      <c r="G21" s="89">
        <v>473.19065124702598</v>
      </c>
      <c r="H21" s="90">
        <v>-120.585266021637</v>
      </c>
      <c r="I21" s="61">
        <v>1</v>
      </c>
      <c r="J21" s="66">
        <v>13.317904726276099</v>
      </c>
      <c r="K21" s="66">
        <v>2.5982158699312301E-2</v>
      </c>
      <c r="L21" s="66">
        <v>0.30166201259358699</v>
      </c>
      <c r="M21" s="66">
        <v>3.7227603711966498E-2</v>
      </c>
      <c r="N21" s="68">
        <v>296.818064537015</v>
      </c>
      <c r="O21" s="50">
        <f t="shared" si="0"/>
        <v>22.707250293344156</v>
      </c>
      <c r="P21" s="43">
        <f t="shared" si="1"/>
        <v>0.79269835702106461</v>
      </c>
      <c r="Q21" s="45">
        <f t="shared" si="4"/>
        <v>4.3661802570560013</v>
      </c>
      <c r="R21" s="43">
        <f t="shared" si="2"/>
        <v>17509.103322320581</v>
      </c>
      <c r="S21" s="43">
        <f t="shared" si="3"/>
        <v>16267.05868003353</v>
      </c>
    </row>
    <row r="22" spans="1:19" ht="17.25" thickBot="1">
      <c r="A22" s="24">
        <v>19</v>
      </c>
      <c r="B22" s="69">
        <v>52.96351539719668</v>
      </c>
      <c r="C22" s="63">
        <v>11.56</v>
      </c>
      <c r="D22" s="60">
        <v>8.9999999999999858E-2</v>
      </c>
      <c r="E22" s="60">
        <v>12.511999999999999</v>
      </c>
      <c r="F22" s="60">
        <v>1.0715915178010391</v>
      </c>
      <c r="G22" s="89">
        <v>474.26224276482702</v>
      </c>
      <c r="H22" s="90">
        <v>-116.423846162076</v>
      </c>
      <c r="I22" s="61">
        <v>1</v>
      </c>
      <c r="J22" s="66">
        <v>13.018851220594099</v>
      </c>
      <c r="K22" s="66">
        <v>2.6151503467670398E-2</v>
      </c>
      <c r="L22" s="66">
        <v>0.30143782791178197</v>
      </c>
      <c r="M22" s="66">
        <v>3.7383547189587703E-2</v>
      </c>
      <c r="N22" s="68">
        <v>282.33537808996402</v>
      </c>
      <c r="O22" s="50">
        <f t="shared" si="0"/>
        <v>23.251883206438407</v>
      </c>
      <c r="P22" s="43">
        <f t="shared" si="1"/>
        <v>0.77413084523905706</v>
      </c>
      <c r="Q22" s="45">
        <f t="shared" si="4"/>
        <v>4.1614198595609935</v>
      </c>
      <c r="R22" s="43">
        <f t="shared" si="2"/>
        <v>16687.98033953358</v>
      </c>
      <c r="S22" s="43">
        <f t="shared" si="3"/>
        <v>15504.183762990091</v>
      </c>
    </row>
    <row r="23" spans="1:19" ht="17.25" thickBot="1">
      <c r="A23" s="24">
        <v>20</v>
      </c>
      <c r="B23" s="69">
        <v>55.252992106880285</v>
      </c>
      <c r="C23" s="63">
        <v>11.47</v>
      </c>
      <c r="D23" s="60">
        <v>7.0000000000000284E-2</v>
      </c>
      <c r="E23" s="60">
        <v>12.511999999999999</v>
      </c>
      <c r="F23" s="60">
        <v>0.97371474656398505</v>
      </c>
      <c r="G23" s="89">
        <v>475.23595751139101</v>
      </c>
      <c r="H23" s="90">
        <v>-112.486495779541</v>
      </c>
      <c r="I23" s="61">
        <v>1</v>
      </c>
      <c r="J23" s="66">
        <v>12.7111366768283</v>
      </c>
      <c r="K23" s="66">
        <v>2.6307758148977799E-2</v>
      </c>
      <c r="L23" s="66">
        <v>0.30121186403899902</v>
      </c>
      <c r="M23" s="66">
        <v>3.7526829515882501E-2</v>
      </c>
      <c r="N23" s="68">
        <v>268.59284869145199</v>
      </c>
      <c r="O23" s="50">
        <f t="shared" si="0"/>
        <v>23.800212256393852</v>
      </c>
      <c r="P23" s="43">
        <f t="shared" si="1"/>
        <v>0.75629577610865029</v>
      </c>
      <c r="Q23" s="45">
        <f t="shared" si="4"/>
        <v>3.9373503825350014</v>
      </c>
      <c r="R23" s="43">
        <f t="shared" si="2"/>
        <v>15789.424761511757</v>
      </c>
      <c r="S23" s="43">
        <f t="shared" si="3"/>
        <v>14669.369092822548</v>
      </c>
    </row>
    <row r="24" spans="1:19" ht="17.25" thickBot="1">
      <c r="A24" s="24">
        <v>21</v>
      </c>
      <c r="B24" s="69">
        <v>57.425343946511319</v>
      </c>
      <c r="C24" s="63">
        <v>11.4</v>
      </c>
      <c r="D24" s="60">
        <v>4.0000000000000924E-2</v>
      </c>
      <c r="E24" s="60">
        <v>12.511999999999999</v>
      </c>
      <c r="F24" s="60">
        <v>0.98293582608897623</v>
      </c>
      <c r="G24" s="89">
        <v>476.21889333747998</v>
      </c>
      <c r="H24" s="90">
        <v>-108.73520450698101</v>
      </c>
      <c r="I24" s="61">
        <v>1</v>
      </c>
      <c r="J24" s="66">
        <v>12.4427297306892</v>
      </c>
      <c r="K24" s="66">
        <v>2.6455860297110698E-2</v>
      </c>
      <c r="L24" s="66">
        <v>0.30100951568555501</v>
      </c>
      <c r="M24" s="66">
        <v>3.7665778624453701E-2</v>
      </c>
      <c r="N24" s="68">
        <v>255.553358534696</v>
      </c>
      <c r="O24" s="50">
        <f t="shared" si="0"/>
        <v>24.345329795107844</v>
      </c>
      <c r="P24" s="43">
        <f t="shared" si="1"/>
        <v>0.73936151826610585</v>
      </c>
      <c r="Q24" s="45">
        <f t="shared" si="4"/>
        <v>3.7512912725599961</v>
      </c>
      <c r="R24" s="43">
        <f t="shared" si="2"/>
        <v>15043.297027699875</v>
      </c>
      <c r="S24" s="43">
        <f t="shared" si="3"/>
        <v>13976.169480867224</v>
      </c>
    </row>
    <row r="25" spans="1:19" ht="17.25" thickBot="1">
      <c r="A25" s="48">
        <v>22</v>
      </c>
      <c r="B25" s="70">
        <v>59.492990464123729</v>
      </c>
      <c r="C25" s="91">
        <v>11.36</v>
      </c>
      <c r="D25" s="71"/>
      <c r="E25" s="72">
        <v>12.511999999999999</v>
      </c>
      <c r="F25" s="72">
        <v>0.99279732991300307</v>
      </c>
      <c r="G25" s="92">
        <v>477.21169066739299</v>
      </c>
      <c r="H25" s="93">
        <v>-105.15066326495401</v>
      </c>
      <c r="I25" s="73">
        <v>1</v>
      </c>
      <c r="J25" s="94">
        <v>12.220199459643201</v>
      </c>
      <c r="K25" s="94">
        <v>2.6597079224201899E-2</v>
      </c>
      <c r="L25" s="94">
        <v>0.30083072934486699</v>
      </c>
      <c r="M25" s="94">
        <v>3.7801033127269297E-2</v>
      </c>
      <c r="N25" s="95">
        <v>243.14235957854299</v>
      </c>
      <c r="O25" s="50">
        <f t="shared" si="0"/>
        <v>24.829944918024744</v>
      </c>
      <c r="P25" s="43">
        <f t="shared" si="1"/>
        <v>0.72493112890207434</v>
      </c>
      <c r="Q25" s="45">
        <f t="shared" si="4"/>
        <v>3.5845412420270009</v>
      </c>
      <c r="R25" s="43">
        <f t="shared" si="2"/>
        <v>14374.601888766018</v>
      </c>
      <c r="S25" s="43">
        <f t="shared" si="3"/>
        <v>13354.909621704513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127.21169066739299</v>
      </c>
      <c r="H26" s="58">
        <f>-(H3-H25)</f>
        <v>133.02776597642401</v>
      </c>
      <c r="I26" s="59"/>
      <c r="J26" s="59"/>
      <c r="K26" s="59"/>
      <c r="L26" s="59"/>
      <c r="M26" s="59"/>
      <c r="N26" s="59"/>
      <c r="O26" s="47">
        <f>AVERAGE(O4:O25)</f>
        <v>18.445271087650379</v>
      </c>
      <c r="P26" s="44">
        <f>SUM(P4:P25)</f>
        <v>22.702034080565966</v>
      </c>
      <c r="Q26" s="42"/>
      <c r="R26" s="44">
        <f>AVERAGE(R4:R25)</f>
        <v>24248.331515178739</v>
      </c>
      <c r="S26" s="44">
        <f>AVERAGE(S4:S25)</f>
        <v>22528.225711448966</v>
      </c>
    </row>
    <row r="27" spans="1:19" ht="17.25" thickBot="1">
      <c r="O27" s="37"/>
      <c r="P27" s="37"/>
      <c r="Q27" s="37"/>
      <c r="R27" s="38"/>
      <c r="S27" s="44">
        <f>S26*C37*2/1000/1000</f>
        <v>15.803698597999176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477.21169066739299</v>
      </c>
      <c r="P30" s="46">
        <f>S26</f>
        <v>22528.225711448966</v>
      </c>
      <c r="Q30" s="46">
        <f>P26</f>
        <v>22.702034080565966</v>
      </c>
      <c r="R30" s="46">
        <f>O26</f>
        <v>18.445271087650379</v>
      </c>
      <c r="S30" s="46">
        <f>S27</f>
        <v>15.803698597999176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12810573.863529632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3"/>
  <dimension ref="A1:S38"/>
  <sheetViews>
    <sheetView topLeftCell="A7" zoomScale="85" zoomScaleNormal="85" workbookViewId="0">
      <selection activeCell="I32" sqref="I32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0.71266205175170017</v>
      </c>
      <c r="C4" s="63">
        <v>13.09</v>
      </c>
      <c r="D4" s="60">
        <v>7.0000000000000284E-2</v>
      </c>
      <c r="E4" s="60">
        <v>14.113333333333333</v>
      </c>
      <c r="F4" s="60">
        <v>17.012438989816019</v>
      </c>
      <c r="G4" s="89">
        <v>367.01243898981602</v>
      </c>
      <c r="H4" s="90">
        <v>-232.16723238156399</v>
      </c>
      <c r="I4" s="61">
        <v>1</v>
      </c>
      <c r="J4" s="66">
        <v>27.220154746610799</v>
      </c>
      <c r="K4" s="66">
        <v>1.9573601624481501E-2</v>
      </c>
      <c r="L4" s="66">
        <v>0.29274972868264498</v>
      </c>
      <c r="M4" s="66">
        <v>2.7462964091888399E-2</v>
      </c>
      <c r="N4" s="68">
        <v>541.79080028624196</v>
      </c>
      <c r="O4" s="50">
        <f t="shared" ref="O4:O25" si="0">$C$35/$C$34/AVERAGE(J3:J4)</f>
        <v>9.9972758814087843</v>
      </c>
      <c r="P4" s="43">
        <f t="shared" ref="P4:P25" si="1">$C$33/O4</f>
        <v>1.8004904749576138</v>
      </c>
      <c r="Q4" s="45">
        <f>H4-H3</f>
        <v>6.1205715350299954</v>
      </c>
      <c r="R4" s="43">
        <f t="shared" ref="R4:R25" si="2">$C$35*3600*Q4/$C$36*($C$30/$C$32)</f>
        <v>22313.183500364361</v>
      </c>
      <c r="S4" s="43">
        <f t="shared" ref="S4:S25" si="3">R4*$C$32/$C$30</f>
        <v>20730.351443872602</v>
      </c>
    </row>
    <row r="5" spans="1:19" ht="17.25" thickBot="1">
      <c r="A5" s="24">
        <v>2</v>
      </c>
      <c r="B5" s="69">
        <v>1.7661992345869737</v>
      </c>
      <c r="C5" s="63">
        <v>13.02</v>
      </c>
      <c r="D5" s="60">
        <v>1.9999999999999574E-2</v>
      </c>
      <c r="E5" s="60">
        <v>14.113333333333333</v>
      </c>
      <c r="F5" s="60">
        <v>15.976680710119979</v>
      </c>
      <c r="G5" s="89">
        <v>382.989119699936</v>
      </c>
      <c r="H5" s="90">
        <v>-225.754035297614</v>
      </c>
      <c r="I5" s="61">
        <v>1</v>
      </c>
      <c r="J5" s="66">
        <v>25.9822415427031</v>
      </c>
      <c r="K5" s="66">
        <v>2.0074759851532498E-2</v>
      </c>
      <c r="L5" s="66">
        <v>0.29528794452111901</v>
      </c>
      <c r="M5" s="66">
        <v>2.8650880215931498E-2</v>
      </c>
      <c r="N5" s="68">
        <v>536.04186225229898</v>
      </c>
      <c r="O5" s="50">
        <f t="shared" si="0"/>
        <v>10.463971140475918</v>
      </c>
      <c r="P5" s="43">
        <f t="shared" si="1"/>
        <v>1.7201882304867797</v>
      </c>
      <c r="Q5" s="45">
        <f t="shared" ref="Q5:Q25" si="4">H5-H4</f>
        <v>6.4131970839499957</v>
      </c>
      <c r="R5" s="43">
        <f t="shared" si="2"/>
        <v>23379.980535996885</v>
      </c>
      <c r="S5" s="43">
        <f t="shared" si="3"/>
        <v>21721.473014113017</v>
      </c>
    </row>
    <row r="6" spans="1:19" ht="17.25" thickBot="1">
      <c r="A6" s="24">
        <v>3</v>
      </c>
      <c r="B6" s="69">
        <v>3.2331439920168625</v>
      </c>
      <c r="C6" s="63">
        <v>13</v>
      </c>
      <c r="D6" s="60">
        <v>5.0000000000000711E-2</v>
      </c>
      <c r="E6" s="60">
        <v>13.98</v>
      </c>
      <c r="F6" s="60">
        <v>14.249889083470975</v>
      </c>
      <c r="G6" s="89">
        <v>397.23900878340697</v>
      </c>
      <c r="H6" s="90">
        <v>-219.16026577060899</v>
      </c>
      <c r="I6" s="61">
        <v>1</v>
      </c>
      <c r="J6" s="66">
        <v>24.893718067132699</v>
      </c>
      <c r="K6" s="66">
        <v>2.0569310767779399E-2</v>
      </c>
      <c r="L6" s="66">
        <v>0.29745042326485399</v>
      </c>
      <c r="M6" s="66">
        <v>2.9747651650633401E-2</v>
      </c>
      <c r="N6" s="68">
        <v>528.037043203591</v>
      </c>
      <c r="O6" s="50">
        <f t="shared" si="0"/>
        <v>10.942463663484704</v>
      </c>
      <c r="P6" s="43">
        <f t="shared" si="1"/>
        <v>1.6449677653549342</v>
      </c>
      <c r="Q6" s="45">
        <f t="shared" si="4"/>
        <v>6.5937695270050085</v>
      </c>
      <c r="R6" s="43">
        <f t="shared" si="2"/>
        <v>24038.276257880945</v>
      </c>
      <c r="S6" s="43">
        <f t="shared" si="3"/>
        <v>22333.071160492782</v>
      </c>
    </row>
    <row r="7" spans="1:19" ht="17.25" thickBot="1">
      <c r="A7" s="24">
        <v>4</v>
      </c>
      <c r="B7" s="69">
        <v>5.1627883530392049</v>
      </c>
      <c r="C7" s="63">
        <v>12.95</v>
      </c>
      <c r="D7" s="60">
        <v>4.9999999999998934E-2</v>
      </c>
      <c r="E7" s="60">
        <v>13.98</v>
      </c>
      <c r="F7" s="60">
        <v>13.087289949821013</v>
      </c>
      <c r="G7" s="89">
        <v>410.32629873322799</v>
      </c>
      <c r="H7" s="90">
        <v>-212.13995628950099</v>
      </c>
      <c r="I7" s="61">
        <v>1</v>
      </c>
      <c r="J7" s="66">
        <v>23.7587130194342</v>
      </c>
      <c r="K7" s="66">
        <v>2.1072761501727499E-2</v>
      </c>
      <c r="L7" s="66">
        <v>0.299292403599143</v>
      </c>
      <c r="M7" s="66">
        <v>3.0791232793226299E-2</v>
      </c>
      <c r="N7" s="68">
        <v>517.50736656777406</v>
      </c>
      <c r="O7" s="50">
        <f t="shared" si="0"/>
        <v>11.442559537980678</v>
      </c>
      <c r="P7" s="43">
        <f t="shared" si="1"/>
        <v>1.573074620259004</v>
      </c>
      <c r="Q7" s="45">
        <f t="shared" si="4"/>
        <v>7.0203094811080007</v>
      </c>
      <c r="R7" s="43">
        <f t="shared" si="2"/>
        <v>25593.272259751942</v>
      </c>
      <c r="S7" s="43">
        <f t="shared" si="3"/>
        <v>23777.760288428119</v>
      </c>
    </row>
    <row r="8" spans="1:19" ht="17.25" thickBot="1">
      <c r="A8" s="24">
        <v>5</v>
      </c>
      <c r="B8" s="69">
        <v>7.5623427551640869</v>
      </c>
      <c r="C8" s="63">
        <v>12.9</v>
      </c>
      <c r="D8" s="60">
        <v>4.0000000000000924E-2</v>
      </c>
      <c r="E8" s="60">
        <v>13.98</v>
      </c>
      <c r="F8" s="60">
        <v>11.206643109110018</v>
      </c>
      <c r="G8" s="89">
        <v>421.532941842338</v>
      </c>
      <c r="H8" s="90">
        <v>-204.91334206264801</v>
      </c>
      <c r="I8" s="61">
        <v>1</v>
      </c>
      <c r="J8" s="66">
        <v>22.666126146606501</v>
      </c>
      <c r="K8" s="66">
        <v>2.1566816136987799E-2</v>
      </c>
      <c r="L8" s="66">
        <v>0.300717794387869</v>
      </c>
      <c r="M8" s="66">
        <v>3.1725204832714002E-2</v>
      </c>
      <c r="N8" s="68">
        <v>504.41348645452899</v>
      </c>
      <c r="O8" s="50">
        <f t="shared" si="0"/>
        <v>11.991605127256321</v>
      </c>
      <c r="P8" s="43">
        <f t="shared" si="1"/>
        <v>1.5010500937098818</v>
      </c>
      <c r="Q8" s="45">
        <f t="shared" si="4"/>
        <v>7.2266142268529734</v>
      </c>
      <c r="R8" s="43">
        <f t="shared" si="2"/>
        <v>26345.377781672134</v>
      </c>
      <c r="S8" s="43">
        <f t="shared" si="3"/>
        <v>24476.513641665595</v>
      </c>
    </row>
    <row r="9" spans="1:19" ht="17.25" thickBot="1">
      <c r="A9" s="24">
        <v>6</v>
      </c>
      <c r="B9" s="69">
        <v>10.377589818753885</v>
      </c>
      <c r="C9" s="63">
        <v>12.86</v>
      </c>
      <c r="D9" s="60">
        <v>4.9999999999998934E-2</v>
      </c>
      <c r="E9" s="60">
        <v>13.84</v>
      </c>
      <c r="F9" s="60">
        <v>9.3176518065889695</v>
      </c>
      <c r="G9" s="89">
        <v>430.85059364892697</v>
      </c>
      <c r="H9" s="90">
        <v>-197.58316347145501</v>
      </c>
      <c r="I9" s="61">
        <v>1</v>
      </c>
      <c r="J9" s="66">
        <v>21.644381916802502</v>
      </c>
      <c r="K9" s="66">
        <v>2.2044729373583202E-2</v>
      </c>
      <c r="L9" s="66">
        <v>0.30175064596614098</v>
      </c>
      <c r="M9" s="66">
        <v>3.254157616608E-2</v>
      </c>
      <c r="N9" s="68">
        <v>489.05125607243502</v>
      </c>
      <c r="O9" s="50">
        <f t="shared" si="0"/>
        <v>12.563799507306161</v>
      </c>
      <c r="P9" s="43">
        <f t="shared" si="1"/>
        <v>1.4326876188634301</v>
      </c>
      <c r="Q9" s="45">
        <f t="shared" si="4"/>
        <v>7.330178591193004</v>
      </c>
      <c r="R9" s="43">
        <f t="shared" si="2"/>
        <v>26722.932500605151</v>
      </c>
      <c r="S9" s="43">
        <f t="shared" si="3"/>
        <v>24827.285731746164</v>
      </c>
    </row>
    <row r="10" spans="1:19" ht="17.25" thickBot="1">
      <c r="A10" s="24">
        <v>7</v>
      </c>
      <c r="B10" s="69">
        <v>13.525017996872279</v>
      </c>
      <c r="C10" s="63">
        <v>12.81</v>
      </c>
      <c r="D10" s="60">
        <v>5.0000000000000711E-2</v>
      </c>
      <c r="E10" s="60">
        <v>13.84</v>
      </c>
      <c r="F10" s="60">
        <v>7.8412273269980233</v>
      </c>
      <c r="G10" s="89">
        <v>438.691820975925</v>
      </c>
      <c r="H10" s="90">
        <v>-190.16438954060899</v>
      </c>
      <c r="I10" s="61">
        <v>1</v>
      </c>
      <c r="J10" s="66">
        <v>20.6622363291896</v>
      </c>
      <c r="K10" s="66">
        <v>2.2507232315584599E-2</v>
      </c>
      <c r="L10" s="66">
        <v>0.30247470646219299</v>
      </c>
      <c r="M10" s="66">
        <v>3.3263171174891699E-2</v>
      </c>
      <c r="N10" s="68">
        <v>471.87638094027</v>
      </c>
      <c r="O10" s="50">
        <f t="shared" si="0"/>
        <v>13.15889481259314</v>
      </c>
      <c r="P10" s="43">
        <f t="shared" si="1"/>
        <v>1.367896032026481</v>
      </c>
      <c r="Q10" s="45">
        <f t="shared" si="4"/>
        <v>7.4187739308460152</v>
      </c>
      <c r="R10" s="43">
        <f t="shared" si="2"/>
        <v>27045.916074874422</v>
      </c>
      <c r="S10" s="43">
        <f t="shared" si="3"/>
        <v>25127.357794752807</v>
      </c>
    </row>
    <row r="11" spans="1:19" ht="17.25" thickBot="1">
      <c r="A11" s="24">
        <v>8</v>
      </c>
      <c r="B11" s="69">
        <v>16.900273337486936</v>
      </c>
      <c r="C11" s="63">
        <v>12.76</v>
      </c>
      <c r="D11" s="60">
        <v>6.0000000000000497E-2</v>
      </c>
      <c r="E11" s="60">
        <v>13.84</v>
      </c>
      <c r="F11" s="60">
        <v>6.2541770711990239</v>
      </c>
      <c r="G11" s="89">
        <v>444.94599804712402</v>
      </c>
      <c r="H11" s="90">
        <v>-182.863917253523</v>
      </c>
      <c r="I11" s="61">
        <v>1</v>
      </c>
      <c r="J11" s="66">
        <v>19.7569565764163</v>
      </c>
      <c r="K11" s="66">
        <v>2.2940668669717001E-2</v>
      </c>
      <c r="L11" s="66">
        <v>0.30290147873911799</v>
      </c>
      <c r="M11" s="66">
        <v>3.3874661257475097E-2</v>
      </c>
      <c r="N11" s="68">
        <v>453.458299340427</v>
      </c>
      <c r="O11" s="50">
        <f t="shared" si="0"/>
        <v>13.773366051016115</v>
      </c>
      <c r="P11" s="43">
        <f t="shared" si="1"/>
        <v>1.3068700805110796</v>
      </c>
      <c r="Q11" s="45">
        <f t="shared" si="4"/>
        <v>7.300472287085995</v>
      </c>
      <c r="R11" s="43">
        <f t="shared" si="2"/>
        <v>26614.635062879988</v>
      </c>
      <c r="S11" s="43">
        <f t="shared" si="3"/>
        <v>24726.670597895951</v>
      </c>
    </row>
    <row r="12" spans="1:19" ht="17.25" thickBot="1">
      <c r="A12" s="24">
        <v>9</v>
      </c>
      <c r="B12" s="69">
        <v>20.389893851511822</v>
      </c>
      <c r="C12" s="63">
        <v>12.7</v>
      </c>
      <c r="D12" s="60">
        <v>5.9999999999998721E-2</v>
      </c>
      <c r="E12" s="60">
        <v>13.67</v>
      </c>
      <c r="F12" s="60">
        <v>4.8950543073829635</v>
      </c>
      <c r="G12" s="89">
        <v>449.84105235450699</v>
      </c>
      <c r="H12" s="90">
        <v>-175.79574809269101</v>
      </c>
      <c r="I12" s="61">
        <v>1</v>
      </c>
      <c r="J12" s="66">
        <v>18.920374772528302</v>
      </c>
      <c r="K12" s="66">
        <v>2.33399248958636E-2</v>
      </c>
      <c r="L12" s="66">
        <v>0.30308924742404197</v>
      </c>
      <c r="M12" s="66">
        <v>3.4386422167992203E-2</v>
      </c>
      <c r="N12" s="68">
        <v>434.416150260206</v>
      </c>
      <c r="O12" s="50">
        <f t="shared" si="0"/>
        <v>14.393659540596373</v>
      </c>
      <c r="P12" s="43">
        <f t="shared" si="1"/>
        <v>1.25055062954853</v>
      </c>
      <c r="Q12" s="45">
        <f t="shared" si="4"/>
        <v>7.0681691608319852</v>
      </c>
      <c r="R12" s="43">
        <f t="shared" si="2"/>
        <v>25767.749726413014</v>
      </c>
      <c r="S12" s="43">
        <f t="shared" si="3"/>
        <v>23939.860833285893</v>
      </c>
    </row>
    <row r="13" spans="1:19" ht="17.25" thickBot="1">
      <c r="A13" s="24">
        <v>10</v>
      </c>
      <c r="B13" s="69">
        <v>23.866466746747871</v>
      </c>
      <c r="C13" s="63">
        <v>12.64</v>
      </c>
      <c r="D13" s="60">
        <v>6.0000000000000497E-2</v>
      </c>
      <c r="E13" s="60">
        <v>13.67</v>
      </c>
      <c r="F13" s="60">
        <v>2.8069191572240015</v>
      </c>
      <c r="G13" s="89">
        <v>452.64797151173099</v>
      </c>
      <c r="H13" s="90">
        <v>-169.38636193008301</v>
      </c>
      <c r="I13" s="61">
        <v>1</v>
      </c>
      <c r="J13" s="66">
        <v>18.198795698662</v>
      </c>
      <c r="K13" s="66">
        <v>2.3674103254729999E-2</v>
      </c>
      <c r="L13" s="66">
        <v>0.30295405113286</v>
      </c>
      <c r="M13" s="66">
        <v>3.4738568118138698E-2</v>
      </c>
      <c r="N13" s="68">
        <v>415.44519938079799</v>
      </c>
      <c r="O13" s="50">
        <f t="shared" si="0"/>
        <v>14.997865854993384</v>
      </c>
      <c r="P13" s="43">
        <f t="shared" si="1"/>
        <v>1.2001707558950521</v>
      </c>
      <c r="Q13" s="45">
        <f t="shared" si="4"/>
        <v>6.4093861626080013</v>
      </c>
      <c r="R13" s="43">
        <f t="shared" si="2"/>
        <v>23366.087423773184</v>
      </c>
      <c r="S13" s="43">
        <f t="shared" si="3"/>
        <v>21708.565438686059</v>
      </c>
    </row>
    <row r="14" spans="1:19" ht="17.25" thickBot="1">
      <c r="A14" s="24">
        <v>11</v>
      </c>
      <c r="B14" s="69">
        <v>27.230043508622082</v>
      </c>
      <c r="C14" s="63">
        <v>12.58</v>
      </c>
      <c r="D14" s="60">
        <v>5.0000000000000711E-2</v>
      </c>
      <c r="E14" s="60">
        <v>13.67</v>
      </c>
      <c r="F14" s="60">
        <v>1.8900614957520361</v>
      </c>
      <c r="G14" s="89">
        <v>454.53803300748302</v>
      </c>
      <c r="H14" s="90">
        <v>-163.439573561419</v>
      </c>
      <c r="I14" s="61">
        <v>1</v>
      </c>
      <c r="J14" s="66">
        <v>17.5623593052518</v>
      </c>
      <c r="K14" s="66">
        <v>2.3967625659639499E-2</v>
      </c>
      <c r="L14" s="66">
        <v>0.30269810218982801</v>
      </c>
      <c r="M14" s="66">
        <v>3.5013987757017501E-2</v>
      </c>
      <c r="N14" s="68">
        <v>397.09084540879502</v>
      </c>
      <c r="O14" s="50">
        <f t="shared" si="0"/>
        <v>15.567403774140292</v>
      </c>
      <c r="P14" s="43">
        <f t="shared" si="1"/>
        <v>1.156262165557792</v>
      </c>
      <c r="Q14" s="45">
        <f t="shared" si="4"/>
        <v>5.9467883686640164</v>
      </c>
      <c r="R14" s="43">
        <f t="shared" si="2"/>
        <v>21679.638796539672</v>
      </c>
      <c r="S14" s="43">
        <f t="shared" si="3"/>
        <v>20141.748550633474</v>
      </c>
    </row>
    <row r="15" spans="1:19" ht="17.25" thickBot="1">
      <c r="A15" s="24">
        <v>12</v>
      </c>
      <c r="B15" s="69">
        <v>30.443716618738936</v>
      </c>
      <c r="C15" s="63">
        <v>12.53</v>
      </c>
      <c r="D15" s="60">
        <v>5.9999999999998721E-2</v>
      </c>
      <c r="E15" s="60">
        <v>13.496666666666666</v>
      </c>
      <c r="F15" s="60">
        <v>1.3033053127769563</v>
      </c>
      <c r="G15" s="89">
        <v>455.84133832025998</v>
      </c>
      <c r="H15" s="90">
        <v>-157.91418383623699</v>
      </c>
      <c r="I15" s="61">
        <v>1</v>
      </c>
      <c r="J15" s="66">
        <v>17.010509763862</v>
      </c>
      <c r="K15" s="66">
        <v>2.42278175837734E-2</v>
      </c>
      <c r="L15" s="66">
        <v>0.30238178709519897</v>
      </c>
      <c r="M15" s="66">
        <v>3.5236306548285301E-2</v>
      </c>
      <c r="N15" s="68">
        <v>379.55448516217302</v>
      </c>
      <c r="O15" s="50">
        <f t="shared" si="0"/>
        <v>16.102462837626849</v>
      </c>
      <c r="P15" s="43">
        <f t="shared" si="1"/>
        <v>1.1178414247253625</v>
      </c>
      <c r="Q15" s="45">
        <f t="shared" si="4"/>
        <v>5.5253897251820092</v>
      </c>
      <c r="R15" s="43">
        <f t="shared" si="2"/>
        <v>20143.38598011497</v>
      </c>
      <c r="S15" s="43">
        <f t="shared" si="3"/>
        <v>18714.473021321261</v>
      </c>
    </row>
    <row r="16" spans="1:19" ht="17.25" thickBot="1">
      <c r="A16" s="24">
        <v>13</v>
      </c>
      <c r="B16" s="69">
        <v>33.497591330745671</v>
      </c>
      <c r="C16" s="63">
        <v>12.47</v>
      </c>
      <c r="D16" s="60">
        <v>7.0000000000000284E-2</v>
      </c>
      <c r="E16" s="60">
        <v>13.496666666666666</v>
      </c>
      <c r="F16" s="60">
        <v>1.105118542339028</v>
      </c>
      <c r="G16" s="89">
        <v>456.94645686259901</v>
      </c>
      <c r="H16" s="90">
        <v>-152.70536666621101</v>
      </c>
      <c r="I16" s="61">
        <v>1</v>
      </c>
      <c r="J16" s="66">
        <v>16.500856903405602</v>
      </c>
      <c r="K16" s="66">
        <v>2.4465292720098699E-2</v>
      </c>
      <c r="L16" s="66">
        <v>0.302060516016528</v>
      </c>
      <c r="M16" s="66">
        <v>3.54345273909734E-2</v>
      </c>
      <c r="N16" s="68">
        <v>362.890112258405</v>
      </c>
      <c r="O16" s="50">
        <f t="shared" si="0"/>
        <v>16.612522697240856</v>
      </c>
      <c r="P16" s="43">
        <f t="shared" si="1"/>
        <v>1.0835199643091888</v>
      </c>
      <c r="Q16" s="45">
        <f t="shared" si="4"/>
        <v>5.2088171700259807</v>
      </c>
      <c r="R16" s="43">
        <f t="shared" si="2"/>
        <v>18989.287629340437</v>
      </c>
      <c r="S16" s="43">
        <f t="shared" si="3"/>
        <v>17642.24303621137</v>
      </c>
    </row>
    <row r="17" spans="1:19" ht="17.25" thickBot="1">
      <c r="A17" s="24">
        <v>14</v>
      </c>
      <c r="B17" s="69">
        <v>36.397143219717606</v>
      </c>
      <c r="C17" s="63">
        <v>12.4</v>
      </c>
      <c r="D17" s="60">
        <v>7.0000000000000284E-2</v>
      </c>
      <c r="E17" s="60">
        <v>13.496666666666666</v>
      </c>
      <c r="F17" s="60">
        <v>1.0700702093780023</v>
      </c>
      <c r="G17" s="89">
        <v>458.01652707197701</v>
      </c>
      <c r="H17" s="90">
        <v>-147.754576341968</v>
      </c>
      <c r="I17" s="61">
        <v>1</v>
      </c>
      <c r="J17" s="66">
        <v>16.0237789402732</v>
      </c>
      <c r="K17" s="66">
        <v>2.4686058936020501E-2</v>
      </c>
      <c r="L17" s="66">
        <v>0.30175780869479302</v>
      </c>
      <c r="M17" s="66">
        <v>3.56214653425578E-2</v>
      </c>
      <c r="N17" s="68">
        <v>347.06784759847</v>
      </c>
      <c r="O17" s="50">
        <f t="shared" si="0"/>
        <v>17.11651260451362</v>
      </c>
      <c r="P17" s="43">
        <f t="shared" si="1"/>
        <v>1.0516160865183135</v>
      </c>
      <c r="Q17" s="45">
        <f t="shared" si="4"/>
        <v>4.9507903242430018</v>
      </c>
      <c r="R17" s="43">
        <f t="shared" si="2"/>
        <v>18048.623783648189</v>
      </c>
      <c r="S17" s="43">
        <f t="shared" si="3"/>
        <v>16768.307135875741</v>
      </c>
    </row>
    <row r="18" spans="1:19" ht="17.25" thickBot="1">
      <c r="A18" s="24">
        <v>15</v>
      </c>
      <c r="B18" s="69">
        <v>39.151294923036687</v>
      </c>
      <c r="C18" s="63">
        <v>12.33</v>
      </c>
      <c r="D18" s="60">
        <v>7.0000000000000284E-2</v>
      </c>
      <c r="E18" s="60">
        <v>13.286666666666665</v>
      </c>
      <c r="F18" s="60">
        <v>0.98786060591999103</v>
      </c>
      <c r="G18" s="89">
        <v>459.004387677897</v>
      </c>
      <c r="H18" s="90">
        <v>-143.06242226759801</v>
      </c>
      <c r="I18" s="61">
        <v>1</v>
      </c>
      <c r="J18" s="66">
        <v>15.587274504170599</v>
      </c>
      <c r="K18" s="66">
        <v>2.4890504630766599E-2</v>
      </c>
      <c r="L18" s="66">
        <v>0.30146719151217599</v>
      </c>
      <c r="M18" s="66">
        <v>3.57944620236786E-2</v>
      </c>
      <c r="N18" s="68">
        <v>332.03900216574499</v>
      </c>
      <c r="O18" s="50">
        <f t="shared" si="0"/>
        <v>17.611192248115195</v>
      </c>
      <c r="P18" s="43">
        <f t="shared" si="1"/>
        <v>1.0220773100655021</v>
      </c>
      <c r="Q18" s="45">
        <f t="shared" si="4"/>
        <v>4.692154074369995</v>
      </c>
      <c r="R18" s="43">
        <f t="shared" si="2"/>
        <v>17105.738291626207</v>
      </c>
      <c r="S18" s="43">
        <f t="shared" si="3"/>
        <v>15892.30718631116</v>
      </c>
    </row>
    <row r="19" spans="1:19" ht="17.25" thickBot="1">
      <c r="A19" s="24">
        <v>16</v>
      </c>
      <c r="B19" s="69">
        <v>41.769725044216784</v>
      </c>
      <c r="C19" s="63">
        <v>12.26</v>
      </c>
      <c r="D19" s="60">
        <v>8.0000000000000071E-2</v>
      </c>
      <c r="E19" s="60">
        <v>13.286666666666665</v>
      </c>
      <c r="F19" s="60">
        <v>0.98086802027597741</v>
      </c>
      <c r="G19" s="89">
        <v>459.98525569817298</v>
      </c>
      <c r="H19" s="90">
        <v>-138.59042615322701</v>
      </c>
      <c r="I19" s="61">
        <v>1</v>
      </c>
      <c r="J19" s="66">
        <v>15.184536025835699</v>
      </c>
      <c r="K19" s="66">
        <v>2.5082184315519201E-2</v>
      </c>
      <c r="L19" s="66">
        <v>0.301197977670705</v>
      </c>
      <c r="M19" s="66">
        <v>3.5959822947391001E-2</v>
      </c>
      <c r="N19" s="68">
        <v>317.75076179024802</v>
      </c>
      <c r="O19" s="50">
        <f t="shared" si="0"/>
        <v>18.091504197735933</v>
      </c>
      <c r="P19" s="43">
        <f t="shared" si="1"/>
        <v>0.99494214539953041</v>
      </c>
      <c r="Q19" s="45">
        <f t="shared" si="4"/>
        <v>4.4719961143709952</v>
      </c>
      <c r="R19" s="43">
        <f t="shared" si="2"/>
        <v>16303.129428645329</v>
      </c>
      <c r="S19" s="43">
        <f t="shared" si="3"/>
        <v>15146.633051498038</v>
      </c>
    </row>
    <row r="20" spans="1:19" ht="17.25" thickBot="1">
      <c r="A20" s="24">
        <v>17</v>
      </c>
      <c r="B20" s="69">
        <v>44.259465977555969</v>
      </c>
      <c r="C20" s="63">
        <v>12.18</v>
      </c>
      <c r="D20" s="60">
        <v>7.0000000000000284E-2</v>
      </c>
      <c r="E20" s="60">
        <v>13.286666666666665</v>
      </c>
      <c r="F20" s="60">
        <v>0.88027924751099818</v>
      </c>
      <c r="G20" s="89">
        <v>460.86553494568398</v>
      </c>
      <c r="H20" s="90">
        <v>-134.35432950760699</v>
      </c>
      <c r="I20" s="61">
        <v>1</v>
      </c>
      <c r="J20" s="66">
        <v>14.8022143695436</v>
      </c>
      <c r="K20" s="66">
        <v>2.52592858536414E-2</v>
      </c>
      <c r="L20" s="66">
        <v>0.30093221047548002</v>
      </c>
      <c r="M20" s="66">
        <v>3.6111282250984499E-2</v>
      </c>
      <c r="N20" s="68">
        <v>304.16475212723998</v>
      </c>
      <c r="O20" s="50">
        <f t="shared" si="0"/>
        <v>18.56514400644518</v>
      </c>
      <c r="P20" s="43">
        <f t="shared" si="1"/>
        <v>0.96955886761508658</v>
      </c>
      <c r="Q20" s="45">
        <f t="shared" si="4"/>
        <v>4.2360966456200231</v>
      </c>
      <c r="R20" s="43">
        <f t="shared" si="2"/>
        <v>15443.13324957067</v>
      </c>
      <c r="S20" s="43">
        <f t="shared" si="3"/>
        <v>14347.64248915564</v>
      </c>
    </row>
    <row r="21" spans="1:19" ht="17.25" thickBot="1">
      <c r="A21" s="24">
        <v>18</v>
      </c>
      <c r="B21" s="69">
        <v>46.626734639424249</v>
      </c>
      <c r="C21" s="63">
        <v>12.11</v>
      </c>
      <c r="D21" s="60">
        <v>7.0000000000000284E-2</v>
      </c>
      <c r="E21" s="60">
        <v>12.987999999999998</v>
      </c>
      <c r="F21" s="60">
        <v>0.77734712109401016</v>
      </c>
      <c r="G21" s="89">
        <v>461.64288206677799</v>
      </c>
      <c r="H21" s="90">
        <v>-130.34651907111501</v>
      </c>
      <c r="I21" s="61">
        <v>1</v>
      </c>
      <c r="J21" s="66">
        <v>14.4598451645581</v>
      </c>
      <c r="K21" s="66">
        <v>2.5423118071811E-2</v>
      </c>
      <c r="L21" s="66">
        <v>0.30067331979426098</v>
      </c>
      <c r="M21" s="66">
        <v>3.62492175077887E-2</v>
      </c>
      <c r="N21" s="68">
        <v>291.247048729102</v>
      </c>
      <c r="O21" s="50">
        <f t="shared" si="0"/>
        <v>19.024919921537361</v>
      </c>
      <c r="P21" s="43">
        <f t="shared" si="1"/>
        <v>0.94612750404394141</v>
      </c>
      <c r="Q21" s="45">
        <f t="shared" si="4"/>
        <v>4.0078104364919795</v>
      </c>
      <c r="R21" s="43">
        <f t="shared" si="2"/>
        <v>14610.892004496876</v>
      </c>
      <c r="S21" s="43">
        <f t="shared" si="3"/>
        <v>13574.43800687349</v>
      </c>
    </row>
    <row r="22" spans="1:19" ht="17.25" thickBot="1">
      <c r="A22" s="24">
        <v>19</v>
      </c>
      <c r="B22" s="69">
        <v>48.877494185119716</v>
      </c>
      <c r="C22" s="63">
        <v>12.04</v>
      </c>
      <c r="D22" s="60">
        <v>8.9999999999999858E-2</v>
      </c>
      <c r="E22" s="60">
        <v>12.987999999999998</v>
      </c>
      <c r="F22" s="60">
        <v>0.77296478992599305</v>
      </c>
      <c r="G22" s="89">
        <v>462.41584685670398</v>
      </c>
      <c r="H22" s="90">
        <v>-126.52666259202999</v>
      </c>
      <c r="I22" s="61">
        <v>1</v>
      </c>
      <c r="J22" s="66">
        <v>14.140813618018701</v>
      </c>
      <c r="K22" s="66">
        <v>2.5577192690806199E-2</v>
      </c>
      <c r="L22" s="66">
        <v>0.30043232747689202</v>
      </c>
      <c r="M22" s="66">
        <v>3.6381345199132803E-2</v>
      </c>
      <c r="N22" s="68">
        <v>278.96511187074998</v>
      </c>
      <c r="O22" s="50">
        <f t="shared" si="0"/>
        <v>19.464878190661963</v>
      </c>
      <c r="P22" s="43">
        <f t="shared" si="1"/>
        <v>0.9247424938233253</v>
      </c>
      <c r="Q22" s="45">
        <f t="shared" si="4"/>
        <v>3.8198564790850185</v>
      </c>
      <c r="R22" s="43">
        <f t="shared" si="2"/>
        <v>13925.686200228693</v>
      </c>
      <c r="S22" s="43">
        <f t="shared" si="3"/>
        <v>12937.838700744498</v>
      </c>
    </row>
    <row r="23" spans="1:19" ht="17.25" thickBot="1">
      <c r="A23" s="24">
        <v>20</v>
      </c>
      <c r="B23" s="69">
        <v>51.018019871832486</v>
      </c>
      <c r="C23" s="63">
        <v>11.95</v>
      </c>
      <c r="D23" s="60">
        <v>8.0000000000000071E-2</v>
      </c>
      <c r="E23" s="60">
        <v>12.987999999999998</v>
      </c>
      <c r="F23" s="60">
        <v>0.6697396883920419</v>
      </c>
      <c r="G23" s="89">
        <v>463.08558654509602</v>
      </c>
      <c r="H23" s="90">
        <v>-122.91248428828</v>
      </c>
      <c r="I23" s="61">
        <v>1</v>
      </c>
      <c r="J23" s="66">
        <v>13.82298244823</v>
      </c>
      <c r="K23" s="66">
        <v>2.5719018312872901E-2</v>
      </c>
      <c r="L23" s="66">
        <v>0.30018883847871902</v>
      </c>
      <c r="M23" s="66">
        <v>3.6500882652471402E-2</v>
      </c>
      <c r="N23" s="68">
        <v>267.28469875058101</v>
      </c>
      <c r="O23" s="50">
        <f t="shared" si="0"/>
        <v>19.90818192410832</v>
      </c>
      <c r="P23" s="43">
        <f t="shared" si="1"/>
        <v>0.9041508696583912</v>
      </c>
      <c r="Q23" s="45">
        <f t="shared" si="4"/>
        <v>3.6141783037499948</v>
      </c>
      <c r="R23" s="43">
        <f t="shared" si="2"/>
        <v>13175.864906252422</v>
      </c>
      <c r="S23" s="43">
        <f t="shared" si="3"/>
        <v>12241.20753899326</v>
      </c>
    </row>
    <row r="24" spans="1:19" ht="17.25" thickBot="1">
      <c r="A24" s="24">
        <v>21</v>
      </c>
      <c r="B24" s="69">
        <v>53.051968291689953</v>
      </c>
      <c r="C24" s="63">
        <v>11.87</v>
      </c>
      <c r="D24" s="60">
        <v>4.9999999999998934E-2</v>
      </c>
      <c r="E24" s="60">
        <v>12.987999999999998</v>
      </c>
      <c r="F24" s="60">
        <v>0.67178327143000161</v>
      </c>
      <c r="G24" s="89">
        <v>463.75736981652602</v>
      </c>
      <c r="H24" s="90">
        <v>-119.46909362932701</v>
      </c>
      <c r="I24" s="61">
        <v>1</v>
      </c>
      <c r="J24" s="66">
        <v>13.5351074868271</v>
      </c>
      <c r="K24" s="66">
        <v>2.5852910927538102E-2</v>
      </c>
      <c r="L24" s="66">
        <v>0.299964739523438</v>
      </c>
      <c r="M24" s="66">
        <v>3.6615877752891497E-2</v>
      </c>
      <c r="N24" s="68">
        <v>256.185856089396</v>
      </c>
      <c r="O24" s="50">
        <f t="shared" si="0"/>
        <v>20.348947631105219</v>
      </c>
      <c r="P24" s="43">
        <f t="shared" si="1"/>
        <v>0.88456662852114087</v>
      </c>
      <c r="Q24" s="45">
        <f t="shared" si="4"/>
        <v>3.4433906589529926</v>
      </c>
      <c r="R24" s="43">
        <f t="shared" si="2"/>
        <v>12553.240689520369</v>
      </c>
      <c r="S24" s="43">
        <f t="shared" si="3"/>
        <v>11662.750465393223</v>
      </c>
    </row>
    <row r="25" spans="1:19" ht="17.25" thickBot="1">
      <c r="A25" s="48">
        <v>22</v>
      </c>
      <c r="B25" s="70">
        <v>54.990787234897141</v>
      </c>
      <c r="C25" s="91">
        <v>11.82</v>
      </c>
      <c r="D25" s="71"/>
      <c r="E25" s="72">
        <v>12.987999999999998</v>
      </c>
      <c r="F25" s="72">
        <v>0.67747958278999931</v>
      </c>
      <c r="G25" s="92">
        <v>464.43484939931602</v>
      </c>
      <c r="H25" s="93">
        <v>-116.178766397244</v>
      </c>
      <c r="I25" s="73">
        <v>1</v>
      </c>
      <c r="J25" s="94">
        <v>13.2951382537328</v>
      </c>
      <c r="K25" s="94">
        <v>2.5980364213471802E-2</v>
      </c>
      <c r="L25" s="94">
        <v>0.29976306854408102</v>
      </c>
      <c r="M25" s="94">
        <v>3.6727149746584302E-2</v>
      </c>
      <c r="N25" s="95">
        <v>245.60611562543201</v>
      </c>
      <c r="O25" s="50">
        <f t="shared" si="0"/>
        <v>20.749282163075939</v>
      </c>
      <c r="P25" s="43">
        <f t="shared" si="1"/>
        <v>0.86749989028688512</v>
      </c>
      <c r="Q25" s="45">
        <f t="shared" si="4"/>
        <v>3.2903272320830013</v>
      </c>
      <c r="R25" s="43">
        <f t="shared" si="2"/>
        <v>11995.231962492562</v>
      </c>
      <c r="S25" s="43">
        <f t="shared" si="3"/>
        <v>11144.325247411867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114.43484939931602</v>
      </c>
      <c r="H26" s="58">
        <f>-(H3-H25)</f>
        <v>122.10903751934998</v>
      </c>
      <c r="I26" s="59"/>
      <c r="J26" s="59"/>
      <c r="K26" s="59"/>
      <c r="L26" s="59"/>
      <c r="M26" s="59"/>
      <c r="N26" s="59"/>
      <c r="O26" s="47">
        <f>AVERAGE(O4:O25)</f>
        <v>15.585836968791741</v>
      </c>
      <c r="P26" s="44">
        <f>SUM(P4:P25)</f>
        <v>26.720851652137245</v>
      </c>
      <c r="Q26" s="42"/>
      <c r="R26" s="44">
        <f>AVERAGE(R4:R25)</f>
        <v>20234.602911213111</v>
      </c>
      <c r="S26" s="44">
        <f>AVERAGE(S4:S25)</f>
        <v>18799.219289789184</v>
      </c>
    </row>
    <row r="27" spans="1:19" ht="17.25" thickBot="1">
      <c r="O27" s="37"/>
      <c r="P27" s="37"/>
      <c r="Q27" s="37"/>
      <c r="R27" s="38"/>
      <c r="S27" s="44">
        <f>S26*C37*2/1000/1000</f>
        <v>13.1877760520898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464.43484939931602</v>
      </c>
      <c r="P30" s="46">
        <f>S26</f>
        <v>18799.219289789184</v>
      </c>
      <c r="Q30" s="46">
        <f>P26</f>
        <v>26.720851652137245</v>
      </c>
      <c r="R30" s="46">
        <f>O26</f>
        <v>15.585836968791741</v>
      </c>
      <c r="S30" s="46">
        <f>S27</f>
        <v>13.1877760520898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11759100.313113403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4"/>
  <dimension ref="A1:S38"/>
  <sheetViews>
    <sheetView topLeftCell="A16" zoomScale="85" zoomScaleNormal="85" workbookViewId="0">
      <selection activeCell="I31" sqref="I31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0.65049518630960756</v>
      </c>
      <c r="C4" s="63">
        <v>13</v>
      </c>
      <c r="D4" s="60">
        <v>7.0000000000000284E-2</v>
      </c>
      <c r="E4" s="60">
        <v>14.026666666666667</v>
      </c>
      <c r="F4" s="60">
        <v>17.71944597149502</v>
      </c>
      <c r="G4" s="89">
        <v>367.71944597149502</v>
      </c>
      <c r="H4" s="90">
        <v>-232.04493373243301</v>
      </c>
      <c r="I4" s="61">
        <v>1</v>
      </c>
      <c r="J4" s="66">
        <v>27.018362772818602</v>
      </c>
      <c r="K4" s="66">
        <v>1.9583115474144E-2</v>
      </c>
      <c r="L4" s="66">
        <v>0.29283261504431302</v>
      </c>
      <c r="M4" s="66">
        <v>2.7509540726373499E-2</v>
      </c>
      <c r="N4" s="68">
        <v>596.34303544343197</v>
      </c>
      <c r="O4" s="50">
        <f t="shared" ref="O4:O25" si="0">$C$35/$C$34/AVERAGE(J3:J4)</f>
        <v>11.071446773897081</v>
      </c>
      <c r="P4" s="43">
        <f t="shared" ref="P4:P25" si="1">$C$33/O4</f>
        <v>1.6258037786387796</v>
      </c>
      <c r="Q4" s="45">
        <f>H4-H3</f>
        <v>6.2277536636239859</v>
      </c>
      <c r="R4" s="43">
        <f t="shared" ref="R4:R25" si="2">$C$35*3600*Q4/$C$36*($C$30/$C$32)</f>
        <v>24974.31987287608</v>
      </c>
      <c r="S4" s="43">
        <f t="shared" ref="S4:S25" si="3">R4*$C$32/$C$30</f>
        <v>23202.714575800386</v>
      </c>
    </row>
    <row r="5" spans="1:19" ht="17.25" thickBot="1">
      <c r="A5" s="24">
        <v>2</v>
      </c>
      <c r="B5" s="69">
        <v>1.630782720369417</v>
      </c>
      <c r="C5" s="63">
        <v>12.93</v>
      </c>
      <c r="D5" s="60">
        <v>3.9999999999999147E-2</v>
      </c>
      <c r="E5" s="60">
        <v>14.026666666666667</v>
      </c>
      <c r="F5" s="60">
        <v>16.753678226147997</v>
      </c>
      <c r="G5" s="89">
        <v>384.47312419764302</v>
      </c>
      <c r="H5" s="90">
        <v>-225.519430124248</v>
      </c>
      <c r="I5" s="61">
        <v>1</v>
      </c>
      <c r="J5" s="66">
        <v>25.7758485538298</v>
      </c>
      <c r="K5" s="66">
        <v>2.0098631632857699E-2</v>
      </c>
      <c r="L5" s="66">
        <v>0.295520044903131</v>
      </c>
      <c r="M5" s="66">
        <v>2.87498167884702E-2</v>
      </c>
      <c r="N5" s="68">
        <v>590.45888287754997</v>
      </c>
      <c r="O5" s="50">
        <f t="shared" si="0"/>
        <v>11.599362087714217</v>
      </c>
      <c r="P5" s="43">
        <f t="shared" si="1"/>
        <v>1.5518094757180823</v>
      </c>
      <c r="Q5" s="45">
        <f t="shared" ref="Q5:Q25" si="4">H5-H4</f>
        <v>6.5255036081850051</v>
      </c>
      <c r="R5" s="43">
        <f t="shared" si="2"/>
        <v>26168.346284201874</v>
      </c>
      <c r="S5" s="43">
        <f t="shared" si="3"/>
        <v>24312.040241483432</v>
      </c>
    </row>
    <row r="6" spans="1:19" ht="17.25" thickBot="1">
      <c r="A6" s="24">
        <v>3</v>
      </c>
      <c r="B6" s="69">
        <v>3.0194473461485627</v>
      </c>
      <c r="C6" s="63">
        <v>12.89</v>
      </c>
      <c r="D6" s="60">
        <v>4.0000000000000924E-2</v>
      </c>
      <c r="E6" s="60">
        <v>13.866666666666667</v>
      </c>
      <c r="F6" s="60">
        <v>15.041580564379956</v>
      </c>
      <c r="G6" s="89">
        <v>399.51470476202297</v>
      </c>
      <c r="H6" s="90">
        <v>-218.81019192739899</v>
      </c>
      <c r="I6" s="61">
        <v>1</v>
      </c>
      <c r="J6" s="66">
        <v>24.647931313440601</v>
      </c>
      <c r="K6" s="66">
        <v>2.06068575111121E-2</v>
      </c>
      <c r="L6" s="66">
        <v>0.29782016287177099</v>
      </c>
      <c r="M6" s="66">
        <v>2.9900978422962399E-2</v>
      </c>
      <c r="N6" s="68">
        <v>582.12345654902401</v>
      </c>
      <c r="O6" s="50">
        <f t="shared" si="0"/>
        <v>12.144650300414856</v>
      </c>
      <c r="P6" s="43">
        <f t="shared" si="1"/>
        <v>1.4821340717719247</v>
      </c>
      <c r="Q6" s="45">
        <f t="shared" si="4"/>
        <v>6.7092381968490145</v>
      </c>
      <c r="R6" s="43">
        <f t="shared" si="2"/>
        <v>26905.152303972427</v>
      </c>
      <c r="S6" s="43">
        <f t="shared" si="3"/>
        <v>24996.579394561031</v>
      </c>
    </row>
    <row r="7" spans="1:19" ht="17.25" thickBot="1">
      <c r="A7" s="24">
        <v>4</v>
      </c>
      <c r="B7" s="69">
        <v>4.8788817543695462</v>
      </c>
      <c r="C7" s="63">
        <v>12.85</v>
      </c>
      <c r="D7" s="60">
        <v>8.0000000000000071E-2</v>
      </c>
      <c r="E7" s="60">
        <v>13.866666666666667</v>
      </c>
      <c r="F7" s="60">
        <v>13.866177133181054</v>
      </c>
      <c r="G7" s="89">
        <v>413.38088189520403</v>
      </c>
      <c r="H7" s="90">
        <v>-211.66694430072201</v>
      </c>
      <c r="I7" s="61">
        <v>1</v>
      </c>
      <c r="J7" s="66">
        <v>23.530436769508999</v>
      </c>
      <c r="K7" s="66">
        <v>2.1125835100831498E-2</v>
      </c>
      <c r="L7" s="66">
        <v>0.29980546759865501</v>
      </c>
      <c r="M7" s="66">
        <v>3.09994901276965E-2</v>
      </c>
      <c r="N7" s="68">
        <v>570.96224581842296</v>
      </c>
      <c r="O7" s="50">
        <f t="shared" si="0"/>
        <v>12.710666585027399</v>
      </c>
      <c r="P7" s="43">
        <f t="shared" si="1"/>
        <v>1.4161334403345298</v>
      </c>
      <c r="Q7" s="45">
        <f t="shared" si="4"/>
        <v>7.1432476266769811</v>
      </c>
      <c r="R7" s="43">
        <f t="shared" si="2"/>
        <v>28645.601736273969</v>
      </c>
      <c r="S7" s="43">
        <f t="shared" si="3"/>
        <v>26613.566428316677</v>
      </c>
    </row>
    <row r="8" spans="1:19" ht="17.25" thickBot="1">
      <c r="A8" s="24">
        <v>5</v>
      </c>
      <c r="B8" s="69">
        <v>7.2211164562784758</v>
      </c>
      <c r="C8" s="63">
        <v>12.77</v>
      </c>
      <c r="D8" s="60">
        <v>4.9999999999998934E-2</v>
      </c>
      <c r="E8" s="60">
        <v>13.866666666666667</v>
      </c>
      <c r="F8" s="60">
        <v>11.903839062604959</v>
      </c>
      <c r="G8" s="89">
        <v>425.28472095780899</v>
      </c>
      <c r="H8" s="90">
        <v>-204.31377916418899</v>
      </c>
      <c r="I8" s="61">
        <v>1</v>
      </c>
      <c r="J8" s="66">
        <v>22.3867774011023</v>
      </c>
      <c r="K8" s="66">
        <v>2.16335364181349E-2</v>
      </c>
      <c r="L8" s="66">
        <v>0.30133791228259299</v>
      </c>
      <c r="M8" s="66">
        <v>3.1983700649433899E-2</v>
      </c>
      <c r="N8" s="68">
        <v>556.90303782864305</v>
      </c>
      <c r="O8" s="50">
        <f t="shared" si="0"/>
        <v>13.336592482238244</v>
      </c>
      <c r="P8" s="43">
        <f t="shared" si="1"/>
        <v>1.3496700918148703</v>
      </c>
      <c r="Q8" s="45">
        <f t="shared" si="4"/>
        <v>7.353165136533022</v>
      </c>
      <c r="R8" s="43">
        <f t="shared" si="2"/>
        <v>29487.405590637038</v>
      </c>
      <c r="S8" s="43">
        <f t="shared" si="3"/>
        <v>27395.655176319306</v>
      </c>
    </row>
    <row r="9" spans="1:19" ht="17.25" thickBot="1">
      <c r="A9" s="24">
        <v>6</v>
      </c>
      <c r="B9" s="69">
        <v>10.001072985619896</v>
      </c>
      <c r="C9" s="63">
        <v>12.72</v>
      </c>
      <c r="D9" s="60">
        <v>6.0000000000000497E-2</v>
      </c>
      <c r="E9" s="60">
        <v>13.690000000000001</v>
      </c>
      <c r="F9" s="60">
        <v>9.9122436190569942</v>
      </c>
      <c r="G9" s="89">
        <v>435.19696457686598</v>
      </c>
      <c r="H9" s="90">
        <v>-196.85523606651901</v>
      </c>
      <c r="I9" s="61">
        <v>1</v>
      </c>
      <c r="J9" s="66">
        <v>21.3497962032943</v>
      </c>
      <c r="K9" s="66">
        <v>2.2125605730379101E-2</v>
      </c>
      <c r="L9" s="66">
        <v>0.30246318970358299</v>
      </c>
      <c r="M9" s="66">
        <v>3.2844092458072703E-2</v>
      </c>
      <c r="N9" s="68">
        <v>540.21641499929797</v>
      </c>
      <c r="O9" s="50">
        <f t="shared" si="0"/>
        <v>14.001535164874893</v>
      </c>
      <c r="P9" s="43">
        <f t="shared" si="1"/>
        <v>1.2855733166428707</v>
      </c>
      <c r="Q9" s="45">
        <f t="shared" si="4"/>
        <v>7.458543097669974</v>
      </c>
      <c r="R9" s="43">
        <f t="shared" si="2"/>
        <v>29909.988603892303</v>
      </c>
      <c r="S9" s="43">
        <f t="shared" si="3"/>
        <v>27788.261385059053</v>
      </c>
    </row>
    <row r="10" spans="1:19" ht="17.25" thickBot="1">
      <c r="A10" s="24">
        <v>7</v>
      </c>
      <c r="B10" s="69">
        <v>13.135799801855431</v>
      </c>
      <c r="C10" s="63">
        <v>12.66</v>
      </c>
      <c r="D10" s="60">
        <v>6.0000000000000497E-2</v>
      </c>
      <c r="E10" s="60">
        <v>13.690000000000001</v>
      </c>
      <c r="F10" s="60">
        <v>8.3224323554240414</v>
      </c>
      <c r="G10" s="89">
        <v>443.51939693229002</v>
      </c>
      <c r="H10" s="90">
        <v>-189.30654616664901</v>
      </c>
      <c r="I10" s="61">
        <v>1</v>
      </c>
      <c r="J10" s="66">
        <v>20.3532740957369</v>
      </c>
      <c r="K10" s="66">
        <v>2.2601669562357801E-2</v>
      </c>
      <c r="L10" s="66">
        <v>0.30325600158128602</v>
      </c>
      <c r="M10" s="66">
        <v>3.3602410674293197E-2</v>
      </c>
      <c r="N10" s="68">
        <v>521.40029197598301</v>
      </c>
      <c r="O10" s="50">
        <f t="shared" si="0"/>
        <v>14.684270700503415</v>
      </c>
      <c r="P10" s="43">
        <f t="shared" si="1"/>
        <v>1.2258014284211549</v>
      </c>
      <c r="Q10" s="45">
        <f t="shared" si="4"/>
        <v>7.5486898998699985</v>
      </c>
      <c r="R10" s="43">
        <f t="shared" si="2"/>
        <v>30271.492156418852</v>
      </c>
      <c r="S10" s="43">
        <f t="shared" si="3"/>
        <v>28124.120931589536</v>
      </c>
    </row>
    <row r="11" spans="1:19" ht="17.25" thickBot="1">
      <c r="A11" s="24">
        <v>8</v>
      </c>
      <c r="B11" s="69">
        <v>16.517592941054815</v>
      </c>
      <c r="C11" s="63">
        <v>12.6</v>
      </c>
      <c r="D11" s="60">
        <v>6.0000000000000497E-2</v>
      </c>
      <c r="E11" s="60">
        <v>13.690000000000001</v>
      </c>
      <c r="F11" s="60">
        <v>6.6303805577269941</v>
      </c>
      <c r="G11" s="89">
        <v>450.14977749001702</v>
      </c>
      <c r="H11" s="90">
        <v>-181.87822958337901</v>
      </c>
      <c r="I11" s="61">
        <v>1</v>
      </c>
      <c r="J11" s="66">
        <v>19.434471514859499</v>
      </c>
      <c r="K11" s="66">
        <v>2.30477855023743E-2</v>
      </c>
      <c r="L11" s="66">
        <v>0.30373096196312199</v>
      </c>
      <c r="M11" s="66">
        <v>3.4243443351856598E-2</v>
      </c>
      <c r="N11" s="68">
        <v>501.10115923592701</v>
      </c>
      <c r="O11" s="50">
        <f t="shared" si="0"/>
        <v>15.391150313125738</v>
      </c>
      <c r="P11" s="43">
        <f t="shared" si="1"/>
        <v>1.1695032297000834</v>
      </c>
      <c r="Q11" s="45">
        <f t="shared" si="4"/>
        <v>7.4283165832700035</v>
      </c>
      <c r="R11" s="43">
        <f t="shared" si="2"/>
        <v>29788.775293276594</v>
      </c>
      <c r="S11" s="43">
        <f t="shared" si="3"/>
        <v>27675.646592611447</v>
      </c>
    </row>
    <row r="12" spans="1:19" ht="17.25" thickBot="1">
      <c r="A12" s="24">
        <v>9</v>
      </c>
      <c r="B12" s="69">
        <v>20.030227074784392</v>
      </c>
      <c r="C12" s="63">
        <v>12.54</v>
      </c>
      <c r="D12" s="60">
        <v>7.9999999999998295E-2</v>
      </c>
      <c r="E12" s="60">
        <v>13.493333333333332</v>
      </c>
      <c r="F12" s="60">
        <v>5.1787778644749665</v>
      </c>
      <c r="G12" s="89">
        <v>455.32855535449198</v>
      </c>
      <c r="H12" s="90">
        <v>-174.68628416860301</v>
      </c>
      <c r="I12" s="61">
        <v>1</v>
      </c>
      <c r="J12" s="66">
        <v>18.599344125348701</v>
      </c>
      <c r="K12" s="66">
        <v>2.3458947669946099E-2</v>
      </c>
      <c r="L12" s="66">
        <v>0.30395265861298398</v>
      </c>
      <c r="M12" s="66">
        <v>3.4778218274337497E-2</v>
      </c>
      <c r="N12" s="68">
        <v>480.01665654375199</v>
      </c>
      <c r="O12" s="50">
        <f t="shared" si="0"/>
        <v>16.100913437296814</v>
      </c>
      <c r="P12" s="43">
        <f t="shared" si="1"/>
        <v>1.1179489952603598</v>
      </c>
      <c r="Q12" s="45">
        <f t="shared" si="4"/>
        <v>7.1919454147760007</v>
      </c>
      <c r="R12" s="43">
        <f t="shared" si="2"/>
        <v>28840.887902486709</v>
      </c>
      <c r="S12" s="43">
        <f t="shared" si="3"/>
        <v>26794.999564366066</v>
      </c>
    </row>
    <row r="13" spans="1:19" ht="17.25" thickBot="1">
      <c r="A13" s="24">
        <v>10</v>
      </c>
      <c r="B13" s="69">
        <v>23.535431634521732</v>
      </c>
      <c r="C13" s="63">
        <v>12.46</v>
      </c>
      <c r="D13" s="60">
        <v>7.0000000000000284E-2</v>
      </c>
      <c r="E13" s="60">
        <v>13.493333333333332</v>
      </c>
      <c r="F13" s="60">
        <v>3.0219225053660352</v>
      </c>
      <c r="G13" s="89">
        <v>458.35047785985802</v>
      </c>
      <c r="H13" s="90">
        <v>-168.16465821792099</v>
      </c>
      <c r="I13" s="61">
        <v>1</v>
      </c>
      <c r="J13" s="66">
        <v>17.851968591087999</v>
      </c>
      <c r="K13" s="66">
        <v>2.3803052667145701E-2</v>
      </c>
      <c r="L13" s="66">
        <v>0.30383498650940599</v>
      </c>
      <c r="M13" s="66">
        <v>3.51478269346992E-2</v>
      </c>
      <c r="N13" s="68">
        <v>458.97674969244099</v>
      </c>
      <c r="O13" s="50">
        <f t="shared" si="0"/>
        <v>16.799920981637587</v>
      </c>
      <c r="P13" s="43">
        <f t="shared" si="1"/>
        <v>1.0714336108886529</v>
      </c>
      <c r="Q13" s="45">
        <f t="shared" si="4"/>
        <v>6.5216259506820222</v>
      </c>
      <c r="R13" s="43">
        <f t="shared" si="2"/>
        <v>26152.796237737675</v>
      </c>
      <c r="S13" s="43">
        <f t="shared" si="3"/>
        <v>24297.593269890782</v>
      </c>
    </row>
    <row r="14" spans="1:19" ht="17.25" thickBot="1">
      <c r="A14" s="24">
        <v>11</v>
      </c>
      <c r="B14" s="69">
        <v>26.932379436416689</v>
      </c>
      <c r="C14" s="63">
        <v>12.39</v>
      </c>
      <c r="D14" s="60">
        <v>6.0000000000000497E-2</v>
      </c>
      <c r="E14" s="60">
        <v>13.493333333333332</v>
      </c>
      <c r="F14" s="60">
        <v>2.0601345945269713</v>
      </c>
      <c r="G14" s="89">
        <v>460.41061245438499</v>
      </c>
      <c r="H14" s="90">
        <v>-162.11373097391299</v>
      </c>
      <c r="I14" s="61">
        <v>1</v>
      </c>
      <c r="J14" s="66">
        <v>17.204529602209401</v>
      </c>
      <c r="K14" s="66">
        <v>2.41057198048726E-2</v>
      </c>
      <c r="L14" s="66">
        <v>0.30359241954676403</v>
      </c>
      <c r="M14" s="66">
        <v>3.5437193379134299E-2</v>
      </c>
      <c r="N14" s="68">
        <v>438.58665145064498</v>
      </c>
      <c r="O14" s="50">
        <f t="shared" si="0"/>
        <v>17.468349803123843</v>
      </c>
      <c r="P14" s="43">
        <f t="shared" si="1"/>
        <v>1.0304350555643833</v>
      </c>
      <c r="Q14" s="45">
        <f t="shared" si="4"/>
        <v>6.050927244007994</v>
      </c>
      <c r="R14" s="43">
        <f t="shared" si="2"/>
        <v>24265.216750949548</v>
      </c>
      <c r="S14" s="43">
        <f t="shared" si="3"/>
        <v>22543.913157919149</v>
      </c>
    </row>
    <row r="15" spans="1:19" ht="17.25" thickBot="1">
      <c r="A15" s="24">
        <v>12</v>
      </c>
      <c r="B15" s="69">
        <v>30.18127073849066</v>
      </c>
      <c r="C15" s="63">
        <v>12.33</v>
      </c>
      <c r="D15" s="60">
        <v>8.0000000000000071E-2</v>
      </c>
      <c r="E15" s="60">
        <v>13.28</v>
      </c>
      <c r="F15" s="60">
        <v>1.4411143996589999</v>
      </c>
      <c r="G15" s="89">
        <v>461.85172685404399</v>
      </c>
      <c r="H15" s="90">
        <v>-156.49158181552801</v>
      </c>
      <c r="I15" s="61">
        <v>1</v>
      </c>
      <c r="J15" s="66">
        <v>16.642339863191001</v>
      </c>
      <c r="K15" s="66">
        <v>2.43740635404479E-2</v>
      </c>
      <c r="L15" s="66">
        <v>0.30328464107794301</v>
      </c>
      <c r="M15" s="66">
        <v>3.5670866451735499E-2</v>
      </c>
      <c r="N15" s="68">
        <v>419.08525882128203</v>
      </c>
      <c r="O15" s="50">
        <f t="shared" si="0"/>
        <v>18.092638491695549</v>
      </c>
      <c r="P15" s="43">
        <f t="shared" si="1"/>
        <v>0.99487976882210571</v>
      </c>
      <c r="Q15" s="45">
        <f t="shared" si="4"/>
        <v>5.6221491583849854</v>
      </c>
      <c r="R15" s="43">
        <f t="shared" si="2"/>
        <v>22545.745872167689</v>
      </c>
      <c r="S15" s="43">
        <f t="shared" si="3"/>
        <v>20946.416520378818</v>
      </c>
    </row>
    <row r="16" spans="1:19" ht="17.25" thickBot="1">
      <c r="A16" s="24">
        <v>13</v>
      </c>
      <c r="B16" s="69">
        <v>33.268352322786519</v>
      </c>
      <c r="C16" s="63">
        <v>12.25</v>
      </c>
      <c r="D16" s="60">
        <v>8.0000000000000071E-2</v>
      </c>
      <c r="E16" s="60">
        <v>13.28</v>
      </c>
      <c r="F16" s="60">
        <v>1.2324899254880393</v>
      </c>
      <c r="G16" s="89">
        <v>463.08421677953203</v>
      </c>
      <c r="H16" s="90">
        <v>-151.19154896260599</v>
      </c>
      <c r="I16" s="61">
        <v>1</v>
      </c>
      <c r="J16" s="66">
        <v>16.1109053659751</v>
      </c>
      <c r="K16" s="66">
        <v>2.46187840256544E-2</v>
      </c>
      <c r="L16" s="66">
        <v>0.30296825499015501</v>
      </c>
      <c r="M16" s="66">
        <v>3.5879451321251997E-2</v>
      </c>
      <c r="N16" s="68">
        <v>400.55512516744199</v>
      </c>
      <c r="O16" s="50">
        <f t="shared" si="0"/>
        <v>18.696748033009776</v>
      </c>
      <c r="P16" s="43">
        <f t="shared" si="1"/>
        <v>0.96273426631306991</v>
      </c>
      <c r="Q16" s="45">
        <f t="shared" si="4"/>
        <v>5.3000328529220155</v>
      </c>
      <c r="R16" s="43">
        <f t="shared" si="2"/>
        <v>21254.006332774919</v>
      </c>
      <c r="S16" s="43">
        <f t="shared" si="3"/>
        <v>19746.309210495361</v>
      </c>
    </row>
    <row r="17" spans="1:19" ht="17.25" thickBot="1">
      <c r="A17" s="24">
        <v>14</v>
      </c>
      <c r="B17" s="69">
        <v>36.201012420935271</v>
      </c>
      <c r="C17" s="63">
        <v>12.17</v>
      </c>
      <c r="D17" s="60">
        <v>8.0000000000000071E-2</v>
      </c>
      <c r="E17" s="60">
        <v>13.28</v>
      </c>
      <c r="F17" s="60">
        <v>1.1865079418339519</v>
      </c>
      <c r="G17" s="89">
        <v>464.27072472136598</v>
      </c>
      <c r="H17" s="90">
        <v>-146.154061466012</v>
      </c>
      <c r="I17" s="61">
        <v>1</v>
      </c>
      <c r="J17" s="66">
        <v>15.625400481402499</v>
      </c>
      <c r="K17" s="66">
        <v>2.4846503682773999E-2</v>
      </c>
      <c r="L17" s="66">
        <v>0.30267156135892598</v>
      </c>
      <c r="M17" s="66">
        <v>3.6075865542553501E-2</v>
      </c>
      <c r="N17" s="68">
        <v>382.95190280479898</v>
      </c>
      <c r="O17" s="50">
        <f t="shared" si="0"/>
        <v>19.29585554973152</v>
      </c>
      <c r="P17" s="43">
        <f t="shared" si="1"/>
        <v>0.93284280417669529</v>
      </c>
      <c r="Q17" s="45">
        <f t="shared" si="4"/>
        <v>5.0374874965939966</v>
      </c>
      <c r="R17" s="43">
        <f t="shared" si="2"/>
        <v>20201.156129599305</v>
      </c>
      <c r="S17" s="43">
        <f t="shared" si="3"/>
        <v>18768.145125158691</v>
      </c>
    </row>
    <row r="18" spans="1:19" ht="17.25" thickBot="1">
      <c r="A18" s="24">
        <v>15</v>
      </c>
      <c r="B18" s="69">
        <v>38.987407021391874</v>
      </c>
      <c r="C18" s="63">
        <v>12.09</v>
      </c>
      <c r="D18" s="60">
        <v>8.0000000000000071E-2</v>
      </c>
      <c r="E18" s="60">
        <v>13.033333333333335</v>
      </c>
      <c r="F18" s="60">
        <v>1.0940025009070382</v>
      </c>
      <c r="G18" s="89">
        <v>465.36472722227302</v>
      </c>
      <c r="H18" s="90">
        <v>-141.37973940150101</v>
      </c>
      <c r="I18" s="61">
        <v>1</v>
      </c>
      <c r="J18" s="66">
        <v>15.180960500274599</v>
      </c>
      <c r="K18" s="66">
        <v>2.5057354906272498E-2</v>
      </c>
      <c r="L18" s="66">
        <v>0.302385639110409</v>
      </c>
      <c r="M18" s="66">
        <v>3.6257467619818601E-2</v>
      </c>
      <c r="N18" s="68">
        <v>366.22663560698498</v>
      </c>
      <c r="O18" s="50">
        <f t="shared" si="0"/>
        <v>19.878335311247142</v>
      </c>
      <c r="P18" s="43">
        <f t="shared" si="1"/>
        <v>0.90550842000414489</v>
      </c>
      <c r="Q18" s="45">
        <f t="shared" si="4"/>
        <v>4.774322064510983</v>
      </c>
      <c r="R18" s="43">
        <f t="shared" si="2"/>
        <v>19145.819320323477</v>
      </c>
      <c r="S18" s="43">
        <f t="shared" si="3"/>
        <v>17787.670826294714</v>
      </c>
    </row>
    <row r="19" spans="1:19" ht="17.25" thickBot="1">
      <c r="A19" s="24">
        <v>16</v>
      </c>
      <c r="B19" s="69">
        <v>41.636807660757903</v>
      </c>
      <c r="C19" s="63">
        <v>12.01</v>
      </c>
      <c r="D19" s="60">
        <v>9.9999999999999645E-2</v>
      </c>
      <c r="E19" s="60">
        <v>13.033333333333335</v>
      </c>
      <c r="F19" s="60">
        <v>1.0808292852789805</v>
      </c>
      <c r="G19" s="89">
        <v>466.445556507552</v>
      </c>
      <c r="H19" s="90">
        <v>-136.82943065574599</v>
      </c>
      <c r="I19" s="61">
        <v>1</v>
      </c>
      <c r="J19" s="66">
        <v>14.7707231108802</v>
      </c>
      <c r="K19" s="66">
        <v>2.5255002625507301E-2</v>
      </c>
      <c r="L19" s="66">
        <v>0.30212042596703398</v>
      </c>
      <c r="M19" s="66">
        <v>3.6430887867663297E-2</v>
      </c>
      <c r="N19" s="68">
        <v>350.32367139646198</v>
      </c>
      <c r="O19" s="50">
        <f t="shared" si="0"/>
        <v>20.445567643650985</v>
      </c>
      <c r="P19" s="43">
        <f t="shared" si="1"/>
        <v>0.88038641497877834</v>
      </c>
      <c r="Q19" s="45">
        <f t="shared" si="4"/>
        <v>4.550308745755018</v>
      </c>
      <c r="R19" s="43">
        <f t="shared" si="2"/>
        <v>18247.488946231497</v>
      </c>
      <c r="S19" s="43">
        <f t="shared" si="3"/>
        <v>16953.065384748097</v>
      </c>
    </row>
    <row r="20" spans="1:19" ht="17.25" thickBot="1">
      <c r="A20" s="24">
        <v>17</v>
      </c>
      <c r="B20" s="69">
        <v>44.154191216773455</v>
      </c>
      <c r="C20" s="63">
        <v>11.91</v>
      </c>
      <c r="D20" s="60">
        <v>8.9999999999999858E-2</v>
      </c>
      <c r="E20" s="60">
        <v>13.033333333333335</v>
      </c>
      <c r="F20" s="60">
        <v>0.981228281092001</v>
      </c>
      <c r="G20" s="89">
        <v>467.426784788644</v>
      </c>
      <c r="H20" s="90">
        <v>-132.51915239932299</v>
      </c>
      <c r="I20" s="61">
        <v>1</v>
      </c>
      <c r="J20" s="66">
        <v>14.370101160719299</v>
      </c>
      <c r="K20" s="66">
        <v>2.5437531745226099E-2</v>
      </c>
      <c r="L20" s="66">
        <v>0.30185713185843799</v>
      </c>
      <c r="M20" s="66">
        <v>3.6590299501967197E-2</v>
      </c>
      <c r="N20" s="68">
        <v>335.21313658317899</v>
      </c>
      <c r="O20" s="50">
        <f t="shared" si="0"/>
        <v>21.01447672192031</v>
      </c>
      <c r="P20" s="43">
        <f t="shared" si="1"/>
        <v>0.85655237759140135</v>
      </c>
      <c r="Q20" s="45">
        <f t="shared" si="4"/>
        <v>4.310278256423004</v>
      </c>
      <c r="R20" s="43">
        <f t="shared" si="2"/>
        <v>17284.92707503308</v>
      </c>
      <c r="S20" s="43">
        <f t="shared" si="3"/>
        <v>16058.784840867436</v>
      </c>
    </row>
    <row r="21" spans="1:19" ht="17.25" thickBot="1">
      <c r="A21" s="24">
        <v>18</v>
      </c>
      <c r="B21" s="69">
        <v>46.546295408232986</v>
      </c>
      <c r="C21" s="63">
        <v>11.82</v>
      </c>
      <c r="D21" s="60">
        <v>8.0000000000000071E-2</v>
      </c>
      <c r="E21" s="60">
        <v>12.667999999999999</v>
      </c>
      <c r="F21" s="60">
        <v>0.8800464032009927</v>
      </c>
      <c r="G21" s="89">
        <v>468.30683119184499</v>
      </c>
      <c r="H21" s="90">
        <v>-128.44115805085301</v>
      </c>
      <c r="I21" s="61">
        <v>1</v>
      </c>
      <c r="J21" s="66">
        <v>14.009972807350699</v>
      </c>
      <c r="K21" s="66">
        <v>2.56065516461336E-2</v>
      </c>
      <c r="L21" s="66">
        <v>0.30160156415220502</v>
      </c>
      <c r="M21" s="66">
        <v>3.6736164492241201E-2</v>
      </c>
      <c r="N21" s="68">
        <v>320.85458817061198</v>
      </c>
      <c r="O21" s="50">
        <f t="shared" si="0"/>
        <v>21.577786372300395</v>
      </c>
      <c r="P21" s="43">
        <f t="shared" si="1"/>
        <v>0.83419122283584968</v>
      </c>
      <c r="Q21" s="45">
        <f t="shared" si="4"/>
        <v>4.0779943484699857</v>
      </c>
      <c r="R21" s="43">
        <f t="shared" si="2"/>
        <v>16353.430273477727</v>
      </c>
      <c r="S21" s="43">
        <f t="shared" si="3"/>
        <v>15193.365701336299</v>
      </c>
    </row>
    <row r="22" spans="1:19" ht="17.25" thickBot="1">
      <c r="A22" s="24">
        <v>19</v>
      </c>
      <c r="B22" s="69">
        <v>48.821095232359511</v>
      </c>
      <c r="C22" s="63">
        <v>11.74</v>
      </c>
      <c r="D22" s="60">
        <v>0.12000000000000099</v>
      </c>
      <c r="E22" s="60">
        <v>12.667999999999999</v>
      </c>
      <c r="F22" s="60">
        <v>0.8718358746060062</v>
      </c>
      <c r="G22" s="89">
        <v>469.178667066451</v>
      </c>
      <c r="H22" s="90">
        <v>-124.554409068951</v>
      </c>
      <c r="I22" s="61">
        <v>1</v>
      </c>
      <c r="J22" s="66">
        <v>13.684595187679699</v>
      </c>
      <c r="K22" s="66">
        <v>2.5765754688301098E-2</v>
      </c>
      <c r="L22" s="66">
        <v>0.30136586579132302</v>
      </c>
      <c r="M22" s="66">
        <v>3.68758960398958E-2</v>
      </c>
      <c r="N22" s="68">
        <v>307.20015642794999</v>
      </c>
      <c r="O22" s="50">
        <f t="shared" si="0"/>
        <v>22.111887552208266</v>
      </c>
      <c r="P22" s="43">
        <f t="shared" si="1"/>
        <v>0.8140417663349766</v>
      </c>
      <c r="Q22" s="45">
        <f t="shared" si="4"/>
        <v>3.8867489819020022</v>
      </c>
      <c r="R22" s="43">
        <f t="shared" si="2"/>
        <v>15586.504794910397</v>
      </c>
      <c r="S22" s="43">
        <f t="shared" si="3"/>
        <v>14480.843675884335</v>
      </c>
    </row>
    <row r="23" spans="1:19" ht="17.25" thickBot="1">
      <c r="A23" s="24">
        <v>20</v>
      </c>
      <c r="B23" s="69">
        <v>50.982162451423683</v>
      </c>
      <c r="C23" s="63">
        <v>11.62</v>
      </c>
      <c r="D23" s="60">
        <v>8.9999999999999858E-2</v>
      </c>
      <c r="E23" s="60">
        <v>12.667999999999999</v>
      </c>
      <c r="F23" s="60">
        <v>0.7695169523510117</v>
      </c>
      <c r="G23" s="89">
        <v>469.94818401880201</v>
      </c>
      <c r="H23" s="90">
        <v>-120.87694005425099</v>
      </c>
      <c r="I23" s="61">
        <v>1</v>
      </c>
      <c r="J23" s="66">
        <v>13.339476657441701</v>
      </c>
      <c r="K23" s="66">
        <v>2.5912038469585199E-2</v>
      </c>
      <c r="L23" s="66">
        <v>0.30112407283992099</v>
      </c>
      <c r="M23" s="66">
        <v>3.70029451746402E-2</v>
      </c>
      <c r="N23" s="68">
        <v>294.22840193726802</v>
      </c>
      <c r="O23" s="50">
        <f t="shared" si="0"/>
        <v>22.660507151650783</v>
      </c>
      <c r="P23" s="43">
        <f t="shared" si="1"/>
        <v>0.79433350187348861</v>
      </c>
      <c r="Q23" s="45">
        <f t="shared" si="4"/>
        <v>3.6774690147000086</v>
      </c>
      <c r="R23" s="43">
        <f t="shared" si="2"/>
        <v>14747.25759179508</v>
      </c>
      <c r="S23" s="43">
        <f t="shared" si="3"/>
        <v>13701.130217758398</v>
      </c>
    </row>
    <row r="24" spans="1:19" ht="17.25" thickBot="1">
      <c r="A24" s="24">
        <v>21</v>
      </c>
      <c r="B24" s="69">
        <v>53.035279239623875</v>
      </c>
      <c r="C24" s="63">
        <v>11.53</v>
      </c>
      <c r="D24" s="60">
        <v>4.9999999999998934E-2</v>
      </c>
      <c r="E24" s="60">
        <v>12.667999999999999</v>
      </c>
      <c r="F24" s="60">
        <v>0.77454877088098328</v>
      </c>
      <c r="G24" s="89">
        <v>470.72273278968299</v>
      </c>
      <c r="H24" s="90">
        <v>-117.373249480726</v>
      </c>
      <c r="I24" s="61">
        <v>1</v>
      </c>
      <c r="J24" s="66">
        <v>13.045914004684301</v>
      </c>
      <c r="K24" s="66">
        <v>2.6050720543405501E-2</v>
      </c>
      <c r="L24" s="66">
        <v>0.30090687611336597</v>
      </c>
      <c r="M24" s="66">
        <v>3.7125623658174102E-2</v>
      </c>
      <c r="N24" s="68">
        <v>281.90461733571198</v>
      </c>
      <c r="O24" s="50">
        <f t="shared" si="0"/>
        <v>23.209024310264113</v>
      </c>
      <c r="P24" s="43">
        <f t="shared" si="1"/>
        <v>0.77556039234443652</v>
      </c>
      <c r="Q24" s="45">
        <f t="shared" si="4"/>
        <v>3.5036905735249917</v>
      </c>
      <c r="R24" s="43">
        <f t="shared" si="2"/>
        <v>14050.377366383405</v>
      </c>
      <c r="S24" s="43">
        <f t="shared" si="3"/>
        <v>13053.684639818646</v>
      </c>
    </row>
    <row r="25" spans="1:19" ht="17.25" thickBot="1">
      <c r="A25" s="48">
        <v>22</v>
      </c>
      <c r="B25" s="70">
        <v>54.993479409612256</v>
      </c>
      <c r="C25" s="91">
        <v>11.48</v>
      </c>
      <c r="D25" s="71"/>
      <c r="E25" s="72">
        <v>12.667999999999999</v>
      </c>
      <c r="F25" s="72">
        <v>0.77270383289101119</v>
      </c>
      <c r="G25" s="92">
        <v>471.495436622574</v>
      </c>
      <c r="H25" s="93">
        <v>-114.02530274783</v>
      </c>
      <c r="I25" s="73">
        <v>1</v>
      </c>
      <c r="J25" s="94">
        <v>12.810334803299</v>
      </c>
      <c r="K25" s="94">
        <v>2.6182864889803901E-2</v>
      </c>
      <c r="L25" s="94">
        <v>0.300713016025697</v>
      </c>
      <c r="M25" s="94">
        <v>3.72440308146052E-2</v>
      </c>
      <c r="N25" s="95">
        <v>270.15056747339401</v>
      </c>
      <c r="O25" s="50">
        <f t="shared" si="0"/>
        <v>23.683991357788205</v>
      </c>
      <c r="P25" s="43">
        <f t="shared" si="1"/>
        <v>0.76000703293961092</v>
      </c>
      <c r="Q25" s="45">
        <f t="shared" si="4"/>
        <v>3.3479467328960055</v>
      </c>
      <c r="R25" s="43">
        <f t="shared" si="2"/>
        <v>13425.81886516691</v>
      </c>
      <c r="S25" s="43">
        <f t="shared" si="3"/>
        <v>12473.430494225086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121.495436622574</v>
      </c>
      <c r="H26" s="58">
        <f>-(H3-H25)</f>
        <v>124.247384648227</v>
      </c>
      <c r="I26" s="59"/>
      <c r="J26" s="59"/>
      <c r="K26" s="59"/>
      <c r="L26" s="59"/>
      <c r="M26" s="59"/>
      <c r="N26" s="59"/>
      <c r="O26" s="47">
        <f>AVERAGE(O4:O25)</f>
        <v>17.544348960241873</v>
      </c>
      <c r="P26" s="44">
        <f>SUM(P4:P25)</f>
        <v>23.837284462970253</v>
      </c>
      <c r="Q26" s="42"/>
      <c r="R26" s="44">
        <f>AVERAGE(R4:R25)</f>
        <v>22647.841604572117</v>
      </c>
      <c r="S26" s="44">
        <f>AVERAGE(S4:S25)</f>
        <v>21041.269879767398</v>
      </c>
    </row>
    <row r="27" spans="1:19" ht="17.25" thickBot="1">
      <c r="O27" s="37"/>
      <c r="P27" s="37"/>
      <c r="Q27" s="37"/>
      <c r="R27" s="38"/>
      <c r="S27" s="44">
        <f>S26*C37*2/1000/1000</f>
        <v>14.760589296209369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471.495436622574</v>
      </c>
      <c r="P30" s="46">
        <f>S26</f>
        <v>21041.269879767398</v>
      </c>
      <c r="Q30" s="46">
        <f>P26</f>
        <v>23.837284462970253</v>
      </c>
      <c r="R30" s="46">
        <f>O26</f>
        <v>17.544348960241873</v>
      </c>
      <c r="S30" s="46">
        <f>S27</f>
        <v>14.760589296209369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11965023.141624259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5"/>
  <dimension ref="A1:S38"/>
  <sheetViews>
    <sheetView topLeftCell="A10" zoomScale="85" zoomScaleNormal="85" workbookViewId="0">
      <selection activeCell="K35" sqref="K3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0.72942417915329294</v>
      </c>
      <c r="C4" s="63">
        <v>13.09</v>
      </c>
      <c r="D4" s="60">
        <v>7.0000000000000284E-2</v>
      </c>
      <c r="E4" s="60">
        <v>14.113333333333333</v>
      </c>
      <c r="F4" s="60">
        <v>18.669530861170017</v>
      </c>
      <c r="G4" s="89">
        <v>368.66953086117002</v>
      </c>
      <c r="H4" s="90">
        <v>-231.65474926977501</v>
      </c>
      <c r="I4" s="61">
        <v>1</v>
      </c>
      <c r="J4" s="66">
        <v>27.130338708020599</v>
      </c>
      <c r="K4" s="66">
        <v>1.9618169587616599E-2</v>
      </c>
      <c r="L4" s="66">
        <v>0.293034983061777</v>
      </c>
      <c r="M4" s="66">
        <v>2.7580720718390898E-2</v>
      </c>
      <c r="N4" s="68">
        <v>541.69933276775396</v>
      </c>
      <c r="O4" s="50">
        <f t="shared" ref="O4:O25" si="0">$C$35/$C$34/AVERAGE(J3:J4)</f>
        <v>10.013426552127806</v>
      </c>
      <c r="P4" s="43">
        <f t="shared" ref="P4:P25" si="1">$C$33/O4</f>
        <v>1.7975864611674897</v>
      </c>
      <c r="Q4" s="45">
        <f>H4-H3</f>
        <v>6.6330546468189766</v>
      </c>
      <c r="R4" s="43">
        <f t="shared" ref="R4:R25" si="2">$C$35*3600*Q4/$C$36*($C$30/$C$32)</f>
        <v>24181.494269830637</v>
      </c>
      <c r="S4" s="43">
        <f t="shared" ref="S4:S25" si="3">R4*$C$32/$C$30</f>
        <v>22466.129705041629</v>
      </c>
    </row>
    <row r="5" spans="1:19" ht="17.25" thickBot="1">
      <c r="A5" s="24">
        <v>2</v>
      </c>
      <c r="B5" s="69">
        <v>1.8468754929994335</v>
      </c>
      <c r="C5" s="63">
        <v>13.02</v>
      </c>
      <c r="D5" s="60">
        <v>1.9999999999999574E-2</v>
      </c>
      <c r="E5" s="60">
        <v>14.113333333333333</v>
      </c>
      <c r="F5" s="60">
        <v>17.429648726904986</v>
      </c>
      <c r="G5" s="89">
        <v>386.099179588075</v>
      </c>
      <c r="H5" s="90">
        <v>-224.704567170676</v>
      </c>
      <c r="I5" s="61">
        <v>1</v>
      </c>
      <c r="J5" s="66">
        <v>25.814253065650199</v>
      </c>
      <c r="K5" s="66">
        <v>2.0162720295588701E-2</v>
      </c>
      <c r="L5" s="66">
        <v>0.295806620395419</v>
      </c>
      <c r="M5" s="66">
        <v>2.88771780201308E-2</v>
      </c>
      <c r="N5" s="68">
        <v>535.60162832607398</v>
      </c>
      <c r="O5" s="50">
        <f t="shared" si="0"/>
        <v>10.514923634794995</v>
      </c>
      <c r="P5" s="43">
        <f t="shared" si="1"/>
        <v>1.711852660578161</v>
      </c>
      <c r="Q5" s="45">
        <f t="shared" ref="Q5:Q25" si="4">H5-H4</f>
        <v>6.9501820990990097</v>
      </c>
      <c r="R5" s="43">
        <f t="shared" si="2"/>
        <v>25337.615556090997</v>
      </c>
      <c r="S5" s="43">
        <f t="shared" si="3"/>
        <v>23540.239124503354</v>
      </c>
    </row>
    <row r="6" spans="1:19" ht="17.25" thickBot="1">
      <c r="A6" s="24">
        <v>3</v>
      </c>
      <c r="B6" s="69">
        <v>3.4423989548550082</v>
      </c>
      <c r="C6" s="63">
        <v>13</v>
      </c>
      <c r="D6" s="60">
        <v>5.0000000000000711E-2</v>
      </c>
      <c r="E6" s="60">
        <v>13.98</v>
      </c>
      <c r="F6" s="60">
        <v>15.385467534810005</v>
      </c>
      <c r="G6" s="89">
        <v>401.48464712288501</v>
      </c>
      <c r="H6" s="90">
        <v>-217.558693071991</v>
      </c>
      <c r="I6" s="61">
        <v>1</v>
      </c>
      <c r="J6" s="66">
        <v>24.655724446250002</v>
      </c>
      <c r="K6" s="66">
        <v>2.0698149250783001E-2</v>
      </c>
      <c r="L6" s="66">
        <v>0.298129837234346</v>
      </c>
      <c r="M6" s="66">
        <v>3.0064624588296701E-2</v>
      </c>
      <c r="N6" s="68">
        <v>526.89518145039301</v>
      </c>
      <c r="O6" s="50">
        <f t="shared" si="0"/>
        <v>11.030485187838231</v>
      </c>
      <c r="P6" s="43">
        <f t="shared" si="1"/>
        <v>1.6318411831825925</v>
      </c>
      <c r="Q6" s="45">
        <f t="shared" si="4"/>
        <v>7.1458740986849989</v>
      </c>
      <c r="R6" s="43">
        <f t="shared" si="2"/>
        <v>26051.031202215621</v>
      </c>
      <c r="S6" s="43">
        <f t="shared" si="3"/>
        <v>24203.047148713769</v>
      </c>
    </row>
    <row r="7" spans="1:19" ht="17.25" thickBot="1">
      <c r="A7" s="24">
        <v>4</v>
      </c>
      <c r="B7" s="69">
        <v>5.5726258676901725</v>
      </c>
      <c r="C7" s="63">
        <v>12.95</v>
      </c>
      <c r="D7" s="60">
        <v>4.9999999999998934E-2</v>
      </c>
      <c r="E7" s="60">
        <v>13.98</v>
      </c>
      <c r="F7" s="60">
        <v>13.947677955049016</v>
      </c>
      <c r="G7" s="89">
        <v>415.43232507793402</v>
      </c>
      <c r="H7" s="90">
        <v>-209.95056429519801</v>
      </c>
      <c r="I7" s="61">
        <v>1</v>
      </c>
      <c r="J7" s="66">
        <v>23.455976608978499</v>
      </c>
      <c r="K7" s="66">
        <v>2.1241618903489599E-2</v>
      </c>
      <c r="L7" s="66">
        <v>0.30006929766738599</v>
      </c>
      <c r="M7" s="66">
        <v>3.1183121311704601E-2</v>
      </c>
      <c r="N7" s="68">
        <v>515.27096664368901</v>
      </c>
      <c r="O7" s="50">
        <f t="shared" si="0"/>
        <v>11.571163088507008</v>
      </c>
      <c r="P7" s="43">
        <f t="shared" si="1"/>
        <v>1.5555912454365455</v>
      </c>
      <c r="Q7" s="45">
        <f t="shared" si="4"/>
        <v>7.608128776792995</v>
      </c>
      <c r="R7" s="43">
        <f t="shared" si="2"/>
        <v>27736.22896479271</v>
      </c>
      <c r="S7" s="43">
        <f t="shared" si="3"/>
        <v>25768.701904794649</v>
      </c>
    </row>
    <row r="8" spans="1:19" ht="17.25" thickBot="1">
      <c r="A8" s="24">
        <v>5</v>
      </c>
      <c r="B8" s="69">
        <v>8.2389324755833275</v>
      </c>
      <c r="C8" s="63">
        <v>12.9</v>
      </c>
      <c r="D8" s="60">
        <v>4.0000000000000924E-2</v>
      </c>
      <c r="E8" s="60">
        <v>13.98</v>
      </c>
      <c r="F8" s="60">
        <v>11.773408568928971</v>
      </c>
      <c r="G8" s="89">
        <v>427.205733646863</v>
      </c>
      <c r="H8" s="90">
        <v>-202.11885661827401</v>
      </c>
      <c r="I8" s="61">
        <v>1</v>
      </c>
      <c r="J8" s="66">
        <v>22.305261652861301</v>
      </c>
      <c r="K8" s="66">
        <v>2.1773396899002598E-2</v>
      </c>
      <c r="L8" s="66">
        <v>0.30153043548231601</v>
      </c>
      <c r="M8" s="66">
        <v>3.217325699648E-2</v>
      </c>
      <c r="N8" s="68">
        <v>500.72147402206298</v>
      </c>
      <c r="O8" s="50">
        <f t="shared" si="0"/>
        <v>12.165499897317718</v>
      </c>
      <c r="P8" s="43">
        <f t="shared" si="1"/>
        <v>1.4795939461533092</v>
      </c>
      <c r="Q8" s="45">
        <f t="shared" si="4"/>
        <v>7.8317076769239975</v>
      </c>
      <c r="R8" s="43">
        <f t="shared" si="2"/>
        <v>28551.309222719676</v>
      </c>
      <c r="S8" s="43">
        <f t="shared" si="3"/>
        <v>26525.962750227682</v>
      </c>
    </row>
    <row r="9" spans="1:19" ht="17.25" thickBot="1">
      <c r="A9" s="24">
        <v>6</v>
      </c>
      <c r="B9" s="69">
        <v>11.366661095179953</v>
      </c>
      <c r="C9" s="63">
        <v>12.86</v>
      </c>
      <c r="D9" s="60">
        <v>4.9999999999998934E-2</v>
      </c>
      <c r="E9" s="60">
        <v>13.84</v>
      </c>
      <c r="F9" s="60">
        <v>9.6778062030840033</v>
      </c>
      <c r="G9" s="89">
        <v>436.883539849947</v>
      </c>
      <c r="H9" s="90">
        <v>-194.17491300324599</v>
      </c>
      <c r="I9" s="61">
        <v>1</v>
      </c>
      <c r="J9" s="66">
        <v>21.2327815177849</v>
      </c>
      <c r="K9" s="66">
        <v>2.2286637200289301E-2</v>
      </c>
      <c r="L9" s="66">
        <v>0.30255771793035502</v>
      </c>
      <c r="M9" s="66">
        <v>3.3031592060544603E-2</v>
      </c>
      <c r="N9" s="68">
        <v>483.654095372303</v>
      </c>
      <c r="O9" s="50">
        <f t="shared" si="0"/>
        <v>12.786710169622005</v>
      </c>
      <c r="P9" s="43">
        <f t="shared" si="1"/>
        <v>1.407711581886282</v>
      </c>
      <c r="Q9" s="45">
        <f t="shared" si="4"/>
        <v>7.9439436150280187</v>
      </c>
      <c r="R9" s="43">
        <f t="shared" si="2"/>
        <v>28960.477070512556</v>
      </c>
      <c r="S9" s="43">
        <f t="shared" si="3"/>
        <v>26906.105426154711</v>
      </c>
    </row>
    <row r="10" spans="1:19" ht="17.25" thickBot="1">
      <c r="A10" s="24">
        <v>7</v>
      </c>
      <c r="B10" s="69">
        <v>14.85069996064431</v>
      </c>
      <c r="C10" s="63">
        <v>12.81</v>
      </c>
      <c r="D10" s="60">
        <v>5.0000000000000711E-2</v>
      </c>
      <c r="E10" s="60">
        <v>13.84</v>
      </c>
      <c r="F10" s="60">
        <v>8.1068179113290171</v>
      </c>
      <c r="G10" s="89">
        <v>444.99035776127602</v>
      </c>
      <c r="H10" s="90">
        <v>-186.13495584985901</v>
      </c>
      <c r="I10" s="61">
        <v>1</v>
      </c>
      <c r="J10" s="66">
        <v>20.208154671569801</v>
      </c>
      <c r="K10" s="66">
        <v>2.2782696773819399E-2</v>
      </c>
      <c r="L10" s="66">
        <v>0.30325789356736399</v>
      </c>
      <c r="M10" s="66">
        <v>3.3787865089849399E-2</v>
      </c>
      <c r="N10" s="68">
        <v>464.64240421252799</v>
      </c>
      <c r="O10" s="50">
        <f t="shared" si="0"/>
        <v>13.433778060220325</v>
      </c>
      <c r="P10" s="43">
        <f t="shared" si="1"/>
        <v>1.3399060129853586</v>
      </c>
      <c r="Q10" s="45">
        <f t="shared" si="4"/>
        <v>8.0399571533869789</v>
      </c>
      <c r="R10" s="43">
        <f t="shared" si="2"/>
        <v>29310.504463814192</v>
      </c>
      <c r="S10" s="43">
        <f t="shared" si="3"/>
        <v>27231.302898671667</v>
      </c>
    </row>
    <row r="11" spans="1:19" ht="17.25" thickBot="1">
      <c r="A11" s="24">
        <v>8</v>
      </c>
      <c r="B11" s="69">
        <v>18.567819038098186</v>
      </c>
      <c r="C11" s="63">
        <v>12.76</v>
      </c>
      <c r="D11" s="60">
        <v>6.0000000000000497E-2</v>
      </c>
      <c r="E11" s="60">
        <v>13.84</v>
      </c>
      <c r="F11" s="60">
        <v>6.4680130449119702</v>
      </c>
      <c r="G11" s="89">
        <v>451.45837080618799</v>
      </c>
      <c r="H11" s="90">
        <v>-178.22320588487801</v>
      </c>
      <c r="I11" s="61">
        <v>1</v>
      </c>
      <c r="J11" s="66">
        <v>19.2688041407106</v>
      </c>
      <c r="K11" s="66">
        <v>2.32471667324467E-2</v>
      </c>
      <c r="L11" s="66">
        <v>0.30365320362169002</v>
      </c>
      <c r="M11" s="66">
        <v>3.4428908699515301E-2</v>
      </c>
      <c r="N11" s="68">
        <v>444.35884176287601</v>
      </c>
      <c r="O11" s="50">
        <f t="shared" si="0"/>
        <v>14.102108068222423</v>
      </c>
      <c r="P11" s="43">
        <f t="shared" si="1"/>
        <v>1.2764049114444851</v>
      </c>
      <c r="Q11" s="45">
        <f t="shared" si="4"/>
        <v>7.9117499649809986</v>
      </c>
      <c r="R11" s="43">
        <f t="shared" si="2"/>
        <v>28843.111753085188</v>
      </c>
      <c r="S11" s="43">
        <f t="shared" si="3"/>
        <v>26797.065661499375</v>
      </c>
    </row>
    <row r="12" spans="1:19" ht="17.25" thickBot="1">
      <c r="A12" s="24">
        <v>9</v>
      </c>
      <c r="B12" s="69">
        <v>22.390060569924351</v>
      </c>
      <c r="C12" s="63">
        <v>12.7</v>
      </c>
      <c r="D12" s="60">
        <v>5.9999999999998721E-2</v>
      </c>
      <c r="E12" s="60">
        <v>13.67</v>
      </c>
      <c r="F12" s="60">
        <v>5.1005983838759903</v>
      </c>
      <c r="G12" s="89">
        <v>456.55896919006398</v>
      </c>
      <c r="H12" s="90">
        <v>-170.56321007754201</v>
      </c>
      <c r="I12" s="61">
        <v>1</v>
      </c>
      <c r="J12" s="66">
        <v>18.4061867547315</v>
      </c>
      <c r="K12" s="66">
        <v>2.3674920303075098E-2</v>
      </c>
      <c r="L12" s="66">
        <v>0.30381130623256403</v>
      </c>
      <c r="M12" s="66">
        <v>3.4967840696613198E-2</v>
      </c>
      <c r="N12" s="68">
        <v>423.50164746993602</v>
      </c>
      <c r="O12" s="50">
        <f t="shared" si="0"/>
        <v>14.776601829063585</v>
      </c>
      <c r="P12" s="43">
        <f t="shared" si="1"/>
        <v>1.2181420470162785</v>
      </c>
      <c r="Q12" s="45">
        <f t="shared" si="4"/>
        <v>7.6599958073360028</v>
      </c>
      <c r="R12" s="43">
        <f t="shared" si="2"/>
        <v>27925.315647874744</v>
      </c>
      <c r="S12" s="43">
        <f t="shared" si="3"/>
        <v>25944.37533093676</v>
      </c>
    </row>
    <row r="13" spans="1:19" ht="17.25" thickBot="1">
      <c r="A13" s="24">
        <v>10</v>
      </c>
      <c r="B13" s="69">
        <v>26.177104370562255</v>
      </c>
      <c r="C13" s="63">
        <v>12.64</v>
      </c>
      <c r="D13" s="60">
        <v>6.0000000000000497E-2</v>
      </c>
      <c r="E13" s="60">
        <v>13.67</v>
      </c>
      <c r="F13" s="60">
        <v>2.9545634859390475</v>
      </c>
      <c r="G13" s="89">
        <v>459.51353267600302</v>
      </c>
      <c r="H13" s="90">
        <v>-163.61715799305901</v>
      </c>
      <c r="I13" s="61">
        <v>1</v>
      </c>
      <c r="J13" s="66">
        <v>17.666090069807801</v>
      </c>
      <c r="K13" s="66">
        <v>2.4032787190594401E-2</v>
      </c>
      <c r="L13" s="66">
        <v>0.30364426580882298</v>
      </c>
      <c r="M13" s="66">
        <v>3.5340625861572099E-2</v>
      </c>
      <c r="N13" s="68">
        <v>402.83652003408798</v>
      </c>
      <c r="O13" s="50">
        <f t="shared" si="0"/>
        <v>15.433135592839134</v>
      </c>
      <c r="P13" s="43">
        <f t="shared" si="1"/>
        <v>1.1663216390291984</v>
      </c>
      <c r="Q13" s="45">
        <f t="shared" si="4"/>
        <v>6.946052084483</v>
      </c>
      <c r="R13" s="43">
        <f t="shared" si="2"/>
        <v>25322.559155972354</v>
      </c>
      <c r="S13" s="43">
        <f t="shared" si="3"/>
        <v>23526.250781426541</v>
      </c>
    </row>
    <row r="14" spans="1:19" ht="17.25" thickBot="1">
      <c r="A14" s="24">
        <v>11</v>
      </c>
      <c r="B14" s="69">
        <v>29.822711025973504</v>
      </c>
      <c r="C14" s="63">
        <v>12.58</v>
      </c>
      <c r="D14" s="60">
        <v>5.0000000000000711E-2</v>
      </c>
      <c r="E14" s="60">
        <v>13.67</v>
      </c>
      <c r="F14" s="60">
        <v>2.0627804424039482</v>
      </c>
      <c r="G14" s="89">
        <v>461.57631311840697</v>
      </c>
      <c r="H14" s="90">
        <v>-157.17243759452401</v>
      </c>
      <c r="I14" s="61">
        <v>1</v>
      </c>
      <c r="J14" s="66">
        <v>17.0162723612126</v>
      </c>
      <c r="K14" s="66">
        <v>2.4347479582013401E-2</v>
      </c>
      <c r="L14" s="66">
        <v>0.30336624259856898</v>
      </c>
      <c r="M14" s="66">
        <v>3.5636626686223E-2</v>
      </c>
      <c r="N14" s="68">
        <v>382.94318632023999</v>
      </c>
      <c r="O14" s="50">
        <f t="shared" si="0"/>
        <v>16.051626831441443</v>
      </c>
      <c r="P14" s="43">
        <f t="shared" si="1"/>
        <v>1.1213816636169327</v>
      </c>
      <c r="Q14" s="45">
        <f t="shared" si="4"/>
        <v>6.4447203985349972</v>
      </c>
      <c r="R14" s="43">
        <f t="shared" si="2"/>
        <v>23494.902075406917</v>
      </c>
      <c r="S14" s="43">
        <f t="shared" si="3"/>
        <v>21828.242355224829</v>
      </c>
    </row>
    <row r="15" spans="1:19" ht="17.25" thickBot="1">
      <c r="A15" s="24">
        <v>12</v>
      </c>
      <c r="B15" s="69">
        <v>33.291760210012754</v>
      </c>
      <c r="C15" s="63">
        <v>12.53</v>
      </c>
      <c r="D15" s="60">
        <v>5.9999999999998721E-2</v>
      </c>
      <c r="E15" s="60">
        <v>13.496666666666666</v>
      </c>
      <c r="F15" s="60">
        <v>1.5014980494350425</v>
      </c>
      <c r="G15" s="89">
        <v>463.07781116784201</v>
      </c>
      <c r="H15" s="90">
        <v>-151.18440007513999</v>
      </c>
      <c r="I15" s="61">
        <v>1</v>
      </c>
      <c r="J15" s="66">
        <v>16.454348539657801</v>
      </c>
      <c r="K15" s="66">
        <v>2.4626842550043101E-2</v>
      </c>
      <c r="L15" s="66">
        <v>0.30303663028989702</v>
      </c>
      <c r="M15" s="66">
        <v>3.5879854558855701E-2</v>
      </c>
      <c r="N15" s="68">
        <v>364.01329080191499</v>
      </c>
      <c r="O15" s="50">
        <f t="shared" si="0"/>
        <v>16.632746103645378</v>
      </c>
      <c r="P15" s="43">
        <f t="shared" si="1"/>
        <v>1.0822025351577369</v>
      </c>
      <c r="Q15" s="45">
        <f t="shared" si="4"/>
        <v>5.9880375193840223</v>
      </c>
      <c r="R15" s="43">
        <f t="shared" si="2"/>
        <v>21830.016888517177</v>
      </c>
      <c r="S15" s="43">
        <f t="shared" si="3"/>
        <v>20281.459260048909</v>
      </c>
    </row>
    <row r="16" spans="1:19" ht="17.25" thickBot="1">
      <c r="A16" s="24">
        <v>13</v>
      </c>
      <c r="B16" s="69">
        <v>36.577879856461735</v>
      </c>
      <c r="C16" s="63">
        <v>12.47</v>
      </c>
      <c r="D16" s="60">
        <v>7.0000000000000284E-2</v>
      </c>
      <c r="E16" s="60">
        <v>13.496666666666666</v>
      </c>
      <c r="F16" s="60">
        <v>1.3383148129079814</v>
      </c>
      <c r="G16" s="89">
        <v>464.41612598075</v>
      </c>
      <c r="H16" s="90">
        <v>-145.539442126924</v>
      </c>
      <c r="I16" s="61">
        <v>1</v>
      </c>
      <c r="J16" s="66">
        <v>15.937634803162</v>
      </c>
      <c r="K16" s="66">
        <v>2.4882357491650901E-2</v>
      </c>
      <c r="L16" s="66">
        <v>0.30271113443991099</v>
      </c>
      <c r="M16" s="66">
        <v>3.61003818693394E-2</v>
      </c>
      <c r="N16" s="68">
        <v>346.08160454788401</v>
      </c>
      <c r="O16" s="50">
        <f t="shared" si="0"/>
        <v>17.186608596442952</v>
      </c>
      <c r="P16" s="43">
        <f t="shared" si="1"/>
        <v>1.0473270452976624</v>
      </c>
      <c r="Q16" s="45">
        <f t="shared" si="4"/>
        <v>5.6449579482159891</v>
      </c>
      <c r="R16" s="43">
        <f t="shared" si="2"/>
        <v>20579.284439286665</v>
      </c>
      <c r="S16" s="43">
        <f t="shared" si="3"/>
        <v>19119.450117141056</v>
      </c>
    </row>
    <row r="17" spans="1:19" ht="17.25" thickBot="1">
      <c r="A17" s="24">
        <v>14</v>
      </c>
      <c r="B17" s="69">
        <v>39.690327986830944</v>
      </c>
      <c r="C17" s="63">
        <v>12.4</v>
      </c>
      <c r="D17" s="60">
        <v>7.0000000000000284E-2</v>
      </c>
      <c r="E17" s="60">
        <v>13.496666666666666</v>
      </c>
      <c r="F17" s="60">
        <v>1.3341039980520009</v>
      </c>
      <c r="G17" s="89">
        <v>465.750229978802</v>
      </c>
      <c r="H17" s="90">
        <v>-140.174115935141</v>
      </c>
      <c r="I17" s="61">
        <v>1</v>
      </c>
      <c r="J17" s="66">
        <v>15.4558160601295</v>
      </c>
      <c r="K17" s="66">
        <v>2.5120403759581598E-2</v>
      </c>
      <c r="L17" s="66">
        <v>0.30241160187475902</v>
      </c>
      <c r="M17" s="66">
        <v>3.6310983846735798E-2</v>
      </c>
      <c r="N17" s="68">
        <v>329.09760841857798</v>
      </c>
      <c r="O17" s="50">
        <f t="shared" si="0"/>
        <v>17.733263596914899</v>
      </c>
      <c r="P17" s="43">
        <f t="shared" si="1"/>
        <v>1.015041585640869</v>
      </c>
      <c r="Q17" s="45">
        <f t="shared" si="4"/>
        <v>5.365326191782998</v>
      </c>
      <c r="R17" s="43">
        <f t="shared" si="2"/>
        <v>19559.857632801679</v>
      </c>
      <c r="S17" s="43">
        <f t="shared" si="3"/>
        <v>18172.338470369836</v>
      </c>
    </row>
    <row r="18" spans="1:19" ht="17.25" thickBot="1">
      <c r="A18" s="24">
        <v>15</v>
      </c>
      <c r="B18" s="69">
        <v>42.640787476565997</v>
      </c>
      <c r="C18" s="63">
        <v>12.33</v>
      </c>
      <c r="D18" s="60">
        <v>7.0000000000000284E-2</v>
      </c>
      <c r="E18" s="60">
        <v>13.286666666666665</v>
      </c>
      <c r="F18" s="60">
        <v>1.2679337547219802</v>
      </c>
      <c r="G18" s="89">
        <v>467.01816373352398</v>
      </c>
      <c r="H18" s="90">
        <v>-135.08908192994099</v>
      </c>
      <c r="I18" s="61">
        <v>1</v>
      </c>
      <c r="J18" s="66">
        <v>15.0160620086598</v>
      </c>
      <c r="K18" s="66">
        <v>2.5341264637638899E-2</v>
      </c>
      <c r="L18" s="66">
        <v>0.30212883364424598</v>
      </c>
      <c r="M18" s="66">
        <v>3.6508066870708997E-2</v>
      </c>
      <c r="N18" s="68">
        <v>312.99755133991101</v>
      </c>
      <c r="O18" s="50">
        <f t="shared" si="0"/>
        <v>18.269577546838178</v>
      </c>
      <c r="P18" s="43">
        <f t="shared" si="1"/>
        <v>0.98524445646610848</v>
      </c>
      <c r="Q18" s="45">
        <f t="shared" si="4"/>
        <v>5.0850340052000149</v>
      </c>
      <c r="R18" s="43">
        <f t="shared" si="2"/>
        <v>18538.023159150056</v>
      </c>
      <c r="S18" s="43">
        <f t="shared" si="3"/>
        <v>17222.989949307532</v>
      </c>
    </row>
    <row r="19" spans="1:19" ht="17.25" thickBot="1">
      <c r="A19" s="24">
        <v>16</v>
      </c>
      <c r="B19" s="69">
        <v>45.440930041139183</v>
      </c>
      <c r="C19" s="63">
        <v>12.26</v>
      </c>
      <c r="D19" s="60">
        <v>8.0000000000000071E-2</v>
      </c>
      <c r="E19" s="60">
        <v>13.286666666666665</v>
      </c>
      <c r="F19" s="60">
        <v>1.2769248446260235</v>
      </c>
      <c r="G19" s="89">
        <v>468.29508857815</v>
      </c>
      <c r="H19" s="90">
        <v>-130.24263998620299</v>
      </c>
      <c r="I19" s="61">
        <v>1</v>
      </c>
      <c r="J19" s="66">
        <v>14.611201479269701</v>
      </c>
      <c r="K19" s="66">
        <v>2.5548743700818801E-2</v>
      </c>
      <c r="L19" s="66">
        <v>0.30187161952240099</v>
      </c>
      <c r="M19" s="66">
        <v>3.6698071525161198E-2</v>
      </c>
      <c r="N19" s="68">
        <v>297.717743135501</v>
      </c>
      <c r="O19" s="50">
        <f t="shared" si="0"/>
        <v>18.790407004762802</v>
      </c>
      <c r="P19" s="43">
        <f t="shared" si="1"/>
        <v>0.9579356101992651</v>
      </c>
      <c r="Q19" s="45">
        <f t="shared" si="4"/>
        <v>4.8464419437380002</v>
      </c>
      <c r="R19" s="43">
        <f t="shared" si="2"/>
        <v>17668.210851808723</v>
      </c>
      <c r="S19" s="43">
        <f t="shared" si="3"/>
        <v>16414.879586162933</v>
      </c>
    </row>
    <row r="20" spans="1:19" ht="17.25" thickBot="1">
      <c r="A20" s="24">
        <v>17</v>
      </c>
      <c r="B20" s="69">
        <v>48.099024417445477</v>
      </c>
      <c r="C20" s="63">
        <v>12.18</v>
      </c>
      <c r="D20" s="60">
        <v>7.0000000000000284E-2</v>
      </c>
      <c r="E20" s="60">
        <v>13.286666666666665</v>
      </c>
      <c r="F20" s="60">
        <v>1.1817317134140239</v>
      </c>
      <c r="G20" s="89">
        <v>469.47682029156402</v>
      </c>
      <c r="H20" s="90">
        <v>-125.651849668902</v>
      </c>
      <c r="I20" s="61">
        <v>1</v>
      </c>
      <c r="J20" s="66">
        <v>14.228149147795801</v>
      </c>
      <c r="K20" s="66">
        <v>2.57408849233982E-2</v>
      </c>
      <c r="L20" s="66">
        <v>0.30162061470583501</v>
      </c>
      <c r="M20" s="66">
        <v>3.68740193358588E-2</v>
      </c>
      <c r="N20" s="68">
        <v>283.21306299062701</v>
      </c>
      <c r="O20" s="50">
        <f t="shared" si="0"/>
        <v>19.303775129148622</v>
      </c>
      <c r="P20" s="43">
        <f t="shared" si="1"/>
        <v>0.9324600954773905</v>
      </c>
      <c r="Q20" s="45">
        <f t="shared" si="4"/>
        <v>4.5907903173009856</v>
      </c>
      <c r="R20" s="43">
        <f t="shared" si="2"/>
        <v>16736.206116596073</v>
      </c>
      <c r="S20" s="43">
        <f t="shared" si="3"/>
        <v>15548.988544304373</v>
      </c>
    </row>
    <row r="21" spans="1:19" ht="17.25" thickBot="1">
      <c r="A21" s="24">
        <v>18</v>
      </c>
      <c r="B21" s="69">
        <v>50.622156428382439</v>
      </c>
      <c r="C21" s="63">
        <v>12.11</v>
      </c>
      <c r="D21" s="60">
        <v>7.0000000000000284E-2</v>
      </c>
      <c r="E21" s="60">
        <v>12.987999999999998</v>
      </c>
      <c r="F21" s="60">
        <v>1.0813932981849916</v>
      </c>
      <c r="G21" s="89">
        <v>470.55821358974902</v>
      </c>
      <c r="H21" s="90">
        <v>-121.30846025055899</v>
      </c>
      <c r="I21" s="61">
        <v>1</v>
      </c>
      <c r="J21" s="66">
        <v>13.8853496996523</v>
      </c>
      <c r="K21" s="66">
        <v>2.5919019690885201E-2</v>
      </c>
      <c r="L21" s="66">
        <v>0.301378484022361</v>
      </c>
      <c r="M21" s="66">
        <v>3.7036148964672097E-2</v>
      </c>
      <c r="N21" s="68">
        <v>269.44484501155398</v>
      </c>
      <c r="O21" s="50">
        <f t="shared" si="0"/>
        <v>19.802171988495729</v>
      </c>
      <c r="P21" s="43">
        <f t="shared" si="1"/>
        <v>0.90899119603936784</v>
      </c>
      <c r="Q21" s="45">
        <f t="shared" si="4"/>
        <v>4.3433894183430084</v>
      </c>
      <c r="R21" s="43">
        <f t="shared" si="2"/>
        <v>15834.280271107626</v>
      </c>
      <c r="S21" s="43">
        <f t="shared" si="3"/>
        <v>14711.042683599106</v>
      </c>
    </row>
    <row r="22" spans="1:19" ht="17.25" thickBot="1">
      <c r="A22" s="24">
        <v>19</v>
      </c>
      <c r="B22" s="69">
        <v>53.017154946925473</v>
      </c>
      <c r="C22" s="63">
        <v>12.04</v>
      </c>
      <c r="D22" s="60">
        <v>8.9999999999999858E-2</v>
      </c>
      <c r="E22" s="60">
        <v>12.987999999999998</v>
      </c>
      <c r="F22" s="60">
        <v>1.0861091965439869</v>
      </c>
      <c r="G22" s="89">
        <v>471.644322786293</v>
      </c>
      <c r="H22" s="90">
        <v>-117.168762409641</v>
      </c>
      <c r="I22" s="61">
        <v>1</v>
      </c>
      <c r="J22" s="66">
        <v>13.5664473526768</v>
      </c>
      <c r="K22" s="66">
        <v>2.6086982038196701E-2</v>
      </c>
      <c r="L22" s="66">
        <v>0.30115695628931899</v>
      </c>
      <c r="M22" s="66">
        <v>3.7192737813797401E-2</v>
      </c>
      <c r="N22" s="68">
        <v>256.37582542798799</v>
      </c>
      <c r="O22" s="50">
        <f t="shared" si="0"/>
        <v>20.279486195906827</v>
      </c>
      <c r="P22" s="43">
        <f t="shared" si="1"/>
        <v>0.88759645220366012</v>
      </c>
      <c r="Q22" s="45">
        <f t="shared" si="4"/>
        <v>4.1396978409179894</v>
      </c>
      <c r="R22" s="43">
        <f t="shared" si="2"/>
        <v>15091.701327531753</v>
      </c>
      <c r="S22" s="43">
        <f t="shared" si="3"/>
        <v>14021.140121067132</v>
      </c>
    </row>
    <row r="23" spans="1:19" ht="17.25" thickBot="1">
      <c r="A23" s="24">
        <v>20</v>
      </c>
      <c r="B23" s="69">
        <v>55.29097380127115</v>
      </c>
      <c r="C23" s="63">
        <v>11.95</v>
      </c>
      <c r="D23" s="60">
        <v>8.0000000000000071E-2</v>
      </c>
      <c r="E23" s="60">
        <v>12.987999999999998</v>
      </c>
      <c r="F23" s="60">
        <v>0.98397091447100138</v>
      </c>
      <c r="G23" s="89">
        <v>472.628293700764</v>
      </c>
      <c r="H23" s="90">
        <v>-113.25196443499</v>
      </c>
      <c r="I23" s="61">
        <v>1</v>
      </c>
      <c r="J23" s="66">
        <v>13.2501426791732</v>
      </c>
      <c r="K23" s="66">
        <v>2.6242135380991901E-2</v>
      </c>
      <c r="L23" s="66">
        <v>0.300934933621262</v>
      </c>
      <c r="M23" s="66">
        <v>3.7336439049001698E-2</v>
      </c>
      <c r="N23" s="68">
        <v>243.96805861441899</v>
      </c>
      <c r="O23" s="50">
        <f t="shared" si="0"/>
        <v>20.759848240001528</v>
      </c>
      <c r="P23" s="43">
        <f t="shared" si="1"/>
        <v>0.86705836150171567</v>
      </c>
      <c r="Q23" s="45">
        <f t="shared" si="4"/>
        <v>3.9167979746510042</v>
      </c>
      <c r="R23" s="43">
        <f t="shared" si="2"/>
        <v>14279.096558556115</v>
      </c>
      <c r="S23" s="43">
        <f t="shared" si="3"/>
        <v>13266.179160630591</v>
      </c>
    </row>
    <row r="24" spans="1:19" ht="17.25" thickBot="1">
      <c r="A24" s="24">
        <v>21</v>
      </c>
      <c r="B24" s="69">
        <v>57.447806231502582</v>
      </c>
      <c r="C24" s="63">
        <v>11.87</v>
      </c>
      <c r="D24" s="60">
        <v>4.9999999999998934E-2</v>
      </c>
      <c r="E24" s="60">
        <v>12.987999999999998</v>
      </c>
      <c r="F24" s="60">
        <v>0.99323838270402121</v>
      </c>
      <c r="G24" s="89">
        <v>473.62153208346803</v>
      </c>
      <c r="H24" s="90">
        <v>-109.520254368224</v>
      </c>
      <c r="I24" s="61">
        <v>1</v>
      </c>
      <c r="J24" s="66">
        <v>12.9636973481176</v>
      </c>
      <c r="K24" s="66">
        <v>2.63890335591088E-2</v>
      </c>
      <c r="L24" s="66">
        <v>0.30073443847842501</v>
      </c>
      <c r="M24" s="66">
        <v>3.7475817609334501E-2</v>
      </c>
      <c r="N24" s="68">
        <v>232.19866291295</v>
      </c>
      <c r="O24" s="50">
        <f t="shared" si="0"/>
        <v>21.237191452910515</v>
      </c>
      <c r="P24" s="43">
        <f t="shared" si="1"/>
        <v>0.84756970053745673</v>
      </c>
      <c r="Q24" s="45">
        <f t="shared" si="4"/>
        <v>3.7317100667659986</v>
      </c>
      <c r="R24" s="43">
        <f t="shared" si="2"/>
        <v>13604.339237495506</v>
      </c>
      <c r="S24" s="43">
        <f t="shared" si="3"/>
        <v>12639.287152832421</v>
      </c>
    </row>
    <row r="25" spans="1:19" ht="17.25" thickBot="1">
      <c r="A25" s="48">
        <v>22</v>
      </c>
      <c r="B25" s="70">
        <v>59.500048199812426</v>
      </c>
      <c r="C25" s="91">
        <v>11.82</v>
      </c>
      <c r="D25" s="71"/>
      <c r="E25" s="72">
        <v>12.987999999999998</v>
      </c>
      <c r="F25" s="72">
        <v>1.005783462126999</v>
      </c>
      <c r="G25" s="92">
        <v>474.62731554559502</v>
      </c>
      <c r="H25" s="93">
        <v>-105.954423920694</v>
      </c>
      <c r="I25" s="73">
        <v>1</v>
      </c>
      <c r="J25" s="94">
        <v>12.724066119816801</v>
      </c>
      <c r="K25" s="94">
        <v>2.65292130643223E-2</v>
      </c>
      <c r="L25" s="94">
        <v>0.30055802763938999</v>
      </c>
      <c r="M25" s="94">
        <v>3.7611704114383797E-2</v>
      </c>
      <c r="N25" s="95">
        <v>220.999996080215</v>
      </c>
      <c r="O25" s="50">
        <f t="shared" si="0"/>
        <v>21.672121828374557</v>
      </c>
      <c r="P25" s="43">
        <f t="shared" si="1"/>
        <v>0.83056011508911065</v>
      </c>
      <c r="Q25" s="45">
        <f t="shared" si="4"/>
        <v>3.5658304475300042</v>
      </c>
      <c r="R25" s="43">
        <f t="shared" si="2"/>
        <v>12999.607741131225</v>
      </c>
      <c r="S25" s="43">
        <f t="shared" si="3"/>
        <v>12077.453542285284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124.62731554559502</v>
      </c>
      <c r="H26" s="58">
        <f>-(H3-H25)</f>
        <v>132.33337999589997</v>
      </c>
      <c r="I26" s="59"/>
      <c r="J26" s="59"/>
      <c r="K26" s="59"/>
      <c r="L26" s="59"/>
      <c r="M26" s="59"/>
      <c r="N26" s="59"/>
      <c r="O26" s="47">
        <f>AVERAGE(O4:O25)</f>
        <v>16.07030257251985</v>
      </c>
      <c r="P26" s="44">
        <f>SUM(P4:P25)</f>
        <v>26.068320506106978</v>
      </c>
      <c r="Q26" s="42"/>
      <c r="R26" s="44">
        <f>AVERAGE(R4:R25)</f>
        <v>21928.871527559011</v>
      </c>
      <c r="S26" s="44">
        <f>AVERAGE(S4:S25)</f>
        <v>20373.301439770192</v>
      </c>
    </row>
    <row r="27" spans="1:19" ht="17.25" thickBot="1">
      <c r="O27" s="37"/>
      <c r="P27" s="37"/>
      <c r="Q27" s="37"/>
      <c r="R27" s="38"/>
      <c r="S27" s="44">
        <f>S26*C37*2/1000/1000</f>
        <v>14.292005039557202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474.62731554559502</v>
      </c>
      <c r="P30" s="46">
        <f>S26</f>
        <v>20373.301439770192</v>
      </c>
      <c r="Q30" s="46">
        <f>P26</f>
        <v>26.068320506106978</v>
      </c>
      <c r="R30" s="46">
        <f>O26</f>
        <v>16.07030257251985</v>
      </c>
      <c r="S30" s="46">
        <f>S27</f>
        <v>14.292005039557202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12743704.493605169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6"/>
  <dimension ref="A1:S38"/>
  <sheetViews>
    <sheetView topLeftCell="A13" zoomScale="85" zoomScaleNormal="85" workbookViewId="0">
      <selection activeCell="C36" sqref="C36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0.66602972671702121</v>
      </c>
      <c r="C4" s="63">
        <v>13</v>
      </c>
      <c r="D4" s="60">
        <v>7.0000000000000284E-2</v>
      </c>
      <c r="E4" s="60">
        <v>14.026666666666667</v>
      </c>
      <c r="F4" s="60">
        <v>19.394005061912992</v>
      </c>
      <c r="G4" s="89">
        <v>369.39400506191299</v>
      </c>
      <c r="H4" s="90">
        <v>-231.52918420697699</v>
      </c>
      <c r="I4" s="61">
        <v>1</v>
      </c>
      <c r="J4" s="66">
        <v>26.928938509148502</v>
      </c>
      <c r="K4" s="66">
        <v>1.9628039167559501E-2</v>
      </c>
      <c r="L4" s="66">
        <v>0.29312141612051901</v>
      </c>
      <c r="M4" s="66">
        <v>2.7628535929540302E-2</v>
      </c>
      <c r="N4" s="68">
        <v>596.24978973477801</v>
      </c>
      <c r="O4" s="50">
        <f t="shared" ref="O4:O25" si="0">$C$35/$C$34/AVERAGE(J3:J4)</f>
        <v>11.089375375707766</v>
      </c>
      <c r="P4" s="43">
        <f t="shared" ref="P4:P25" si="1">$C$33/O4</f>
        <v>1.6231752817593814</v>
      </c>
      <c r="Q4" s="45">
        <f>H4-H3</f>
        <v>6.7435031890800019</v>
      </c>
      <c r="R4" s="43">
        <f t="shared" ref="R4:R25" si="2">$C$35*3600*Q4/$C$36*($C$30/$C$32)</f>
        <v>27042.560577105749</v>
      </c>
      <c r="S4" s="43">
        <f t="shared" ref="S4:S25" si="3">R4*$C$32/$C$30</f>
        <v>25124.240326193802</v>
      </c>
    </row>
    <row r="5" spans="1:19" ht="17.25" thickBot="1">
      <c r="A5" s="24">
        <v>2</v>
      </c>
      <c r="B5" s="69">
        <v>1.7064940717310795</v>
      </c>
      <c r="C5" s="63">
        <v>12.93</v>
      </c>
      <c r="D5" s="60">
        <v>3.9999999999999147E-2</v>
      </c>
      <c r="E5" s="60">
        <v>14.026666666666667</v>
      </c>
      <c r="F5" s="60">
        <v>18.23650724342599</v>
      </c>
      <c r="G5" s="89">
        <v>387.63051230533898</v>
      </c>
      <c r="H5" s="90">
        <v>-224.46327300231999</v>
      </c>
      <c r="I5" s="61">
        <v>1</v>
      </c>
      <c r="J5" s="66">
        <v>25.609011196654802</v>
      </c>
      <c r="K5" s="66">
        <v>2.0187393888278699E-2</v>
      </c>
      <c r="L5" s="66">
        <v>0.29604761239962701</v>
      </c>
      <c r="M5" s="66">
        <v>2.8979515256528501E-2</v>
      </c>
      <c r="N5" s="68">
        <v>590.00442729497604</v>
      </c>
      <c r="O5" s="50">
        <f t="shared" si="0"/>
        <v>11.655939692017618</v>
      </c>
      <c r="P5" s="43">
        <f t="shared" si="1"/>
        <v>1.5442770360528726</v>
      </c>
      <c r="Q5" s="45">
        <f t="shared" ref="Q5:Q25" si="4">H5-H4</f>
        <v>7.0659112046569987</v>
      </c>
      <c r="R5" s="43">
        <f t="shared" si="2"/>
        <v>28335.469922192733</v>
      </c>
      <c r="S5" s="43">
        <f t="shared" si="3"/>
        <v>26325.434459172749</v>
      </c>
    </row>
    <row r="6" spans="1:19" ht="17.25" thickBot="1">
      <c r="A6" s="24">
        <v>3</v>
      </c>
      <c r="B6" s="69">
        <v>3.2186998431627201</v>
      </c>
      <c r="C6" s="63">
        <v>12.89</v>
      </c>
      <c r="D6" s="60">
        <v>4.0000000000000924E-2</v>
      </c>
      <c r="E6" s="60">
        <v>13.866666666666667</v>
      </c>
      <c r="F6" s="60">
        <v>16.213083297625019</v>
      </c>
      <c r="G6" s="89">
        <v>403.843595602964</v>
      </c>
      <c r="H6" s="90">
        <v>-217.19841128487499</v>
      </c>
      <c r="I6" s="61">
        <v>1</v>
      </c>
      <c r="J6" s="66">
        <v>24.412377983203601</v>
      </c>
      <c r="K6" s="66">
        <v>2.0737021432160899E-2</v>
      </c>
      <c r="L6" s="66">
        <v>0.29851454176240999</v>
      </c>
      <c r="M6" s="66">
        <v>3.0224025152796801E-2</v>
      </c>
      <c r="N6" s="68">
        <v>580.92744818328595</v>
      </c>
      <c r="O6" s="50">
        <f t="shared" si="0"/>
        <v>12.242346391284919</v>
      </c>
      <c r="P6" s="43">
        <f t="shared" si="1"/>
        <v>1.4703063795690212</v>
      </c>
      <c r="Q6" s="45">
        <f t="shared" si="4"/>
        <v>7.264861717445001</v>
      </c>
      <c r="R6" s="43">
        <f t="shared" si="2"/>
        <v>29133.294308578141</v>
      </c>
      <c r="S6" s="43">
        <f t="shared" si="3"/>
        <v>27066.663514183721</v>
      </c>
    </row>
    <row r="7" spans="1:19" ht="17.25" thickBot="1">
      <c r="A7" s="24">
        <v>4</v>
      </c>
      <c r="B7" s="69">
        <v>5.2748485775120262</v>
      </c>
      <c r="C7" s="63">
        <v>12.85</v>
      </c>
      <c r="D7" s="60">
        <v>8.0000000000000071E-2</v>
      </c>
      <c r="E7" s="60">
        <v>13.866666666666667</v>
      </c>
      <c r="F7" s="60">
        <v>14.75596542210701</v>
      </c>
      <c r="G7" s="89">
        <v>418.59956102507101</v>
      </c>
      <c r="H7" s="90">
        <v>-209.46359777866499</v>
      </c>
      <c r="I7" s="61">
        <v>1</v>
      </c>
      <c r="J7" s="66">
        <v>23.230799235937301</v>
      </c>
      <c r="K7" s="66">
        <v>2.12965315894721E-2</v>
      </c>
      <c r="L7" s="66">
        <v>0.30060118809011899</v>
      </c>
      <c r="M7" s="66">
        <v>3.1399796680084698E-2</v>
      </c>
      <c r="N7" s="68">
        <v>568.58546439721204</v>
      </c>
      <c r="O7" s="50">
        <f t="shared" si="0"/>
        <v>12.853449519044069</v>
      </c>
      <c r="P7" s="43">
        <f t="shared" si="1"/>
        <v>1.4004022790403963</v>
      </c>
      <c r="Q7" s="45">
        <f t="shared" si="4"/>
        <v>7.7348135062100027</v>
      </c>
      <c r="R7" s="43">
        <f t="shared" si="2"/>
        <v>31017.878531297338</v>
      </c>
      <c r="S7" s="43">
        <f t="shared" si="3"/>
        <v>28817.56083736974</v>
      </c>
    </row>
    <row r="8" spans="1:19" ht="17.25" thickBot="1">
      <c r="A8" s="24">
        <v>5</v>
      </c>
      <c r="B8" s="69">
        <v>7.882037725301327</v>
      </c>
      <c r="C8" s="63">
        <v>12.77</v>
      </c>
      <c r="D8" s="60">
        <v>4.9999999999998934E-2</v>
      </c>
      <c r="E8" s="60">
        <v>13.866666666666667</v>
      </c>
      <c r="F8" s="60">
        <v>12.490000354084998</v>
      </c>
      <c r="G8" s="89">
        <v>431.08956137915601</v>
      </c>
      <c r="H8" s="90">
        <v>-201.501482507871</v>
      </c>
      <c r="I8" s="61">
        <v>1</v>
      </c>
      <c r="J8" s="66">
        <v>22.030499591815001</v>
      </c>
      <c r="K8" s="66">
        <v>2.1842513841081702E-2</v>
      </c>
      <c r="L8" s="66">
        <v>0.30217147633735097</v>
      </c>
      <c r="M8" s="66">
        <v>3.2441877692324698E-2</v>
      </c>
      <c r="N8" s="68">
        <v>552.93587365910503</v>
      </c>
      <c r="O8" s="50">
        <f t="shared" si="0"/>
        <v>13.529863021465331</v>
      </c>
      <c r="P8" s="43">
        <f t="shared" si="1"/>
        <v>1.3303904090856447</v>
      </c>
      <c r="Q8" s="45">
        <f t="shared" si="4"/>
        <v>7.9621152707939871</v>
      </c>
      <c r="R8" s="43">
        <f t="shared" si="2"/>
        <v>31929.3961158073</v>
      </c>
      <c r="S8" s="43">
        <f t="shared" si="3"/>
        <v>29664.418027149619</v>
      </c>
    </row>
    <row r="9" spans="1:19" ht="17.25" thickBot="1">
      <c r="A9" s="24">
        <v>6</v>
      </c>
      <c r="B9" s="69">
        <v>10.97568989532669</v>
      </c>
      <c r="C9" s="63">
        <v>12.72</v>
      </c>
      <c r="D9" s="60">
        <v>6.0000000000000497E-2</v>
      </c>
      <c r="E9" s="60">
        <v>13.690000000000001</v>
      </c>
      <c r="F9" s="60">
        <v>10.276693979642971</v>
      </c>
      <c r="G9" s="89">
        <v>441.36625535879898</v>
      </c>
      <c r="H9" s="90">
        <v>-193.425262432116</v>
      </c>
      <c r="I9" s="61">
        <v>1</v>
      </c>
      <c r="J9" s="66">
        <v>20.943623366577899</v>
      </c>
      <c r="K9" s="66">
        <v>2.23703946316001E-2</v>
      </c>
      <c r="L9" s="66">
        <v>0.30329006681493997</v>
      </c>
      <c r="M9" s="66">
        <v>3.3344911472867098E-2</v>
      </c>
      <c r="N9" s="68">
        <v>534.36630022098097</v>
      </c>
      <c r="O9" s="50">
        <f t="shared" si="0"/>
        <v>14.249951625679417</v>
      </c>
      <c r="P9" s="43">
        <f t="shared" si="1"/>
        <v>1.2631621827798161</v>
      </c>
      <c r="Q9" s="45">
        <f t="shared" si="4"/>
        <v>8.0762200757550033</v>
      </c>
      <c r="R9" s="43">
        <f t="shared" si="2"/>
        <v>32386.975212869769</v>
      </c>
      <c r="S9" s="43">
        <f t="shared" si="3"/>
        <v>30089.537799741462</v>
      </c>
    </row>
    <row r="10" spans="1:19" ht="17.25" thickBot="1">
      <c r="A10" s="24">
        <v>7</v>
      </c>
      <c r="B10" s="69">
        <v>14.450286542030998</v>
      </c>
      <c r="C10" s="63">
        <v>12.66</v>
      </c>
      <c r="D10" s="60">
        <v>6.0000000000000497E-2</v>
      </c>
      <c r="E10" s="60">
        <v>13.690000000000001</v>
      </c>
      <c r="F10" s="60">
        <v>8.5826035882680003</v>
      </c>
      <c r="G10" s="89">
        <v>449.94885894706698</v>
      </c>
      <c r="H10" s="90">
        <v>-185.25143007411401</v>
      </c>
      <c r="I10" s="61">
        <v>1</v>
      </c>
      <c r="J10" s="66">
        <v>19.9054213344447</v>
      </c>
      <c r="K10" s="66">
        <v>2.28804336326047E-2</v>
      </c>
      <c r="L10" s="66">
        <v>0.30405608973640302</v>
      </c>
      <c r="M10" s="66">
        <v>3.4137860776812599E-2</v>
      </c>
      <c r="N10" s="68">
        <v>513.51011663835595</v>
      </c>
      <c r="O10" s="50">
        <f t="shared" si="0"/>
        <v>14.991272814215113</v>
      </c>
      <c r="P10" s="43">
        <f t="shared" si="1"/>
        <v>1.2006985813060471</v>
      </c>
      <c r="Q10" s="45">
        <f t="shared" si="4"/>
        <v>8.173832358001988</v>
      </c>
      <c r="R10" s="43">
        <f t="shared" si="2"/>
        <v>32778.416572311573</v>
      </c>
      <c r="S10" s="43">
        <f t="shared" si="3"/>
        <v>30453.211452618616</v>
      </c>
    </row>
    <row r="11" spans="1:19" ht="17.25" thickBot="1">
      <c r="A11" s="24">
        <v>8</v>
      </c>
      <c r="B11" s="69">
        <v>18.177984637639156</v>
      </c>
      <c r="C11" s="63">
        <v>12.6</v>
      </c>
      <c r="D11" s="60">
        <v>6.0000000000000497E-2</v>
      </c>
      <c r="E11" s="60">
        <v>13.690000000000001</v>
      </c>
      <c r="F11" s="60">
        <v>6.8352838876210171</v>
      </c>
      <c r="G11" s="89">
        <v>456.784142834688</v>
      </c>
      <c r="H11" s="90">
        <v>-177.20793971243199</v>
      </c>
      <c r="I11" s="61">
        <v>1</v>
      </c>
      <c r="J11" s="66">
        <v>18.953383366791101</v>
      </c>
      <c r="K11" s="66">
        <v>2.33579406091842E-2</v>
      </c>
      <c r="L11" s="66">
        <v>0.304496178136412</v>
      </c>
      <c r="M11" s="66">
        <v>3.4808080581041199E-2</v>
      </c>
      <c r="N11" s="68">
        <v>491.13469763933398</v>
      </c>
      <c r="O11" s="50">
        <f t="shared" si="0"/>
        <v>15.759084151490203</v>
      </c>
      <c r="P11" s="43">
        <f t="shared" si="1"/>
        <v>1.1421983553719328</v>
      </c>
      <c r="Q11" s="45">
        <f t="shared" si="4"/>
        <v>8.0434903616820179</v>
      </c>
      <c r="R11" s="43">
        <f t="shared" si="2"/>
        <v>32255.723658496176</v>
      </c>
      <c r="S11" s="43">
        <f t="shared" si="3"/>
        <v>29967.596847224544</v>
      </c>
    </row>
    <row r="12" spans="1:19" ht="17.25" thickBot="1">
      <c r="A12" s="24">
        <v>9</v>
      </c>
      <c r="B12" s="69">
        <v>22.027295459305051</v>
      </c>
      <c r="C12" s="63">
        <v>12.54</v>
      </c>
      <c r="D12" s="60">
        <v>7.9999999999998295E-2</v>
      </c>
      <c r="E12" s="60">
        <v>13.493333333333332</v>
      </c>
      <c r="F12" s="60">
        <v>5.3753164271079754</v>
      </c>
      <c r="G12" s="89">
        <v>462.15945926179597</v>
      </c>
      <c r="H12" s="90">
        <v>-169.420395525624</v>
      </c>
      <c r="I12" s="61">
        <v>1</v>
      </c>
      <c r="J12" s="66">
        <v>18.0927140160391</v>
      </c>
      <c r="K12" s="66">
        <v>2.37978812370611E-2</v>
      </c>
      <c r="L12" s="66">
        <v>0.30468482330072599</v>
      </c>
      <c r="M12" s="66">
        <v>3.5369579143465002E-2</v>
      </c>
      <c r="N12" s="68">
        <v>468.029301149817</v>
      </c>
      <c r="O12" s="50">
        <f t="shared" si="0"/>
        <v>16.530193909086851</v>
      </c>
      <c r="P12" s="43">
        <f t="shared" si="1"/>
        <v>1.0889164458080058</v>
      </c>
      <c r="Q12" s="45">
        <f t="shared" si="4"/>
        <v>7.7875441868079918</v>
      </c>
      <c r="R12" s="43">
        <f t="shared" si="2"/>
        <v>31229.337261924509</v>
      </c>
      <c r="S12" s="43">
        <f t="shared" si="3"/>
        <v>29014.019303357119</v>
      </c>
    </row>
    <row r="13" spans="1:19" ht="17.25" thickBot="1">
      <c r="A13" s="24">
        <v>10</v>
      </c>
      <c r="B13" s="69">
        <v>25.846158751585481</v>
      </c>
      <c r="C13" s="63">
        <v>12.46</v>
      </c>
      <c r="D13" s="60">
        <v>7.0000000000000284E-2</v>
      </c>
      <c r="E13" s="60">
        <v>13.493333333333332</v>
      </c>
      <c r="F13" s="60">
        <v>3.1646679332520193</v>
      </c>
      <c r="G13" s="89">
        <v>465.32412719504799</v>
      </c>
      <c r="H13" s="90">
        <v>-162.35868310545399</v>
      </c>
      <c r="I13" s="61">
        <v>1</v>
      </c>
      <c r="J13" s="66">
        <v>17.328120819893702</v>
      </c>
      <c r="K13" s="66">
        <v>2.4165954762293301E-2</v>
      </c>
      <c r="L13" s="66">
        <v>0.30453317702877603</v>
      </c>
      <c r="M13" s="66">
        <v>3.5759581122384899E-2</v>
      </c>
      <c r="N13" s="68">
        <v>445.10666522996303</v>
      </c>
      <c r="O13" s="50">
        <f t="shared" si="0"/>
        <v>17.288671375183615</v>
      </c>
      <c r="P13" s="43">
        <f t="shared" si="1"/>
        <v>1.0411442041658237</v>
      </c>
      <c r="Q13" s="45">
        <f t="shared" si="4"/>
        <v>7.0617124201700108</v>
      </c>
      <c r="R13" s="43">
        <f t="shared" si="2"/>
        <v>28318.632103531439</v>
      </c>
      <c r="S13" s="43">
        <f t="shared" si="3"/>
        <v>26309.791066180838</v>
      </c>
    </row>
    <row r="14" spans="1:19" ht="17.25" thickBot="1">
      <c r="A14" s="24">
        <v>11</v>
      </c>
      <c r="B14" s="69">
        <v>29.527728370170202</v>
      </c>
      <c r="C14" s="63">
        <v>12.39</v>
      </c>
      <c r="D14" s="60">
        <v>6.0000000000000497E-2</v>
      </c>
      <c r="E14" s="60">
        <v>13.493333333333332</v>
      </c>
      <c r="F14" s="60">
        <v>2.2301777404539962</v>
      </c>
      <c r="G14" s="89">
        <v>467.55430493550199</v>
      </c>
      <c r="H14" s="90">
        <v>-155.806650162175</v>
      </c>
      <c r="I14" s="61">
        <v>1</v>
      </c>
      <c r="J14" s="66">
        <v>16.6682108949467</v>
      </c>
      <c r="K14" s="66">
        <v>2.4490014716793601E-2</v>
      </c>
      <c r="L14" s="66">
        <v>0.30426679734525702</v>
      </c>
      <c r="M14" s="66">
        <v>3.6069400415272901E-2</v>
      </c>
      <c r="N14" s="68">
        <v>423.008131315171</v>
      </c>
      <c r="O14" s="50">
        <f t="shared" si="0"/>
        <v>18.01309560248162</v>
      </c>
      <c r="P14" s="43">
        <f t="shared" si="1"/>
        <v>0.99927299544894355</v>
      </c>
      <c r="Q14" s="45">
        <f t="shared" si="4"/>
        <v>6.5520329432789879</v>
      </c>
      <c r="R14" s="43">
        <f t="shared" si="2"/>
        <v>26274.733295705199</v>
      </c>
      <c r="S14" s="43">
        <f t="shared" si="3"/>
        <v>24410.880469167267</v>
      </c>
    </row>
    <row r="15" spans="1:19" ht="17.25" thickBot="1">
      <c r="A15" s="24">
        <v>12</v>
      </c>
      <c r="B15" s="69">
        <v>33.033987666810695</v>
      </c>
      <c r="C15" s="63">
        <v>12.33</v>
      </c>
      <c r="D15" s="60">
        <v>8.0000000000000071E-2</v>
      </c>
      <c r="E15" s="60">
        <v>13.28</v>
      </c>
      <c r="F15" s="60">
        <v>1.6389941813890232</v>
      </c>
      <c r="G15" s="89">
        <v>469.19329911689101</v>
      </c>
      <c r="H15" s="90">
        <v>-149.71890443125599</v>
      </c>
      <c r="I15" s="61">
        <v>1</v>
      </c>
      <c r="J15" s="66">
        <v>16.096850933813499</v>
      </c>
      <c r="K15" s="66">
        <v>2.4777724730610101E-2</v>
      </c>
      <c r="L15" s="66">
        <v>0.303944498275865</v>
      </c>
      <c r="M15" s="66">
        <v>3.6323996014938097E-2</v>
      </c>
      <c r="N15" s="68">
        <v>401.96189343073002</v>
      </c>
      <c r="O15" s="50">
        <f t="shared" si="0"/>
        <v>18.690005119281352</v>
      </c>
      <c r="P15" s="43">
        <f t="shared" si="1"/>
        <v>0.96308159816556094</v>
      </c>
      <c r="Q15" s="45">
        <f t="shared" si="4"/>
        <v>6.0877457309190106</v>
      </c>
      <c r="R15" s="43">
        <f t="shared" si="2"/>
        <v>24412.864959118389</v>
      </c>
      <c r="S15" s="43">
        <f t="shared" si="3"/>
        <v>22681.0876335088</v>
      </c>
    </row>
    <row r="16" spans="1:19" ht="17.25" thickBot="1">
      <c r="A16" s="24">
        <v>13</v>
      </c>
      <c r="B16" s="69">
        <v>36.354681475580286</v>
      </c>
      <c r="C16" s="63">
        <v>12.25</v>
      </c>
      <c r="D16" s="60">
        <v>8.0000000000000071E-2</v>
      </c>
      <c r="E16" s="60">
        <v>13.28</v>
      </c>
      <c r="F16" s="60">
        <v>1.4680753411519731</v>
      </c>
      <c r="G16" s="89">
        <v>470.66137445804299</v>
      </c>
      <c r="H16" s="90">
        <v>-143.979950969648</v>
      </c>
      <c r="I16" s="61">
        <v>1</v>
      </c>
      <c r="J16" s="66">
        <v>15.5596753830922</v>
      </c>
      <c r="K16" s="66">
        <v>2.5040690316544E-2</v>
      </c>
      <c r="L16" s="66">
        <v>0.30362328963335</v>
      </c>
      <c r="M16" s="66">
        <v>3.6555084797220298E-2</v>
      </c>
      <c r="N16" s="68">
        <v>382.02950796576499</v>
      </c>
      <c r="O16" s="50">
        <f t="shared" si="0"/>
        <v>19.344484204701448</v>
      </c>
      <c r="P16" s="43">
        <f t="shared" si="1"/>
        <v>0.93049780027866102</v>
      </c>
      <c r="Q16" s="45">
        <f t="shared" si="4"/>
        <v>5.7389534616079914</v>
      </c>
      <c r="R16" s="43">
        <f t="shared" si="2"/>
        <v>23014.150402722331</v>
      </c>
      <c r="S16" s="43">
        <f t="shared" si="3"/>
        <v>21381.593801834035</v>
      </c>
    </row>
    <row r="17" spans="1:19" ht="17.25" thickBot="1">
      <c r="A17" s="24">
        <v>14</v>
      </c>
      <c r="B17" s="69">
        <v>39.501272304903345</v>
      </c>
      <c r="C17" s="63">
        <v>12.17</v>
      </c>
      <c r="D17" s="60">
        <v>8.0000000000000071E-2</v>
      </c>
      <c r="E17" s="60">
        <v>13.28</v>
      </c>
      <c r="F17" s="60">
        <v>1.4539674967750216</v>
      </c>
      <c r="G17" s="89">
        <v>472.11534195481801</v>
      </c>
      <c r="H17" s="90">
        <v>-138.52528547815001</v>
      </c>
      <c r="I17" s="61">
        <v>1</v>
      </c>
      <c r="J17" s="66">
        <v>15.0702929610996</v>
      </c>
      <c r="K17" s="66">
        <v>2.52858673084509E-2</v>
      </c>
      <c r="L17" s="66">
        <v>0.303329242433028</v>
      </c>
      <c r="M17" s="66">
        <v>3.6775430959992299E-2</v>
      </c>
      <c r="N17" s="68">
        <v>363.14217148657599</v>
      </c>
      <c r="O17" s="50">
        <f t="shared" si="0"/>
        <v>19.992811172108841</v>
      </c>
      <c r="P17" s="43">
        <f t="shared" si="1"/>
        <v>0.90032361357521695</v>
      </c>
      <c r="Q17" s="45">
        <f t="shared" si="4"/>
        <v>5.4546654914979911</v>
      </c>
      <c r="R17" s="43">
        <f t="shared" si="2"/>
        <v>21874.108730392232</v>
      </c>
      <c r="S17" s="43">
        <f t="shared" si="3"/>
        <v>20322.423355461946</v>
      </c>
    </row>
    <row r="18" spans="1:19" ht="17.25" thickBot="1">
      <c r="A18" s="24">
        <v>15</v>
      </c>
      <c r="B18" s="69">
        <v>42.484713158783393</v>
      </c>
      <c r="C18" s="63">
        <v>12.09</v>
      </c>
      <c r="D18" s="60">
        <v>8.0000000000000071E-2</v>
      </c>
      <c r="E18" s="60">
        <v>13.033333333333335</v>
      </c>
      <c r="F18" s="60">
        <v>1.3785245089009663</v>
      </c>
      <c r="G18" s="89">
        <v>473.49386646371897</v>
      </c>
      <c r="H18" s="90">
        <v>-133.35557938395499</v>
      </c>
      <c r="I18" s="61">
        <v>1</v>
      </c>
      <c r="J18" s="66">
        <v>14.6234371282293</v>
      </c>
      <c r="K18" s="66">
        <v>2.5513303420973701E-2</v>
      </c>
      <c r="L18" s="66">
        <v>0.30305084707244201</v>
      </c>
      <c r="M18" s="66">
        <v>3.6981456296728901E-2</v>
      </c>
      <c r="N18" s="68">
        <v>345.23413884760902</v>
      </c>
      <c r="O18" s="50">
        <f t="shared" si="0"/>
        <v>20.623181104928612</v>
      </c>
      <c r="P18" s="43">
        <f t="shared" si="1"/>
        <v>0.87280424433155401</v>
      </c>
      <c r="Q18" s="45">
        <f t="shared" si="4"/>
        <v>5.1697060941950213</v>
      </c>
      <c r="R18" s="43">
        <f t="shared" si="2"/>
        <v>20731.374524221803</v>
      </c>
      <c r="S18" s="43">
        <f t="shared" si="3"/>
        <v>19260.751375734762</v>
      </c>
    </row>
    <row r="19" spans="1:19" ht="17.25" thickBot="1">
      <c r="A19" s="24">
        <v>16</v>
      </c>
      <c r="B19" s="69">
        <v>45.316311291244439</v>
      </c>
      <c r="C19" s="63">
        <v>12.01</v>
      </c>
      <c r="D19" s="60">
        <v>9.9999999999999645E-2</v>
      </c>
      <c r="E19" s="60">
        <v>13.033333333333335</v>
      </c>
      <c r="F19" s="60">
        <v>1.3821953435790419</v>
      </c>
      <c r="G19" s="89">
        <v>474.87606180729802</v>
      </c>
      <c r="H19" s="90">
        <v>-128.42843820336901</v>
      </c>
      <c r="I19" s="61">
        <v>1</v>
      </c>
      <c r="J19" s="66">
        <v>14.211883269029</v>
      </c>
      <c r="K19" s="66">
        <v>2.57269169293496E-2</v>
      </c>
      <c r="L19" s="66">
        <v>0.302797475453358</v>
      </c>
      <c r="M19" s="66">
        <v>3.7179918557294203E-2</v>
      </c>
      <c r="N19" s="68">
        <v>328.23753852600299</v>
      </c>
      <c r="O19" s="50">
        <f t="shared" si="0"/>
        <v>21.237120478513006</v>
      </c>
      <c r="P19" s="43">
        <f t="shared" si="1"/>
        <v>0.84757253311303604</v>
      </c>
      <c r="Q19" s="45">
        <f t="shared" si="4"/>
        <v>4.9271411805859771</v>
      </c>
      <c r="R19" s="43">
        <f t="shared" si="2"/>
        <v>19758.649193450823</v>
      </c>
      <c r="S19" s="43">
        <f t="shared" si="3"/>
        <v>18357.028338414231</v>
      </c>
    </row>
    <row r="20" spans="1:19" ht="17.25" thickBot="1">
      <c r="A20" s="24">
        <v>17</v>
      </c>
      <c r="B20" s="69">
        <v>48.00221264649327</v>
      </c>
      <c r="C20" s="63">
        <v>11.91</v>
      </c>
      <c r="D20" s="60">
        <v>8.9999999999999858E-2</v>
      </c>
      <c r="E20" s="60">
        <v>13.033333333333335</v>
      </c>
      <c r="F20" s="60">
        <v>1.2893225549919975</v>
      </c>
      <c r="G20" s="89">
        <v>476.16538436229001</v>
      </c>
      <c r="H20" s="90">
        <v>-123.761205564181</v>
      </c>
      <c r="I20" s="61">
        <v>1</v>
      </c>
      <c r="J20" s="66">
        <v>13.811748626832101</v>
      </c>
      <c r="K20" s="66">
        <v>2.59246768434475E-2</v>
      </c>
      <c r="L20" s="66">
        <v>0.30254914858344101</v>
      </c>
      <c r="M20" s="66">
        <v>3.7364313230546703E-2</v>
      </c>
      <c r="N20" s="68">
        <v>312.11547963809602</v>
      </c>
      <c r="O20" s="50">
        <f t="shared" si="0"/>
        <v>21.852241550587248</v>
      </c>
      <c r="P20" s="43">
        <f t="shared" si="1"/>
        <v>0.82371412371268959</v>
      </c>
      <c r="Q20" s="45">
        <f t="shared" si="4"/>
        <v>4.6672326391880148</v>
      </c>
      <c r="R20" s="43">
        <f t="shared" si="2"/>
        <v>18716.373053262552</v>
      </c>
      <c r="S20" s="43">
        <f t="shared" si="3"/>
        <v>17388.688222925419</v>
      </c>
    </row>
    <row r="21" spans="1:19" ht="17.25" thickBot="1">
      <c r="A21" s="24">
        <v>18</v>
      </c>
      <c r="B21" s="69">
        <v>50.550111769018336</v>
      </c>
      <c r="C21" s="63">
        <v>11.82</v>
      </c>
      <c r="D21" s="60">
        <v>8.0000000000000071E-2</v>
      </c>
      <c r="E21" s="60">
        <v>12.667999999999999</v>
      </c>
      <c r="F21" s="60">
        <v>1.1914943119080021</v>
      </c>
      <c r="G21" s="89">
        <v>477.35687867419801</v>
      </c>
      <c r="H21" s="90">
        <v>-119.345493354068</v>
      </c>
      <c r="I21" s="61">
        <v>1</v>
      </c>
      <c r="J21" s="66">
        <v>13.4523854635431</v>
      </c>
      <c r="K21" s="66">
        <v>2.6108197506906301E-2</v>
      </c>
      <c r="L21" s="66">
        <v>0.30231068956229301</v>
      </c>
      <c r="M21" s="66">
        <v>3.7534923667955702E-2</v>
      </c>
      <c r="N21" s="68">
        <v>296.82177586393402</v>
      </c>
      <c r="O21" s="50">
        <f t="shared" si="0"/>
        <v>22.460980102400555</v>
      </c>
      <c r="P21" s="43">
        <f t="shared" si="1"/>
        <v>0.80138978432540531</v>
      </c>
      <c r="Q21" s="45">
        <f t="shared" si="4"/>
        <v>4.415712210113</v>
      </c>
      <c r="R21" s="43">
        <f t="shared" si="2"/>
        <v>17707.734627665741</v>
      </c>
      <c r="S21" s="43">
        <f t="shared" si="3"/>
        <v>16451.599660817068</v>
      </c>
    </row>
    <row r="22" spans="1:19" ht="17.25" thickBot="1">
      <c r="A22" s="24">
        <v>19</v>
      </c>
      <c r="B22" s="69">
        <v>52.968983555734603</v>
      </c>
      <c r="C22" s="63">
        <v>11.74</v>
      </c>
      <c r="D22" s="60">
        <v>0.12000000000000099</v>
      </c>
      <c r="E22" s="60">
        <v>12.667999999999999</v>
      </c>
      <c r="F22" s="60">
        <v>1.1923673049499826</v>
      </c>
      <c r="G22" s="89">
        <v>478.549245979148</v>
      </c>
      <c r="H22" s="90">
        <v>-115.136864437445</v>
      </c>
      <c r="I22" s="61">
        <v>1</v>
      </c>
      <c r="J22" s="66">
        <v>13.1278606924059</v>
      </c>
      <c r="K22" s="66">
        <v>2.6281466754623301E-2</v>
      </c>
      <c r="L22" s="66">
        <v>0.30209468757855901</v>
      </c>
      <c r="M22" s="66">
        <v>3.7699670029293003E-2</v>
      </c>
      <c r="N22" s="68">
        <v>282.30255559863002</v>
      </c>
      <c r="O22" s="50">
        <f t="shared" si="0"/>
        <v>23.038882699588534</v>
      </c>
      <c r="P22" s="43">
        <f t="shared" si="1"/>
        <v>0.78128788772909863</v>
      </c>
      <c r="Q22" s="45">
        <f t="shared" si="4"/>
        <v>4.2086289166229989</v>
      </c>
      <c r="R22" s="43">
        <f t="shared" si="2"/>
        <v>16877.296448622794</v>
      </c>
      <c r="S22" s="43">
        <f t="shared" si="3"/>
        <v>15680.070340328633</v>
      </c>
    </row>
    <row r="23" spans="1:19" ht="17.25" thickBot="1">
      <c r="A23" s="24">
        <v>20</v>
      </c>
      <c r="B23" s="69">
        <v>55.262941628475325</v>
      </c>
      <c r="C23" s="63">
        <v>11.62</v>
      </c>
      <c r="D23" s="60">
        <v>8.9999999999999858E-2</v>
      </c>
      <c r="E23" s="60">
        <v>12.667999999999999</v>
      </c>
      <c r="F23" s="60">
        <v>1.0922310367799923</v>
      </c>
      <c r="G23" s="89">
        <v>479.64147701592799</v>
      </c>
      <c r="H23" s="90">
        <v>-111.154846944732</v>
      </c>
      <c r="I23" s="61">
        <v>1</v>
      </c>
      <c r="J23" s="66">
        <v>12.785862256779399</v>
      </c>
      <c r="K23" s="66">
        <v>2.64412966851542E-2</v>
      </c>
      <c r="L23" s="66">
        <v>0.30187503710004998</v>
      </c>
      <c r="M23" s="66">
        <v>3.7851519760520001E-2</v>
      </c>
      <c r="N23" s="68">
        <v>268.53312692514498</v>
      </c>
      <c r="O23" s="50">
        <f t="shared" si="0"/>
        <v>23.631462546463268</v>
      </c>
      <c r="P23" s="43">
        <f t="shared" si="1"/>
        <v>0.76169640218454937</v>
      </c>
      <c r="Q23" s="45">
        <f t="shared" si="4"/>
        <v>3.9820174927129983</v>
      </c>
      <c r="R23" s="43">
        <f t="shared" si="2"/>
        <v>15968.547244133068</v>
      </c>
      <c r="S23" s="43">
        <f t="shared" si="3"/>
        <v>14835.785149777314</v>
      </c>
    </row>
    <row r="24" spans="1:19" ht="17.25" thickBot="1">
      <c r="A24" s="24">
        <v>21</v>
      </c>
      <c r="B24" s="69">
        <v>57.438447026423368</v>
      </c>
      <c r="C24" s="63">
        <v>11.53</v>
      </c>
      <c r="D24" s="60">
        <v>4.9999999999998934E-2</v>
      </c>
      <c r="E24" s="60">
        <v>12.667999999999999</v>
      </c>
      <c r="F24" s="60">
        <v>1.1043137604980302</v>
      </c>
      <c r="G24" s="89">
        <v>480.74579077642602</v>
      </c>
      <c r="H24" s="90">
        <v>-107.360999302019</v>
      </c>
      <c r="I24" s="61">
        <v>1</v>
      </c>
      <c r="J24" s="66">
        <v>12.4944046140455</v>
      </c>
      <c r="K24" s="66">
        <v>2.6593174113618199E-2</v>
      </c>
      <c r="L24" s="66">
        <v>0.30168183804690202</v>
      </c>
      <c r="M24" s="66">
        <v>3.79992128087836E-2</v>
      </c>
      <c r="N24" s="68">
        <v>255.47470760973101</v>
      </c>
      <c r="O24" s="50">
        <f t="shared" si="0"/>
        <v>24.223603984965209</v>
      </c>
      <c r="P24" s="43">
        <f t="shared" si="1"/>
        <v>0.74307687704818848</v>
      </c>
      <c r="Q24" s="45">
        <f t="shared" si="4"/>
        <v>3.7938476427130041</v>
      </c>
      <c r="R24" s="43">
        <f t="shared" si="2"/>
        <v>15213.955094514173</v>
      </c>
      <c r="S24" s="43">
        <f t="shared" si="3"/>
        <v>14134.721562946166</v>
      </c>
    </row>
    <row r="25" spans="1:19" ht="17.25" thickBot="1">
      <c r="A25" s="48">
        <v>22</v>
      </c>
      <c r="B25" s="70">
        <v>59.509544537035495</v>
      </c>
      <c r="C25" s="91">
        <v>11.48</v>
      </c>
      <c r="D25" s="71"/>
      <c r="E25" s="72">
        <v>12.667999999999999</v>
      </c>
      <c r="F25" s="72">
        <v>1.1090285355219862</v>
      </c>
      <c r="G25" s="92">
        <v>481.85481931194801</v>
      </c>
      <c r="H25" s="93">
        <v>-103.735793378707</v>
      </c>
      <c r="I25" s="73">
        <v>1</v>
      </c>
      <c r="J25" s="94">
        <v>12.2593837948511</v>
      </c>
      <c r="K25" s="94">
        <v>2.6738212006780501E-2</v>
      </c>
      <c r="L25" s="94">
        <v>0.30151348872244899</v>
      </c>
      <c r="M25" s="94">
        <v>3.8142848194253197E-2</v>
      </c>
      <c r="N25" s="95">
        <v>243.04299415032401</v>
      </c>
      <c r="O25" s="50">
        <f t="shared" si="0"/>
        <v>24.73880616564561</v>
      </c>
      <c r="P25" s="43">
        <f t="shared" si="1"/>
        <v>0.72760180420493836</v>
      </c>
      <c r="Q25" s="45">
        <f t="shared" si="4"/>
        <v>3.6252059233119951</v>
      </c>
      <c r="R25" s="43">
        <f t="shared" si="2"/>
        <v>14537.673971059816</v>
      </c>
      <c r="S25" s="43">
        <f t="shared" si="3"/>
        <v>13506.413846844749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131.85481931194801</v>
      </c>
      <c r="H26" s="58">
        <f>-(H3-H25)</f>
        <v>134.53689401734999</v>
      </c>
      <c r="I26" s="59"/>
      <c r="J26" s="59"/>
      <c r="K26" s="59"/>
      <c r="L26" s="59"/>
      <c r="M26" s="59"/>
      <c r="N26" s="59"/>
      <c r="O26" s="47">
        <f>AVERAGE(O4:O25)</f>
        <v>18.092582845765467</v>
      </c>
      <c r="P26" s="44">
        <f>SUM(P4:P25)</f>
        <v>23.256990819056789</v>
      </c>
      <c r="Q26" s="42"/>
      <c r="R26" s="44">
        <f>AVERAGE(R4:R25)</f>
        <v>24523.415718590164</v>
      </c>
      <c r="S26" s="44">
        <f>AVERAGE(S4:S25)</f>
        <v>22783.796245043297</v>
      </c>
    </row>
    <row r="27" spans="1:19" ht="17.25" thickBot="1">
      <c r="O27" s="37"/>
      <c r="P27" s="37"/>
      <c r="Q27" s="37"/>
      <c r="R27" s="38"/>
      <c r="S27" s="44">
        <f>S26*C37*2/1000/1000</f>
        <v>15.982983009261178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481.85481931194801</v>
      </c>
      <c r="P30" s="46">
        <f>S26</f>
        <v>22783.796245043297</v>
      </c>
      <c r="Q30" s="46">
        <f>P26</f>
        <v>23.256990819056789</v>
      </c>
      <c r="R30" s="46">
        <f>O26</f>
        <v>18.092582845765467</v>
      </c>
      <c r="S30" s="46">
        <f>S27</f>
        <v>15.982983009261178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12955902.893870803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7"/>
  <dimension ref="A1:S38"/>
  <sheetViews>
    <sheetView topLeftCell="A10" zoomScale="85" zoomScaleNormal="85" workbookViewId="0">
      <selection activeCell="P30" sqref="P30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0.72960127534777985</v>
      </c>
      <c r="C4" s="63">
        <v>13.09</v>
      </c>
      <c r="D4" s="60">
        <v>7.0000000000000284E-2</v>
      </c>
      <c r="E4" s="60">
        <v>14.113333333333333</v>
      </c>
      <c r="F4" s="60">
        <v>16.673259107370995</v>
      </c>
      <c r="G4" s="89">
        <v>366.673259107371</v>
      </c>
      <c r="H4" s="90">
        <v>-232.23909348215699</v>
      </c>
      <c r="I4" s="61">
        <v>1</v>
      </c>
      <c r="J4" s="66">
        <v>27.232325862045201</v>
      </c>
      <c r="K4" s="66">
        <v>1.9566150850679701E-2</v>
      </c>
      <c r="L4" s="66">
        <v>0.29268765866167001</v>
      </c>
      <c r="M4" s="66">
        <v>2.7439952008297599E-2</v>
      </c>
      <c r="N4" s="68">
        <v>541.69836638985601</v>
      </c>
      <c r="O4" s="50">
        <f t="shared" ref="O4:O25" si="0">$C$35/$C$34/AVERAGE(J3:J4)</f>
        <v>9.995091285599349</v>
      </c>
      <c r="P4" s="43">
        <f t="shared" ref="P4:P25" si="1">$C$33/O4</f>
        <v>1.8008840025237089</v>
      </c>
      <c r="Q4" s="45">
        <f>H4-H3</f>
        <v>6.0487104344369982</v>
      </c>
      <c r="R4" s="43">
        <f t="shared" ref="R4:R25" si="2">$C$35*3600*Q4/$C$36*($C$30/$C$32)</f>
        <v>22051.206344327114</v>
      </c>
      <c r="S4" s="43">
        <f t="shared" ref="S4:S25" si="3">R4*$C$32/$C$30</f>
        <v>20486.958181999871</v>
      </c>
    </row>
    <row r="5" spans="1:19" ht="17.25" thickBot="1">
      <c r="A5" s="24">
        <v>2</v>
      </c>
      <c r="B5" s="69">
        <v>1.8090268652755093</v>
      </c>
      <c r="C5" s="63">
        <v>13.02</v>
      </c>
      <c r="D5" s="60">
        <v>1.9999999999999574E-2</v>
      </c>
      <c r="E5" s="60">
        <v>14.113333333333333</v>
      </c>
      <c r="F5" s="60">
        <v>15.583046461485992</v>
      </c>
      <c r="G5" s="89">
        <v>382.25630556885699</v>
      </c>
      <c r="H5" s="90">
        <v>-225.901193189954</v>
      </c>
      <c r="I5" s="61">
        <v>1</v>
      </c>
      <c r="J5" s="66">
        <v>26.0043269288837</v>
      </c>
      <c r="K5" s="66">
        <v>2.0059174895984602E-2</v>
      </c>
      <c r="L5" s="66">
        <v>0.29515468106312898</v>
      </c>
      <c r="M5" s="66">
        <v>2.8600829353631799E-2</v>
      </c>
      <c r="N5" s="68">
        <v>535.80816058615903</v>
      </c>
      <c r="O5" s="50">
        <f t="shared" si="0"/>
        <v>10.457237827514248</v>
      </c>
      <c r="P5" s="43">
        <f t="shared" si="1"/>
        <v>1.7212958428314444</v>
      </c>
      <c r="Q5" s="45">
        <f t="shared" ref="Q5:Q25" si="4">H5-H4</f>
        <v>6.3379002922029883</v>
      </c>
      <c r="R5" s="43">
        <f t="shared" si="2"/>
        <v>23105.478208620454</v>
      </c>
      <c r="S5" s="43">
        <f t="shared" si="3"/>
        <v>21466.443079967517</v>
      </c>
    </row>
    <row r="6" spans="1:19" ht="17.25" thickBot="1">
      <c r="A6" s="24">
        <v>3</v>
      </c>
      <c r="B6" s="69">
        <v>3.3101821469052273</v>
      </c>
      <c r="C6" s="63">
        <v>13</v>
      </c>
      <c r="D6" s="60">
        <v>5.0000000000000711E-2</v>
      </c>
      <c r="E6" s="60">
        <v>13.98</v>
      </c>
      <c r="F6" s="60">
        <v>13.80972914111004</v>
      </c>
      <c r="G6" s="89">
        <v>396.06603470996703</v>
      </c>
      <c r="H6" s="90">
        <v>-219.38484054018099</v>
      </c>
      <c r="I6" s="61">
        <v>1</v>
      </c>
      <c r="J6" s="66">
        <v>24.923909675687899</v>
      </c>
      <c r="K6" s="66">
        <v>2.0544987708011501E-2</v>
      </c>
      <c r="L6" s="66">
        <v>0.29723890835668498</v>
      </c>
      <c r="M6" s="66">
        <v>2.9667062163296599E-2</v>
      </c>
      <c r="N6" s="68">
        <v>527.61666166801899</v>
      </c>
      <c r="O6" s="50">
        <f t="shared" si="0"/>
        <v>10.931231405046734</v>
      </c>
      <c r="P6" s="43">
        <f t="shared" si="1"/>
        <v>1.6466580326613298</v>
      </c>
      <c r="Q6" s="45">
        <f t="shared" si="4"/>
        <v>6.5163526497730118</v>
      </c>
      <c r="R6" s="43">
        <f t="shared" si="2"/>
        <v>23756.044937191997</v>
      </c>
      <c r="S6" s="43">
        <f t="shared" si="3"/>
        <v>22070.860505242505</v>
      </c>
    </row>
    <row r="7" spans="1:19" ht="17.25" thickBot="1">
      <c r="A7" s="24">
        <v>4</v>
      </c>
      <c r="B7" s="69">
        <v>5.2793108585199917</v>
      </c>
      <c r="C7" s="63">
        <v>12.95</v>
      </c>
      <c r="D7" s="60">
        <v>4.9999999999998934E-2</v>
      </c>
      <c r="E7" s="60">
        <v>13.98</v>
      </c>
      <c r="F7" s="60">
        <v>12.607231995781945</v>
      </c>
      <c r="G7" s="89">
        <v>408.67326670574897</v>
      </c>
      <c r="H7" s="90">
        <v>-212.446955904909</v>
      </c>
      <c r="I7" s="61">
        <v>1</v>
      </c>
      <c r="J7" s="66">
        <v>23.795905520779399</v>
      </c>
      <c r="K7" s="66">
        <v>2.10388946656218E-2</v>
      </c>
      <c r="L7" s="66">
        <v>0.29899749669604703</v>
      </c>
      <c r="M7" s="66">
        <v>3.0676918569007401E-2</v>
      </c>
      <c r="N7" s="68">
        <v>516.87152696525902</v>
      </c>
      <c r="O7" s="50">
        <f t="shared" si="0"/>
        <v>11.426733396474603</v>
      </c>
      <c r="P7" s="43">
        <f t="shared" si="1"/>
        <v>1.5752533445431915</v>
      </c>
      <c r="Q7" s="45">
        <f t="shared" si="4"/>
        <v>6.9378846352719847</v>
      </c>
      <c r="R7" s="43">
        <f t="shared" si="2"/>
        <v>25292.783865881833</v>
      </c>
      <c r="S7" s="43">
        <f t="shared" si="3"/>
        <v>23498.587663435792</v>
      </c>
    </row>
    <row r="8" spans="1:19" ht="17.25" thickBot="1">
      <c r="A8" s="24">
        <v>5</v>
      </c>
      <c r="B8" s="69">
        <v>7.7188567125433867</v>
      </c>
      <c r="C8" s="63">
        <v>12.9</v>
      </c>
      <c r="D8" s="60">
        <v>4.0000000000000924E-2</v>
      </c>
      <c r="E8" s="60">
        <v>13.98</v>
      </c>
      <c r="F8" s="60">
        <v>10.719293236159047</v>
      </c>
      <c r="G8" s="89">
        <v>419.39255994190802</v>
      </c>
      <c r="H8" s="90">
        <v>-205.30518873017201</v>
      </c>
      <c r="I8" s="61">
        <v>1</v>
      </c>
      <c r="J8" s="66">
        <v>22.7095967813408</v>
      </c>
      <c r="K8" s="66">
        <v>2.1522912836243399E-2</v>
      </c>
      <c r="L8" s="66">
        <v>0.30034049796322199</v>
      </c>
      <c r="M8" s="66">
        <v>3.1576252575340899E-2</v>
      </c>
      <c r="N8" s="68">
        <v>503.559421636428</v>
      </c>
      <c r="O8" s="50">
        <f t="shared" si="0"/>
        <v>11.970805857743917</v>
      </c>
      <c r="P8" s="43">
        <f t="shared" si="1"/>
        <v>1.5036581675373004</v>
      </c>
      <c r="Q8" s="45">
        <f t="shared" si="4"/>
        <v>7.141767174736998</v>
      </c>
      <c r="R8" s="43">
        <f t="shared" si="2"/>
        <v>26036.05898154157</v>
      </c>
      <c r="S8" s="43">
        <f t="shared" si="3"/>
        <v>24189.137013637646</v>
      </c>
    </row>
    <row r="9" spans="1:19" ht="17.25" thickBot="1">
      <c r="A9" s="24">
        <v>6</v>
      </c>
      <c r="B9" s="69">
        <v>10.568099426231059</v>
      </c>
      <c r="C9" s="63">
        <v>12.86</v>
      </c>
      <c r="D9" s="60">
        <v>4.9999999999998934E-2</v>
      </c>
      <c r="E9" s="60">
        <v>13.84</v>
      </c>
      <c r="F9" s="60">
        <v>8.8597923808519568</v>
      </c>
      <c r="G9" s="89">
        <v>428.25235232275998</v>
      </c>
      <c r="H9" s="90">
        <v>-198.061073131304</v>
      </c>
      <c r="I9" s="61">
        <v>1</v>
      </c>
      <c r="J9" s="66">
        <v>21.693868686761899</v>
      </c>
      <c r="K9" s="66">
        <v>2.1990649530234802E-2</v>
      </c>
      <c r="L9" s="66">
        <v>0.30129869595802999</v>
      </c>
      <c r="M9" s="66">
        <v>3.2359626410271597E-2</v>
      </c>
      <c r="N9" s="68">
        <v>488.01168390915399</v>
      </c>
      <c r="O9" s="50">
        <f t="shared" si="0"/>
        <v>12.537497546795217</v>
      </c>
      <c r="P9" s="43">
        <f t="shared" si="1"/>
        <v>1.435693202157482</v>
      </c>
      <c r="Q9" s="45">
        <f t="shared" si="4"/>
        <v>7.2441155988680066</v>
      </c>
      <c r="R9" s="43">
        <f t="shared" si="2"/>
        <v>26409.180863303402</v>
      </c>
      <c r="S9" s="43">
        <f t="shared" si="3"/>
        <v>24535.790719066797</v>
      </c>
    </row>
    <row r="10" spans="1:19" ht="17.25" thickBot="1">
      <c r="A10" s="24">
        <v>7</v>
      </c>
      <c r="B10" s="69">
        <v>13.740162204781214</v>
      </c>
      <c r="C10" s="63">
        <v>12.81</v>
      </c>
      <c r="D10" s="60">
        <v>5.0000000000000711E-2</v>
      </c>
      <c r="E10" s="60">
        <v>13.84</v>
      </c>
      <c r="F10" s="60">
        <v>7.4298498195220191</v>
      </c>
      <c r="G10" s="89">
        <v>435.68220214228199</v>
      </c>
      <c r="H10" s="90">
        <v>-190.72940238293501</v>
      </c>
      <c r="I10" s="61">
        <v>1</v>
      </c>
      <c r="J10" s="66">
        <v>20.717558995706099</v>
      </c>
      <c r="K10" s="66">
        <v>2.2443038057484599E-2</v>
      </c>
      <c r="L10" s="66">
        <v>0.30195863252044503</v>
      </c>
      <c r="M10" s="66">
        <v>3.3051091956702298E-2</v>
      </c>
      <c r="N10" s="68">
        <v>470.70238277505899</v>
      </c>
      <c r="O10" s="50">
        <f t="shared" si="0"/>
        <v>13.126375833032267</v>
      </c>
      <c r="P10" s="43">
        <f t="shared" si="1"/>
        <v>1.371284825983982</v>
      </c>
      <c r="Q10" s="45">
        <f t="shared" si="4"/>
        <v>7.3316707483689925</v>
      </c>
      <c r="R10" s="43">
        <f t="shared" si="2"/>
        <v>26728.372315610766</v>
      </c>
      <c r="S10" s="43">
        <f t="shared" si="3"/>
        <v>24832.339662166007</v>
      </c>
    </row>
    <row r="11" spans="1:19" ht="17.25" thickBot="1">
      <c r="A11" s="24">
        <v>8</v>
      </c>
      <c r="B11" s="69">
        <v>17.129351606848697</v>
      </c>
      <c r="C11" s="63">
        <v>12.76</v>
      </c>
      <c r="D11" s="60">
        <v>6.0000000000000497E-2</v>
      </c>
      <c r="E11" s="60">
        <v>13.84</v>
      </c>
      <c r="F11" s="60">
        <v>5.902648497892983</v>
      </c>
      <c r="G11" s="89">
        <v>441.58485064017498</v>
      </c>
      <c r="H11" s="90">
        <v>-183.514644308985</v>
      </c>
      <c r="I11" s="61">
        <v>1</v>
      </c>
      <c r="J11" s="66">
        <v>19.817866136812899</v>
      </c>
      <c r="K11" s="66">
        <v>2.28667691050208E-2</v>
      </c>
      <c r="L11" s="66">
        <v>0.30233343158980103</v>
      </c>
      <c r="M11" s="66">
        <v>3.3636459163596602E-2</v>
      </c>
      <c r="N11" s="68">
        <v>452.20826583715802</v>
      </c>
      <c r="O11" s="50">
        <f t="shared" si="0"/>
        <v>13.733871978782627</v>
      </c>
      <c r="P11" s="43">
        <f t="shared" si="1"/>
        <v>1.3106282065107413</v>
      </c>
      <c r="Q11" s="45">
        <f t="shared" si="4"/>
        <v>7.2147580739500086</v>
      </c>
      <c r="R11" s="43">
        <f t="shared" si="2"/>
        <v>26302.154936580275</v>
      </c>
      <c r="S11" s="43">
        <f t="shared" si="3"/>
        <v>24436.35689894246</v>
      </c>
    </row>
    <row r="12" spans="1:19" ht="17.25" thickBot="1">
      <c r="A12" s="24">
        <v>9</v>
      </c>
      <c r="B12" s="69">
        <v>20.622693491190258</v>
      </c>
      <c r="C12" s="63">
        <v>12.7</v>
      </c>
      <c r="D12" s="60">
        <v>5.9999999999998721E-2</v>
      </c>
      <c r="E12" s="60">
        <v>13.67</v>
      </c>
      <c r="F12" s="60">
        <v>4.6044432279490479</v>
      </c>
      <c r="G12" s="89">
        <v>446.18929386812403</v>
      </c>
      <c r="H12" s="90">
        <v>-176.52946191038799</v>
      </c>
      <c r="I12" s="61">
        <v>1</v>
      </c>
      <c r="J12" s="66">
        <v>18.986428241211101</v>
      </c>
      <c r="K12" s="66">
        <v>2.3256951809295701E-2</v>
      </c>
      <c r="L12" s="66">
        <v>0.30248085713837503</v>
      </c>
      <c r="M12" s="66">
        <v>3.4126319268741503E-2</v>
      </c>
      <c r="N12" s="68">
        <v>433.14580999634001</v>
      </c>
      <c r="O12" s="50">
        <f t="shared" si="0"/>
        <v>14.346565201062484</v>
      </c>
      <c r="P12" s="43">
        <f t="shared" si="1"/>
        <v>1.2546557135966558</v>
      </c>
      <c r="Q12" s="45">
        <f t="shared" si="4"/>
        <v>6.9851823985970043</v>
      </c>
      <c r="R12" s="43">
        <f t="shared" si="2"/>
        <v>25465.21280755628</v>
      </c>
      <c r="S12" s="43">
        <f t="shared" si="3"/>
        <v>23658.784999685366</v>
      </c>
    </row>
    <row r="13" spans="1:19" ht="17.25" thickBot="1">
      <c r="A13" s="24">
        <v>10</v>
      </c>
      <c r="B13" s="69">
        <v>24.093816955915003</v>
      </c>
      <c r="C13" s="63">
        <v>12.64</v>
      </c>
      <c r="D13" s="60">
        <v>6.0000000000000497E-2</v>
      </c>
      <c r="E13" s="60">
        <v>13.67</v>
      </c>
      <c r="F13" s="60">
        <v>2.5861438651589879</v>
      </c>
      <c r="G13" s="89">
        <v>448.77543773328301</v>
      </c>
      <c r="H13" s="90">
        <v>-170.19532779587499</v>
      </c>
      <c r="I13" s="61">
        <v>1</v>
      </c>
      <c r="J13" s="66">
        <v>18.269455476624401</v>
      </c>
      <c r="K13" s="66">
        <v>2.3583147666901699E-2</v>
      </c>
      <c r="L13" s="66">
        <v>0.30231700498702102</v>
      </c>
      <c r="M13" s="66">
        <v>3.44617398506087E-2</v>
      </c>
      <c r="N13" s="68">
        <v>414.20459555038701</v>
      </c>
      <c r="O13" s="50">
        <f t="shared" si="0"/>
        <v>14.942830066570956</v>
      </c>
      <c r="P13" s="43">
        <f t="shared" si="1"/>
        <v>1.2045910928391221</v>
      </c>
      <c r="Q13" s="45">
        <f t="shared" si="4"/>
        <v>6.3341341145130059</v>
      </c>
      <c r="R13" s="43">
        <f t="shared" si="2"/>
        <v>23091.748214058571</v>
      </c>
      <c r="S13" s="43">
        <f t="shared" si="3"/>
        <v>21453.687051111945</v>
      </c>
    </row>
    <row r="14" spans="1:19" ht="17.25" thickBot="1">
      <c r="A14" s="24">
        <v>11</v>
      </c>
      <c r="B14" s="69">
        <v>27.444858306873698</v>
      </c>
      <c r="C14" s="63">
        <v>12.58</v>
      </c>
      <c r="D14" s="60">
        <v>5.0000000000000711E-2</v>
      </c>
      <c r="E14" s="60">
        <v>13.67</v>
      </c>
      <c r="F14" s="60">
        <v>1.7226305454879594</v>
      </c>
      <c r="G14" s="89">
        <v>450.49806827877097</v>
      </c>
      <c r="H14" s="90">
        <v>-164.31836015466101</v>
      </c>
      <c r="I14" s="61">
        <v>1</v>
      </c>
      <c r="J14" s="66">
        <v>17.637022410938901</v>
      </c>
      <c r="K14" s="66">
        <v>2.3869673311583801E-2</v>
      </c>
      <c r="L14" s="66">
        <v>0.30204149506195199</v>
      </c>
      <c r="M14" s="66">
        <v>3.4724310255841398E-2</v>
      </c>
      <c r="N14" s="68">
        <v>395.918644765056</v>
      </c>
      <c r="O14" s="50">
        <f t="shared" si="0"/>
        <v>15.504398429687454</v>
      </c>
      <c r="P14" s="43">
        <f t="shared" si="1"/>
        <v>1.1609608771104609</v>
      </c>
      <c r="Q14" s="45">
        <f t="shared" si="4"/>
        <v>5.8769676412139802</v>
      </c>
      <c r="R14" s="43">
        <f t="shared" si="2"/>
        <v>21425.100034137315</v>
      </c>
      <c r="S14" s="43">
        <f t="shared" si="3"/>
        <v>19905.26602448013</v>
      </c>
    </row>
    <row r="15" spans="1:19" ht="17.25" thickBot="1">
      <c r="A15" s="24">
        <v>12</v>
      </c>
      <c r="B15" s="69">
        <v>30.641385897058925</v>
      </c>
      <c r="C15" s="63">
        <v>12.53</v>
      </c>
      <c r="D15" s="60">
        <v>5.9999999999998721E-2</v>
      </c>
      <c r="E15" s="60">
        <v>13.496666666666666</v>
      </c>
      <c r="F15" s="60">
        <v>1.1753025115380069</v>
      </c>
      <c r="G15" s="89">
        <v>451.67337079030898</v>
      </c>
      <c r="H15" s="90">
        <v>-158.85784355189199</v>
      </c>
      <c r="I15" s="61">
        <v>1</v>
      </c>
      <c r="J15" s="66">
        <v>17.088642877324499</v>
      </c>
      <c r="K15" s="66">
        <v>2.4123740576748699E-2</v>
      </c>
      <c r="L15" s="66">
        <v>0.301712177910469</v>
      </c>
      <c r="M15" s="66">
        <v>3.4936677513174197E-2</v>
      </c>
      <c r="N15" s="68">
        <v>378.47584413194602</v>
      </c>
      <c r="O15" s="50">
        <f t="shared" si="0"/>
        <v>16.031610474679667</v>
      </c>
      <c r="P15" s="43">
        <f t="shared" si="1"/>
        <v>1.1227817709536549</v>
      </c>
      <c r="Q15" s="45">
        <f t="shared" si="4"/>
        <v>5.4605166027690188</v>
      </c>
      <c r="R15" s="43">
        <f t="shared" si="2"/>
        <v>19906.884229198738</v>
      </c>
      <c r="S15" s="43">
        <f t="shared" si="3"/>
        <v>18494.748013748733</v>
      </c>
    </row>
    <row r="16" spans="1:19" ht="17.25" thickBot="1">
      <c r="A16" s="24">
        <v>13</v>
      </c>
      <c r="B16" s="69">
        <v>33.675521007907506</v>
      </c>
      <c r="C16" s="63">
        <v>12.47</v>
      </c>
      <c r="D16" s="60">
        <v>7.0000000000000284E-2</v>
      </c>
      <c r="E16" s="60">
        <v>13.496666666666666</v>
      </c>
      <c r="F16" s="60">
        <v>1.0026793001610486</v>
      </c>
      <c r="G16" s="89">
        <v>452.67605009047003</v>
      </c>
      <c r="H16" s="90">
        <v>-153.71018265337801</v>
      </c>
      <c r="I16" s="61">
        <v>1</v>
      </c>
      <c r="J16" s="66">
        <v>16.581850349084</v>
      </c>
      <c r="K16" s="66">
        <v>2.4355765875442002E-2</v>
      </c>
      <c r="L16" s="66">
        <v>0.30138208790013099</v>
      </c>
      <c r="M16" s="66">
        <v>3.5126819187509303E-2</v>
      </c>
      <c r="N16" s="68">
        <v>361.919186215102</v>
      </c>
      <c r="O16" s="50">
        <f t="shared" si="0"/>
        <v>16.534012009628221</v>
      </c>
      <c r="P16" s="43">
        <f t="shared" si="1"/>
        <v>1.0886649888434878</v>
      </c>
      <c r="Q16" s="45">
        <f t="shared" si="4"/>
        <v>5.1476608985139762</v>
      </c>
      <c r="R16" s="43">
        <f t="shared" si="2"/>
        <v>18766.336047019169</v>
      </c>
      <c r="S16" s="43">
        <f t="shared" si="3"/>
        <v>17435.106987856285</v>
      </c>
    </row>
    <row r="17" spans="1:19" ht="17.25" thickBot="1">
      <c r="A17" s="24">
        <v>14</v>
      </c>
      <c r="B17" s="69">
        <v>36.554197494346916</v>
      </c>
      <c r="C17" s="63">
        <v>12.4</v>
      </c>
      <c r="D17" s="60">
        <v>7.0000000000000284E-2</v>
      </c>
      <c r="E17" s="60">
        <v>13.496666666666666</v>
      </c>
      <c r="F17" s="60">
        <v>0.98363107428497187</v>
      </c>
      <c r="G17" s="89">
        <v>453.659681164755</v>
      </c>
      <c r="H17" s="90">
        <v>-148.81751912977401</v>
      </c>
      <c r="I17" s="61">
        <v>1</v>
      </c>
      <c r="J17" s="66">
        <v>16.107083952925901</v>
      </c>
      <c r="K17" s="66">
        <v>2.4571600454636799E-2</v>
      </c>
      <c r="L17" s="66">
        <v>0.301073116405004</v>
      </c>
      <c r="M17" s="66">
        <v>3.5306860636479802E-2</v>
      </c>
      <c r="N17" s="68">
        <v>346.21083437907902</v>
      </c>
      <c r="O17" s="50">
        <f t="shared" si="0"/>
        <v>17.030482983390321</v>
      </c>
      <c r="P17" s="43">
        <f t="shared" si="1"/>
        <v>1.0569283335977753</v>
      </c>
      <c r="Q17" s="45">
        <f t="shared" si="4"/>
        <v>4.8926635236039999</v>
      </c>
      <c r="R17" s="43">
        <f t="shared" si="2"/>
        <v>17836.71645415714</v>
      </c>
      <c r="S17" s="43">
        <f t="shared" si="3"/>
        <v>16571.431893317451</v>
      </c>
    </row>
    <row r="18" spans="1:19" ht="17.25" thickBot="1">
      <c r="A18" s="24">
        <v>15</v>
      </c>
      <c r="B18" s="69">
        <v>39.287218605122511</v>
      </c>
      <c r="C18" s="63">
        <v>12.33</v>
      </c>
      <c r="D18" s="60">
        <v>7.0000000000000284E-2</v>
      </c>
      <c r="E18" s="60">
        <v>13.286666666666665</v>
      </c>
      <c r="F18" s="60">
        <v>0.91275409530197749</v>
      </c>
      <c r="G18" s="89">
        <v>454.57243526005698</v>
      </c>
      <c r="H18" s="90">
        <v>-144.180455230213</v>
      </c>
      <c r="I18" s="61">
        <v>1</v>
      </c>
      <c r="J18" s="66">
        <v>15.6724822794909</v>
      </c>
      <c r="K18" s="66">
        <v>2.47715516756798E-2</v>
      </c>
      <c r="L18" s="66">
        <v>0.30077790768573398</v>
      </c>
      <c r="M18" s="66">
        <v>3.5473836182877E-2</v>
      </c>
      <c r="N18" s="68">
        <v>331.29729429023001</v>
      </c>
      <c r="O18" s="50">
        <f t="shared" si="0"/>
        <v>17.517807993479547</v>
      </c>
      <c r="P18" s="43">
        <f t="shared" si="1"/>
        <v>1.027525818681192</v>
      </c>
      <c r="Q18" s="45">
        <f t="shared" si="4"/>
        <v>4.6370638995610136</v>
      </c>
      <c r="R18" s="43">
        <f t="shared" si="2"/>
        <v>16904.901299109311</v>
      </c>
      <c r="S18" s="43">
        <f t="shared" si="3"/>
        <v>15705.71698336062</v>
      </c>
    </row>
    <row r="19" spans="1:19" ht="17.25" thickBot="1">
      <c r="A19" s="24">
        <v>16</v>
      </c>
      <c r="B19" s="69">
        <v>41.884777812504822</v>
      </c>
      <c r="C19" s="63">
        <v>12.26</v>
      </c>
      <c r="D19" s="60">
        <v>8.0000000000000071E-2</v>
      </c>
      <c r="E19" s="60">
        <v>13.286666666666665</v>
      </c>
      <c r="F19" s="60">
        <v>0.9130641173260301</v>
      </c>
      <c r="G19" s="89">
        <v>455.48549937738301</v>
      </c>
      <c r="H19" s="90">
        <v>-139.76096443514001</v>
      </c>
      <c r="I19" s="61">
        <v>1</v>
      </c>
      <c r="J19" s="66">
        <v>15.271300016397401</v>
      </c>
      <c r="K19" s="66">
        <v>2.49590847512908E-2</v>
      </c>
      <c r="L19" s="66">
        <v>0.30050512810212099</v>
      </c>
      <c r="M19" s="66">
        <v>3.5633750686483501E-2</v>
      </c>
      <c r="N19" s="68">
        <v>317.12294224453302</v>
      </c>
      <c r="O19" s="50">
        <f t="shared" si="0"/>
        <v>17.990959671711401</v>
      </c>
      <c r="P19" s="43">
        <f t="shared" si="1"/>
        <v>1.0005024928327093</v>
      </c>
      <c r="Q19" s="45">
        <f t="shared" si="4"/>
        <v>4.4194907950729885</v>
      </c>
      <c r="R19" s="43">
        <f t="shared" si="2"/>
        <v>16111.715797167217</v>
      </c>
      <c r="S19" s="43">
        <f t="shared" si="3"/>
        <v>14968.797743881607</v>
      </c>
    </row>
    <row r="20" spans="1:19" ht="17.25" thickBot="1">
      <c r="A20" s="24">
        <v>17</v>
      </c>
      <c r="B20" s="69">
        <v>44.354191885234663</v>
      </c>
      <c r="C20" s="63">
        <v>12.18</v>
      </c>
      <c r="D20" s="60">
        <v>7.0000000000000284E-2</v>
      </c>
      <c r="E20" s="60">
        <v>13.286666666666665</v>
      </c>
      <c r="F20" s="60">
        <v>0.81865656841802092</v>
      </c>
      <c r="G20" s="89">
        <v>456.30415594580103</v>
      </c>
      <c r="H20" s="90">
        <v>-135.57460343354899</v>
      </c>
      <c r="I20" s="61">
        <v>1</v>
      </c>
      <c r="J20" s="66">
        <v>14.8901796581327</v>
      </c>
      <c r="K20" s="66">
        <v>2.5132355662065699E-2</v>
      </c>
      <c r="L20" s="66">
        <v>0.30023647061124697</v>
      </c>
      <c r="M20" s="66">
        <v>3.5780280351304899E-2</v>
      </c>
      <c r="N20" s="68">
        <v>303.64785212377899</v>
      </c>
      <c r="O20" s="50">
        <f t="shared" si="0"/>
        <v>18.457593771357867</v>
      </c>
      <c r="P20" s="43">
        <f t="shared" si="1"/>
        <v>0.97520837347347233</v>
      </c>
      <c r="Q20" s="45">
        <f t="shared" si="4"/>
        <v>4.186361001591024</v>
      </c>
      <c r="R20" s="43">
        <f t="shared" si="2"/>
        <v>15261.816758884084</v>
      </c>
      <c r="S20" s="43">
        <f t="shared" si="3"/>
        <v>14179.18806065864</v>
      </c>
    </row>
    <row r="21" spans="1:19" ht="17.25" thickBot="1">
      <c r="A21" s="24">
        <v>18</v>
      </c>
      <c r="B21" s="69">
        <v>46.701808406843348</v>
      </c>
      <c r="C21" s="63">
        <v>12.11</v>
      </c>
      <c r="D21" s="60">
        <v>7.0000000000000284E-2</v>
      </c>
      <c r="E21" s="60">
        <v>12.987999999999998</v>
      </c>
      <c r="F21" s="60">
        <v>0.72099672014599037</v>
      </c>
      <c r="G21" s="89">
        <v>457.02515266594702</v>
      </c>
      <c r="H21" s="90">
        <v>-131.61384835239801</v>
      </c>
      <c r="I21" s="61">
        <v>1</v>
      </c>
      <c r="J21" s="66">
        <v>14.548842239676</v>
      </c>
      <c r="K21" s="66">
        <v>2.5292646745466701E-2</v>
      </c>
      <c r="L21" s="66">
        <v>0.29997527608021601</v>
      </c>
      <c r="M21" s="66">
        <v>3.5913735280031799E-2</v>
      </c>
      <c r="N21" s="68">
        <v>290.83738645623799</v>
      </c>
      <c r="O21" s="50">
        <f t="shared" si="0"/>
        <v>18.910558282406196</v>
      </c>
      <c r="P21" s="43">
        <f t="shared" si="1"/>
        <v>0.95184921202176498</v>
      </c>
      <c r="Q21" s="45">
        <f t="shared" si="4"/>
        <v>3.9607550811509782</v>
      </c>
      <c r="R21" s="43">
        <f t="shared" si="2"/>
        <v>14439.346786474443</v>
      </c>
      <c r="S21" s="43">
        <f t="shared" si="3"/>
        <v>13415.061705501581</v>
      </c>
    </row>
    <row r="22" spans="1:19" ht="17.25" thickBot="1">
      <c r="A22" s="24">
        <v>19</v>
      </c>
      <c r="B22" s="69">
        <v>48.933695154631032</v>
      </c>
      <c r="C22" s="63">
        <v>12.04</v>
      </c>
      <c r="D22" s="60">
        <v>8.9999999999999858E-2</v>
      </c>
      <c r="E22" s="60">
        <v>12.987999999999998</v>
      </c>
      <c r="F22" s="60">
        <v>0.7199593735219878</v>
      </c>
      <c r="G22" s="89">
        <v>457.74511203946901</v>
      </c>
      <c r="H22" s="90">
        <v>-127.83884047761801</v>
      </c>
      <c r="I22" s="61">
        <v>1</v>
      </c>
      <c r="J22" s="66">
        <v>14.2306342360469</v>
      </c>
      <c r="K22" s="66">
        <v>2.54434123668318E-2</v>
      </c>
      <c r="L22" s="66">
        <v>0.29973229956264202</v>
      </c>
      <c r="M22" s="66">
        <v>3.6041666924454499E-2</v>
      </c>
      <c r="N22" s="68">
        <v>278.65843461584899</v>
      </c>
      <c r="O22" s="50">
        <f t="shared" si="0"/>
        <v>19.343935594004233</v>
      </c>
      <c r="P22" s="43">
        <f t="shared" si="1"/>
        <v>0.93052418999881326</v>
      </c>
      <c r="Q22" s="45">
        <f t="shared" si="4"/>
        <v>3.7750078747800018</v>
      </c>
      <c r="R22" s="43">
        <f t="shared" si="2"/>
        <v>13762.185923846713</v>
      </c>
      <c r="S22" s="43">
        <f t="shared" si="3"/>
        <v>12785.936656353862</v>
      </c>
    </row>
    <row r="23" spans="1:19" ht="17.25" thickBot="1">
      <c r="A23" s="24">
        <v>20</v>
      </c>
      <c r="B23" s="69">
        <v>51.056165201054405</v>
      </c>
      <c r="C23" s="63">
        <v>11.95</v>
      </c>
      <c r="D23" s="60">
        <v>8.0000000000000071E-2</v>
      </c>
      <c r="E23" s="60">
        <v>12.987999999999998</v>
      </c>
      <c r="F23" s="60">
        <v>0.62027659091597798</v>
      </c>
      <c r="G23" s="89">
        <v>458.36538863038498</v>
      </c>
      <c r="H23" s="90">
        <v>-124.267095928393</v>
      </c>
      <c r="I23" s="61">
        <v>1</v>
      </c>
      <c r="J23" s="66">
        <v>13.913312873569399</v>
      </c>
      <c r="K23" s="66">
        <v>2.5582151004821901E-2</v>
      </c>
      <c r="L23" s="66">
        <v>0.29948699413837099</v>
      </c>
      <c r="M23" s="66">
        <v>3.6157326266371102E-2</v>
      </c>
      <c r="N23" s="68">
        <v>267.07654745079401</v>
      </c>
      <c r="O23" s="50">
        <f t="shared" si="0"/>
        <v>19.780748492997489</v>
      </c>
      <c r="P23" s="43">
        <f t="shared" si="1"/>
        <v>0.90997567692507264</v>
      </c>
      <c r="Q23" s="45">
        <f t="shared" si="4"/>
        <v>3.5717445492250022</v>
      </c>
      <c r="R23" s="43">
        <f t="shared" si="2"/>
        <v>13021.168217241184</v>
      </c>
      <c r="S23" s="43">
        <f t="shared" si="3"/>
        <v>12097.484581202225</v>
      </c>
    </row>
    <row r="24" spans="1:19" ht="17.25" thickBot="1">
      <c r="A24" s="24">
        <v>21</v>
      </c>
      <c r="B24" s="69">
        <v>53.072912536388664</v>
      </c>
      <c r="C24" s="63">
        <v>11.87</v>
      </c>
      <c r="D24" s="60">
        <v>4.9999999999998934E-2</v>
      </c>
      <c r="E24" s="60">
        <v>12.987999999999998</v>
      </c>
      <c r="F24" s="60">
        <v>0.62466087180104068</v>
      </c>
      <c r="G24" s="89">
        <v>458.99004950218603</v>
      </c>
      <c r="H24" s="90">
        <v>-120.864133821057</v>
      </c>
      <c r="I24" s="61">
        <v>1</v>
      </c>
      <c r="J24" s="66">
        <v>13.625866544275899</v>
      </c>
      <c r="K24" s="66">
        <v>2.5713146565114E-2</v>
      </c>
      <c r="L24" s="66">
        <v>0.29926127493614901</v>
      </c>
      <c r="M24" s="66">
        <v>3.6268646248373303E-2</v>
      </c>
      <c r="N24" s="68">
        <v>256.071567607791</v>
      </c>
      <c r="O24" s="50">
        <f t="shared" si="0"/>
        <v>20.215138981766412</v>
      </c>
      <c r="P24" s="43">
        <f t="shared" si="1"/>
        <v>0.89042177826408142</v>
      </c>
      <c r="Q24" s="45">
        <f t="shared" si="4"/>
        <v>3.402962107336009</v>
      </c>
      <c r="R24" s="43">
        <f t="shared" si="2"/>
        <v>12405.854177375097</v>
      </c>
      <c r="S24" s="43">
        <f t="shared" si="3"/>
        <v>11525.819121875693</v>
      </c>
    </row>
    <row r="25" spans="1:19" ht="17.25" thickBot="1">
      <c r="A25" s="48">
        <v>22</v>
      </c>
      <c r="B25" s="70">
        <v>54.9953875116069</v>
      </c>
      <c r="C25" s="91">
        <v>11.82</v>
      </c>
      <c r="D25" s="71"/>
      <c r="E25" s="72">
        <v>12.987999999999998</v>
      </c>
      <c r="F25" s="72">
        <v>0.6320600177259621</v>
      </c>
      <c r="G25" s="92">
        <v>459.62210951991199</v>
      </c>
      <c r="H25" s="93">
        <v>-117.612438036227</v>
      </c>
      <c r="I25" s="73">
        <v>1</v>
      </c>
      <c r="J25" s="94">
        <v>13.3864201005761</v>
      </c>
      <c r="K25" s="94">
        <v>2.58378673051111E-2</v>
      </c>
      <c r="L25" s="94">
        <v>0.299058176914407</v>
      </c>
      <c r="M25" s="94">
        <v>3.63763968626971E-2</v>
      </c>
      <c r="N25" s="95">
        <v>245.581012851487</v>
      </c>
      <c r="O25" s="50">
        <f t="shared" si="0"/>
        <v>20.609448829525181</v>
      </c>
      <c r="P25" s="43">
        <f t="shared" si="1"/>
        <v>0.87338580225460105</v>
      </c>
      <c r="Q25" s="45">
        <f t="shared" si="4"/>
        <v>3.251695784829991</v>
      </c>
      <c r="R25" s="43">
        <f t="shared" si="2"/>
        <v>11854.396982212105</v>
      </c>
      <c r="S25" s="43">
        <f t="shared" si="3"/>
        <v>11013.480689226923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109.62210951991199</v>
      </c>
      <c r="H26" s="58">
        <f>-(H3-H25)</f>
        <v>120.67536588036698</v>
      </c>
      <c r="I26" s="59"/>
      <c r="J26" s="59"/>
      <c r="K26" s="59"/>
      <c r="L26" s="59"/>
      <c r="M26" s="59"/>
      <c r="N26" s="59"/>
      <c r="O26" s="47">
        <f>AVERAGE(O4:O25)</f>
        <v>15.517951632420745</v>
      </c>
      <c r="P26" s="44">
        <f>SUM(P4:P25)</f>
        <v>26.813331746142037</v>
      </c>
      <c r="Q26" s="42"/>
      <c r="R26" s="44">
        <f>AVERAGE(R4:R25)</f>
        <v>19997.030190067944</v>
      </c>
      <c r="S26" s="44">
        <f>AVERAGE(S4:S25)</f>
        <v>18578.499283487257</v>
      </c>
    </row>
    <row r="27" spans="1:19" ht="17.25" thickBot="1">
      <c r="O27" s="37"/>
      <c r="P27" s="37"/>
      <c r="Q27" s="37"/>
      <c r="R27" s="38"/>
      <c r="S27" s="44">
        <f>S26*C37*2/1000/1000</f>
        <v>13.032939515079633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459.62210951991199</v>
      </c>
      <c r="P30" s="46">
        <f>S26</f>
        <v>18578.499283487257</v>
      </c>
      <c r="Q30" s="46">
        <f>P26</f>
        <v>26.813331746142037</v>
      </c>
      <c r="R30" s="46">
        <f>O26</f>
        <v>15.517951632420745</v>
      </c>
      <c r="S30" s="46">
        <f>S27</f>
        <v>13.032939515079633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11621037.73427934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8"/>
  <dimension ref="A1:S38"/>
  <sheetViews>
    <sheetView topLeftCell="A10" zoomScale="85" zoomScaleNormal="85" workbookViewId="0">
      <selection activeCell="O30" sqref="O30:S30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0.66607908711420194</v>
      </c>
      <c r="C4" s="63">
        <v>13</v>
      </c>
      <c r="D4" s="60">
        <v>7.0000000000000284E-2</v>
      </c>
      <c r="E4" s="60">
        <v>14.026666666666667</v>
      </c>
      <c r="F4" s="60">
        <v>17.37495259387299</v>
      </c>
      <c r="G4" s="89">
        <v>367.37495259387299</v>
      </c>
      <c r="H4" s="90">
        <v>-232.120576996083</v>
      </c>
      <c r="I4" s="61">
        <v>1</v>
      </c>
      <c r="J4" s="66">
        <v>27.031084588116101</v>
      </c>
      <c r="K4" s="66">
        <v>1.9575418112476602E-2</v>
      </c>
      <c r="L4" s="66">
        <v>0.29276981282003001</v>
      </c>
      <c r="M4" s="66">
        <v>2.74860684661845E-2</v>
      </c>
      <c r="N4" s="68">
        <v>596.24949345017001</v>
      </c>
      <c r="O4" s="50">
        <f t="shared" ref="O4:O25" si="0">$C$35/$C$34/AVERAGE(J3:J4)</f>
        <v>11.068900896124447</v>
      </c>
      <c r="P4" s="43">
        <f t="shared" ref="P4:P25" si="1">$C$33/O4</f>
        <v>1.6261777179974877</v>
      </c>
      <c r="Q4" s="45">
        <f>H4-H3</f>
        <v>6.1521103999739921</v>
      </c>
      <c r="R4" s="43">
        <f t="shared" ref="R4:R25" si="2">$C$35*3600*Q4/$C$36*($C$30/$C$32)</f>
        <v>24670.977903257466</v>
      </c>
      <c r="S4" s="43">
        <f t="shared" ref="S4:S25" si="3">R4*$C$32/$C$30</f>
        <v>22920.890799387318</v>
      </c>
    </row>
    <row r="5" spans="1:19" ht="17.25" thickBot="1">
      <c r="A5" s="24">
        <v>2</v>
      </c>
      <c r="B5" s="69">
        <v>1.6710209672366805</v>
      </c>
      <c r="C5" s="63">
        <v>12.93</v>
      </c>
      <c r="D5" s="60">
        <v>3.9999999999999147E-2</v>
      </c>
      <c r="E5" s="60">
        <v>14.026666666666667</v>
      </c>
      <c r="F5" s="60">
        <v>16.353922478177026</v>
      </c>
      <c r="G5" s="89">
        <v>383.72887507205002</v>
      </c>
      <c r="H5" s="90">
        <v>-225.67433316874499</v>
      </c>
      <c r="I5" s="61">
        <v>1</v>
      </c>
      <c r="J5" s="66">
        <v>25.7988907200169</v>
      </c>
      <c r="K5" s="66">
        <v>2.0082556233598298E-2</v>
      </c>
      <c r="L5" s="66">
        <v>0.29538530353430797</v>
      </c>
      <c r="M5" s="66">
        <v>2.8698752519725802E-2</v>
      </c>
      <c r="N5" s="68">
        <v>590.21735375948595</v>
      </c>
      <c r="O5" s="50">
        <f t="shared" si="0"/>
        <v>11.591509739335885</v>
      </c>
      <c r="P5" s="43">
        <f t="shared" si="1"/>
        <v>1.5528607062216278</v>
      </c>
      <c r="Q5" s="45">
        <f t="shared" ref="Q5:Q25" si="4">H5-H4</f>
        <v>6.4462438273380087</v>
      </c>
      <c r="R5" s="43">
        <f t="shared" si="2"/>
        <v>25850.501483838481</v>
      </c>
      <c r="S5" s="43">
        <f t="shared" si="3"/>
        <v>24016.742422773114</v>
      </c>
    </row>
    <row r="6" spans="1:19" ht="17.25" thickBot="1">
      <c r="A6" s="24">
        <v>3</v>
      </c>
      <c r="B6" s="69">
        <v>3.0933515085481478</v>
      </c>
      <c r="C6" s="63">
        <v>12.89</v>
      </c>
      <c r="D6" s="60">
        <v>4.0000000000000924E-2</v>
      </c>
      <c r="E6" s="60">
        <v>13.866666666666667</v>
      </c>
      <c r="F6" s="60">
        <v>14.591694291779959</v>
      </c>
      <c r="G6" s="89">
        <v>398.32056936382997</v>
      </c>
      <c r="H6" s="90">
        <v>-219.046586421657</v>
      </c>
      <c r="I6" s="61">
        <v>1</v>
      </c>
      <c r="J6" s="66">
        <v>24.679276772718001</v>
      </c>
      <c r="K6" s="66">
        <v>2.0581783871543399E-2</v>
      </c>
      <c r="L6" s="66">
        <v>0.297605828558407</v>
      </c>
      <c r="M6" s="66">
        <v>2.9818551362430099E-2</v>
      </c>
      <c r="N6" s="68">
        <v>581.679848575135</v>
      </c>
      <c r="O6" s="50">
        <f t="shared" si="0"/>
        <v>12.131565065257869</v>
      </c>
      <c r="P6" s="43">
        <f t="shared" si="1"/>
        <v>1.4837327173513695</v>
      </c>
      <c r="Q6" s="45">
        <f t="shared" si="4"/>
        <v>6.6277467470879969</v>
      </c>
      <c r="R6" s="43">
        <f t="shared" si="2"/>
        <v>26578.358143001751</v>
      </c>
      <c r="S6" s="43">
        <f t="shared" si="3"/>
        <v>24692.967056742138</v>
      </c>
    </row>
    <row r="7" spans="1:19" ht="17.25" thickBot="1">
      <c r="A7" s="24">
        <v>4</v>
      </c>
      <c r="B7" s="69">
        <v>4.9930706317182105</v>
      </c>
      <c r="C7" s="63">
        <v>12.85</v>
      </c>
      <c r="D7" s="60">
        <v>8.0000000000000071E-2</v>
      </c>
      <c r="E7" s="60">
        <v>13.866666666666667</v>
      </c>
      <c r="F7" s="60">
        <v>13.368914970853041</v>
      </c>
      <c r="G7" s="89">
        <v>411.68948433468302</v>
      </c>
      <c r="H7" s="90">
        <v>-211.990101790728</v>
      </c>
      <c r="I7" s="61">
        <v>1</v>
      </c>
      <c r="J7" s="66">
        <v>23.568901481401401</v>
      </c>
      <c r="K7" s="66">
        <v>2.10908961737294E-2</v>
      </c>
      <c r="L7" s="66">
        <v>0.299505201842653</v>
      </c>
      <c r="M7" s="66">
        <v>3.0881985135673199E-2</v>
      </c>
      <c r="N7" s="68">
        <v>570.27682980291604</v>
      </c>
      <c r="O7" s="50">
        <f t="shared" si="0"/>
        <v>12.692275552617646</v>
      </c>
      <c r="P7" s="43">
        <f t="shared" si="1"/>
        <v>1.4181854093364441</v>
      </c>
      <c r="Q7" s="45">
        <f t="shared" si="4"/>
        <v>7.0564846309289919</v>
      </c>
      <c r="R7" s="43">
        <f t="shared" si="2"/>
        <v>28297.667806003781</v>
      </c>
      <c r="S7" s="43">
        <f t="shared" si="3"/>
        <v>26290.313914679118</v>
      </c>
    </row>
    <row r="8" spans="1:19" ht="17.25" thickBot="1">
      <c r="A8" s="24">
        <v>5</v>
      </c>
      <c r="B8" s="69">
        <v>7.3769301370644413</v>
      </c>
      <c r="C8" s="63">
        <v>12.77</v>
      </c>
      <c r="D8" s="60">
        <v>4.9999999999998934E-2</v>
      </c>
      <c r="E8" s="60">
        <v>13.866666666666667</v>
      </c>
      <c r="F8" s="60">
        <v>11.394833470305969</v>
      </c>
      <c r="G8" s="89">
        <v>423.08431780498898</v>
      </c>
      <c r="H8" s="90">
        <v>-204.726249340544</v>
      </c>
      <c r="I8" s="61">
        <v>1</v>
      </c>
      <c r="J8" s="66">
        <v>22.431401174324801</v>
      </c>
      <c r="K8" s="66">
        <v>2.15881948494628E-2</v>
      </c>
      <c r="L8" s="66">
        <v>0.30095193347360699</v>
      </c>
      <c r="M8" s="66">
        <v>3.1829872969552503E-2</v>
      </c>
      <c r="N8" s="68">
        <v>555.96776992229798</v>
      </c>
      <c r="O8" s="50">
        <f t="shared" si="0"/>
        <v>13.312503134952047</v>
      </c>
      <c r="P8" s="43">
        <f t="shared" si="1"/>
        <v>1.3521123576482701</v>
      </c>
      <c r="Q8" s="45">
        <f t="shared" si="4"/>
        <v>7.2638524501840038</v>
      </c>
      <c r="R8" s="43">
        <f t="shared" si="2"/>
        <v>29129.246980315849</v>
      </c>
      <c r="S8" s="43">
        <f t="shared" si="3"/>
        <v>27062.903291565344</v>
      </c>
    </row>
    <row r="9" spans="1:19" ht="17.25" thickBot="1">
      <c r="A9" s="24">
        <v>6</v>
      </c>
      <c r="B9" s="69">
        <v>10.193601932211882</v>
      </c>
      <c r="C9" s="63">
        <v>12.72</v>
      </c>
      <c r="D9" s="60">
        <v>6.0000000000000497E-2</v>
      </c>
      <c r="E9" s="60">
        <v>13.690000000000001</v>
      </c>
      <c r="F9" s="60">
        <v>9.4270236646730154</v>
      </c>
      <c r="G9" s="89">
        <v>432.511341469662</v>
      </c>
      <c r="H9" s="90">
        <v>-197.358298866242</v>
      </c>
      <c r="I9" s="61">
        <v>1</v>
      </c>
      <c r="J9" s="66">
        <v>21.400324412201599</v>
      </c>
      <c r="K9" s="66">
        <v>2.20696420466709E-2</v>
      </c>
      <c r="L9" s="66">
        <v>0.30199834353474497</v>
      </c>
      <c r="M9" s="66">
        <v>3.2655176646039501E-2</v>
      </c>
      <c r="N9" s="68">
        <v>539.06076458476696</v>
      </c>
      <c r="O9" s="50">
        <f t="shared" si="0"/>
        <v>13.971139970390295</v>
      </c>
      <c r="P9" s="43">
        <f t="shared" si="1"/>
        <v>1.2883701715213118</v>
      </c>
      <c r="Q9" s="45">
        <f t="shared" si="4"/>
        <v>7.3679504743020061</v>
      </c>
      <c r="R9" s="43">
        <f t="shared" si="2"/>
        <v>29546.697234914478</v>
      </c>
      <c r="S9" s="43">
        <f t="shared" si="3"/>
        <v>27450.740844553799</v>
      </c>
    </row>
    <row r="10" spans="1:19" ht="17.25" thickBot="1">
      <c r="A10" s="24">
        <v>7</v>
      </c>
      <c r="B10" s="69">
        <v>13.355754037661626</v>
      </c>
      <c r="C10" s="63">
        <v>12.66</v>
      </c>
      <c r="D10" s="60">
        <v>6.0000000000000497E-2</v>
      </c>
      <c r="E10" s="60">
        <v>13.690000000000001</v>
      </c>
      <c r="F10" s="60">
        <v>7.8831520167510121</v>
      </c>
      <c r="G10" s="89">
        <v>440.39449348641301</v>
      </c>
      <c r="H10" s="90">
        <v>-189.90129652684999</v>
      </c>
      <c r="I10" s="61">
        <v>1</v>
      </c>
      <c r="J10" s="66">
        <v>20.409540511662399</v>
      </c>
      <c r="K10" s="66">
        <v>2.25350971593671E-2</v>
      </c>
      <c r="L10" s="66">
        <v>0.30272283698802699</v>
      </c>
      <c r="M10" s="66">
        <v>3.33812327640901E-2</v>
      </c>
      <c r="N10" s="68">
        <v>520.08002191640605</v>
      </c>
      <c r="O10" s="50">
        <f t="shared" si="0"/>
        <v>14.646762777833509</v>
      </c>
      <c r="P10" s="43">
        <f t="shared" si="1"/>
        <v>1.2289405019408999</v>
      </c>
      <c r="Q10" s="45">
        <f t="shared" si="4"/>
        <v>7.4570023393920053</v>
      </c>
      <c r="R10" s="43">
        <f t="shared" si="2"/>
        <v>29903.809908947202</v>
      </c>
      <c r="S10" s="43">
        <f t="shared" si="3"/>
        <v>27782.52098868422</v>
      </c>
    </row>
    <row r="11" spans="1:19" ht="17.25" thickBot="1">
      <c r="A11" s="24">
        <v>8</v>
      </c>
      <c r="B11" s="69">
        <v>16.753815826011564</v>
      </c>
      <c r="C11" s="63">
        <v>12.6</v>
      </c>
      <c r="D11" s="60">
        <v>6.0000000000000497E-2</v>
      </c>
      <c r="E11" s="60">
        <v>13.690000000000001</v>
      </c>
      <c r="F11" s="60">
        <v>6.2533812308170127</v>
      </c>
      <c r="G11" s="89">
        <v>446.64787471723002</v>
      </c>
      <c r="H11" s="90">
        <v>-182.563205431114</v>
      </c>
      <c r="I11" s="61">
        <v>1</v>
      </c>
      <c r="J11" s="66">
        <v>19.4962657372701</v>
      </c>
      <c r="K11" s="66">
        <v>2.2970995163793299E-2</v>
      </c>
      <c r="L11" s="66">
        <v>0.30314213842915599</v>
      </c>
      <c r="M11" s="66">
        <v>3.3994179565691299E-2</v>
      </c>
      <c r="N11" s="68">
        <v>499.68323699745702</v>
      </c>
      <c r="O11" s="50">
        <f t="shared" si="0"/>
        <v>15.345615860836778</v>
      </c>
      <c r="P11" s="43">
        <f t="shared" si="1"/>
        <v>1.1729734513905967</v>
      </c>
      <c r="Q11" s="45">
        <f t="shared" si="4"/>
        <v>7.3380910957359902</v>
      </c>
      <c r="R11" s="43">
        <f t="shared" si="2"/>
        <v>29426.956199576376</v>
      </c>
      <c r="S11" s="43">
        <f t="shared" si="3"/>
        <v>27339.493888476398</v>
      </c>
    </row>
    <row r="12" spans="1:19" ht="17.25" thickBot="1">
      <c r="A12" s="24">
        <v>9</v>
      </c>
      <c r="B12" s="69">
        <v>20.271808752466669</v>
      </c>
      <c r="C12" s="63">
        <v>12.54</v>
      </c>
      <c r="D12" s="60">
        <v>7.9999999999998295E-2</v>
      </c>
      <c r="E12" s="60">
        <v>13.493333333333332</v>
      </c>
      <c r="F12" s="60">
        <v>4.8665165101769503</v>
      </c>
      <c r="G12" s="89">
        <v>451.51439122740697</v>
      </c>
      <c r="H12" s="90">
        <v>-175.45861450288899</v>
      </c>
      <c r="I12" s="61">
        <v>1</v>
      </c>
      <c r="J12" s="66">
        <v>18.666314561641101</v>
      </c>
      <c r="K12" s="66">
        <v>2.33725785290416E-2</v>
      </c>
      <c r="L12" s="66">
        <v>0.30332055458018298</v>
      </c>
      <c r="M12" s="66">
        <v>3.4505368536235502E-2</v>
      </c>
      <c r="N12" s="68">
        <v>478.56656827963099</v>
      </c>
      <c r="O12" s="50">
        <f t="shared" si="0"/>
        <v>16.046587220166806</v>
      </c>
      <c r="P12" s="43">
        <f t="shared" si="1"/>
        <v>1.121733846146314</v>
      </c>
      <c r="Q12" s="45">
        <f t="shared" si="4"/>
        <v>7.1045909282250079</v>
      </c>
      <c r="R12" s="43">
        <f t="shared" si="2"/>
        <v>28490.581996490764</v>
      </c>
      <c r="S12" s="43">
        <f t="shared" si="3"/>
        <v>26469.543336031747</v>
      </c>
    </row>
    <row r="13" spans="1:19" ht="17.25" thickBot="1">
      <c r="A13" s="24">
        <v>10</v>
      </c>
      <c r="B13" s="69">
        <v>23.772505132005016</v>
      </c>
      <c r="C13" s="63">
        <v>12.46</v>
      </c>
      <c r="D13" s="60">
        <v>7.0000000000000284E-2</v>
      </c>
      <c r="E13" s="60">
        <v>13.493333333333332</v>
      </c>
      <c r="F13" s="60">
        <v>2.783958732184999</v>
      </c>
      <c r="G13" s="89">
        <v>454.29834995959197</v>
      </c>
      <c r="H13" s="90">
        <v>-169.01620123437399</v>
      </c>
      <c r="I13" s="61">
        <v>1</v>
      </c>
      <c r="J13" s="66">
        <v>17.923486248547398</v>
      </c>
      <c r="K13" s="66">
        <v>2.3708231913958398E-2</v>
      </c>
      <c r="L13" s="66">
        <v>0.30317192559801998</v>
      </c>
      <c r="M13" s="66">
        <v>3.4856909652174001E-2</v>
      </c>
      <c r="N13" s="68">
        <v>457.55372167254802</v>
      </c>
      <c r="O13" s="50">
        <f t="shared" si="0"/>
        <v>16.736335256096279</v>
      </c>
      <c r="P13" s="43">
        <f t="shared" si="1"/>
        <v>1.0755042680830278</v>
      </c>
      <c r="Q13" s="45">
        <f t="shared" si="4"/>
        <v>6.4424132685149971</v>
      </c>
      <c r="R13" s="43">
        <f t="shared" si="2"/>
        <v>25835.140310853025</v>
      </c>
      <c r="S13" s="43">
        <f t="shared" si="3"/>
        <v>24002.470926526355</v>
      </c>
    </row>
    <row r="14" spans="1:19" ht="17.25" thickBot="1">
      <c r="A14" s="24">
        <v>11</v>
      </c>
      <c r="B14" s="69">
        <v>27.157291095543101</v>
      </c>
      <c r="C14" s="63">
        <v>12.39</v>
      </c>
      <c r="D14" s="60">
        <v>6.0000000000000497E-2</v>
      </c>
      <c r="E14" s="60">
        <v>13.493333333333332</v>
      </c>
      <c r="F14" s="60">
        <v>1.8791283311250027</v>
      </c>
      <c r="G14" s="89">
        <v>456.17747829071698</v>
      </c>
      <c r="H14" s="90">
        <v>-163.038769492911</v>
      </c>
      <c r="I14" s="61">
        <v>1</v>
      </c>
      <c r="J14" s="66">
        <v>17.280052346349901</v>
      </c>
      <c r="K14" s="66">
        <v>2.4003475572065398E-2</v>
      </c>
      <c r="L14" s="66">
        <v>0.30290812604975198</v>
      </c>
      <c r="M14" s="66">
        <v>3.5132361082493103E-2</v>
      </c>
      <c r="N14" s="68">
        <v>437.23662457570902</v>
      </c>
      <c r="O14" s="50">
        <f t="shared" si="0"/>
        <v>17.395386877439119</v>
      </c>
      <c r="P14" s="43">
        <f t="shared" si="1"/>
        <v>1.0347570954771366</v>
      </c>
      <c r="Q14" s="45">
        <f t="shared" si="4"/>
        <v>5.9774317414629934</v>
      </c>
      <c r="R14" s="43">
        <f t="shared" si="2"/>
        <v>23970.487657777845</v>
      </c>
      <c r="S14" s="43">
        <f t="shared" si="3"/>
        <v>22270.091285657687</v>
      </c>
    </row>
    <row r="15" spans="1:19" ht="17.25" thickBot="1">
      <c r="A15" s="24">
        <v>12</v>
      </c>
      <c r="B15" s="69">
        <v>30.38900571355413</v>
      </c>
      <c r="C15" s="63">
        <v>12.33</v>
      </c>
      <c r="D15" s="60">
        <v>8.0000000000000071E-2</v>
      </c>
      <c r="E15" s="60">
        <v>13.28</v>
      </c>
      <c r="F15" s="60">
        <v>1.3022687193590059</v>
      </c>
      <c r="G15" s="89">
        <v>457.47974701007598</v>
      </c>
      <c r="H15" s="90">
        <v>-157.48490783182601</v>
      </c>
      <c r="I15" s="61">
        <v>1</v>
      </c>
      <c r="J15" s="66">
        <v>16.721332154251801</v>
      </c>
      <c r="K15" s="66">
        <v>2.4265308669163901E-2</v>
      </c>
      <c r="L15" s="66">
        <v>0.30258610596105101</v>
      </c>
      <c r="M15" s="66">
        <v>3.5355228685458699E-2</v>
      </c>
      <c r="N15" s="68">
        <v>417.83833458316502</v>
      </c>
      <c r="O15" s="50">
        <f t="shared" si="0"/>
        <v>18.010418761102539</v>
      </c>
      <c r="P15" s="43">
        <f t="shared" si="1"/>
        <v>0.99942151477759966</v>
      </c>
      <c r="Q15" s="45">
        <f t="shared" si="4"/>
        <v>5.5538616610849942</v>
      </c>
      <c r="R15" s="43">
        <f t="shared" si="2"/>
        <v>22271.901739434965</v>
      </c>
      <c r="S15" s="43">
        <f t="shared" si="3"/>
        <v>20691.998090471712</v>
      </c>
    </row>
    <row r="16" spans="1:19" ht="17.25" thickBot="1">
      <c r="A16" s="24">
        <v>13</v>
      </c>
      <c r="B16" s="69">
        <v>33.456065066694677</v>
      </c>
      <c r="C16" s="63">
        <v>12.25</v>
      </c>
      <c r="D16" s="60">
        <v>8.0000000000000071E-2</v>
      </c>
      <c r="E16" s="60">
        <v>13.28</v>
      </c>
      <c r="F16" s="60">
        <v>1.1210204638620098</v>
      </c>
      <c r="G16" s="89">
        <v>458.60076747393799</v>
      </c>
      <c r="H16" s="90">
        <v>-152.24925000152001</v>
      </c>
      <c r="I16" s="61">
        <v>1</v>
      </c>
      <c r="J16" s="66">
        <v>16.192678384627801</v>
      </c>
      <c r="K16" s="66">
        <v>2.4504227277387901E-2</v>
      </c>
      <c r="L16" s="66">
        <v>0.30225991181355699</v>
      </c>
      <c r="M16" s="66">
        <v>3.5555018641331697E-2</v>
      </c>
      <c r="N16" s="68">
        <v>399.42838389476498</v>
      </c>
      <c r="O16" s="50">
        <f t="shared" si="0"/>
        <v>18.605425570661662</v>
      </c>
      <c r="P16" s="43">
        <f t="shared" si="1"/>
        <v>0.96745973004689878</v>
      </c>
      <c r="Q16" s="45">
        <f t="shared" si="4"/>
        <v>5.2356578303059962</v>
      </c>
      <c r="R16" s="43">
        <f t="shared" si="2"/>
        <v>20995.851869147569</v>
      </c>
      <c r="S16" s="43">
        <f t="shared" si="3"/>
        <v>19506.467470399781</v>
      </c>
    </row>
    <row r="17" spans="1:19" ht="17.25" thickBot="1">
      <c r="A17" s="24">
        <v>14</v>
      </c>
      <c r="B17" s="69">
        <v>36.367414038669132</v>
      </c>
      <c r="C17" s="63">
        <v>12.17</v>
      </c>
      <c r="D17" s="60">
        <v>8.0000000000000071E-2</v>
      </c>
      <c r="E17" s="60">
        <v>13.28</v>
      </c>
      <c r="F17" s="60">
        <v>1.0923262760060197</v>
      </c>
      <c r="G17" s="89">
        <v>459.69309374994401</v>
      </c>
      <c r="H17" s="90">
        <v>-147.2729486108</v>
      </c>
      <c r="I17" s="61">
        <v>1</v>
      </c>
      <c r="J17" s="66">
        <v>15.709456532597001</v>
      </c>
      <c r="K17" s="66">
        <v>2.4726694590352701E-2</v>
      </c>
      <c r="L17" s="66">
        <v>0.301956212952465</v>
      </c>
      <c r="M17" s="66">
        <v>3.5743919838639698E-2</v>
      </c>
      <c r="N17" s="68">
        <v>381.95308105920299</v>
      </c>
      <c r="O17" s="50">
        <f t="shared" si="0"/>
        <v>19.19555462046706</v>
      </c>
      <c r="P17" s="43">
        <f t="shared" si="1"/>
        <v>0.93771710981498224</v>
      </c>
      <c r="Q17" s="45">
        <f t="shared" si="4"/>
        <v>4.9763013907200104</v>
      </c>
      <c r="R17" s="43">
        <f t="shared" si="2"/>
        <v>19955.789748331201</v>
      </c>
      <c r="S17" s="43">
        <f t="shared" si="3"/>
        <v>18540.184318216197</v>
      </c>
    </row>
    <row r="18" spans="1:19" ht="17.25" thickBot="1">
      <c r="A18" s="24">
        <v>15</v>
      </c>
      <c r="B18" s="69">
        <v>39.132151177133508</v>
      </c>
      <c r="C18" s="63">
        <v>12.09</v>
      </c>
      <c r="D18" s="60">
        <v>8.0000000000000071E-2</v>
      </c>
      <c r="E18" s="60">
        <v>13.033333333333335</v>
      </c>
      <c r="F18" s="60">
        <v>1.0120995776769632</v>
      </c>
      <c r="G18" s="89">
        <v>460.70519332762098</v>
      </c>
      <c r="H18" s="90">
        <v>-142.55661620392701</v>
      </c>
      <c r="I18" s="61">
        <v>1</v>
      </c>
      <c r="J18" s="66">
        <v>15.266879989022501</v>
      </c>
      <c r="K18" s="66">
        <v>2.4932756627685501E-2</v>
      </c>
      <c r="L18" s="66">
        <v>0.30166509953117199</v>
      </c>
      <c r="M18" s="66">
        <v>3.5918959127401499E-2</v>
      </c>
      <c r="N18" s="68">
        <v>365.35781226096498</v>
      </c>
      <c r="O18" s="50">
        <f t="shared" si="0"/>
        <v>19.769257506797054</v>
      </c>
      <c r="P18" s="43">
        <f t="shared" si="1"/>
        <v>0.91050460513305831</v>
      </c>
      <c r="Q18" s="45">
        <f t="shared" si="4"/>
        <v>4.7163324068729935</v>
      </c>
      <c r="R18" s="43">
        <f t="shared" si="2"/>
        <v>18913.271223948228</v>
      </c>
      <c r="S18" s="43">
        <f t="shared" si="3"/>
        <v>17571.619012559408</v>
      </c>
    </row>
    <row r="19" spans="1:19" ht="17.25" thickBot="1">
      <c r="A19" s="24">
        <v>16</v>
      </c>
      <c r="B19" s="69">
        <v>41.760109809940474</v>
      </c>
      <c r="C19" s="63">
        <v>12.01</v>
      </c>
      <c r="D19" s="60">
        <v>9.9999999999999645E-2</v>
      </c>
      <c r="E19" s="60">
        <v>13.033333333333335</v>
      </c>
      <c r="F19" s="60">
        <v>1.0068822531780484</v>
      </c>
      <c r="G19" s="89">
        <v>461.71207558079902</v>
      </c>
      <c r="H19" s="90">
        <v>-138.061576215233</v>
      </c>
      <c r="I19" s="61">
        <v>1</v>
      </c>
      <c r="J19" s="66">
        <v>14.858149375095</v>
      </c>
      <c r="K19" s="66">
        <v>2.51259847119852E-2</v>
      </c>
      <c r="L19" s="66">
        <v>0.30139581777105701</v>
      </c>
      <c r="M19" s="66">
        <v>3.6086442972856098E-2</v>
      </c>
      <c r="N19" s="68">
        <v>349.58355318391398</v>
      </c>
      <c r="O19" s="50">
        <f t="shared" si="0"/>
        <v>20.327919548603479</v>
      </c>
      <c r="P19" s="43">
        <f t="shared" si="1"/>
        <v>0.88548166264444872</v>
      </c>
      <c r="Q19" s="45">
        <f t="shared" si="4"/>
        <v>4.4950399886940033</v>
      </c>
      <c r="R19" s="43">
        <f t="shared" si="2"/>
        <v>18025.852110163247</v>
      </c>
      <c r="S19" s="43">
        <f t="shared" si="3"/>
        <v>16747.150818387461</v>
      </c>
    </row>
    <row r="20" spans="1:19" ht="17.25" thickBot="1">
      <c r="A20" s="24">
        <v>17</v>
      </c>
      <c r="B20" s="69">
        <v>44.256587171964867</v>
      </c>
      <c r="C20" s="63">
        <v>11.91</v>
      </c>
      <c r="D20" s="60">
        <v>8.9999999999999858E-2</v>
      </c>
      <c r="E20" s="60">
        <v>13.033333333333335</v>
      </c>
      <c r="F20" s="60">
        <v>0.91393917467695474</v>
      </c>
      <c r="G20" s="89">
        <v>462.62601475547598</v>
      </c>
      <c r="H20" s="90">
        <v>-133.80365126833399</v>
      </c>
      <c r="I20" s="61">
        <v>1</v>
      </c>
      <c r="J20" s="66">
        <v>14.458595092851301</v>
      </c>
      <c r="K20" s="66">
        <v>2.5304428206831601E-2</v>
      </c>
      <c r="L20" s="66">
        <v>0.30112915119933797</v>
      </c>
      <c r="M20" s="66">
        <v>3.6240473039339E-2</v>
      </c>
      <c r="N20" s="68">
        <v>334.59850730193102</v>
      </c>
      <c r="O20" s="50">
        <f t="shared" si="0"/>
        <v>20.888375719297475</v>
      </c>
      <c r="P20" s="43">
        <f t="shared" si="1"/>
        <v>0.86172329729644404</v>
      </c>
      <c r="Q20" s="45">
        <f t="shared" si="4"/>
        <v>4.2579249468990099</v>
      </c>
      <c r="R20" s="43">
        <f t="shared" si="2"/>
        <v>17074.98166468506</v>
      </c>
      <c r="S20" s="43">
        <f t="shared" si="3"/>
        <v>15863.732344639302</v>
      </c>
    </row>
    <row r="21" spans="1:19" ht="17.25" thickBot="1">
      <c r="A21" s="24">
        <v>18</v>
      </c>
      <c r="B21" s="69">
        <v>46.628480964527739</v>
      </c>
      <c r="C21" s="63">
        <v>11.82</v>
      </c>
      <c r="D21" s="60">
        <v>8.0000000000000071E-2</v>
      </c>
      <c r="E21" s="60">
        <v>12.667999999999999</v>
      </c>
      <c r="F21" s="60">
        <v>0.81837802054502617</v>
      </c>
      <c r="G21" s="89">
        <v>463.444392776021</v>
      </c>
      <c r="H21" s="90">
        <v>-129.77518887292001</v>
      </c>
      <c r="I21" s="61">
        <v>1</v>
      </c>
      <c r="J21" s="66">
        <v>14.099356011574599</v>
      </c>
      <c r="K21" s="66">
        <v>2.5469669039567999E-2</v>
      </c>
      <c r="L21" s="66">
        <v>0.30087083802133802</v>
      </c>
      <c r="M21" s="66">
        <v>3.6381434678012803E-2</v>
      </c>
      <c r="N21" s="68">
        <v>320.36127132718798</v>
      </c>
      <c r="O21" s="50">
        <f t="shared" si="0"/>
        <v>21.44338615448472</v>
      </c>
      <c r="P21" s="43">
        <f t="shared" si="1"/>
        <v>0.83941966396176837</v>
      </c>
      <c r="Q21" s="45">
        <f t="shared" si="4"/>
        <v>4.0284623954139818</v>
      </c>
      <c r="R21" s="43">
        <f t="shared" si="2"/>
        <v>16154.798968136549</v>
      </c>
      <c r="S21" s="43">
        <f t="shared" si="3"/>
        <v>15008.824720556457</v>
      </c>
    </row>
    <row r="22" spans="1:19" ht="17.25" thickBot="1">
      <c r="A22" s="24">
        <v>19</v>
      </c>
      <c r="B22" s="69">
        <v>48.883870613640156</v>
      </c>
      <c r="C22" s="63">
        <v>11.74</v>
      </c>
      <c r="D22" s="60">
        <v>0.12000000000000099</v>
      </c>
      <c r="E22" s="60">
        <v>12.667999999999999</v>
      </c>
      <c r="F22" s="60">
        <v>0.81381458406400498</v>
      </c>
      <c r="G22" s="89">
        <v>464.25820736008501</v>
      </c>
      <c r="H22" s="90">
        <v>-125.93564894817</v>
      </c>
      <c r="I22" s="61">
        <v>1</v>
      </c>
      <c r="J22" s="66">
        <v>13.774726124312499</v>
      </c>
      <c r="K22" s="66">
        <v>2.56253413020213E-2</v>
      </c>
      <c r="L22" s="66">
        <v>0.30063279128627102</v>
      </c>
      <c r="M22" s="66">
        <v>3.6516572417061501E-2</v>
      </c>
      <c r="N22" s="68">
        <v>306.82334869756198</v>
      </c>
      <c r="O22" s="50">
        <f t="shared" si="0"/>
        <v>21.969482988811208</v>
      </c>
      <c r="P22" s="43">
        <f t="shared" si="1"/>
        <v>0.81931832484028788</v>
      </c>
      <c r="Q22" s="45">
        <f t="shared" si="4"/>
        <v>3.8395399247500137</v>
      </c>
      <c r="R22" s="43">
        <f t="shared" si="2"/>
        <v>15397.188685460336</v>
      </c>
      <c r="S22" s="43">
        <f t="shared" si="3"/>
        <v>14304.957098210543</v>
      </c>
    </row>
    <row r="23" spans="1:19" ht="17.25" thickBot="1">
      <c r="A23" s="24">
        <v>20</v>
      </c>
      <c r="B23" s="69">
        <v>51.026386225541117</v>
      </c>
      <c r="C23" s="63">
        <v>11.62</v>
      </c>
      <c r="D23" s="60">
        <v>8.9999999999999858E-2</v>
      </c>
      <c r="E23" s="60">
        <v>12.667999999999999</v>
      </c>
      <c r="F23" s="60">
        <v>0.7151634957809847</v>
      </c>
      <c r="G23" s="89">
        <v>464.97337085586599</v>
      </c>
      <c r="H23" s="90">
        <v>-122.302847043559</v>
      </c>
      <c r="I23" s="61">
        <v>1</v>
      </c>
      <c r="J23" s="66">
        <v>13.4298826849127</v>
      </c>
      <c r="K23" s="66">
        <v>2.5768324029209699E-2</v>
      </c>
      <c r="L23" s="66">
        <v>0.30038873509116698</v>
      </c>
      <c r="M23" s="66">
        <v>3.6639357748899502E-2</v>
      </c>
      <c r="N23" s="68">
        <v>293.96294978684801</v>
      </c>
      <c r="O23" s="50">
        <f t="shared" si="0"/>
        <v>22.510126045460268</v>
      </c>
      <c r="P23" s="43">
        <f t="shared" si="1"/>
        <v>0.79964012478864599</v>
      </c>
      <c r="Q23" s="45">
        <f t="shared" si="4"/>
        <v>3.6328019046110001</v>
      </c>
      <c r="R23" s="43">
        <f t="shared" si="2"/>
        <v>14568.135109530627</v>
      </c>
      <c r="S23" s="43">
        <f t="shared" si="3"/>
        <v>13534.71416113518</v>
      </c>
    </row>
    <row r="24" spans="1:19" ht="17.25" thickBot="1">
      <c r="A24" s="24">
        <v>21</v>
      </c>
      <c r="B24" s="69">
        <v>53.061846508922052</v>
      </c>
      <c r="C24" s="63">
        <v>11.53</v>
      </c>
      <c r="D24" s="60">
        <v>4.9999999999998934E-2</v>
      </c>
      <c r="E24" s="60">
        <v>12.667999999999999</v>
      </c>
      <c r="F24" s="60">
        <v>0.72276079125902015</v>
      </c>
      <c r="G24" s="89">
        <v>465.69613164712501</v>
      </c>
      <c r="H24" s="90">
        <v>-118.84171284018601</v>
      </c>
      <c r="I24" s="61">
        <v>1</v>
      </c>
      <c r="J24" s="66">
        <v>13.1366593849936</v>
      </c>
      <c r="K24" s="66">
        <v>2.5903911220489E-2</v>
      </c>
      <c r="L24" s="66">
        <v>0.300169581632306</v>
      </c>
      <c r="M24" s="66">
        <v>3.67579928958333E-2</v>
      </c>
      <c r="N24" s="68">
        <v>281.745147934768</v>
      </c>
      <c r="O24" s="50">
        <f t="shared" si="0"/>
        <v>23.05076707769134</v>
      </c>
      <c r="P24" s="43">
        <f t="shared" si="1"/>
        <v>0.78088507594267875</v>
      </c>
      <c r="Q24" s="45">
        <f t="shared" si="4"/>
        <v>3.4611342033729926</v>
      </c>
      <c r="R24" s="43">
        <f t="shared" si="2"/>
        <v>13879.719299573151</v>
      </c>
      <c r="S24" s="43">
        <f t="shared" si="3"/>
        <v>12895.13255774346</v>
      </c>
    </row>
    <row r="25" spans="1:19" ht="17.25" thickBot="1">
      <c r="A25" s="48">
        <v>22</v>
      </c>
      <c r="B25" s="70">
        <v>55.003273042151022</v>
      </c>
      <c r="C25" s="91">
        <v>11.48</v>
      </c>
      <c r="D25" s="71"/>
      <c r="E25" s="72">
        <v>12.667999999999999</v>
      </c>
      <c r="F25" s="72">
        <v>0.7228231335759574</v>
      </c>
      <c r="G25" s="92">
        <v>466.41895478070097</v>
      </c>
      <c r="H25" s="93">
        <v>-115.534430788577</v>
      </c>
      <c r="I25" s="73">
        <v>1</v>
      </c>
      <c r="J25" s="94">
        <v>12.9015933319679</v>
      </c>
      <c r="K25" s="94">
        <v>2.60331370777801E-2</v>
      </c>
      <c r="L25" s="94">
        <v>0.299974018830508</v>
      </c>
      <c r="M25" s="94">
        <v>3.6872528496729097E-2</v>
      </c>
      <c r="N25" s="95">
        <v>270.09178142743298</v>
      </c>
      <c r="O25" s="50">
        <f t="shared" si="0"/>
        <v>23.51844342128955</v>
      </c>
      <c r="P25" s="43">
        <f t="shared" si="1"/>
        <v>0.76535677457743223</v>
      </c>
      <c r="Q25" s="45">
        <f t="shared" si="4"/>
        <v>3.3072820516090076</v>
      </c>
      <c r="R25" s="43">
        <f t="shared" si="2"/>
        <v>13262.746782865077</v>
      </c>
      <c r="S25" s="43">
        <f t="shared" si="3"/>
        <v>12321.926269077387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116.41895478070097</v>
      </c>
      <c r="H26" s="58">
        <f>-(H3-H25)</f>
        <v>122.73825660748</v>
      </c>
      <c r="I26" s="59"/>
      <c r="J26" s="59"/>
      <c r="K26" s="59"/>
      <c r="L26" s="59"/>
      <c r="M26" s="59"/>
      <c r="N26" s="59"/>
      <c r="O26" s="47">
        <f>AVERAGE(O4:O25)</f>
        <v>17.464897262078043</v>
      </c>
      <c r="P26" s="44">
        <f>SUM(P4:P25)</f>
        <v>23.92227612693873</v>
      </c>
      <c r="Q26" s="42"/>
      <c r="R26" s="44">
        <f>AVERAGE(R4:R25)</f>
        <v>22372.757401193321</v>
      </c>
      <c r="S26" s="44">
        <f>AVERAGE(S4:S25)</f>
        <v>20785.699346203372</v>
      </c>
    </row>
    <row r="27" spans="1:19" ht="17.25" thickBot="1">
      <c r="O27" s="37"/>
      <c r="P27" s="37"/>
      <c r="Q27" s="37"/>
      <c r="R27" s="38"/>
      <c r="S27" s="44">
        <f>S26*C37*2/1000/1000</f>
        <v>14.581304884968626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466.41895478070097</v>
      </c>
      <c r="P30" s="46">
        <f>S26</f>
        <v>20785.699346203372</v>
      </c>
      <c r="Q30" s="46">
        <f>P26</f>
        <v>23.92227612693873</v>
      </c>
      <c r="R30" s="46">
        <f>O26</f>
        <v>17.464897262078043</v>
      </c>
      <c r="S30" s="46">
        <f>S27</f>
        <v>14.581304884968626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11819694.111300323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9"/>
  <dimension ref="A1:S38"/>
  <sheetViews>
    <sheetView topLeftCell="A25" zoomScale="85" zoomScaleNormal="85" workbookViewId="0">
      <selection activeCell="P30" sqref="P30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0.7469859904808307</v>
      </c>
      <c r="C4" s="63">
        <v>13.09</v>
      </c>
      <c r="D4" s="60">
        <v>7.0000000000000284E-2</v>
      </c>
      <c r="E4" s="60">
        <v>14.113333333333333</v>
      </c>
      <c r="F4" s="60">
        <v>18.30789462994602</v>
      </c>
      <c r="G4" s="89">
        <v>368.30789462994602</v>
      </c>
      <c r="H4" s="90">
        <v>-231.73228361512901</v>
      </c>
      <c r="I4" s="61">
        <v>1</v>
      </c>
      <c r="J4" s="66">
        <v>27.143358504467098</v>
      </c>
      <c r="K4" s="66">
        <v>1.9610189564198299E-2</v>
      </c>
      <c r="L4" s="66">
        <v>0.292968990602895</v>
      </c>
      <c r="M4" s="66">
        <v>2.7556124287089302E-2</v>
      </c>
      <c r="N4" s="68">
        <v>541.60350153680099</v>
      </c>
      <c r="O4" s="50">
        <f t="shared" ref="O4:O25" si="0">$C$35/$C$34/AVERAGE(J3:J4)</f>
        <v>10.011082106271608</v>
      </c>
      <c r="P4" s="43">
        <f t="shared" ref="P4:P25" si="1">$C$33/O4</f>
        <v>1.7980074290594021</v>
      </c>
      <c r="Q4" s="45">
        <f>H4-H3</f>
        <v>6.5555203014649805</v>
      </c>
      <c r="R4" s="43">
        <f t="shared" ref="R4:R25" si="2">$C$35*3600*Q4/$C$36*($C$30/$C$32)</f>
        <v>23898.834706820424</v>
      </c>
      <c r="S4" s="43">
        <f t="shared" ref="S4:S25" si="3">R4*$C$32/$C$30</f>
        <v>22203.521185729383</v>
      </c>
    </row>
    <row r="5" spans="1:19" ht="17.25" thickBot="1">
      <c r="A5" s="24">
        <v>2</v>
      </c>
      <c r="B5" s="69">
        <v>1.8925911303317333</v>
      </c>
      <c r="C5" s="63">
        <v>13.02</v>
      </c>
      <c r="D5" s="60">
        <v>1.9999999999999574E-2</v>
      </c>
      <c r="E5" s="60">
        <v>14.113333333333333</v>
      </c>
      <c r="F5" s="60">
        <v>17.004774699965992</v>
      </c>
      <c r="G5" s="89">
        <v>385.31266932991201</v>
      </c>
      <c r="H5" s="90">
        <v>-224.86334279136901</v>
      </c>
      <c r="I5" s="61">
        <v>1</v>
      </c>
      <c r="J5" s="66">
        <v>25.837644376214701</v>
      </c>
      <c r="K5" s="66">
        <v>2.0145989997757501E-2</v>
      </c>
      <c r="L5" s="66">
        <v>0.29566408544355399</v>
      </c>
      <c r="M5" s="66">
        <v>2.88233094721819E-2</v>
      </c>
      <c r="N5" s="68">
        <v>535.35216739532802</v>
      </c>
      <c r="O5" s="50">
        <f t="shared" si="0"/>
        <v>10.50769727083693</v>
      </c>
      <c r="P5" s="43">
        <f t="shared" si="1"/>
        <v>1.7130299375827291</v>
      </c>
      <c r="Q5" s="45">
        <f t="shared" ref="Q5:Q25" si="4">H5-H4</f>
        <v>6.8689408237599991</v>
      </c>
      <c r="R5" s="43">
        <f t="shared" si="2"/>
        <v>25041.441992222328</v>
      </c>
      <c r="S5" s="43">
        <f t="shared" si="3"/>
        <v>23265.075248076602</v>
      </c>
    </row>
    <row r="6" spans="1:19" ht="17.25" thickBot="1">
      <c r="A6" s="24">
        <v>3</v>
      </c>
      <c r="B6" s="69">
        <v>3.5262278378124901</v>
      </c>
      <c r="C6" s="63">
        <v>13</v>
      </c>
      <c r="D6" s="60">
        <v>5.0000000000000711E-2</v>
      </c>
      <c r="E6" s="60">
        <v>13.98</v>
      </c>
      <c r="F6" s="60">
        <v>14.905648101011991</v>
      </c>
      <c r="G6" s="89">
        <v>400.218317430924</v>
      </c>
      <c r="H6" s="90">
        <v>-217.80099742866801</v>
      </c>
      <c r="I6" s="61">
        <v>1</v>
      </c>
      <c r="J6" s="66">
        <v>24.687410245204401</v>
      </c>
      <c r="K6" s="66">
        <v>2.0671968229685599E-2</v>
      </c>
      <c r="L6" s="66">
        <v>0.29790243572376501</v>
      </c>
      <c r="M6" s="66">
        <v>2.99773602340964E-2</v>
      </c>
      <c r="N6" s="68">
        <v>526.43774429351902</v>
      </c>
      <c r="O6" s="50">
        <f t="shared" si="0"/>
        <v>11.018460911065263</v>
      </c>
      <c r="P6" s="43">
        <f t="shared" si="1"/>
        <v>1.6336219863450749</v>
      </c>
      <c r="Q6" s="45">
        <f t="shared" si="4"/>
        <v>7.0623453627009951</v>
      </c>
      <c r="R6" s="43">
        <f t="shared" si="2"/>
        <v>25746.518461387826</v>
      </c>
      <c r="S6" s="43">
        <f t="shared" si="3"/>
        <v>23920.135652181059</v>
      </c>
    </row>
    <row r="7" spans="1:19" ht="17.25" thickBot="1">
      <c r="A7" s="24">
        <v>4</v>
      </c>
      <c r="B7" s="69">
        <v>5.7005690604551962</v>
      </c>
      <c r="C7" s="63">
        <v>12.95</v>
      </c>
      <c r="D7" s="60">
        <v>4.9999999999998934E-2</v>
      </c>
      <c r="E7" s="60">
        <v>13.98</v>
      </c>
      <c r="F7" s="60">
        <v>13.42354170737201</v>
      </c>
      <c r="G7" s="89">
        <v>413.64185913829601</v>
      </c>
      <c r="H7" s="90">
        <v>-210.28180072245499</v>
      </c>
      <c r="I7" s="61">
        <v>1</v>
      </c>
      <c r="J7" s="66">
        <v>23.494736767892501</v>
      </c>
      <c r="K7" s="66">
        <v>2.1205079290293999E-2</v>
      </c>
      <c r="L7" s="66">
        <v>0.299751492556315</v>
      </c>
      <c r="M7" s="66">
        <v>3.10589025463468E-2</v>
      </c>
      <c r="N7" s="68">
        <v>514.57280667453495</v>
      </c>
      <c r="O7" s="50">
        <f t="shared" si="0"/>
        <v>11.554245169361566</v>
      </c>
      <c r="P7" s="43">
        <f t="shared" si="1"/>
        <v>1.557868968172033</v>
      </c>
      <c r="Q7" s="45">
        <f t="shared" si="4"/>
        <v>7.5191967062130232</v>
      </c>
      <c r="R7" s="43">
        <f t="shared" si="2"/>
        <v>27412.017802720486</v>
      </c>
      <c r="S7" s="43">
        <f t="shared" si="3"/>
        <v>25467.489335477778</v>
      </c>
    </row>
    <row r="8" spans="1:19" ht="17.25" thickBot="1">
      <c r="A8" s="24">
        <v>5</v>
      </c>
      <c r="B8" s="69">
        <v>8.4106762384526412</v>
      </c>
      <c r="C8" s="63">
        <v>12.9</v>
      </c>
      <c r="D8" s="60">
        <v>4.0000000000000924E-2</v>
      </c>
      <c r="E8" s="60">
        <v>13.98</v>
      </c>
      <c r="F8" s="60">
        <v>11.24598651629401</v>
      </c>
      <c r="G8" s="89">
        <v>424.88784565459002</v>
      </c>
      <c r="H8" s="90">
        <v>-202.54163854908001</v>
      </c>
      <c r="I8" s="61">
        <v>1</v>
      </c>
      <c r="J8" s="66">
        <v>22.350399491811999</v>
      </c>
      <c r="K8" s="66">
        <v>2.1725962059103598E-2</v>
      </c>
      <c r="L8" s="66">
        <v>0.30112437670985698</v>
      </c>
      <c r="M8" s="66">
        <v>3.20113841205108E-2</v>
      </c>
      <c r="N8" s="68">
        <v>499.78430325434999</v>
      </c>
      <c r="O8" s="50">
        <f t="shared" si="0"/>
        <v>12.143236661396106</v>
      </c>
      <c r="P8" s="43">
        <f t="shared" si="1"/>
        <v>1.4823066124720115</v>
      </c>
      <c r="Q8" s="45">
        <f t="shared" si="4"/>
        <v>7.7401621733749835</v>
      </c>
      <c r="R8" s="43">
        <f t="shared" si="2"/>
        <v>28217.57051749721</v>
      </c>
      <c r="S8" s="43">
        <f t="shared" si="3"/>
        <v>26215.898493839893</v>
      </c>
    </row>
    <row r="9" spans="1:19" ht="17.25" thickBot="1">
      <c r="A9" s="24">
        <v>6</v>
      </c>
      <c r="B9" s="69">
        <v>11.573986274105563</v>
      </c>
      <c r="C9" s="63">
        <v>12.86</v>
      </c>
      <c r="D9" s="60">
        <v>4.9999999999998934E-2</v>
      </c>
      <c r="E9" s="60">
        <v>13.84</v>
      </c>
      <c r="F9" s="60">
        <v>9.1911303092009575</v>
      </c>
      <c r="G9" s="89">
        <v>434.07897596379098</v>
      </c>
      <c r="H9" s="90">
        <v>-194.69055237306799</v>
      </c>
      <c r="I9" s="61">
        <v>1</v>
      </c>
      <c r="J9" s="66">
        <v>21.284121153605899</v>
      </c>
      <c r="K9" s="66">
        <v>2.2228199688351501E-2</v>
      </c>
      <c r="L9" s="66">
        <v>0.30207352933086601</v>
      </c>
      <c r="M9" s="66">
        <v>3.28344201418619E-2</v>
      </c>
      <c r="N9" s="68">
        <v>482.52276405724501</v>
      </c>
      <c r="O9" s="50">
        <f t="shared" si="0"/>
        <v>12.758438299333173</v>
      </c>
      <c r="P9" s="43">
        <f t="shared" si="1"/>
        <v>1.4108309792853551</v>
      </c>
      <c r="Q9" s="45">
        <f t="shared" si="4"/>
        <v>7.8510861760120179</v>
      </c>
      <c r="R9" s="43">
        <f t="shared" si="2"/>
        <v>28621.955567368685</v>
      </c>
      <c r="S9" s="43">
        <f t="shared" si="3"/>
        <v>26591.597649558604</v>
      </c>
    </row>
    <row r="10" spans="1:19" ht="17.25" thickBot="1">
      <c r="A10" s="24">
        <v>7</v>
      </c>
      <c r="B10" s="69">
        <v>15.082680075288801</v>
      </c>
      <c r="C10" s="63">
        <v>12.81</v>
      </c>
      <c r="D10" s="60">
        <v>5.0000000000000711E-2</v>
      </c>
      <c r="E10" s="60">
        <v>13.84</v>
      </c>
      <c r="F10" s="60">
        <v>7.674212732400008</v>
      </c>
      <c r="G10" s="89">
        <v>441.75318869619099</v>
      </c>
      <c r="H10" s="90">
        <v>-186.744574969182</v>
      </c>
      <c r="I10" s="61">
        <v>1</v>
      </c>
      <c r="J10" s="66">
        <v>20.265533084069201</v>
      </c>
      <c r="K10" s="66">
        <v>2.2713340606517599E-2</v>
      </c>
      <c r="L10" s="66">
        <v>0.30270766991558901</v>
      </c>
      <c r="M10" s="66">
        <v>3.3558791196728201E-2</v>
      </c>
      <c r="N10" s="68">
        <v>463.37653593001602</v>
      </c>
      <c r="O10" s="50">
        <f t="shared" si="0"/>
        <v>13.398627487752933</v>
      </c>
      <c r="P10" s="43">
        <f t="shared" si="1"/>
        <v>1.3434211837334062</v>
      </c>
      <c r="Q10" s="45">
        <f t="shared" si="4"/>
        <v>7.9459774038859905</v>
      </c>
      <c r="R10" s="43">
        <f t="shared" si="2"/>
        <v>28967.891460448067</v>
      </c>
      <c r="S10" s="43">
        <f t="shared" si="3"/>
        <v>26912.993860927032</v>
      </c>
    </row>
    <row r="11" spans="1:19" ht="17.25" thickBot="1">
      <c r="A11" s="24">
        <v>8</v>
      </c>
      <c r="B11" s="69">
        <v>18.81217274549245</v>
      </c>
      <c r="C11" s="63">
        <v>12.76</v>
      </c>
      <c r="D11" s="60">
        <v>6.0000000000000497E-2</v>
      </c>
      <c r="E11" s="60">
        <v>13.84</v>
      </c>
      <c r="F11" s="60">
        <v>6.1034331063179934</v>
      </c>
      <c r="G11" s="89">
        <v>447.85662180250898</v>
      </c>
      <c r="H11" s="90">
        <v>-178.92530612886401</v>
      </c>
      <c r="I11" s="61">
        <v>1</v>
      </c>
      <c r="J11" s="66">
        <v>19.331947482010801</v>
      </c>
      <c r="K11" s="66">
        <v>2.3167379821964401E-2</v>
      </c>
      <c r="L11" s="66">
        <v>0.30305063250515002</v>
      </c>
      <c r="M11" s="66">
        <v>3.4172526338558197E-2</v>
      </c>
      <c r="N11" s="68">
        <v>443.02545330249598</v>
      </c>
      <c r="O11" s="50">
        <f t="shared" si="0"/>
        <v>14.059185872861599</v>
      </c>
      <c r="P11" s="43">
        <f t="shared" si="1"/>
        <v>1.2803017303260313</v>
      </c>
      <c r="Q11" s="45">
        <f t="shared" si="4"/>
        <v>7.8192688403179886</v>
      </c>
      <c r="R11" s="43">
        <f t="shared" si="2"/>
        <v>28505.962143262732</v>
      </c>
      <c r="S11" s="43">
        <f t="shared" si="3"/>
        <v>26483.832460120026</v>
      </c>
    </row>
    <row r="12" spans="1:19" ht="17.25" thickBot="1">
      <c r="A12" s="24">
        <v>9</v>
      </c>
      <c r="B12" s="69">
        <v>22.635723106037375</v>
      </c>
      <c r="C12" s="63">
        <v>12.7</v>
      </c>
      <c r="D12" s="60">
        <v>5.9999999999998721E-2</v>
      </c>
      <c r="E12" s="60">
        <v>13.67</v>
      </c>
      <c r="F12" s="60">
        <v>4.801686920955035</v>
      </c>
      <c r="G12" s="89">
        <v>452.65830872346402</v>
      </c>
      <c r="H12" s="90">
        <v>-171.35484867019801</v>
      </c>
      <c r="I12" s="61">
        <v>1</v>
      </c>
      <c r="J12" s="66">
        <v>18.474582430240702</v>
      </c>
      <c r="K12" s="66">
        <v>2.3585416274136298E-2</v>
      </c>
      <c r="L12" s="66">
        <v>0.303168837027052</v>
      </c>
      <c r="M12" s="66">
        <v>3.4688740194701098E-2</v>
      </c>
      <c r="N12" s="68">
        <v>422.16111699755697</v>
      </c>
      <c r="O12" s="50">
        <f t="shared" si="0"/>
        <v>14.725190084031963</v>
      </c>
      <c r="P12" s="43">
        <f t="shared" si="1"/>
        <v>1.2223950860586343</v>
      </c>
      <c r="Q12" s="45">
        <f t="shared" si="4"/>
        <v>7.5704574586659987</v>
      </c>
      <c r="R12" s="43">
        <f t="shared" si="2"/>
        <v>27598.894235632626</v>
      </c>
      <c r="S12" s="43">
        <f t="shared" si="3"/>
        <v>25641.109300140492</v>
      </c>
    </row>
    <row r="13" spans="1:19" ht="17.25" thickBot="1">
      <c r="A13" s="24">
        <v>10</v>
      </c>
      <c r="B13" s="69">
        <v>26.414566209806413</v>
      </c>
      <c r="C13" s="63">
        <v>12.64</v>
      </c>
      <c r="D13" s="60">
        <v>6.0000000000000497E-2</v>
      </c>
      <c r="E13" s="60">
        <v>13.67</v>
      </c>
      <c r="F13" s="60">
        <v>2.7286792399089563</v>
      </c>
      <c r="G13" s="89">
        <v>455.38698796337297</v>
      </c>
      <c r="H13" s="90">
        <v>-164.48998958495599</v>
      </c>
      <c r="I13" s="61">
        <v>1</v>
      </c>
      <c r="J13" s="66">
        <v>17.739139162379601</v>
      </c>
      <c r="K13" s="66">
        <v>2.3934756659430598E-2</v>
      </c>
      <c r="L13" s="66">
        <v>0.30297392547699697</v>
      </c>
      <c r="M13" s="66">
        <v>3.5044279207650901E-2</v>
      </c>
      <c r="N13" s="68">
        <v>401.54073909585202</v>
      </c>
      <c r="O13" s="50">
        <f t="shared" si="0"/>
        <v>15.372856334351196</v>
      </c>
      <c r="P13" s="43">
        <f t="shared" si="1"/>
        <v>1.170894959824633</v>
      </c>
      <c r="Q13" s="45">
        <f t="shared" si="4"/>
        <v>6.864859085242017</v>
      </c>
      <c r="R13" s="43">
        <f t="shared" si="2"/>
        <v>25026.561587666809</v>
      </c>
      <c r="S13" s="43">
        <f t="shared" si="3"/>
        <v>23251.250415951778</v>
      </c>
    </row>
    <row r="14" spans="1:19" ht="17.25" thickBot="1">
      <c r="A14" s="24">
        <v>11</v>
      </c>
      <c r="B14" s="69">
        <v>30.044838764876115</v>
      </c>
      <c r="C14" s="63">
        <v>12.58</v>
      </c>
      <c r="D14" s="60">
        <v>5.0000000000000711E-2</v>
      </c>
      <c r="E14" s="60">
        <v>13.67</v>
      </c>
      <c r="F14" s="60">
        <v>1.8917123333700374</v>
      </c>
      <c r="G14" s="89">
        <v>457.27870029674301</v>
      </c>
      <c r="H14" s="90">
        <v>-158.120602076545</v>
      </c>
      <c r="I14" s="61">
        <v>1</v>
      </c>
      <c r="J14" s="66">
        <v>17.0933032343417</v>
      </c>
      <c r="K14" s="66">
        <v>2.42419968992061E-2</v>
      </c>
      <c r="L14" s="66">
        <v>0.30267725272103801</v>
      </c>
      <c r="M14" s="66">
        <v>3.53270523934247E-2</v>
      </c>
      <c r="N14" s="68">
        <v>381.73108044739899</v>
      </c>
      <c r="O14" s="50">
        <f t="shared" si="0"/>
        <v>15.98246637531066</v>
      </c>
      <c r="P14" s="43">
        <f t="shared" si="1"/>
        <v>1.1262341854700211</v>
      </c>
      <c r="Q14" s="45">
        <f t="shared" si="4"/>
        <v>6.3693875084109948</v>
      </c>
      <c r="R14" s="43">
        <f t="shared" si="2"/>
        <v>23220.268147622686</v>
      </c>
      <c r="S14" s="43">
        <f t="shared" si="3"/>
        <v>21573.090156020025</v>
      </c>
    </row>
    <row r="15" spans="1:19" ht="17.25" thickBot="1">
      <c r="A15" s="24">
        <v>12</v>
      </c>
      <c r="B15" s="69">
        <v>33.494245526946678</v>
      </c>
      <c r="C15" s="63">
        <v>12.53</v>
      </c>
      <c r="D15" s="60">
        <v>5.9999999999998721E-2</v>
      </c>
      <c r="E15" s="60">
        <v>13.496666666666666</v>
      </c>
      <c r="F15" s="60">
        <v>1.369477841533012</v>
      </c>
      <c r="G15" s="89">
        <v>458.64817813827602</v>
      </c>
      <c r="H15" s="90">
        <v>-152.202559241882</v>
      </c>
      <c r="I15" s="61">
        <v>1</v>
      </c>
      <c r="J15" s="66">
        <v>16.5347788039855</v>
      </c>
      <c r="K15" s="66">
        <v>2.4514836236366199E-2</v>
      </c>
      <c r="L15" s="66">
        <v>0.30233536277580703</v>
      </c>
      <c r="M15" s="66">
        <v>3.5559956079666603E-2</v>
      </c>
      <c r="N15" s="68">
        <v>362.90836962893502</v>
      </c>
      <c r="O15" s="50">
        <f t="shared" si="0"/>
        <v>16.554864435653574</v>
      </c>
      <c r="P15" s="43">
        <f t="shared" si="1"/>
        <v>1.0872937117645067</v>
      </c>
      <c r="Q15" s="45">
        <f t="shared" si="4"/>
        <v>5.9180428346629981</v>
      </c>
      <c r="R15" s="43">
        <f t="shared" si="2"/>
        <v>21574.8439466944</v>
      </c>
      <c r="S15" s="43">
        <f t="shared" si="3"/>
        <v>20044.387541310673</v>
      </c>
    </row>
    <row r="16" spans="1:19" ht="17.25" thickBot="1">
      <c r="A16" s="24">
        <v>13</v>
      </c>
      <c r="B16" s="69">
        <v>36.758528819669166</v>
      </c>
      <c r="C16" s="63">
        <v>12.47</v>
      </c>
      <c r="D16" s="60">
        <v>7.0000000000000284E-2</v>
      </c>
      <c r="E16" s="60">
        <v>13.496666666666666</v>
      </c>
      <c r="F16" s="60">
        <v>1.2307508033420049</v>
      </c>
      <c r="G16" s="89">
        <v>459.87892894161803</v>
      </c>
      <c r="H16" s="90">
        <v>-146.623585691861</v>
      </c>
      <c r="I16" s="61">
        <v>1</v>
      </c>
      <c r="J16" s="66">
        <v>16.020818289873699</v>
      </c>
      <c r="K16" s="66">
        <v>2.4764535383453801E-2</v>
      </c>
      <c r="L16" s="66">
        <v>0.30200150751085297</v>
      </c>
      <c r="M16" s="66">
        <v>3.5771972467373299E-2</v>
      </c>
      <c r="N16" s="68">
        <v>345.095839913948</v>
      </c>
      <c r="O16" s="50">
        <f t="shared" si="0"/>
        <v>17.100234339752067</v>
      </c>
      <c r="P16" s="43">
        <f t="shared" si="1"/>
        <v>1.0526171537986642</v>
      </c>
      <c r="Q16" s="45">
        <f t="shared" si="4"/>
        <v>5.5789735500210043</v>
      </c>
      <c r="R16" s="43">
        <f t="shared" si="2"/>
        <v>20338.731416311726</v>
      </c>
      <c r="S16" s="43">
        <f t="shared" si="3"/>
        <v>18895.961222915135</v>
      </c>
    </row>
    <row r="17" spans="1:19" ht="17.25" thickBot="1">
      <c r="A17" s="24">
        <v>14</v>
      </c>
      <c r="B17" s="69">
        <v>39.848420141029386</v>
      </c>
      <c r="C17" s="63">
        <v>12.4</v>
      </c>
      <c r="D17" s="60">
        <v>7.0000000000000284E-2</v>
      </c>
      <c r="E17" s="60">
        <v>13.496666666666666</v>
      </c>
      <c r="F17" s="60">
        <v>1.2412068079649998</v>
      </c>
      <c r="G17" s="89">
        <v>461.12013574958303</v>
      </c>
      <c r="H17" s="90">
        <v>-141.32097525857799</v>
      </c>
      <c r="I17" s="61">
        <v>1</v>
      </c>
      <c r="J17" s="66">
        <v>15.541182157482</v>
      </c>
      <c r="K17" s="66">
        <v>2.4997301017982702E-2</v>
      </c>
      <c r="L17" s="66">
        <v>0.30169589402459401</v>
      </c>
      <c r="M17" s="66">
        <v>3.5975164094245698E-2</v>
      </c>
      <c r="N17" s="68">
        <v>328.23493170156502</v>
      </c>
      <c r="O17" s="50">
        <f t="shared" si="0"/>
        <v>17.638563192599705</v>
      </c>
      <c r="P17" s="43">
        <f t="shared" si="1"/>
        <v>1.0204912839812224</v>
      </c>
      <c r="Q17" s="45">
        <f t="shared" si="4"/>
        <v>5.3026104332830073</v>
      </c>
      <c r="R17" s="43">
        <f t="shared" si="2"/>
        <v>19331.220777605122</v>
      </c>
      <c r="S17" s="43">
        <f t="shared" si="3"/>
        <v>17959.920445789478</v>
      </c>
    </row>
    <row r="18" spans="1:19" ht="17.25" thickBot="1">
      <c r="A18" s="24">
        <v>15</v>
      </c>
      <c r="B18" s="69">
        <v>42.776446363828079</v>
      </c>
      <c r="C18" s="63">
        <v>12.33</v>
      </c>
      <c r="D18" s="60">
        <v>7.0000000000000284E-2</v>
      </c>
      <c r="E18" s="60">
        <v>13.286666666666665</v>
      </c>
      <c r="F18" s="60">
        <v>1.1852026630729711</v>
      </c>
      <c r="G18" s="89">
        <v>462.305338412656</v>
      </c>
      <c r="H18" s="90">
        <v>-136.29538065258299</v>
      </c>
      <c r="I18" s="61">
        <v>1</v>
      </c>
      <c r="J18" s="66">
        <v>15.103193966498001</v>
      </c>
      <c r="K18" s="66">
        <v>2.5213328618803401E-2</v>
      </c>
      <c r="L18" s="66">
        <v>0.30140846962440998</v>
      </c>
      <c r="M18" s="66">
        <v>3.6165641143595599E-2</v>
      </c>
      <c r="N18" s="68">
        <v>312.25728839586901</v>
      </c>
      <c r="O18" s="50">
        <f t="shared" si="0"/>
        <v>18.166737580926156</v>
      </c>
      <c r="P18" s="43">
        <f t="shared" si="1"/>
        <v>0.99082182036354072</v>
      </c>
      <c r="Q18" s="45">
        <f t="shared" si="4"/>
        <v>5.0255946059949963</v>
      </c>
      <c r="R18" s="43">
        <f t="shared" si="2"/>
        <v>18321.330614340761</v>
      </c>
      <c r="S18" s="43">
        <f t="shared" si="3"/>
        <v>17021.668940627151</v>
      </c>
    </row>
    <row r="19" spans="1:19" ht="17.25" thickBot="1">
      <c r="A19" s="24">
        <v>16</v>
      </c>
      <c r="B19" s="69">
        <v>45.554750784843698</v>
      </c>
      <c r="C19" s="63">
        <v>12.26</v>
      </c>
      <c r="D19" s="60">
        <v>8.0000000000000071E-2</v>
      </c>
      <c r="E19" s="60">
        <v>13.286666666666665</v>
      </c>
      <c r="F19" s="60">
        <v>1.2004554970860113</v>
      </c>
      <c r="G19" s="89">
        <v>463.50579390974201</v>
      </c>
      <c r="H19" s="90">
        <v>-131.505589184928</v>
      </c>
      <c r="I19" s="61">
        <v>1</v>
      </c>
      <c r="J19" s="66">
        <v>14.699750233228601</v>
      </c>
      <c r="K19" s="66">
        <v>2.54163272277938E-2</v>
      </c>
      <c r="L19" s="66">
        <v>0.30114741664788602</v>
      </c>
      <c r="M19" s="66">
        <v>3.6349547603524802E-2</v>
      </c>
      <c r="N19" s="68">
        <v>297.09664649724698</v>
      </c>
      <c r="O19" s="50">
        <f t="shared" si="0"/>
        <v>18.679642375086239</v>
      </c>
      <c r="P19" s="43">
        <f t="shared" si="1"/>
        <v>0.9636158786426926</v>
      </c>
      <c r="Q19" s="45">
        <f t="shared" si="4"/>
        <v>4.7897914676549931</v>
      </c>
      <c r="R19" s="43">
        <f t="shared" si="2"/>
        <v>17461.685617851639</v>
      </c>
      <c r="S19" s="43">
        <f t="shared" si="3"/>
        <v>16223.004649003542</v>
      </c>
    </row>
    <row r="20" spans="1:19" ht="17.25" thickBot="1">
      <c r="A20" s="24">
        <v>17</v>
      </c>
      <c r="B20" s="69">
        <v>48.191839544382944</v>
      </c>
      <c r="C20" s="63">
        <v>12.18</v>
      </c>
      <c r="D20" s="60">
        <v>7.0000000000000284E-2</v>
      </c>
      <c r="E20" s="60">
        <v>13.286666666666665</v>
      </c>
      <c r="F20" s="60">
        <v>1.1106658617790117</v>
      </c>
      <c r="G20" s="89">
        <v>464.61645977152102</v>
      </c>
      <c r="H20" s="90">
        <v>-126.96846100978</v>
      </c>
      <c r="I20" s="61">
        <v>1</v>
      </c>
      <c r="J20" s="66">
        <v>14.317762123893599</v>
      </c>
      <c r="K20" s="66">
        <v>2.5604308491377199E-2</v>
      </c>
      <c r="L20" s="66">
        <v>0.30089307687323702</v>
      </c>
      <c r="M20" s="66">
        <v>3.6519866609166902E-2</v>
      </c>
      <c r="N20" s="68">
        <v>282.70658972886702</v>
      </c>
      <c r="O20" s="50">
        <f t="shared" si="0"/>
        <v>19.185253805497304</v>
      </c>
      <c r="P20" s="43">
        <f t="shared" si="1"/>
        <v>0.9382205824580917</v>
      </c>
      <c r="Q20" s="45">
        <f t="shared" si="4"/>
        <v>4.5371281751479984</v>
      </c>
      <c r="R20" s="43">
        <f t="shared" si="2"/>
        <v>16540.575166442271</v>
      </c>
      <c r="S20" s="43">
        <f t="shared" si="3"/>
        <v>15367.235082279522</v>
      </c>
    </row>
    <row r="21" spans="1:19" ht="17.25" thickBot="1">
      <c r="A21" s="24">
        <v>18</v>
      </c>
      <c r="B21" s="69">
        <v>50.694864962336354</v>
      </c>
      <c r="C21" s="63">
        <v>12.11</v>
      </c>
      <c r="D21" s="60">
        <v>7.0000000000000284E-2</v>
      </c>
      <c r="E21" s="60">
        <v>12.987999999999998</v>
      </c>
      <c r="F21" s="60">
        <v>1.01513321098696</v>
      </c>
      <c r="G21" s="89">
        <v>465.63159298250798</v>
      </c>
      <c r="H21" s="90">
        <v>-122.675841843339</v>
      </c>
      <c r="I21" s="61">
        <v>1</v>
      </c>
      <c r="J21" s="66">
        <v>13.9758639252378</v>
      </c>
      <c r="K21" s="66">
        <v>2.57785793008053E-2</v>
      </c>
      <c r="L21" s="66">
        <v>0.300648080394743</v>
      </c>
      <c r="M21" s="66">
        <v>3.6676789511158298E-2</v>
      </c>
      <c r="N21" s="68">
        <v>269.04808933643397</v>
      </c>
      <c r="O21" s="50">
        <f t="shared" si="0"/>
        <v>19.676104378025961</v>
      </c>
      <c r="P21" s="43">
        <f t="shared" si="1"/>
        <v>0.9148152324350437</v>
      </c>
      <c r="Q21" s="45">
        <f t="shared" si="4"/>
        <v>4.2926191664409998</v>
      </c>
      <c r="R21" s="43">
        <f t="shared" si="2"/>
        <v>15649.192009240971</v>
      </c>
      <c r="S21" s="43">
        <f t="shared" si="3"/>
        <v>14539.084042351493</v>
      </c>
    </row>
    <row r="22" spans="1:19" ht="17.25" thickBot="1">
      <c r="A22" s="24">
        <v>19</v>
      </c>
      <c r="B22" s="69">
        <v>53.070750583314961</v>
      </c>
      <c r="C22" s="63">
        <v>12.04</v>
      </c>
      <c r="D22" s="60">
        <v>8.9999999999999858E-2</v>
      </c>
      <c r="E22" s="60">
        <v>12.987999999999998</v>
      </c>
      <c r="F22" s="60">
        <v>1.0226855696899975</v>
      </c>
      <c r="G22" s="89">
        <v>466.65427855219798</v>
      </c>
      <c r="H22" s="90">
        <v>-118.58453328600601</v>
      </c>
      <c r="I22" s="61">
        <v>1</v>
      </c>
      <c r="J22" s="66">
        <v>13.657659601344999</v>
      </c>
      <c r="K22" s="66">
        <v>2.5942912567095501E-2</v>
      </c>
      <c r="L22" s="66">
        <v>0.30042389944477399</v>
      </c>
      <c r="M22" s="66">
        <v>3.6828421281984297E-2</v>
      </c>
      <c r="N22" s="68">
        <v>256.08336494580197</v>
      </c>
      <c r="O22" s="50">
        <f t="shared" si="0"/>
        <v>20.146122112875087</v>
      </c>
      <c r="P22" s="43">
        <f t="shared" si="1"/>
        <v>0.89347219773360098</v>
      </c>
      <c r="Q22" s="45">
        <f t="shared" si="4"/>
        <v>4.0913085573329937</v>
      </c>
      <c r="R22" s="43">
        <f t="shared" si="2"/>
        <v>14915.293134619769</v>
      </c>
      <c r="S22" s="43">
        <f t="shared" si="3"/>
        <v>13857.245810038668</v>
      </c>
    </row>
    <row r="23" spans="1:19" ht="17.25" thickBot="1">
      <c r="A23" s="24">
        <v>20</v>
      </c>
      <c r="B23" s="69">
        <v>55.326461955249954</v>
      </c>
      <c r="C23" s="63">
        <v>11.95</v>
      </c>
      <c r="D23" s="60">
        <v>8.0000000000000071E-2</v>
      </c>
      <c r="E23" s="60">
        <v>12.987999999999998</v>
      </c>
      <c r="F23" s="60">
        <v>0.92374173657299252</v>
      </c>
      <c r="G23" s="89">
        <v>467.57802028877097</v>
      </c>
      <c r="H23" s="90">
        <v>-114.713519099216</v>
      </c>
      <c r="I23" s="61">
        <v>1</v>
      </c>
      <c r="J23" s="66">
        <v>13.3417452113581</v>
      </c>
      <c r="K23" s="66">
        <v>2.6094662299586499E-2</v>
      </c>
      <c r="L23" s="66">
        <v>0.30019930053566002</v>
      </c>
      <c r="M23" s="66">
        <v>3.6967462267145597E-2</v>
      </c>
      <c r="N23" s="68">
        <v>243.774406979254</v>
      </c>
      <c r="O23" s="50">
        <f t="shared" si="0"/>
        <v>20.619281915192996</v>
      </c>
      <c r="P23" s="43">
        <f t="shared" si="1"/>
        <v>0.87296929514974919</v>
      </c>
      <c r="Q23" s="45">
        <f t="shared" si="4"/>
        <v>3.8710141867900063</v>
      </c>
      <c r="R23" s="43">
        <f t="shared" si="2"/>
        <v>14112.186972737643</v>
      </c>
      <c r="S23" s="43">
        <f t="shared" si="3"/>
        <v>13111.109653255651</v>
      </c>
    </row>
    <row r="24" spans="1:19" ht="17.25" thickBot="1">
      <c r="A24" s="24">
        <v>21</v>
      </c>
      <c r="B24" s="69">
        <v>57.46621295214338</v>
      </c>
      <c r="C24" s="63">
        <v>11.87</v>
      </c>
      <c r="D24" s="60">
        <v>4.9999999999998934E-2</v>
      </c>
      <c r="E24" s="60">
        <v>12.987999999999998</v>
      </c>
      <c r="F24" s="60">
        <v>0.93501423340904921</v>
      </c>
      <c r="G24" s="89">
        <v>468.51303452218002</v>
      </c>
      <c r="H24" s="90">
        <v>-111.025429311842</v>
      </c>
      <c r="I24" s="61">
        <v>1</v>
      </c>
      <c r="J24" s="66">
        <v>13.0556158672662</v>
      </c>
      <c r="K24" s="66">
        <v>2.6238348860312E-2</v>
      </c>
      <c r="L24" s="66">
        <v>0.299996350057951</v>
      </c>
      <c r="M24" s="66">
        <v>3.7102359159809702E-2</v>
      </c>
      <c r="N24" s="68">
        <v>232.098221183796</v>
      </c>
      <c r="O24" s="50">
        <f t="shared" si="0"/>
        <v>21.089545190422367</v>
      </c>
      <c r="P24" s="43">
        <f t="shared" si="1"/>
        <v>0.85350346996456539</v>
      </c>
      <c r="Q24" s="45">
        <f t="shared" si="4"/>
        <v>3.6880897873739968</v>
      </c>
      <c r="R24" s="43">
        <f t="shared" si="2"/>
        <v>13445.31694801807</v>
      </c>
      <c r="S24" s="43">
        <f t="shared" si="3"/>
        <v>12491.545440036367</v>
      </c>
    </row>
    <row r="25" spans="1:19" ht="17.25" thickBot="1">
      <c r="A25" s="48">
        <v>22</v>
      </c>
      <c r="B25" s="70">
        <v>59.502392488242627</v>
      </c>
      <c r="C25" s="91">
        <v>11.82</v>
      </c>
      <c r="D25" s="71"/>
      <c r="E25" s="72">
        <v>12.987999999999998</v>
      </c>
      <c r="F25" s="72">
        <v>0.9489223812209957</v>
      </c>
      <c r="G25" s="92">
        <v>469.46195690340102</v>
      </c>
      <c r="H25" s="93">
        <v>-107.501280162548</v>
      </c>
      <c r="I25" s="73">
        <v>1</v>
      </c>
      <c r="J25" s="94">
        <v>12.8164024738269</v>
      </c>
      <c r="K25" s="94">
        <v>2.6375481420301199E-2</v>
      </c>
      <c r="L25" s="94">
        <v>0.299817604162745</v>
      </c>
      <c r="M25" s="94">
        <v>3.7233892414309903E-2</v>
      </c>
      <c r="N25" s="95">
        <v>220.98720377526499</v>
      </c>
      <c r="O25" s="50">
        <f t="shared" si="0"/>
        <v>21.517777702380162</v>
      </c>
      <c r="P25" s="43">
        <f t="shared" si="1"/>
        <v>0.83651761111041467</v>
      </c>
      <c r="Q25" s="45">
        <f t="shared" si="4"/>
        <v>3.5241491492940042</v>
      </c>
      <c r="R25" s="43">
        <f t="shared" si="2"/>
        <v>12847.654210198642</v>
      </c>
      <c r="S25" s="43">
        <f t="shared" si="3"/>
        <v>11936.27915095209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119.46195690340102</v>
      </c>
      <c r="H26" s="58">
        <f>-(H3-H25)</f>
        <v>130.78652375404599</v>
      </c>
      <c r="I26" s="59"/>
      <c r="J26" s="59"/>
      <c r="K26" s="59"/>
      <c r="L26" s="59"/>
      <c r="M26" s="59"/>
      <c r="N26" s="59"/>
      <c r="O26" s="47">
        <f>AVERAGE(O4:O25)</f>
        <v>15.995709709135665</v>
      </c>
      <c r="P26" s="44">
        <f>SUM(P4:P25)</f>
        <v>26.16325129573142</v>
      </c>
      <c r="Q26" s="42"/>
      <c r="R26" s="44">
        <f>AVERAGE(R4:R25)</f>
        <v>21672.543065305043</v>
      </c>
      <c r="S26" s="44">
        <f>AVERAGE(S4:S25)</f>
        <v>20135.15616984466</v>
      </c>
    </row>
    <row r="27" spans="1:19" ht="17.25" thickBot="1">
      <c r="O27" s="37"/>
      <c r="P27" s="37"/>
      <c r="Q27" s="37"/>
      <c r="R27" s="38"/>
      <c r="S27" s="44">
        <f>S26*C37*2/1000/1000</f>
        <v>14.124944565436969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469.46195690340102</v>
      </c>
      <c r="P30" s="46">
        <f>S26</f>
        <v>20135.15616984466</v>
      </c>
      <c r="Q30" s="46">
        <f>P26</f>
        <v>26.16325129573142</v>
      </c>
      <c r="R30" s="46">
        <f>O26</f>
        <v>15.995709709135665</v>
      </c>
      <c r="S30" s="46">
        <f>S27</f>
        <v>14.124944565436969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12594742.237514628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0"/>
  <dimension ref="A1:S38"/>
  <sheetViews>
    <sheetView topLeftCell="A31" zoomScale="85" zoomScaleNormal="85" workbookViewId="0">
      <selection activeCell="C31" sqref="C31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0.68216355081659463</v>
      </c>
      <c r="C4" s="63">
        <v>13</v>
      </c>
      <c r="D4" s="60">
        <v>7.0000000000000284E-2</v>
      </c>
      <c r="E4" s="60">
        <v>14.026666666666667</v>
      </c>
      <c r="F4" s="60">
        <v>19.023365302248976</v>
      </c>
      <c r="G4" s="89">
        <v>369.02336530224898</v>
      </c>
      <c r="H4" s="90">
        <v>-231.61170413103201</v>
      </c>
      <c r="I4" s="61">
        <v>1</v>
      </c>
      <c r="J4" s="66">
        <v>26.9427039433433</v>
      </c>
      <c r="K4" s="66">
        <v>1.9619710464140301E-2</v>
      </c>
      <c r="L4" s="66">
        <v>0.29305406271161999</v>
      </c>
      <c r="M4" s="66">
        <v>2.760321329205E-2</v>
      </c>
      <c r="N4" s="68">
        <v>596.15294684004095</v>
      </c>
      <c r="O4" s="50">
        <f t="shared" ref="O4:O25" si="0">$C$35/$C$34/AVERAGE(J3:J4)</f>
        <v>11.086611774161806</v>
      </c>
      <c r="P4" s="43">
        <f t="shared" ref="P4:P25" si="1">$C$33/O4</f>
        <v>1.6235798967859929</v>
      </c>
      <c r="Q4" s="45">
        <f>H4-H3</f>
        <v>6.6609832650249814</v>
      </c>
      <c r="R4" s="43">
        <f t="shared" ref="R4:R25" si="2">$C$35*3600*Q4/$C$36*($C$30/$C$32)</f>
        <v>26711.642064500957</v>
      </c>
      <c r="S4" s="43">
        <f t="shared" ref="S4:S25" si="3">R4*$C$32/$C$30</f>
        <v>24816.796206197705</v>
      </c>
    </row>
    <row r="5" spans="1:19" ht="17.25" thickBot="1">
      <c r="A5" s="24">
        <v>2</v>
      </c>
      <c r="B5" s="69">
        <v>1.7493101334624228</v>
      </c>
      <c r="C5" s="63">
        <v>12.93</v>
      </c>
      <c r="D5" s="60">
        <v>3.9999999999999147E-2</v>
      </c>
      <c r="E5" s="60">
        <v>14.026666666666667</v>
      </c>
      <c r="F5" s="60">
        <v>17.802650791542021</v>
      </c>
      <c r="G5" s="89">
        <v>386.826016093791</v>
      </c>
      <c r="H5" s="90">
        <v>-224.63225814182101</v>
      </c>
      <c r="I5" s="61">
        <v>1</v>
      </c>
      <c r="J5" s="66">
        <v>25.633712287185801</v>
      </c>
      <c r="K5" s="66">
        <v>2.01699782656759E-2</v>
      </c>
      <c r="L5" s="66">
        <v>0.29590255371010998</v>
      </c>
      <c r="M5" s="66">
        <v>2.89241404647269E-2</v>
      </c>
      <c r="N5" s="68">
        <v>589.74742490461199</v>
      </c>
      <c r="O5" s="50">
        <f t="shared" si="0"/>
        <v>11.647411847700509</v>
      </c>
      <c r="P5" s="43">
        <f t="shared" si="1"/>
        <v>1.5454077039057952</v>
      </c>
      <c r="Q5" s="45">
        <f t="shared" ref="Q5:Q25" si="4">H5-H4</f>
        <v>6.9794459892110012</v>
      </c>
      <c r="R5" s="43">
        <f t="shared" si="2"/>
        <v>27988.730140072174</v>
      </c>
      <c r="S5" s="43">
        <f t="shared" si="3"/>
        <v>26003.291384303415</v>
      </c>
    </row>
    <row r="6" spans="1:19" ht="17.25" thickBot="1">
      <c r="A6" s="24">
        <v>3</v>
      </c>
      <c r="B6" s="69">
        <v>3.2988182825123391</v>
      </c>
      <c r="C6" s="63">
        <v>12.89</v>
      </c>
      <c r="D6" s="60">
        <v>4.0000000000000924E-2</v>
      </c>
      <c r="E6" s="60">
        <v>13.866666666666667</v>
      </c>
      <c r="F6" s="60">
        <v>15.720825657624005</v>
      </c>
      <c r="G6" s="89">
        <v>402.546841751415</v>
      </c>
      <c r="H6" s="90">
        <v>-217.45629618768601</v>
      </c>
      <c r="I6" s="61">
        <v>1</v>
      </c>
      <c r="J6" s="66">
        <v>24.445691183515802</v>
      </c>
      <c r="K6" s="66">
        <v>2.0709806714767302E-2</v>
      </c>
      <c r="L6" s="66">
        <v>0.29828292887334001</v>
      </c>
      <c r="M6" s="66">
        <v>3.01342028271653E-2</v>
      </c>
      <c r="N6" s="68">
        <v>580.44653916007201</v>
      </c>
      <c r="O6" s="50">
        <f t="shared" si="0"/>
        <v>12.228164292559187</v>
      </c>
      <c r="P6" s="43">
        <f t="shared" si="1"/>
        <v>1.4720116257313425</v>
      </c>
      <c r="Q6" s="45">
        <f t="shared" si="4"/>
        <v>7.1759619541350048</v>
      </c>
      <c r="R6" s="43">
        <f t="shared" si="2"/>
        <v>28776.791587782522</v>
      </c>
      <c r="S6" s="43">
        <f t="shared" si="3"/>
        <v>26735.450054989549</v>
      </c>
    </row>
    <row r="7" spans="1:19" ht="17.25" thickBot="1">
      <c r="A7" s="24">
        <v>4</v>
      </c>
      <c r="B7" s="69">
        <v>5.3995267049152584</v>
      </c>
      <c r="C7" s="63">
        <v>12.85</v>
      </c>
      <c r="D7" s="60">
        <v>8.0000000000000071E-2</v>
      </c>
      <c r="E7" s="60">
        <v>13.866666666666667</v>
      </c>
      <c r="F7" s="60">
        <v>14.212218121026012</v>
      </c>
      <c r="G7" s="89">
        <v>416.75905987244101</v>
      </c>
      <c r="H7" s="90">
        <v>-209.81613322221901</v>
      </c>
      <c r="I7" s="61">
        <v>1</v>
      </c>
      <c r="J7" s="66">
        <v>23.271407666673301</v>
      </c>
      <c r="K7" s="66">
        <v>2.1258551744405E-2</v>
      </c>
      <c r="L7" s="66">
        <v>0.300276398622707</v>
      </c>
      <c r="M7" s="66">
        <v>3.1271447667365303E-2</v>
      </c>
      <c r="N7" s="68">
        <v>567.83708690818003</v>
      </c>
      <c r="O7" s="50">
        <f t="shared" si="0"/>
        <v>12.833537412567804</v>
      </c>
      <c r="P7" s="43">
        <f t="shared" si="1"/>
        <v>1.4025750984582561</v>
      </c>
      <c r="Q7" s="45">
        <f t="shared" si="4"/>
        <v>7.6401629654669989</v>
      </c>
      <c r="R7" s="43">
        <f t="shared" si="2"/>
        <v>30638.314244022535</v>
      </c>
      <c r="S7" s="43">
        <f t="shared" si="3"/>
        <v>28464.921731855229</v>
      </c>
    </row>
    <row r="8" spans="1:19" ht="17.25" thickBot="1">
      <c r="A8" s="24">
        <v>5</v>
      </c>
      <c r="B8" s="69">
        <v>8.0520776192774655</v>
      </c>
      <c r="C8" s="63">
        <v>12.77</v>
      </c>
      <c r="D8" s="60">
        <v>4.9999999999998934E-2</v>
      </c>
      <c r="E8" s="60">
        <v>13.866666666666667</v>
      </c>
      <c r="F8" s="60">
        <v>11.936909598118973</v>
      </c>
      <c r="G8" s="89">
        <v>428.69596947055999</v>
      </c>
      <c r="H8" s="90">
        <v>-201.95144997290299</v>
      </c>
      <c r="I8" s="61">
        <v>1</v>
      </c>
      <c r="J8" s="66">
        <v>22.077435715958199</v>
      </c>
      <c r="K8" s="66">
        <v>2.1793167183286499E-2</v>
      </c>
      <c r="L8" s="66">
        <v>0.30175459000345101</v>
      </c>
      <c r="M8" s="66">
        <v>3.2273857581059898E-2</v>
      </c>
      <c r="N8" s="68">
        <v>551.915213247054</v>
      </c>
      <c r="O8" s="50">
        <f t="shared" si="0"/>
        <v>13.503744034795776</v>
      </c>
      <c r="P8" s="43">
        <f t="shared" si="1"/>
        <v>1.3329636546441117</v>
      </c>
      <c r="Q8" s="45">
        <f t="shared" si="4"/>
        <v>7.8646832493160161</v>
      </c>
      <c r="R8" s="43">
        <f t="shared" si="2"/>
        <v>31538.677631795232</v>
      </c>
      <c r="S8" s="43">
        <f t="shared" si="3"/>
        <v>29301.415971030867</v>
      </c>
    </row>
    <row r="9" spans="1:19" ht="17.25" thickBot="1">
      <c r="A9" s="24">
        <v>6</v>
      </c>
      <c r="B9" s="69">
        <v>11.184100248591268</v>
      </c>
      <c r="C9" s="63">
        <v>12.72</v>
      </c>
      <c r="D9" s="60">
        <v>6.0000000000000497E-2</v>
      </c>
      <c r="E9" s="60">
        <v>13.690000000000001</v>
      </c>
      <c r="F9" s="60">
        <v>9.7578135595350091</v>
      </c>
      <c r="G9" s="89">
        <v>438.453783030095</v>
      </c>
      <c r="H9" s="90">
        <v>-193.97405821362401</v>
      </c>
      <c r="I9" s="61">
        <v>1</v>
      </c>
      <c r="J9" s="66">
        <v>20.996713355607699</v>
      </c>
      <c r="K9" s="66">
        <v>2.2309475734189201E-2</v>
      </c>
      <c r="L9" s="66">
        <v>0.30279018414085501</v>
      </c>
      <c r="M9" s="66">
        <v>3.3139124070198499E-2</v>
      </c>
      <c r="N9" s="68">
        <v>533.11532204130401</v>
      </c>
      <c r="O9" s="50">
        <f t="shared" si="0"/>
        <v>14.216860611585282</v>
      </c>
      <c r="P9" s="43">
        <f t="shared" si="1"/>
        <v>1.2661023056898966</v>
      </c>
      <c r="Q9" s="45">
        <f t="shared" si="4"/>
        <v>7.9773917592789871</v>
      </c>
      <c r="R9" s="43">
        <f t="shared" si="2"/>
        <v>31990.657355503907</v>
      </c>
      <c r="S9" s="43">
        <f t="shared" si="3"/>
        <v>29721.333573457803</v>
      </c>
    </row>
    <row r="10" spans="1:19" ht="17.25" thickBot="1">
      <c r="A10" s="24">
        <v>7</v>
      </c>
      <c r="B10" s="69">
        <v>14.685497586390795</v>
      </c>
      <c r="C10" s="63">
        <v>12.66</v>
      </c>
      <c r="D10" s="60">
        <v>6.0000000000000497E-2</v>
      </c>
      <c r="E10" s="60">
        <v>13.690000000000001</v>
      </c>
      <c r="F10" s="60">
        <v>8.1209094887190076</v>
      </c>
      <c r="G10" s="89">
        <v>446.574692518814</v>
      </c>
      <c r="H10" s="90">
        <v>-185.900248648977</v>
      </c>
      <c r="I10" s="61">
        <v>1</v>
      </c>
      <c r="J10" s="66">
        <v>19.964531689047199</v>
      </c>
      <c r="K10" s="66">
        <v>2.2808010288677801E-2</v>
      </c>
      <c r="L10" s="66">
        <v>0.303486032296515</v>
      </c>
      <c r="M10" s="66">
        <v>3.3897898784093099E-2</v>
      </c>
      <c r="N10" s="68">
        <v>512.09826794896003</v>
      </c>
      <c r="O10" s="50">
        <f t="shared" si="0"/>
        <v>14.950208975471764</v>
      </c>
      <c r="P10" s="43">
        <f t="shared" si="1"/>
        <v>1.2039965481105923</v>
      </c>
      <c r="Q10" s="45">
        <f t="shared" si="4"/>
        <v>8.0738095646470072</v>
      </c>
      <c r="R10" s="43">
        <f t="shared" si="2"/>
        <v>32377.308665552744</v>
      </c>
      <c r="S10" s="43">
        <f t="shared" si="3"/>
        <v>30080.556969053294</v>
      </c>
    </row>
    <row r="11" spans="1:19" ht="17.25" thickBot="1">
      <c r="A11" s="24">
        <v>8</v>
      </c>
      <c r="B11" s="69">
        <v>18.427132751246035</v>
      </c>
      <c r="C11" s="63">
        <v>12.6</v>
      </c>
      <c r="D11" s="60">
        <v>6.0000000000000497E-2</v>
      </c>
      <c r="E11" s="60">
        <v>13.690000000000001</v>
      </c>
      <c r="F11" s="60">
        <v>6.4446897567290193</v>
      </c>
      <c r="G11" s="89">
        <v>453.01938227554302</v>
      </c>
      <c r="H11" s="90">
        <v>-177.95518609177299</v>
      </c>
      <c r="I11" s="61">
        <v>1</v>
      </c>
      <c r="J11" s="66">
        <v>19.018270268167999</v>
      </c>
      <c r="K11" s="66">
        <v>2.3274487510692901E-2</v>
      </c>
      <c r="L11" s="66">
        <v>0.30387024900586401</v>
      </c>
      <c r="M11" s="66">
        <v>3.4538758723369999E-2</v>
      </c>
      <c r="N11" s="68">
        <v>489.63919202386103</v>
      </c>
      <c r="O11" s="50">
        <f t="shared" si="0"/>
        <v>15.70895734958207</v>
      </c>
      <c r="P11" s="43">
        <f t="shared" si="1"/>
        <v>1.1458430753508209</v>
      </c>
      <c r="Q11" s="45">
        <f t="shared" si="4"/>
        <v>7.945062557204011</v>
      </c>
      <c r="R11" s="43">
        <f t="shared" si="2"/>
        <v>31861.011920333396</v>
      </c>
      <c r="S11" s="43">
        <f t="shared" si="3"/>
        <v>29600.884806739483</v>
      </c>
    </row>
    <row r="12" spans="1:19" ht="17.25" thickBot="1">
      <c r="A12" s="24">
        <v>9</v>
      </c>
      <c r="B12" s="69">
        <v>22.27855793528094</v>
      </c>
      <c r="C12" s="63">
        <v>12.54</v>
      </c>
      <c r="D12" s="60">
        <v>7.9999999999998295E-2</v>
      </c>
      <c r="E12" s="60">
        <v>13.493333333333332</v>
      </c>
      <c r="F12" s="60">
        <v>5.0546057261019541</v>
      </c>
      <c r="G12" s="89">
        <v>458.07398800164498</v>
      </c>
      <c r="H12" s="90">
        <v>-170.26293770846499</v>
      </c>
      <c r="I12" s="61">
        <v>1</v>
      </c>
      <c r="J12" s="66">
        <v>18.162943767217801</v>
      </c>
      <c r="K12" s="66">
        <v>2.37041277092442E-2</v>
      </c>
      <c r="L12" s="66">
        <v>0.30401627511150497</v>
      </c>
      <c r="M12" s="66">
        <v>3.5075801140599903E-2</v>
      </c>
      <c r="N12" s="68">
        <v>466.52110412460303</v>
      </c>
      <c r="O12" s="50">
        <f t="shared" si="0"/>
        <v>16.470123130737193</v>
      </c>
      <c r="P12" s="43">
        <f t="shared" si="1"/>
        <v>1.0928880043651703</v>
      </c>
      <c r="Q12" s="45">
        <f t="shared" si="4"/>
        <v>7.692248383307998</v>
      </c>
      <c r="R12" s="43">
        <f t="shared" si="2"/>
        <v>30847.185364515219</v>
      </c>
      <c r="S12" s="43">
        <f t="shared" si="3"/>
        <v>28658.97614521216</v>
      </c>
    </row>
    <row r="13" spans="1:19" ht="17.25" thickBot="1">
      <c r="A13" s="24">
        <v>10</v>
      </c>
      <c r="B13" s="69">
        <v>26.089356425171861</v>
      </c>
      <c r="C13" s="63">
        <v>12.46</v>
      </c>
      <c r="D13" s="60">
        <v>7.0000000000000284E-2</v>
      </c>
      <c r="E13" s="60">
        <v>13.493333333333332</v>
      </c>
      <c r="F13" s="60">
        <v>2.9216720741430322</v>
      </c>
      <c r="G13" s="89">
        <v>460.99566007578801</v>
      </c>
      <c r="H13" s="90">
        <v>-163.287639123395</v>
      </c>
      <c r="I13" s="61">
        <v>1</v>
      </c>
      <c r="J13" s="66">
        <v>17.402980454825101</v>
      </c>
      <c r="K13" s="66">
        <v>2.4063141255906698E-2</v>
      </c>
      <c r="L13" s="66">
        <v>0.30383467997596297</v>
      </c>
      <c r="M13" s="66">
        <v>3.5447187646724998E-2</v>
      </c>
      <c r="N13" s="68">
        <v>443.64687698893198</v>
      </c>
      <c r="O13" s="50">
        <f t="shared" si="0"/>
        <v>17.218143116144869</v>
      </c>
      <c r="P13" s="43">
        <f t="shared" si="1"/>
        <v>1.0454088968003763</v>
      </c>
      <c r="Q13" s="45">
        <f t="shared" si="4"/>
        <v>6.9752985850699929</v>
      </c>
      <c r="R13" s="43">
        <f t="shared" si="2"/>
        <v>27972.098365076861</v>
      </c>
      <c r="S13" s="43">
        <f t="shared" si="3"/>
        <v>25987.839418841715</v>
      </c>
    </row>
    <row r="14" spans="1:19" ht="17.25" thickBot="1">
      <c r="A14" s="24">
        <v>11</v>
      </c>
      <c r="B14" s="69">
        <v>29.755231836124274</v>
      </c>
      <c r="C14" s="63">
        <v>12.39</v>
      </c>
      <c r="D14" s="60">
        <v>6.0000000000000497E-2</v>
      </c>
      <c r="E14" s="60">
        <v>13.493333333333332</v>
      </c>
      <c r="F14" s="60">
        <v>2.0455097334410084</v>
      </c>
      <c r="G14" s="89">
        <v>463.04116980922902</v>
      </c>
      <c r="H14" s="90">
        <v>-156.81578309202399</v>
      </c>
      <c r="I14" s="61">
        <v>1</v>
      </c>
      <c r="J14" s="66">
        <v>16.747078335883199</v>
      </c>
      <c r="K14" s="66">
        <v>2.4379266241156501E-2</v>
      </c>
      <c r="L14" s="66">
        <v>0.30354816382905803</v>
      </c>
      <c r="M14" s="66">
        <v>3.5742686278052202E-2</v>
      </c>
      <c r="N14" s="68">
        <v>421.64254718150698</v>
      </c>
      <c r="O14" s="50">
        <f t="shared" si="0"/>
        <v>17.932009343413394</v>
      </c>
      <c r="P14" s="43">
        <f t="shared" si="1"/>
        <v>1.0037915804796065</v>
      </c>
      <c r="Q14" s="45">
        <f t="shared" si="4"/>
        <v>6.4718560313710043</v>
      </c>
      <c r="R14" s="43">
        <f t="shared" si="2"/>
        <v>25953.210648445547</v>
      </c>
      <c r="S14" s="43">
        <f t="shared" si="3"/>
        <v>24112.165699275829</v>
      </c>
    </row>
    <row r="15" spans="1:19" ht="17.25" thickBot="1">
      <c r="A15" s="24">
        <v>12</v>
      </c>
      <c r="B15" s="69">
        <v>33.241163350381065</v>
      </c>
      <c r="C15" s="63">
        <v>12.33</v>
      </c>
      <c r="D15" s="60">
        <v>8.0000000000000071E-2</v>
      </c>
      <c r="E15" s="60">
        <v>13.28</v>
      </c>
      <c r="F15" s="60">
        <v>1.4959563689159836</v>
      </c>
      <c r="G15" s="89">
        <v>464.537126178145</v>
      </c>
      <c r="H15" s="90">
        <v>-150.80253281277899</v>
      </c>
      <c r="I15" s="61">
        <v>1</v>
      </c>
      <c r="J15" s="66">
        <v>16.1791320416377</v>
      </c>
      <c r="K15" s="66">
        <v>2.4660017241560899E-2</v>
      </c>
      <c r="L15" s="66">
        <v>0.30321249023089503</v>
      </c>
      <c r="M15" s="66">
        <v>3.5986070789328001E-2</v>
      </c>
      <c r="N15" s="68">
        <v>400.71832632647403</v>
      </c>
      <c r="O15" s="50">
        <f t="shared" si="0"/>
        <v>18.598531877545685</v>
      </c>
      <c r="P15" s="43">
        <f t="shared" si="1"/>
        <v>0.96781832665683132</v>
      </c>
      <c r="Q15" s="45">
        <f t="shared" si="4"/>
        <v>6.0132502792449998</v>
      </c>
      <c r="R15" s="43">
        <f t="shared" si="2"/>
        <v>24114.125904931312</v>
      </c>
      <c r="S15" s="43">
        <f t="shared" si="3"/>
        <v>22403.540255152544</v>
      </c>
    </row>
    <row r="16" spans="1:19" ht="17.25" thickBot="1">
      <c r="A16" s="24">
        <v>13</v>
      </c>
      <c r="B16" s="69">
        <v>36.539162948250215</v>
      </c>
      <c r="C16" s="63">
        <v>12.25</v>
      </c>
      <c r="D16" s="60">
        <v>8.0000000000000071E-2</v>
      </c>
      <c r="E16" s="60">
        <v>13.28</v>
      </c>
      <c r="F16" s="60">
        <v>1.3511051222910169</v>
      </c>
      <c r="G16" s="89">
        <v>465.88823130043602</v>
      </c>
      <c r="H16" s="90">
        <v>-145.133806648644</v>
      </c>
      <c r="I16" s="61">
        <v>1</v>
      </c>
      <c r="J16" s="66">
        <v>15.644634694476</v>
      </c>
      <c r="K16" s="66">
        <v>2.4916769482452798E-2</v>
      </c>
      <c r="L16" s="66">
        <v>0.302882031932036</v>
      </c>
      <c r="M16" s="66">
        <v>3.6207888352106303E-2</v>
      </c>
      <c r="N16" s="68">
        <v>380.92216232170398</v>
      </c>
      <c r="O16" s="50">
        <f t="shared" si="0"/>
        <v>19.242824973895011</v>
      </c>
      <c r="P16" s="43">
        <f t="shared" si="1"/>
        <v>0.9354135904899078</v>
      </c>
      <c r="Q16" s="45">
        <f t="shared" si="4"/>
        <v>5.6687261641349949</v>
      </c>
      <c r="R16" s="43">
        <f t="shared" si="2"/>
        <v>22732.527351196939</v>
      </c>
      <c r="S16" s="43">
        <f t="shared" si="3"/>
        <v>21119.94826690972</v>
      </c>
    </row>
    <row r="17" spans="1:19" ht="17.25" thickBot="1">
      <c r="A17" s="24">
        <v>14</v>
      </c>
      <c r="B17" s="69">
        <v>39.662252869965918</v>
      </c>
      <c r="C17" s="63">
        <v>12.17</v>
      </c>
      <c r="D17" s="60">
        <v>8.0000000000000071E-2</v>
      </c>
      <c r="E17" s="60">
        <v>13.28</v>
      </c>
      <c r="F17" s="60">
        <v>1.3527767543789651</v>
      </c>
      <c r="G17" s="89">
        <v>467.24100805481498</v>
      </c>
      <c r="H17" s="90">
        <v>-139.74588963630501</v>
      </c>
      <c r="I17" s="61">
        <v>1</v>
      </c>
      <c r="J17" s="66">
        <v>15.1574077745202</v>
      </c>
      <c r="K17" s="66">
        <v>2.5156302084236599E-2</v>
      </c>
      <c r="L17" s="66">
        <v>0.30258122533529203</v>
      </c>
      <c r="M17" s="66">
        <v>3.6420152659402003E-2</v>
      </c>
      <c r="N17" s="68">
        <v>362.17588948047199</v>
      </c>
      <c r="O17" s="50">
        <f t="shared" si="0"/>
        <v>19.881122296662255</v>
      </c>
      <c r="P17" s="43">
        <f t="shared" si="1"/>
        <v>0.90538148357056947</v>
      </c>
      <c r="Q17" s="45">
        <f t="shared" si="4"/>
        <v>5.3879170123389883</v>
      </c>
      <c r="R17" s="43">
        <f t="shared" si="2"/>
        <v>21606.436314368173</v>
      </c>
      <c r="S17" s="43">
        <f t="shared" si="3"/>
        <v>20073.738838708941</v>
      </c>
    </row>
    <row r="18" spans="1:19" ht="17.25" thickBot="1">
      <c r="A18" s="24">
        <v>15</v>
      </c>
      <c r="B18" s="69">
        <v>42.622282362158749</v>
      </c>
      <c r="C18" s="63">
        <v>12.09</v>
      </c>
      <c r="D18" s="60">
        <v>8.0000000000000071E-2</v>
      </c>
      <c r="E18" s="60">
        <v>13.033333333333335</v>
      </c>
      <c r="F18" s="60">
        <v>1.2883207369040406</v>
      </c>
      <c r="G18" s="89">
        <v>468.52932879171902</v>
      </c>
      <c r="H18" s="90">
        <v>-134.639444986862</v>
      </c>
      <c r="I18" s="61">
        <v>1</v>
      </c>
      <c r="J18" s="66">
        <v>14.712276639717199</v>
      </c>
      <c r="K18" s="66">
        <v>2.5378569425030601E-2</v>
      </c>
      <c r="L18" s="66">
        <v>0.30229760953092599</v>
      </c>
      <c r="M18" s="66">
        <v>3.6618968050531699E-2</v>
      </c>
      <c r="N18" s="68">
        <v>344.40838298221001</v>
      </c>
      <c r="O18" s="50">
        <f t="shared" si="0"/>
        <v>20.501695458864884</v>
      </c>
      <c r="P18" s="43">
        <f t="shared" si="1"/>
        <v>0.87797616719630101</v>
      </c>
      <c r="Q18" s="45">
        <f t="shared" si="4"/>
        <v>5.1064446494430058</v>
      </c>
      <c r="R18" s="43">
        <f t="shared" si="2"/>
        <v>20477.685691587765</v>
      </c>
      <c r="S18" s="43">
        <f t="shared" si="3"/>
        <v>19025.058487814782</v>
      </c>
    </row>
    <row r="19" spans="1:19" ht="17.25" thickBot="1">
      <c r="A19" s="24">
        <v>16</v>
      </c>
      <c r="B19" s="69">
        <v>45.431065964536351</v>
      </c>
      <c r="C19" s="63">
        <v>12.01</v>
      </c>
      <c r="D19" s="60">
        <v>9.9999999999999645E-2</v>
      </c>
      <c r="E19" s="60">
        <v>13.033333333333335</v>
      </c>
      <c r="F19" s="60">
        <v>1.2988163114039821</v>
      </c>
      <c r="G19" s="89">
        <v>469.82814510312301</v>
      </c>
      <c r="H19" s="90">
        <v>-129.77259699586401</v>
      </c>
      <c r="I19" s="61">
        <v>1</v>
      </c>
      <c r="J19" s="66">
        <v>14.3020861065754</v>
      </c>
      <c r="K19" s="66">
        <v>2.55873904993109E-2</v>
      </c>
      <c r="L19" s="66">
        <v>0.30203991246637801</v>
      </c>
      <c r="M19" s="66">
        <v>3.6810774307509897E-2</v>
      </c>
      <c r="N19" s="68">
        <v>327.54872633382797</v>
      </c>
      <c r="O19" s="50">
        <f t="shared" si="0"/>
        <v>21.10607007528872</v>
      </c>
      <c r="P19" s="43">
        <f t="shared" si="1"/>
        <v>0.85283522398016909</v>
      </c>
      <c r="Q19" s="45">
        <f t="shared" si="4"/>
        <v>4.8668479909979965</v>
      </c>
      <c r="R19" s="43">
        <f t="shared" si="2"/>
        <v>19516.863553835468</v>
      </c>
      <c r="S19" s="43">
        <f t="shared" si="3"/>
        <v>18132.394265771662</v>
      </c>
    </row>
    <row r="20" spans="1:19" ht="17.25" thickBot="1">
      <c r="A20" s="24">
        <v>17</v>
      </c>
      <c r="B20" s="69">
        <v>48.095026902988124</v>
      </c>
      <c r="C20" s="63">
        <v>11.91</v>
      </c>
      <c r="D20" s="60">
        <v>8.9999999999999858E-2</v>
      </c>
      <c r="E20" s="60">
        <v>13.033333333333335</v>
      </c>
      <c r="F20" s="60">
        <v>1.2117229062999968</v>
      </c>
      <c r="G20" s="89">
        <v>471.039868009423</v>
      </c>
      <c r="H20" s="90">
        <v>-125.162477057836</v>
      </c>
      <c r="I20" s="61">
        <v>1</v>
      </c>
      <c r="J20" s="66">
        <v>13.9028737968575</v>
      </c>
      <c r="K20" s="66">
        <v>2.57806977068404E-2</v>
      </c>
      <c r="L20" s="66">
        <v>0.30178776334528301</v>
      </c>
      <c r="M20" s="66">
        <v>3.69890139860551E-2</v>
      </c>
      <c r="N20" s="68">
        <v>311.55836427497098</v>
      </c>
      <c r="O20" s="50">
        <f t="shared" si="0"/>
        <v>21.711754790992053</v>
      </c>
      <c r="P20" s="43">
        <f t="shared" si="1"/>
        <v>0.82904399820635333</v>
      </c>
      <c r="Q20" s="45">
        <f t="shared" si="4"/>
        <v>4.6101199380280065</v>
      </c>
      <c r="R20" s="43">
        <f t="shared" si="2"/>
        <v>18487.341697076245</v>
      </c>
      <c r="S20" s="43">
        <f t="shared" si="3"/>
        <v>17175.903682103115</v>
      </c>
    </row>
    <row r="21" spans="1:19" ht="17.25" thickBot="1">
      <c r="A21" s="24">
        <v>18</v>
      </c>
      <c r="B21" s="69">
        <v>50.621946221559043</v>
      </c>
      <c r="C21" s="63">
        <v>11.82</v>
      </c>
      <c r="D21" s="60">
        <v>8.0000000000000071E-2</v>
      </c>
      <c r="E21" s="60">
        <v>12.667999999999999</v>
      </c>
      <c r="F21" s="60">
        <v>1.1189909397530187</v>
      </c>
      <c r="G21" s="89">
        <v>472.15885894917602</v>
      </c>
      <c r="H21" s="90">
        <v>-120.800799705611</v>
      </c>
      <c r="I21" s="61">
        <v>1</v>
      </c>
      <c r="J21" s="66">
        <v>13.5442610832458</v>
      </c>
      <c r="K21" s="66">
        <v>2.5960080151532301E-2</v>
      </c>
      <c r="L21" s="66">
        <v>0.30154597797202898</v>
      </c>
      <c r="M21" s="66">
        <v>3.7153916903757501E-2</v>
      </c>
      <c r="N21" s="68">
        <v>296.390591274158</v>
      </c>
      <c r="O21" s="50">
        <f t="shared" si="0"/>
        <v>22.31122395791547</v>
      </c>
      <c r="P21" s="43">
        <f t="shared" si="1"/>
        <v>0.80676882783089299</v>
      </c>
      <c r="Q21" s="45">
        <f t="shared" si="4"/>
        <v>4.3616773522250014</v>
      </c>
      <c r="R21" s="43">
        <f t="shared" si="2"/>
        <v>17491.045930894939</v>
      </c>
      <c r="S21" s="43">
        <f t="shared" si="3"/>
        <v>16250.28222720657</v>
      </c>
    </row>
    <row r="22" spans="1:19" ht="17.25" thickBot="1">
      <c r="A22" s="24">
        <v>19</v>
      </c>
      <c r="B22" s="69">
        <v>53.020888506282262</v>
      </c>
      <c r="C22" s="63">
        <v>11.74</v>
      </c>
      <c r="D22" s="60">
        <v>0.12000000000000099</v>
      </c>
      <c r="E22" s="60">
        <v>12.667999999999999</v>
      </c>
      <c r="F22" s="60">
        <v>1.1229422647329557</v>
      </c>
      <c r="G22" s="89">
        <v>473.28180121390898</v>
      </c>
      <c r="H22" s="90">
        <v>-116.64367157854301</v>
      </c>
      <c r="I22" s="61">
        <v>1</v>
      </c>
      <c r="J22" s="66">
        <v>13.220351458402099</v>
      </c>
      <c r="K22" s="66">
        <v>2.6129462922343999E-2</v>
      </c>
      <c r="L22" s="66">
        <v>0.301326926163199</v>
      </c>
      <c r="M22" s="66">
        <v>3.7313226877465702E-2</v>
      </c>
      <c r="N22" s="68">
        <v>281.99099736970697</v>
      </c>
      <c r="O22" s="50">
        <f t="shared" si="0"/>
        <v>22.880180774527805</v>
      </c>
      <c r="P22" s="43">
        <f t="shared" si="1"/>
        <v>0.78670707095282899</v>
      </c>
      <c r="Q22" s="45">
        <f t="shared" si="4"/>
        <v>4.1571281270679918</v>
      </c>
      <c r="R22" s="43">
        <f t="shared" si="2"/>
        <v>16670.769784030221</v>
      </c>
      <c r="S22" s="43">
        <f t="shared" si="3"/>
        <v>15488.194074018857</v>
      </c>
    </row>
    <row r="23" spans="1:19" ht="17.25" thickBot="1">
      <c r="A23" s="24">
        <v>20</v>
      </c>
      <c r="B23" s="69">
        <v>55.295996734283733</v>
      </c>
      <c r="C23" s="63">
        <v>11.62</v>
      </c>
      <c r="D23" s="60">
        <v>8.9999999999999858E-2</v>
      </c>
      <c r="E23" s="60">
        <v>12.667999999999999</v>
      </c>
      <c r="F23" s="60">
        <v>1.0260929011820394</v>
      </c>
      <c r="G23" s="89">
        <v>474.30789411509102</v>
      </c>
      <c r="H23" s="90">
        <v>-112.71038184235501</v>
      </c>
      <c r="I23" s="61">
        <v>1</v>
      </c>
      <c r="J23" s="66">
        <v>12.8784963350132</v>
      </c>
      <c r="K23" s="66">
        <v>2.6285640636828499E-2</v>
      </c>
      <c r="L23" s="66">
        <v>0.301104211571596</v>
      </c>
      <c r="M23" s="66">
        <v>3.7459946862022302E-2</v>
      </c>
      <c r="N23" s="68">
        <v>268.33471444013401</v>
      </c>
      <c r="O23" s="50">
        <f t="shared" si="0"/>
        <v>23.463839406259169</v>
      </c>
      <c r="P23" s="43">
        <f t="shared" si="1"/>
        <v>0.76713787919969967</v>
      </c>
      <c r="Q23" s="45">
        <f t="shared" si="4"/>
        <v>3.9332897361880015</v>
      </c>
      <c r="R23" s="43">
        <f t="shared" si="2"/>
        <v>15773.140899586879</v>
      </c>
      <c r="S23" s="43">
        <f t="shared" si="3"/>
        <v>14654.240360494385</v>
      </c>
    </row>
    <row r="24" spans="1:19" ht="17.25" thickBot="1">
      <c r="A24" s="24">
        <v>21</v>
      </c>
      <c r="B24" s="69">
        <v>57.453749523806898</v>
      </c>
      <c r="C24" s="63">
        <v>11.53</v>
      </c>
      <c r="D24" s="60">
        <v>4.9999999999998934E-2</v>
      </c>
      <c r="E24" s="60">
        <v>12.667999999999999</v>
      </c>
      <c r="F24" s="60">
        <v>1.0403620317370041</v>
      </c>
      <c r="G24" s="89">
        <v>475.34825614682802</v>
      </c>
      <c r="H24" s="90">
        <v>-108.96295933064501</v>
      </c>
      <c r="I24" s="61">
        <v>1</v>
      </c>
      <c r="J24" s="66">
        <v>12.5872569420653</v>
      </c>
      <c r="K24" s="66">
        <v>2.6434074621401502E-2</v>
      </c>
      <c r="L24" s="66">
        <v>0.300908169344552</v>
      </c>
      <c r="M24" s="66">
        <v>3.7602703297614302E-2</v>
      </c>
      <c r="N24" s="68">
        <v>255.38285473379901</v>
      </c>
      <c r="O24" s="50">
        <f t="shared" si="0"/>
        <v>24.047165094633002</v>
      </c>
      <c r="P24" s="43">
        <f t="shared" si="1"/>
        <v>0.7485289816560271</v>
      </c>
      <c r="Q24" s="45">
        <f t="shared" si="4"/>
        <v>3.7474225117099991</v>
      </c>
      <c r="R24" s="43">
        <f t="shared" si="2"/>
        <v>15027.78265828224</v>
      </c>
      <c r="S24" s="43">
        <f t="shared" si="3"/>
        <v>13961.755655495674</v>
      </c>
    </row>
    <row r="25" spans="1:19" ht="17.25" thickBot="1">
      <c r="A25" s="48">
        <v>22</v>
      </c>
      <c r="B25" s="70">
        <v>59.508165946415481</v>
      </c>
      <c r="C25" s="91">
        <v>11.48</v>
      </c>
      <c r="D25" s="71"/>
      <c r="E25" s="72">
        <v>12.667999999999999</v>
      </c>
      <c r="F25" s="72">
        <v>1.046607274028986</v>
      </c>
      <c r="G25" s="92">
        <v>476.39486342085701</v>
      </c>
      <c r="H25" s="93">
        <v>-105.382114877867</v>
      </c>
      <c r="I25" s="73">
        <v>1</v>
      </c>
      <c r="J25" s="94">
        <v>12.3526394242904</v>
      </c>
      <c r="K25" s="94">
        <v>2.6575846007473002E-2</v>
      </c>
      <c r="L25" s="94">
        <v>0.30073714939603002</v>
      </c>
      <c r="M25" s="94">
        <v>3.7741546176502903E-2</v>
      </c>
      <c r="N25" s="95">
        <v>243.05126910767299</v>
      </c>
      <c r="O25" s="50">
        <f t="shared" si="0"/>
        <v>24.554198795276747</v>
      </c>
      <c r="P25" s="43">
        <f t="shared" si="1"/>
        <v>0.73307217841139594</v>
      </c>
      <c r="Q25" s="45">
        <f t="shared" si="4"/>
        <v>3.5808444527780097</v>
      </c>
      <c r="R25" s="43">
        <f t="shared" si="2"/>
        <v>14359.77715384656</v>
      </c>
      <c r="S25" s="43">
        <f t="shared" si="3"/>
        <v>13341.136510174392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126.39486342085701</v>
      </c>
      <c r="H26" s="58">
        <f>-(H3-H25)</f>
        <v>132.89057251819</v>
      </c>
      <c r="I26" s="59"/>
      <c r="J26" s="59"/>
      <c r="K26" s="59"/>
      <c r="L26" s="59"/>
      <c r="M26" s="59"/>
      <c r="N26" s="59"/>
      <c r="O26" s="47">
        <f>AVERAGE(O4:O25)</f>
        <v>18.004289972299109</v>
      </c>
      <c r="P26" s="44">
        <f>SUM(P4:P25)</f>
        <v>23.345252118472938</v>
      </c>
      <c r="Q26" s="42"/>
      <c r="R26" s="44">
        <f>AVERAGE(R4:R25)</f>
        <v>24223.323860328994</v>
      </c>
      <c r="S26" s="44">
        <f>AVERAGE(S4:S25)</f>
        <v>22504.992026582171</v>
      </c>
    </row>
    <row r="27" spans="1:19" ht="17.25" thickBot="1">
      <c r="O27" s="37"/>
      <c r="P27" s="37"/>
      <c r="Q27" s="37"/>
      <c r="R27" s="38"/>
      <c r="S27" s="44">
        <f>S26*C37*2/1000/1000</f>
        <v>15.787400015160976</v>
      </c>
    </row>
    <row r="28" spans="1:19" s="5" customFormat="1" ht="17.25" thickBot="1"/>
    <row r="29" spans="1:19" ht="50.25" thickBot="1">
      <c r="B29" s="170" t="s">
        <v>178</v>
      </c>
      <c r="C29" s="171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476.39486342085701</v>
      </c>
      <c r="P30" s="46">
        <f>S26</f>
        <v>22504.992026582171</v>
      </c>
      <c r="Q30" s="46">
        <f>P26</f>
        <v>23.345252118472938</v>
      </c>
      <c r="R30" s="46">
        <f>O26</f>
        <v>18.004289972299109</v>
      </c>
      <c r="S30" s="46">
        <f>S27</f>
        <v>15.787400015160976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12797362.133501695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QA</vt:lpstr>
      <vt:lpstr>ASPEN IN</vt:lpstr>
      <vt:lpstr>ASPEN T</vt:lpstr>
      <vt:lpstr>REPORT</vt:lpstr>
      <vt:lpstr>Pressure Distribution</vt:lpstr>
      <vt:lpstr>NB30MT ASPEN</vt:lpstr>
      <vt:lpstr>Versus with NTU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2021-07-07T09:07:44Z</dcterms:modified>
</cp:coreProperties>
</file>