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mand Planning" sheetId="1" r:id="rId4"/>
    <sheet state="visible" name="Sheet15" sheetId="2" r:id="rId5"/>
    <sheet state="visible" name="MPS" sheetId="3" r:id="rId6"/>
    <sheet state="visible" name="BOM" sheetId="4" r:id="rId7"/>
    <sheet state="visible" name="PS" sheetId="5" r:id="rId8"/>
  </sheets>
  <definedNames/>
  <calcPr/>
</workbook>
</file>

<file path=xl/sharedStrings.xml><?xml version="1.0" encoding="utf-8"?>
<sst xmlns="http://schemas.openxmlformats.org/spreadsheetml/2006/main" count="1018" uniqueCount="303">
  <si>
    <t>Contribution</t>
  </si>
  <si>
    <t>Time</t>
  </si>
  <si>
    <t>Tri-ply stainless-steel cookware set</t>
  </si>
  <si>
    <t>Non-stick hard-anodized fry-pan</t>
  </si>
  <si>
    <t>Smart multi-cooker / rice-pressure cooker (5 L)</t>
  </si>
  <si>
    <t>Variable-temperature electric kettle (1.7 L)</t>
  </si>
  <si>
    <t>Air-fryer / turbo convection oven (5 L)</t>
  </si>
  <si>
    <t>Product Category</t>
  </si>
  <si>
    <t>Estimated Europe Market Value (2024)</t>
  </si>
  <si>
    <t>Price (dollar)</t>
  </si>
  <si>
    <t>Products</t>
  </si>
  <si>
    <t>Weighted in 2024</t>
  </si>
  <si>
    <t>CAGR</t>
  </si>
  <si>
    <t>Tri-ply Stainless-steel Cookware Set</t>
  </si>
  <si>
    <t>$507.8 million</t>
  </si>
  <si>
    <t>Non-stick Hard-anodized Fry-pan</t>
  </si>
  <si>
    <t>$511.1 million</t>
  </si>
  <si>
    <t>Total</t>
  </si>
  <si>
    <t>Smart Multi-cooker / Rice-Pressure Cooker (5 L)</t>
  </si>
  <si>
    <t>$415.0 million</t>
  </si>
  <si>
    <t>Variable-temperature Electric Kettle (1.7 L)</t>
  </si>
  <si>
    <t>$198.4 million</t>
  </si>
  <si>
    <t>Air-fryer / Turbo-convection Oven (5 L)</t>
  </si>
  <si>
    <t>$136.5 million</t>
  </si>
  <si>
    <t>Total Estimated Market Value for These 5 Segments</t>
  </si>
  <si>
    <t>$1,768.8 million</t>
  </si>
  <si>
    <t>Products in 2024</t>
  </si>
  <si>
    <t>Products in 2025</t>
  </si>
  <si>
    <t>Products in 2026</t>
  </si>
  <si>
    <t>Products in 2027</t>
  </si>
  <si>
    <t>Products in 2028</t>
  </si>
  <si>
    <t>Products in 2029</t>
  </si>
  <si>
    <t>Products in 2030</t>
  </si>
  <si>
    <t/>
  </si>
  <si>
    <t>Lead time manufacturing: 8weeks</t>
  </si>
  <si>
    <t>Lead time delivery: 8weeks</t>
  </si>
  <si>
    <t>Statring from June</t>
  </si>
  <si>
    <t>Jun</t>
  </si>
  <si>
    <t>Jul</t>
  </si>
  <si>
    <t>Aug</t>
  </si>
  <si>
    <t>Sep</t>
  </si>
  <si>
    <t>Oct</t>
  </si>
  <si>
    <t>Nov</t>
  </si>
  <si>
    <t>Dec</t>
  </si>
  <si>
    <t>Production Quantity = Forecasted Demand + Safety Stock - Beginning Inventory</t>
  </si>
  <si>
    <t>Forecasted Demand</t>
  </si>
  <si>
    <t>Ending Inventory = Beginning Inventory + Production Quantity - Forecasted Demand (which simplifies to being equal to the Safety Stock)</t>
  </si>
  <si>
    <t>Safety Stock (25% of Forecast)</t>
  </si>
  <si>
    <t>Without any sales history, the initial forecast is an educated guess. A 25% buffer provides a strong safeguard against underestimating demand and losing out on initial sales momentum and customer goodwill.</t>
  </si>
  <si>
    <t>Beginning Inventory</t>
  </si>
  <si>
    <t>Production Quantity</t>
  </si>
  <si>
    <t>End inventory</t>
  </si>
  <si>
    <t>Jan</t>
  </si>
  <si>
    <t>Feb</t>
  </si>
  <si>
    <t>Mar</t>
  </si>
  <si>
    <t>Apr</t>
  </si>
  <si>
    <t>May</t>
  </si>
  <si>
    <t>Summary Total</t>
  </si>
  <si>
    <t>BOM</t>
  </si>
  <si>
    <t>Product</t>
  </si>
  <si>
    <t>Component Code</t>
  </si>
  <si>
    <t>Component Name</t>
  </si>
  <si>
    <t>Quantity Required</t>
  </si>
  <si>
    <t>Unit</t>
  </si>
  <si>
    <t>Packaging</t>
  </si>
  <si>
    <t>TRI_SS</t>
  </si>
  <si>
    <t>SS Body (3-layer)</t>
  </si>
  <si>
    <t>pcs</t>
  </si>
  <si>
    <t>1 unit</t>
  </si>
  <si>
    <t>TRI_GLA</t>
  </si>
  <si>
    <t>Glass Lid</t>
  </si>
  <si>
    <t>TRI_STA</t>
  </si>
  <si>
    <t>Stainless Handle</t>
  </si>
  <si>
    <t>TRI_RIV</t>
  </si>
  <si>
    <t>Rivets</t>
  </si>
  <si>
    <t>NON_ALU</t>
  </si>
  <si>
    <t>Aluminum Body</t>
  </si>
  <si>
    <t>NON_NON</t>
  </si>
  <si>
    <t>Non-stick Coating</t>
  </si>
  <si>
    <t>layer</t>
  </si>
  <si>
    <t>NON_HAN</t>
  </si>
  <si>
    <t>Handle</t>
  </si>
  <si>
    <t>NON_RIV</t>
  </si>
  <si>
    <t>Rivet</t>
  </si>
  <si>
    <t>SMA_OUT</t>
  </si>
  <si>
    <t>Outer Body</t>
  </si>
  <si>
    <t>SMA_INN</t>
  </si>
  <si>
    <t>Inner Pot</t>
  </si>
  <si>
    <t>SMA_HEA</t>
  </si>
  <si>
    <t>Heating Plate</t>
  </si>
  <si>
    <t>SMA_CON</t>
  </si>
  <si>
    <t>Control Panel</t>
  </si>
  <si>
    <t>SMA_LID</t>
  </si>
  <si>
    <t>Lid Gasket</t>
  </si>
  <si>
    <t>VAR_STA</t>
  </si>
  <si>
    <t>Stainless Steel Body</t>
  </si>
  <si>
    <t>VAR_HEA</t>
  </si>
  <si>
    <t>Heating Base</t>
  </si>
  <si>
    <t>VAR_TEM</t>
  </si>
  <si>
    <t>Temperature Sensor</t>
  </si>
  <si>
    <t>VAR_LID</t>
  </si>
  <si>
    <t>Lid</t>
  </si>
  <si>
    <t>VAR_HAN</t>
  </si>
  <si>
    <t>AIR_OUT</t>
  </si>
  <si>
    <t>Outer Shell</t>
  </si>
  <si>
    <t>AIR_FRY</t>
  </si>
  <si>
    <t>Frying Basket</t>
  </si>
  <si>
    <t>AIR_HEA</t>
  </si>
  <si>
    <t>Heating Element</t>
  </si>
  <si>
    <t>AIR_FAN</t>
  </si>
  <si>
    <t>Fan</t>
  </si>
  <si>
    <t>AIR_CON</t>
  </si>
  <si>
    <t>Control Knob</t>
  </si>
  <si>
    <t>SUPPLIERS PROFILE</t>
  </si>
  <si>
    <t>COMPONENTS PURCHASING PLANNING</t>
  </si>
  <si>
    <t>Material evaluation</t>
  </si>
  <si>
    <t>Bottleneck Materials</t>
  </si>
  <si>
    <t>Direct/ Core Competency</t>
  </si>
  <si>
    <t>1. Stainless Steel &amp; Inox Components</t>
  </si>
  <si>
    <t>Code</t>
  </si>
  <si>
    <t>Component</t>
  </si>
  <si>
    <t>Supplier</t>
  </si>
  <si>
    <t>Location</t>
  </si>
  <si>
    <t>Certifications</t>
  </si>
  <si>
    <t>Lead-time</t>
  </si>
  <si>
    <t>Currency Risk</t>
  </si>
  <si>
    <t>ESG Performance</t>
  </si>
  <si>
    <t>Inox Bếp Việt</t>
  </si>
  <si>
    <t>Ho Chi Minh City, VN</t>
  </si>
  <si>
    <t>ISO 9001, ISO 14001, FDA/EC food-grade</t>
  </si>
  <si>
    <t>3–4 weeks</t>
  </si>
  <si>
    <t>USD/VND moderate</t>
  </si>
  <si>
    <t>ISO 14001 environmental management; local community programs; employee welfare</t>
  </si>
  <si>
    <t>Hà Tiên Corporation</t>
  </si>
  <si>
    <t>Hanoi, VN</t>
  </si>
  <si>
    <t>ISO 9001, ISO 45001, food-grade</t>
  </si>
  <si>
    <t>4–6 weeks</t>
  </si>
  <si>
    <t>Energy-efficient processes; waste-recycling; OHSAS/ISO 45001 safety standards</t>
  </si>
  <si>
    <t>2. Aluminum &amp; Hard-Anodized Coating</t>
  </si>
  <si>
    <t>Nhôm Kim Anh</t>
  </si>
  <si>
    <t>ISO 9001, ISO 14001; ASTM/JIS anodized</t>
  </si>
  <si>
    <t>4–5 weeks</t>
  </si>
  <si>
    <t>USD exposure</t>
  </si>
  <si>
    <t>ISO 14001; water-recycling; active CSR programs</t>
  </si>
  <si>
    <t>Công ty Sơn An Phát</t>
  </si>
  <si>
    <t>Binh Duong, VN</t>
  </si>
  <si>
    <t>ISO 9001, RoHS, FDA-equivalent</t>
  </si>
  <si>
    <t>3 weeks</t>
  </si>
  <si>
    <t>VND-dominated</t>
  </si>
  <si>
    <t>Low VOC emissions; safe chemical handling; staff safety</t>
  </si>
  <si>
    <t>3. Electronic Components &amp; Heating Elements</t>
  </si>
  <si>
    <t>Commodity Materials</t>
  </si>
  <si>
    <t>Leverage Materials</t>
  </si>
  <si>
    <t>Smart Home Việt Nam</t>
  </si>
  <si>
    <t>ISO 9001, CE, UL, RoHS</t>
  </si>
  <si>
    <t>6–8 weeks</t>
  </si>
  <si>
    <t>USD moderate</t>
  </si>
  <si>
    <t>Responsible sourcing policy; moderate energy-efficiency measures</t>
  </si>
  <si>
    <t>Điện Lạnh Việt Pháp</t>
  </si>
  <si>
    <t>ISO 9001, FDA food-grade silicone</t>
  </si>
  <si>
    <t>5–7 weeks</t>
  </si>
  <si>
    <t>VND/USD mixed</t>
  </si>
  <si>
    <t>ISO 45001 workplace safety; waste reduction in manufacturing</t>
  </si>
  <si>
    <t>4. Heating Coils, Sensors &amp; Plastic Handles</t>
  </si>
  <si>
    <t>Tri-ply Stainless-steel Cookware Set
Non-stick Hard-anodized Fry-pan
Variable-temperature Electric Kettle (1.7 L)</t>
  </si>
  <si>
    <t>TRI_STA
NON_HAN
VAR_HAN</t>
  </si>
  <si>
    <t>Handle(s)</t>
  </si>
  <si>
    <t>Thái Dương Industrial</t>
  </si>
  <si>
    <t>ISO 9001, CE, RoHS</t>
  </si>
  <si>
    <t>5 weeks</t>
  </si>
  <si>
    <t>Energy-saving manufacturing; recyclable plastics initiative</t>
  </si>
  <si>
    <t>Quang Minh Engineering &amp; Trading</t>
  </si>
  <si>
    <t>ISO 9001, UL plastics</t>
  </si>
  <si>
    <t>4 weeks</t>
  </si>
  <si>
    <t>Restricted chemical use; fair labor practices</t>
  </si>
  <si>
    <t>5. Metal Housing, Fans &amp; Control Knobs</t>
  </si>
  <si>
    <t>Thiết Bị Nhà Bếp Việt</t>
  </si>
  <si>
    <t>ISO 9001, FDA food-contact, RoHS</t>
  </si>
  <si>
    <t>6 weeks</t>
  </si>
  <si>
    <t>ISO 14001 waste control; employee safety programs</t>
  </si>
  <si>
    <t>Linh Kiện Điện Tử Thiên Long</t>
  </si>
  <si>
    <t>Responsible supply chain; energy-efficient production methods</t>
  </si>
  <si>
    <t>6. Packaging Suppliers (2 recommended companies)</t>
  </si>
  <si>
    <t>Supplier Name</t>
  </si>
  <si>
    <t>Certifications &amp; Quality</t>
  </si>
  <si>
    <t>Highlights</t>
  </si>
  <si>
    <t>Boxes Vietnam (Boxes Vietnam Co., Ltd.)</t>
  </si>
  <si>
    <t>Ho Chi Minh City</t>
  </si>
  <si>
    <t>Free packaging design service, high-quality standards</t>
  </si>
  <si>
    <t>Supports design, experienced cooperating with major companies, offers convenient packaging solutions</t>
  </si>
  <si>
    <t>Doan Ket Packaging Co., Ltd.</t>
  </si>
  <si>
    <t>Hanoi</t>
  </si>
  <si>
    <t>High quality, compliant production lines, many years of experience</t>
  </si>
  <si>
    <t>Elegant packaging designs, partnerships with well-known brands, closed production system</t>
  </si>
  <si>
    <t>Comparison of supplier</t>
  </si>
  <si>
    <t>Category</t>
  </si>
  <si>
    <t>Cost Estimated</t>
  </si>
  <si>
    <t>Quality</t>
  </si>
  <si>
    <t>Delivery &amp; Reliability</t>
  </si>
  <si>
    <t>Precision</t>
  </si>
  <si>
    <t>Flexibility</t>
  </si>
  <si>
    <t>Aluminum &amp; Hard-Anodized</t>
  </si>
  <si>
    <t>49,000–73,500 VNĐ</t>
  </si>
  <si>
    <t>RoHS &amp; FDA-equivalent coating; very low VOCs</t>
  </si>
  <si>
    <t>Fastest lead time (3 weeks); reliable deliveries</t>
  </si>
  <si>
    <t>Excellent for non-stick coating thickness control</t>
  </si>
  <si>
    <t>Very flexible; custom jobs accepted frequently</t>
  </si>
  <si>
    <t>61,250–73,500 VNĐ</t>
  </si>
  <si>
    <t>ISO 9001, 14001; anodized to ASTM/JIS – high quality</t>
  </si>
  <si>
    <t>4–5 week lead; good consistency</t>
  </si>
  <si>
    <t>Good anodizing uniformity, minor warping on large lots</t>
  </si>
  <si>
    <t>Can adjust production mix monthly; high-volume preferred</t>
  </si>
  <si>
    <t>Electronics &amp; Heating</t>
  </si>
  <si>
    <t>147,000–220,500 VNĐ</t>
  </si>
  <si>
    <t>ISO 9001, CE, RoHS, UL certified – strong credibility</t>
  </si>
  <si>
    <t>6–8 week lead; schedule slippage possible</t>
  </si>
  <si>
    <t>Capable of multi-layer PCB but not best in class</t>
  </si>
  <si>
    <t>Can adapt firmware and redesign with notice</t>
  </si>
  <si>
    <t>98,000–147,000 VNĐ</t>
  </si>
  <si>
    <t>ISO 9001, FDA silicone – average quality electronics</t>
  </si>
  <si>
    <t>5–7 weeks; minor backlogs reported</t>
  </si>
  <si>
    <t>Acceptable for coils and sealing sets</t>
  </si>
  <si>
    <t>Some limitations in volume scaling</t>
  </si>
  <si>
    <t>Heating Coils &amp; Handles</t>
  </si>
  <si>
    <t>73,500–122,500 VNĐ</t>
  </si>
  <si>
    <t>CE, RoHS; energy-efficient production</t>
  </si>
  <si>
    <t>Reliable 5-week delivery from HCMC</t>
  </si>
  <si>
    <t>Good for sensor integration; low reject rate</t>
  </si>
  <si>
    <t>Capable of short-run or urgent replenishment</t>
  </si>
  <si>
    <t>Quang Minh Engineering</t>
  </si>
  <si>
    <t>19,600–24,500 VNĐ</t>
  </si>
  <si>
    <t>ISO 9001, UL plastics; safe but basic</t>
  </si>
  <si>
    <t>Stable lead-times (4 weeks)</t>
  </si>
  <si>
    <t>Less precise for multi-part assemblies</t>
  </si>
  <si>
    <t>Fair; flexible tooling, slower scale-up</t>
  </si>
  <si>
    <t>Metal Housing &amp; Fans</t>
  </si>
  <si>
    <t>36,750–49,000 VNĐ</t>
  </si>
  <si>
    <t>ISO 9001, CE, RoHS – strong for electronic fitments</t>
  </si>
  <si>
    <t>5–7 weeks; acceptable variance</t>
  </si>
  <si>
    <t>Meets fan balance and knob tolerances</t>
  </si>
  <si>
    <t>Flexible for knobs, less so for fan molds</t>
  </si>
  <si>
    <t>6 weeks lead-time; schedule adherence is average</t>
  </si>
  <si>
    <t>Fine for single-layer parts; coating may vary</t>
  </si>
  <si>
    <t>Moderate; not geared for rapid variant changes</t>
  </si>
  <si>
    <t>Boxes Vietnam</t>
  </si>
  <si>
    <t>19,600–29,400 VNĐ</t>
  </si>
  <si>
    <t>Custom packaging with high visual standards</t>
  </si>
  <si>
    <t>Very reliable; HCMC proximity advantage</t>
  </si>
  <si>
    <t>High precision box cutting &amp; finishing</t>
  </si>
  <si>
    <t>Supports prototyping and low-MOQ runs</t>
  </si>
  <si>
    <t>Doan Ket Packaging</t>
  </si>
  <si>
    <t>Good quality for export; long-standing experience</t>
  </si>
  <si>
    <t>Stable lead-times; known brand partner</t>
  </si>
  <si>
    <t>Consistent for cartons, eco-kraft less refined</t>
  </si>
  <si>
    <t>Moderate flexibility; less reactive to last-minute change</t>
  </si>
  <si>
    <t>Stainless Steel &amp; Inox</t>
  </si>
  <si>
    <t>200.000 – 250.000 VNĐ</t>
  </si>
  <si>
    <t>Certified ISO 9001, 14001, FDA/EC food-grade – consistent quality</t>
  </si>
  <si>
    <t>3–4 weeks lead-time; high reliability due to proximity (HCMC)</t>
  </si>
  <si>
    <t>Strong in fabricated parts; stable dimensional tolerances</t>
  </si>
  <si>
    <t>Moderate; can handle special runs but limited to current press tools</t>
  </si>
  <si>
    <t>180.000 – 230.000 VNĐ</t>
  </si>
  <si>
    <t>ISO 9001, 45001, food-grade; higher safety standards</t>
  </si>
  <si>
    <t>4–6 weeks lead; moderate reliability with longer route</t>
  </si>
  <si>
    <t>High consistency for cookware forming</t>
  </si>
  <si>
    <t>More process automation gives them better flexibility</t>
  </si>
  <si>
    <t>Choose core supplier</t>
  </si>
  <si>
    <t>Core Supplier</t>
  </si>
  <si>
    <t>Key Strengths</t>
  </si>
  <si>
    <t>Strategy Highlights</t>
  </si>
  <si>
    <t>Strategy to Expand Core Suppliers' Sourcing Scope</t>
  </si>
  <si>
    <t>Strategic Partnership</t>
  </si>
  <si>
    <t>High quality (ISO 9001 &amp; 45001), good cost structure, strong flexibility</t>
  </si>
  <si>
    <t>- 3% discount for &gt;200,000 sets/year
- Fixed 3-month forecast, scheduled container shipping
- 15-day payment terms</t>
  </si>
  <si>
    <t xml:space="preserve">Proposal: Expand to Aluminum &amp; Hard-Anodized Components
Reason: Hà Tiên has advanced metal processing capacity, automation, and flexible manufacturing.
Benefits: Reduce dependency on Nhôm Kim Anh and Sơn An Phát.
Simplify quality control with unified ISO 9001 standards.
Shared container shipments → lower logistics cost.
</t>
  </si>
  <si>
    <t>Sign a 3–5 year framework contract (blanket contract )twith minimum volume commitments to nsure long-term supply and stability
Involve them early in forecast planning and new product development to Deepen engagement and accountability
Conduct regular production audits and process improvement sessions to Improve quality and output efficiency
Support their adoption of ISO 14001 and carbon reduction targets to Align with sustainability goals</t>
  </si>
  <si>
    <t>High precision (sensor integration), reliable 5-week delivery, flexible for urgent orders</t>
  </si>
  <si>
    <t>- Include in 80% of Air-Fryer &amp; Kettle BOM
- 3-year MOU with rolling 6-month forecast
- +4% bonus for 2-week early delivery</t>
  </si>
  <si>
    <t xml:space="preserve">Proposal: Expand to include Sensors &amp; Silicone Components (currently from Điện Lạnh Việt Pháp)
Reason: Thái Dương already integrates sensors and uses recyclable plastics — suitable for expansion to silicone components.
Benefits: Shorter lead times and improved coordination by consolidating sensor + coil orders.
Higher compatibility between heating elements and sensors when produced in-house.
</t>
  </si>
  <si>
    <t>Sign a 3-year MOU with rolling 6-month forecast and priority ordering to Help them plan workforce and materials in advance
Implement a performance bonus program (4–5%) for early and error-free deliveries to Motivate consistent quality and timely fulfillment
Co-develop new products with integrated sensors and coils to Strengthen their technical value in supply chain
Propose investment in energy-efficient machinery, with 50% co-funding if KPIs are met to Foster shared ESG commitment</t>
  </si>
  <si>
    <t>High precision, HCMC proximity, customizable low-MOQ runs</t>
  </si>
  <si>
    <t>- Modular packaging across 3 products → ~20% cost reduction
- 30,000+ boxes/month with 5% discount
- Inner box logo placement as co-branding</t>
  </si>
  <si>
    <t>Proposal: Take over eco-kraft export packaging (currently supplied by Doan Ket Packaging)
Reason: Boxes Vietnam has precise box cutting and design capabilities — ideal for taking on eco-lines.
Benefits: Consistent branding with standardized logo and packaging formats.
Larger production volume → lower unit cost.</t>
  </si>
  <si>
    <t xml:space="preserve">Sign a 2-year contract with volume commitment of 30,000 boxes/month and tiered discount to Enable them to invest confidently in equipment and staff
Co-develop a modular packaging system for 3 key products to Reduce cost and increase operational efficiency
Launch a co-branding initiative with shared logo on boxes to Strengthen brand identity and supplier engagement
Collaborate on developing eco-kraft, environmentally friendly packaging lines to Elevate ESG branding and long-term sustainability profile
</t>
  </si>
  <si>
    <t xml:space="preserve"> Development Supplier</t>
  </si>
  <si>
    <t>High-volume capacity, ISO 9001/14001, consistent anodizing</t>
  </si>
  <si>
    <t>- Quarterly supplier scorecard tracking quality &amp; delivery
- Pilot monthly flexibility for product mix changes
- Volume incentives applied after 50,000 units/quarter</t>
  </si>
  <si>
    <t>Fastest lead time (3 weeks), low VOC coating, RoHS</t>
  </si>
  <si>
    <t>- Batch QC audits &amp; documentation support
- Short-term contract for coating test lots
- Feedback loop on coating thickness accuracy</t>
  </si>
  <si>
    <t>CE, RoHS, multi-layer PCB capable</t>
  </si>
  <si>
    <t>- Develop shared design library for firmware upgrades
- Integrate early in R&amp;D with bi-monthly feedback sessions
- Schedule-adjustable POs with buffer stock options</t>
  </si>
  <si>
    <t>FDA-certified silicone, consistent coil delivery</t>
  </si>
  <si>
    <t>- Support defect root-cause analysis sessions
- Offer secondary supplier risk-buffer positioning
- Trial implementation of visual inspection system</t>
  </si>
  <si>
    <t>UL plastics, fair delivery performance</t>
  </si>
  <si>
    <t>- Tooling improvement workshop support
- Introduce shared KPIs on defect and delay rate
- Flexible order sizing within 10% monthly range</t>
  </si>
  <si>
    <t>ISO 9001, CE, meets balance tolerance for fans</t>
  </si>
  <si>
    <t>- Collaborate on fan noise testing in anechoic booth
- Include in modular housing redesign trials
- Escalation plan for urgent SKUs</t>
  </si>
  <si>
    <t>Food-contact certified, average precision</t>
  </si>
  <si>
    <t>- Support powder coating upgrades &amp; visual standardization
- Co-plan safety stock with shared inventory goals
- Gradual increase in batch complexity</t>
  </si>
  <si>
    <t>Eco-kraft export quality, stable lead time</t>
  </si>
  <si>
    <t>- Promote eco-line adoption for flagship SKUs
- Start with niche product packaging runs
- Share rejected rate analysis for ongoing refinement</t>
  </si>
  <si>
    <t>FDA/EC grade, reliable short-distance supply</t>
  </si>
  <si>
    <t>- Provide design input support on new product variants
- Facilitate bi-monthly capacity check-in
- Shared platform for packaging improvement suggestions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</si>
</sst>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quot; &quot;mmm&quot; &quot;yyyy"/>
    <numFmt numFmtId="165" formatCode="0.000"/>
    <numFmt numFmtId="166" formatCode="0.0"/>
    <numFmt numFmtId="167" formatCode="d-m"/>
  </numFmts>
  <fonts count="27">
    <font>
      <sz val="10.0"/>
      <color rgb="FF000000"/>
      <name val="Arial"/>
      <scheme val="minor"/>
    </font>
    <font>
      <color theme="1"/>
      <name val="Arial"/>
      <scheme val="minor"/>
    </font>
    <font>
      <sz val="12.0"/>
      <color rgb="FF1B1C1D"/>
      <name val="'Google Sans Text'"/>
    </font>
    <font>
      <color theme="1"/>
      <name val="Arial"/>
    </font>
    <font>
      <sz val="11.0"/>
      <color theme="1"/>
      <name val="Arial"/>
    </font>
    <font>
      <sz val="11.0"/>
      <color theme="1"/>
      <name val="FkGroteskNeue"/>
    </font>
    <font>
      <b/>
      <sz val="11.0"/>
      <color rgb="FFFF0000"/>
      <name val="FkGroteskNeue"/>
    </font>
    <font>
      <b/>
      <color rgb="FFFF0000"/>
      <name val="Arial"/>
      <scheme val="minor"/>
    </font>
    <font>
      <sz val="11.0"/>
      <color theme="1"/>
      <name val="Arial"/>
      <scheme val="minor"/>
    </font>
    <font>
      <sz val="11.0"/>
      <color rgb="FF1A1C1E"/>
      <name val="Inter"/>
    </font>
    <font>
      <b/>
      <color theme="1"/>
      <name val="Arial"/>
    </font>
    <font>
      <b/>
      <color theme="1"/>
      <name val="Arial"/>
      <scheme val="minor"/>
    </font>
    <font>
      <b/>
      <sz val="11.0"/>
      <color rgb="FF000000"/>
      <name val="Calibri"/>
    </font>
    <font>
      <sz val="11.0"/>
      <color rgb="FF000000"/>
      <name val="Calibri"/>
    </font>
    <font/>
    <font>
      <sz val="11.0"/>
      <color rgb="FF1A1C1E"/>
      <name val="Arial"/>
    </font>
    <font>
      <sz val="11.0"/>
      <color rgb="FF1A1C1E"/>
      <name val="Arial"/>
      <scheme val="minor"/>
    </font>
    <font>
      <b/>
      <sz val="11.0"/>
      <color rgb="FF1A1C1E"/>
      <name val="Arial"/>
    </font>
    <font>
      <sz val="11.0"/>
      <color rgb="FF474747"/>
      <name val="Arial"/>
    </font>
    <font>
      <b/>
      <sz val="11.0"/>
      <color theme="1"/>
      <name val="Arial"/>
    </font>
    <font>
      <b/>
      <sz val="11.0"/>
      <color rgb="FFFF0000"/>
      <name val="Arial"/>
      <scheme val="minor"/>
    </font>
    <font>
      <b/>
      <sz val="11.0"/>
      <color theme="1"/>
      <name val="Arial"/>
      <scheme val="minor"/>
    </font>
    <font>
      <b/>
      <sz val="11.0"/>
      <color rgb="FFFF0000"/>
      <name val="Calibri"/>
    </font>
    <font>
      <sz val="11.0"/>
      <color rgb="FFFF0000"/>
      <name val="Calibri"/>
    </font>
    <font>
      <color theme="1"/>
      <name val="FkGroteskNeue"/>
    </font>
    <font>
      <b/>
      <color theme="1"/>
      <name val="FkGrotesk"/>
    </font>
    <font>
      <sz val="12.0"/>
      <color theme="1"/>
      <name val="FkGroteskNeue"/>
    </font>
  </fonts>
  <fills count="24">
    <fill>
      <patternFill patternType="none"/>
    </fill>
    <fill>
      <patternFill patternType="lightGray"/>
    </fill>
    <fill>
      <patternFill patternType="solid">
        <fgColor rgb="FF00FFFF"/>
        <bgColor rgb="FF00FFFF"/>
      </patternFill>
    </fill>
    <fill>
      <patternFill patternType="solid">
        <fgColor rgb="FFFCE5CD"/>
        <bgColor rgb="FFFCE5CD"/>
      </patternFill>
    </fill>
    <fill>
      <patternFill patternType="solid">
        <fgColor rgb="FFFCFCFC"/>
        <bgColor rgb="FFFCFCFC"/>
      </patternFill>
    </fill>
    <fill>
      <patternFill patternType="solid">
        <fgColor rgb="FFFFFF00"/>
        <bgColor rgb="FFFFFF00"/>
      </patternFill>
    </fill>
    <fill>
      <patternFill patternType="solid">
        <fgColor rgb="FFFFFFFF"/>
        <bgColor rgb="FFFFFFFF"/>
      </patternFill>
    </fill>
    <fill>
      <patternFill patternType="solid">
        <fgColor rgb="FFCCCCCC"/>
        <bgColor rgb="FFCCCCCC"/>
      </patternFill>
    </fill>
    <fill>
      <patternFill patternType="solid">
        <fgColor rgb="FFFF00FF"/>
        <bgColor rgb="FFFF00FF"/>
      </patternFill>
    </fill>
    <fill>
      <patternFill patternType="solid">
        <fgColor rgb="FFFF0000"/>
        <bgColor rgb="FFFF0000"/>
      </patternFill>
    </fill>
    <fill>
      <patternFill patternType="solid">
        <fgColor rgb="FFFF9900"/>
        <bgColor rgb="FFFF9900"/>
      </patternFill>
    </fill>
    <fill>
      <patternFill patternType="solid">
        <fgColor rgb="FF34A853"/>
        <bgColor rgb="FF34A853"/>
      </patternFill>
    </fill>
    <fill>
      <patternFill patternType="solid">
        <fgColor rgb="FFE6B8AF"/>
        <bgColor rgb="FFE6B8AF"/>
      </patternFill>
    </fill>
    <fill>
      <patternFill patternType="solid">
        <fgColor rgb="FFD0E0E3"/>
        <bgColor rgb="FFD0E0E3"/>
      </patternFill>
    </fill>
    <fill>
      <patternFill patternType="solid">
        <fgColor rgb="FF00FF00"/>
        <bgColor rgb="FF00FF00"/>
      </patternFill>
    </fill>
    <fill>
      <patternFill patternType="solid">
        <fgColor rgb="FF4A86E8"/>
        <bgColor rgb="FF4A86E8"/>
      </patternFill>
    </fill>
    <fill>
      <patternFill patternType="solid">
        <fgColor rgb="FF0000FF"/>
        <bgColor rgb="FF0000FF"/>
      </patternFill>
    </fill>
    <fill>
      <patternFill patternType="solid">
        <fgColor rgb="FF9900FF"/>
        <bgColor rgb="FF9900FF"/>
      </patternFill>
    </fill>
    <fill>
      <patternFill patternType="solid">
        <fgColor rgb="FFFFD966"/>
        <bgColor rgb="FFFFD966"/>
      </patternFill>
    </fill>
    <fill>
      <patternFill patternType="solid">
        <fgColor rgb="FFA2C4C9"/>
        <bgColor rgb="FFA2C4C9"/>
      </patternFill>
    </fill>
    <fill>
      <patternFill patternType="solid">
        <fgColor rgb="FF9FC5E8"/>
        <bgColor rgb="FF9FC5E8"/>
      </patternFill>
    </fill>
    <fill>
      <patternFill patternType="solid">
        <fgColor rgb="FF8E7CC3"/>
        <bgColor rgb="FF8E7CC3"/>
      </patternFill>
    </fill>
    <fill>
      <patternFill patternType="solid">
        <fgColor rgb="FFD9D2E9"/>
        <bgColor rgb="FFD9D2E9"/>
      </patternFill>
    </fill>
    <fill>
      <patternFill patternType="solid">
        <fgColor rgb="FFD9D9D9"/>
        <bgColor rgb="FFD9D9D9"/>
      </patternFill>
    </fill>
  </fills>
  <borders count="23">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border>
    <border>
      <right style="thin">
        <color rgb="FF000000"/>
      </right>
      <top style="thin">
        <color rgb="FF000000"/>
      </top>
      <bottom style="thin">
        <color rgb="FF000000"/>
      </bottom>
    </border>
    <border>
      <top style="thin">
        <color rgb="FF000000"/>
      </top>
      <bottom style="thin">
        <color rgb="FF000000"/>
      </bottom>
    </border>
    <border>
      <left style="thin">
        <color rgb="FF000000"/>
      </left>
    </border>
    <border>
      <left style="thin">
        <color rgb="FF000000"/>
      </left>
      <top style="thin">
        <color rgb="FF000000"/>
      </top>
    </border>
    <border>
      <top style="thin">
        <color rgb="FF000000"/>
      </top>
    </border>
    <border>
      <right style="thick">
        <color rgb="FF000000"/>
      </right>
      <top style="thin">
        <color rgb="FF000000"/>
      </top>
    </border>
    <border>
      <right style="thin">
        <color rgb="FF000000"/>
      </right>
      <top style="thin">
        <color rgb="FF000000"/>
      </top>
    </border>
    <border>
      <left style="thin">
        <color rgb="FF000000"/>
      </left>
      <right style="thin">
        <color rgb="FF000000"/>
      </right>
      <top style="thin">
        <color rgb="FF000000"/>
      </top>
    </border>
    <border>
      <right style="thick">
        <color rgb="FF000000"/>
      </right>
    </border>
    <border>
      <right style="thin">
        <color rgb="FF000000"/>
      </right>
    </border>
    <border>
      <left style="thick">
        <color rgb="FF000000"/>
      </left>
    </border>
    <border>
      <left style="thin">
        <color rgb="FF000000"/>
      </left>
      <top style="thick">
        <color rgb="FF000000"/>
      </top>
    </border>
    <border>
      <top style="thick">
        <color rgb="FF000000"/>
      </top>
    </border>
    <border>
      <right style="thick">
        <color rgb="FF000000"/>
      </right>
      <top style="thick">
        <color rgb="FF000000"/>
      </top>
    </border>
    <border>
      <right style="thin">
        <color rgb="FF000000"/>
      </right>
      <top style="thick">
        <color rgb="FF000000"/>
      </top>
    </border>
    <border>
      <left style="thin">
        <color rgb="FF000000"/>
      </left>
      <bottom style="thin">
        <color rgb="FF000000"/>
      </bottom>
    </border>
    <border>
      <bottom style="thin">
        <color rgb="FF000000"/>
      </bottom>
    </border>
    <border>
      <right style="thick">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16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0" xfId="0" applyAlignment="1" applyFont="1">
      <alignment readingOrder="0" vertical="center"/>
    </xf>
    <xf borderId="1" fillId="0" fontId="1" numFmtId="0" xfId="0" applyAlignment="1" applyBorder="1" applyFont="1">
      <alignment readingOrder="0" vertical="center"/>
    </xf>
    <xf borderId="1" fillId="0" fontId="1" numFmtId="0" xfId="0" applyAlignment="1" applyBorder="1" applyFont="1">
      <alignment readingOrder="0" shrinkToFit="0" vertical="center" wrapText="1"/>
    </xf>
    <xf borderId="1" fillId="0" fontId="1" numFmtId="0" xfId="0" applyAlignment="1" applyBorder="1" applyFont="1">
      <alignment vertical="center"/>
    </xf>
    <xf borderId="0" fillId="0" fontId="1" numFmtId="0" xfId="0" applyAlignment="1" applyFont="1">
      <alignment vertical="center"/>
    </xf>
    <xf borderId="0" fillId="0" fontId="1" numFmtId="3" xfId="0" applyAlignment="1" applyFont="1" applyNumberFormat="1">
      <alignment readingOrder="0" vertical="center"/>
    </xf>
    <xf borderId="0" fillId="0" fontId="1" numFmtId="9" xfId="0" applyAlignment="1" applyFont="1" applyNumberFormat="1">
      <alignment readingOrder="0"/>
    </xf>
    <xf borderId="1" fillId="0" fontId="1" numFmtId="164" xfId="0" applyAlignment="1" applyBorder="1" applyFont="1" applyNumberFormat="1">
      <alignment readingOrder="0"/>
    </xf>
    <xf borderId="1" fillId="0" fontId="1" numFmtId="1" xfId="0" applyBorder="1" applyFont="1" applyNumberFormat="1"/>
    <xf borderId="2" fillId="0" fontId="1" numFmtId="0" xfId="0" applyBorder="1" applyFont="1"/>
    <xf borderId="3" fillId="0" fontId="3" numFmtId="0" xfId="0" applyAlignment="1" applyBorder="1" applyFont="1">
      <alignment vertical="bottom"/>
    </xf>
    <xf borderId="4" fillId="0" fontId="3" numFmtId="0" xfId="0" applyAlignment="1" applyBorder="1" applyFont="1">
      <alignment vertical="bottom"/>
    </xf>
    <xf borderId="1" fillId="0" fontId="3" numFmtId="0" xfId="0" applyAlignment="1" applyBorder="1" applyFont="1">
      <alignment vertical="bottom"/>
    </xf>
    <xf borderId="1" fillId="0" fontId="3" numFmtId="0" xfId="0" applyAlignment="1" applyBorder="1" applyFont="1">
      <alignment readingOrder="0" vertical="bottom"/>
    </xf>
    <xf borderId="1" fillId="0" fontId="1" numFmtId="0" xfId="0" applyAlignment="1" applyBorder="1" applyFont="1">
      <alignment readingOrder="0"/>
    </xf>
    <xf borderId="1" fillId="0" fontId="4" numFmtId="3" xfId="0" applyAlignment="1" applyBorder="1" applyFont="1" applyNumberFormat="1">
      <alignment readingOrder="0"/>
    </xf>
    <xf borderId="1" fillId="0" fontId="5" numFmtId="3" xfId="0" applyAlignment="1" applyBorder="1" applyFont="1" applyNumberFormat="1">
      <alignment readingOrder="0"/>
    </xf>
    <xf borderId="1" fillId="0" fontId="1" numFmtId="10" xfId="0" applyAlignment="1" applyBorder="1" applyFont="1" applyNumberFormat="1">
      <alignment readingOrder="0"/>
    </xf>
    <xf borderId="0" fillId="0" fontId="1" numFmtId="1" xfId="0" applyFont="1" applyNumberFormat="1"/>
    <xf borderId="1" fillId="0" fontId="6" numFmtId="3" xfId="0" applyAlignment="1" applyBorder="1" applyFont="1" applyNumberFormat="1">
      <alignment readingOrder="0"/>
    </xf>
    <xf borderId="1" fillId="0" fontId="7" numFmtId="10" xfId="0" applyAlignment="1" applyBorder="1" applyFont="1" applyNumberFormat="1">
      <alignment readingOrder="0"/>
    </xf>
    <xf borderId="1" fillId="2" fontId="1" numFmtId="0" xfId="0" applyAlignment="1" applyBorder="1" applyFill="1" applyFont="1">
      <alignment readingOrder="0"/>
    </xf>
    <xf borderId="1" fillId="2" fontId="1" numFmtId="1" xfId="0" applyBorder="1" applyFont="1" applyNumberFormat="1"/>
    <xf borderId="2" fillId="3" fontId="1" numFmtId="1" xfId="0" applyBorder="1" applyFill="1" applyFont="1" applyNumberFormat="1"/>
    <xf borderId="0" fillId="0" fontId="8" numFmtId="9" xfId="0" applyAlignment="1" applyFont="1" applyNumberFormat="1">
      <alignment readingOrder="0"/>
    </xf>
    <xf borderId="1" fillId="0" fontId="3" numFmtId="3" xfId="0" applyAlignment="1" applyBorder="1" applyFont="1" applyNumberFormat="1">
      <alignment horizontal="right" vertical="bottom"/>
    </xf>
    <xf borderId="1" fillId="0" fontId="3" numFmtId="10" xfId="0" applyAlignment="1" applyBorder="1" applyFont="1" applyNumberFormat="1">
      <alignment horizontal="right" vertical="bottom"/>
    </xf>
    <xf borderId="0" fillId="0" fontId="3" numFmtId="3" xfId="0" applyAlignment="1" applyFont="1" applyNumberFormat="1">
      <alignment horizontal="right" vertical="bottom"/>
    </xf>
    <xf borderId="1" fillId="0" fontId="1" numFmtId="0" xfId="0" applyBorder="1" applyFont="1"/>
    <xf borderId="0" fillId="4" fontId="9" numFmtId="0" xfId="0" applyAlignment="1" applyFill="1" applyFont="1">
      <alignment horizontal="left" readingOrder="0"/>
    </xf>
    <xf borderId="1" fillId="0" fontId="1" numFmtId="3" xfId="0" applyAlignment="1" applyBorder="1" applyFont="1" applyNumberFormat="1">
      <alignment readingOrder="0"/>
    </xf>
    <xf borderId="1" fillId="0" fontId="10" numFmtId="0" xfId="0" applyAlignment="1" applyBorder="1" applyFont="1">
      <alignment vertical="bottom"/>
    </xf>
    <xf borderId="1" fillId="0" fontId="10" numFmtId="0" xfId="0" applyAlignment="1" applyBorder="1" applyFont="1">
      <alignment readingOrder="0" vertical="bottom"/>
    </xf>
    <xf borderId="1" fillId="0" fontId="11" numFmtId="0" xfId="0" applyAlignment="1" applyBorder="1" applyFont="1">
      <alignment readingOrder="0"/>
    </xf>
    <xf borderId="1" fillId="0" fontId="1" numFmtId="3" xfId="0" applyBorder="1" applyFont="1" applyNumberFormat="1"/>
    <xf borderId="0" fillId="0" fontId="1" numFmtId="165" xfId="0" applyFont="1" applyNumberFormat="1"/>
    <xf borderId="0" fillId="0" fontId="1" numFmtId="164" xfId="0" applyAlignment="1" applyFont="1" applyNumberFormat="1">
      <alignment readingOrder="0"/>
    </xf>
    <xf borderId="1" fillId="3" fontId="1" numFmtId="1" xfId="0" applyBorder="1" applyFont="1" applyNumberFormat="1"/>
    <xf borderId="1" fillId="0" fontId="10" numFmtId="3" xfId="0" applyAlignment="1" applyBorder="1" applyFont="1" applyNumberFormat="1">
      <alignment horizontal="right" vertical="bottom"/>
    </xf>
    <xf borderId="1" fillId="0" fontId="1" numFmtId="10" xfId="0" applyBorder="1" applyFont="1" applyNumberFormat="1"/>
    <xf borderId="0" fillId="0" fontId="11" numFmtId="0" xfId="0" applyAlignment="1" applyFont="1">
      <alignment readingOrder="0"/>
    </xf>
    <xf borderId="0" fillId="0" fontId="12" numFmtId="0" xfId="0" applyAlignment="1" applyFont="1">
      <alignment horizontal="center" readingOrder="0" shrinkToFit="0" vertical="top" wrapText="0"/>
    </xf>
    <xf borderId="0" fillId="0" fontId="13" numFmtId="0" xfId="0" applyAlignment="1" applyFont="1">
      <alignment readingOrder="0" shrinkToFit="0" vertical="bottom" wrapText="0"/>
    </xf>
    <xf borderId="0" fillId="0" fontId="13" numFmtId="0" xfId="0" applyAlignment="1" applyFont="1">
      <alignment horizontal="right" readingOrder="0" shrinkToFit="0" vertical="bottom" wrapText="0"/>
    </xf>
    <xf borderId="0" fillId="0" fontId="1" numFmtId="9" xfId="0" applyFont="1" applyNumberFormat="1"/>
    <xf borderId="0" fillId="0" fontId="11" numFmtId="0" xfId="0" applyAlignment="1" applyFont="1">
      <alignment horizontal="center" readingOrder="0"/>
    </xf>
    <xf borderId="0" fillId="4" fontId="9" numFmtId="0" xfId="0" applyAlignment="1" applyFont="1">
      <alignment readingOrder="0"/>
    </xf>
    <xf borderId="0" fillId="4" fontId="9" numFmtId="9" xfId="0" applyAlignment="1" applyFont="1" applyNumberFormat="1">
      <alignment readingOrder="0"/>
    </xf>
    <xf borderId="2" fillId="0" fontId="4" numFmtId="0" xfId="0" applyAlignment="1" applyBorder="1" applyFont="1">
      <alignment horizontal="center" vertical="bottom"/>
    </xf>
    <xf borderId="5" fillId="0" fontId="14" numFmtId="0" xfId="0" applyBorder="1" applyFont="1"/>
    <xf borderId="6" fillId="0" fontId="4" numFmtId="0" xfId="0" applyAlignment="1" applyBorder="1" applyFont="1">
      <alignment horizontal="center" vertical="bottom"/>
    </xf>
    <xf borderId="0" fillId="0" fontId="4" numFmtId="0" xfId="0" applyAlignment="1" applyFont="1">
      <alignment horizontal="center" vertical="bottom"/>
    </xf>
    <xf borderId="0" fillId="0" fontId="1" numFmtId="1" xfId="0" applyAlignment="1" applyFont="1" applyNumberFormat="1">
      <alignment readingOrder="0"/>
    </xf>
    <xf borderId="2" fillId="0" fontId="1" numFmtId="0" xfId="0" applyAlignment="1" applyBorder="1" applyFont="1">
      <alignment horizontal="center" readingOrder="0" shrinkToFit="0" vertical="center" wrapText="1"/>
    </xf>
    <xf borderId="4" fillId="0" fontId="14" numFmtId="0" xfId="0" applyBorder="1" applyFont="1"/>
    <xf borderId="0" fillId="0" fontId="3" numFmtId="0" xfId="0" applyAlignment="1" applyFont="1">
      <alignment vertical="bottom"/>
    </xf>
    <xf borderId="0" fillId="0" fontId="3" numFmtId="0" xfId="0" applyAlignment="1" applyFont="1">
      <alignment readingOrder="0" vertical="bottom"/>
    </xf>
    <xf borderId="0" fillId="5" fontId="10" numFmtId="0" xfId="0" applyAlignment="1" applyFill="1" applyFont="1">
      <alignment horizontal="center" vertical="bottom"/>
    </xf>
    <xf borderId="0" fillId="6" fontId="15" numFmtId="0" xfId="0" applyAlignment="1" applyFill="1" applyFont="1">
      <alignment vertical="bottom"/>
    </xf>
    <xf borderId="0" fillId="6" fontId="16" numFmtId="0" xfId="0" applyAlignment="1" applyFont="1">
      <alignment readingOrder="0"/>
    </xf>
    <xf borderId="1" fillId="7" fontId="3" numFmtId="0" xfId="0" applyAlignment="1" applyBorder="1" applyFill="1" applyFont="1">
      <alignment vertical="bottom"/>
    </xf>
    <xf borderId="1" fillId="8" fontId="3" numFmtId="0" xfId="0" applyAlignment="1" applyBorder="1" applyFill="1" applyFont="1">
      <alignment vertical="bottom"/>
    </xf>
    <xf borderId="1" fillId="9" fontId="3" numFmtId="0" xfId="0" applyAlignment="1" applyBorder="1" applyFill="1" applyFont="1">
      <alignment vertical="bottom"/>
    </xf>
    <xf borderId="1" fillId="10" fontId="3" numFmtId="0" xfId="0" applyAlignment="1" applyBorder="1" applyFill="1" applyFont="1">
      <alignment vertical="bottom"/>
    </xf>
    <xf borderId="1" fillId="11" fontId="3" numFmtId="0" xfId="0" applyAlignment="1" applyBorder="1" applyFill="1" applyFont="1">
      <alignment vertical="bottom"/>
    </xf>
    <xf borderId="1" fillId="7" fontId="3" numFmtId="0" xfId="0" applyAlignment="1" applyBorder="1" applyFont="1">
      <alignment vertical="bottom"/>
    </xf>
    <xf borderId="1" fillId="12" fontId="3" numFmtId="0" xfId="0" applyAlignment="1" applyBorder="1" applyFill="1" applyFont="1">
      <alignment vertical="bottom"/>
    </xf>
    <xf borderId="1" fillId="13" fontId="3" numFmtId="0" xfId="0" applyAlignment="1" applyBorder="1" applyFill="1" applyFont="1">
      <alignment vertical="bottom"/>
    </xf>
    <xf borderId="0" fillId="0" fontId="3" numFmtId="0" xfId="0" applyAlignment="1" applyFont="1">
      <alignment vertical="bottom"/>
    </xf>
    <xf borderId="1" fillId="7" fontId="17" numFmtId="0" xfId="0" applyAlignment="1" applyBorder="1" applyFont="1">
      <alignment vertical="bottom"/>
    </xf>
    <xf borderId="1" fillId="0" fontId="3" numFmtId="1" xfId="0" applyAlignment="1" applyBorder="1" applyFont="1" applyNumberFormat="1">
      <alignment horizontal="right" readingOrder="0" vertical="bottom"/>
    </xf>
    <xf borderId="1" fillId="0" fontId="3" numFmtId="1" xfId="0" applyAlignment="1" applyBorder="1" applyFont="1" applyNumberFormat="1">
      <alignment horizontal="right" vertical="bottom"/>
    </xf>
    <xf borderId="1" fillId="0" fontId="3" numFmtId="0" xfId="0" applyAlignment="1" applyBorder="1" applyFont="1">
      <alignment horizontal="right" readingOrder="0" vertical="bottom"/>
    </xf>
    <xf borderId="0" fillId="0" fontId="4" numFmtId="0" xfId="0" applyAlignment="1" applyFont="1">
      <alignment vertical="bottom"/>
    </xf>
    <xf borderId="0" fillId="0" fontId="8" numFmtId="0" xfId="0" applyAlignment="1" applyFont="1">
      <alignment readingOrder="0"/>
    </xf>
    <xf borderId="0" fillId="6" fontId="18" numFmtId="0" xfId="0" applyAlignment="1" applyFont="1">
      <alignment readingOrder="0"/>
    </xf>
    <xf borderId="1" fillId="0" fontId="3" numFmtId="1" xfId="0" applyAlignment="1" applyBorder="1" applyFont="1" applyNumberFormat="1">
      <alignment vertical="bottom"/>
    </xf>
    <xf borderId="0" fillId="0" fontId="3" numFmtId="1" xfId="0" applyAlignment="1" applyFont="1" applyNumberFormat="1">
      <alignment vertical="bottom"/>
    </xf>
    <xf borderId="1" fillId="7" fontId="19" numFmtId="0" xfId="0" applyAlignment="1" applyBorder="1" applyFont="1">
      <alignment vertical="bottom"/>
    </xf>
    <xf borderId="2" fillId="5" fontId="10" numFmtId="0" xfId="0" applyAlignment="1" applyBorder="1" applyFont="1">
      <alignment horizontal="center" vertical="bottom"/>
    </xf>
    <xf borderId="1" fillId="14" fontId="3" numFmtId="0" xfId="0" applyAlignment="1" applyBorder="1" applyFill="1" applyFont="1">
      <alignment vertical="bottom"/>
    </xf>
    <xf borderId="1" fillId="2" fontId="3" numFmtId="0" xfId="0" applyAlignment="1" applyBorder="1" applyFont="1">
      <alignment vertical="bottom"/>
    </xf>
    <xf borderId="1" fillId="15" fontId="3" numFmtId="0" xfId="0" applyAlignment="1" applyBorder="1" applyFill="1" applyFont="1">
      <alignment vertical="bottom"/>
    </xf>
    <xf borderId="1" fillId="16" fontId="3" numFmtId="0" xfId="0" applyAlignment="1" applyBorder="1" applyFill="1" applyFont="1">
      <alignment vertical="bottom"/>
    </xf>
    <xf borderId="1" fillId="17" fontId="3" numFmtId="0" xfId="0" applyAlignment="1" applyBorder="1" applyFill="1" applyFont="1">
      <alignment vertical="bottom"/>
    </xf>
    <xf borderId="1" fillId="0" fontId="3" numFmtId="166" xfId="0" applyAlignment="1" applyBorder="1" applyFont="1" applyNumberFormat="1">
      <alignment horizontal="right" readingOrder="0" vertical="bottom"/>
    </xf>
    <xf borderId="0" fillId="7" fontId="20" numFmtId="0" xfId="0" applyAlignment="1" applyFont="1">
      <alignment readingOrder="0"/>
    </xf>
    <xf borderId="0" fillId="0" fontId="21" numFmtId="0" xfId="0" applyAlignment="1" applyFont="1">
      <alignment readingOrder="0"/>
    </xf>
    <xf borderId="0" fillId="18" fontId="1" numFmtId="0" xfId="0" applyAlignment="1" applyFill="1" applyFont="1">
      <alignment readingOrder="0"/>
    </xf>
    <xf borderId="0" fillId="19" fontId="1" numFmtId="0" xfId="0" applyAlignment="1" applyFill="1" applyFont="1">
      <alignment readingOrder="0"/>
    </xf>
    <xf borderId="0" fillId="20" fontId="1" numFmtId="0" xfId="0" applyAlignment="1" applyFill="1" applyFont="1">
      <alignment readingOrder="0"/>
    </xf>
    <xf borderId="0" fillId="21" fontId="1" numFmtId="0" xfId="0" applyAlignment="1" applyFill="1" applyFont="1">
      <alignment readingOrder="0"/>
    </xf>
    <xf borderId="0" fillId="22" fontId="1" numFmtId="0" xfId="0" applyAlignment="1" applyFill="1" applyFont="1">
      <alignment readingOrder="0"/>
    </xf>
    <xf borderId="0" fillId="23" fontId="21" numFmtId="0" xfId="0" applyAlignment="1" applyFill="1" applyFont="1">
      <alignment readingOrder="0"/>
    </xf>
    <xf borderId="1" fillId="3" fontId="12" numFmtId="0" xfId="0" applyAlignment="1" applyBorder="1" applyFont="1">
      <alignment horizontal="center" readingOrder="0" shrinkToFit="0" vertical="top" wrapText="0"/>
    </xf>
    <xf borderId="4" fillId="3" fontId="12" numFmtId="0" xfId="0" applyAlignment="1" applyBorder="1" applyFont="1">
      <alignment horizontal="center" readingOrder="0" shrinkToFit="0" vertical="top" wrapText="0"/>
    </xf>
    <xf borderId="4" fillId="3" fontId="22" numFmtId="0" xfId="0" applyAlignment="1" applyBorder="1" applyFont="1">
      <alignment horizontal="center" readingOrder="0" shrinkToFit="0" vertical="top" wrapText="0"/>
    </xf>
    <xf borderId="0" fillId="0" fontId="23" numFmtId="0" xfId="0" applyAlignment="1" applyFont="1">
      <alignment readingOrder="0" shrinkToFit="0" vertical="bottom" wrapText="0"/>
    </xf>
    <xf borderId="0" fillId="0" fontId="1"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vertical="top"/>
    </xf>
    <xf borderId="0" fillId="0" fontId="3" numFmtId="0" xfId="0" applyAlignment="1" applyFont="1">
      <alignment vertical="top"/>
    </xf>
    <xf borderId="0" fillId="2" fontId="11" numFmtId="0" xfId="0" applyAlignment="1" applyFont="1">
      <alignment horizontal="center" readingOrder="0"/>
    </xf>
    <xf borderId="0" fillId="0" fontId="3" numFmtId="0" xfId="0" applyAlignment="1" applyFont="1">
      <alignment readingOrder="0"/>
    </xf>
    <xf borderId="0" fillId="0" fontId="24" numFmtId="0" xfId="0" applyAlignment="1" applyFont="1">
      <alignment horizontal="left" readingOrder="0" vertical="top"/>
    </xf>
    <xf borderId="0" fillId="0" fontId="3" numFmtId="0" xfId="0" applyAlignment="1" applyFont="1">
      <alignment horizontal="center" readingOrder="0" vertical="top"/>
    </xf>
    <xf borderId="0" fillId="0" fontId="1" numFmtId="1" xfId="0" applyAlignment="1" applyFont="1" applyNumberFormat="1">
      <alignment horizontal="center" readingOrder="0"/>
    </xf>
    <xf borderId="0" fillId="0" fontId="3" numFmtId="1" xfId="0" applyAlignment="1" applyFont="1" applyNumberFormat="1">
      <alignment horizontal="center" readingOrder="0" vertical="top"/>
    </xf>
    <xf borderId="7" fillId="5" fontId="11" numFmtId="0" xfId="0" applyAlignment="1" applyBorder="1" applyFont="1">
      <alignment horizontal="center" readingOrder="0"/>
    </xf>
    <xf borderId="8" fillId="0" fontId="14" numFmtId="0" xfId="0" applyBorder="1" applyFont="1"/>
    <xf borderId="9" fillId="0" fontId="14" numFmtId="0" xfId="0" applyBorder="1" applyFont="1"/>
    <xf borderId="8" fillId="5" fontId="11" numFmtId="0" xfId="0" applyAlignment="1" applyBorder="1" applyFont="1">
      <alignment horizontal="center" readingOrder="0"/>
    </xf>
    <xf borderId="10" fillId="0" fontId="14" numFmtId="0" xfId="0" applyBorder="1" applyFont="1"/>
    <xf borderId="0" fillId="0" fontId="25" numFmtId="0" xfId="0" applyAlignment="1" applyFont="1">
      <alignment readingOrder="0"/>
    </xf>
    <xf borderId="11" fillId="3" fontId="12" numFmtId="0" xfId="0" applyAlignment="1" applyBorder="1" applyFont="1">
      <alignment horizontal="center" readingOrder="0" shrinkToFit="0" vertical="center" wrapText="0"/>
    </xf>
    <xf borderId="10" fillId="3" fontId="12" numFmtId="0" xfId="0" applyAlignment="1" applyBorder="1" applyFont="1">
      <alignment horizontal="center" readingOrder="0" shrinkToFit="0" vertical="center" wrapText="0"/>
    </xf>
    <xf borderId="1" fillId="3" fontId="10" numFmtId="0" xfId="0" applyAlignment="1" applyBorder="1" applyFont="1">
      <alignment horizontal="center" readingOrder="0" vertical="center"/>
    </xf>
    <xf borderId="1" fillId="3" fontId="11" numFmtId="1" xfId="0" applyAlignment="1" applyBorder="1" applyFont="1" applyNumberFormat="1">
      <alignment horizontal="center" readingOrder="0" vertical="center"/>
    </xf>
    <xf borderId="1" fillId="3" fontId="10" numFmtId="1" xfId="0" applyAlignment="1" applyBorder="1" applyFont="1" applyNumberFormat="1">
      <alignment horizontal="center" readingOrder="0" vertical="center"/>
    </xf>
    <xf borderId="6" fillId="0" fontId="11" numFmtId="0" xfId="0" applyAlignment="1" applyBorder="1" applyFont="1">
      <alignment horizontal="center" readingOrder="0"/>
    </xf>
    <xf borderId="12" fillId="0" fontId="11" numFmtId="0" xfId="0" applyAlignment="1" applyBorder="1" applyFont="1">
      <alignment horizontal="center" readingOrder="0"/>
    </xf>
    <xf borderId="13" fillId="0" fontId="11" numFmtId="0" xfId="0" applyAlignment="1" applyBorder="1" applyFont="1">
      <alignment horizontal="center" readingOrder="0"/>
    </xf>
    <xf borderId="1" fillId="0" fontId="24" numFmtId="0" xfId="0" applyAlignment="1" applyBorder="1" applyFont="1">
      <alignment horizontal="left" readingOrder="0" vertical="top"/>
    </xf>
    <xf borderId="1" fillId="0" fontId="13" numFmtId="0" xfId="0" applyAlignment="1" applyBorder="1" applyFont="1">
      <alignment readingOrder="0" shrinkToFit="0" vertical="bottom" wrapText="0"/>
    </xf>
    <xf borderId="4" fillId="0" fontId="24" numFmtId="3" xfId="0" applyAlignment="1" applyBorder="1" applyFont="1" applyNumberFormat="1">
      <alignment readingOrder="0"/>
    </xf>
    <xf borderId="1" fillId="0" fontId="1" numFmtId="1" xfId="0" applyAlignment="1" applyBorder="1" applyFont="1" applyNumberFormat="1">
      <alignment readingOrder="0"/>
    </xf>
    <xf borderId="1" fillId="0" fontId="24" numFmtId="1" xfId="0" applyAlignment="1" applyBorder="1" applyFont="1" applyNumberFormat="1">
      <alignment readingOrder="0"/>
    </xf>
    <xf borderId="0" fillId="0" fontId="24" numFmtId="3" xfId="0" applyAlignment="1" applyFont="1" applyNumberFormat="1">
      <alignment readingOrder="0"/>
    </xf>
    <xf borderId="6" fillId="0" fontId="13" numFmtId="0" xfId="0" applyAlignment="1" applyBorder="1" applyFont="1">
      <alignment readingOrder="0" shrinkToFit="0" vertical="bottom" wrapText="0"/>
    </xf>
    <xf borderId="14" fillId="0" fontId="13" numFmtId="0" xfId="0" applyAlignment="1" applyBorder="1" applyFont="1">
      <alignment readingOrder="0" shrinkToFit="0" vertical="bottom" wrapText="0"/>
    </xf>
    <xf borderId="13" fillId="0" fontId="1" numFmtId="0" xfId="0" applyAlignment="1" applyBorder="1" applyFont="1">
      <alignment readingOrder="0"/>
    </xf>
    <xf borderId="1" fillId="0" fontId="24" numFmtId="0" xfId="0" applyAlignment="1" applyBorder="1" applyFont="1">
      <alignment readingOrder="0"/>
    </xf>
    <xf borderId="6" fillId="0" fontId="1" numFmtId="0" xfId="0" applyBorder="1" applyFont="1"/>
    <xf borderId="12" fillId="0" fontId="1" numFmtId="0" xfId="0" applyBorder="1" applyFont="1"/>
    <xf borderId="15" fillId="5" fontId="11" numFmtId="0" xfId="0" applyAlignment="1" applyBorder="1" applyFont="1">
      <alignment horizontal="center" readingOrder="0"/>
    </xf>
    <xf borderId="16" fillId="0" fontId="14" numFmtId="0" xfId="0" applyBorder="1" applyFont="1"/>
    <xf borderId="17" fillId="0" fontId="14" numFmtId="0" xfId="0" applyBorder="1" applyFont="1"/>
    <xf borderId="16" fillId="5" fontId="11" numFmtId="0" xfId="0" applyAlignment="1" applyBorder="1" applyFont="1">
      <alignment horizontal="center" readingOrder="0"/>
    </xf>
    <xf borderId="18" fillId="0" fontId="14" numFmtId="0" xfId="0" applyBorder="1" applyFont="1"/>
    <xf borderId="12" fillId="0" fontId="1" numFmtId="0" xfId="0" applyAlignment="1" applyBorder="1" applyFont="1">
      <alignment readingOrder="0"/>
    </xf>
    <xf borderId="6" fillId="0" fontId="1" numFmtId="0" xfId="0" applyAlignment="1" applyBorder="1" applyFont="1">
      <alignment readingOrder="0"/>
    </xf>
    <xf borderId="1" fillId="0" fontId="24" numFmtId="3" xfId="0" applyAlignment="1" applyBorder="1" applyFont="1" applyNumberFormat="1">
      <alignment readingOrder="0"/>
    </xf>
    <xf borderId="13" fillId="0" fontId="1" numFmtId="0" xfId="0" applyBorder="1" applyFont="1"/>
    <xf borderId="19" fillId="0" fontId="13" numFmtId="0" xfId="0" applyAlignment="1" applyBorder="1" applyFont="1">
      <alignment readingOrder="0" shrinkToFit="0" vertical="bottom" wrapText="0"/>
    </xf>
    <xf borderId="20" fillId="0" fontId="1" numFmtId="0" xfId="0" applyAlignment="1" applyBorder="1" applyFont="1">
      <alignment readingOrder="0"/>
    </xf>
    <xf borderId="21" fillId="0" fontId="1" numFmtId="0" xfId="0" applyAlignment="1" applyBorder="1" applyFont="1">
      <alignment readingOrder="0"/>
    </xf>
    <xf borderId="20" fillId="0" fontId="1" numFmtId="0" xfId="0" applyBorder="1" applyFont="1"/>
    <xf borderId="22" fillId="0" fontId="1" numFmtId="0" xfId="0" applyBorder="1" applyFont="1"/>
    <xf borderId="0" fillId="0" fontId="24" numFmtId="167" xfId="0" applyAlignment="1" applyFont="1" applyNumberFormat="1">
      <alignment readingOrder="0"/>
    </xf>
    <xf borderId="0" fillId="0" fontId="24" numFmtId="0" xfId="0" applyAlignment="1" applyFont="1">
      <alignment readingOrder="0"/>
    </xf>
    <xf borderId="0" fillId="0" fontId="26" numFmtId="0" xfId="0" applyFont="1"/>
    <xf borderId="0" fillId="0" fontId="10" numFmtId="0" xfId="0" applyAlignment="1" applyFont="1">
      <alignment readingOrder="0"/>
    </xf>
    <xf borderId="2" fillId="0" fontId="24" numFmtId="0" xfId="0" applyAlignment="1" applyBorder="1" applyFont="1">
      <alignment horizontal="left" readingOrder="0" vertical="top"/>
    </xf>
    <xf borderId="2" fillId="0" fontId="24" numFmtId="0" xfId="0" applyAlignment="1" applyBorder="1" applyFont="1">
      <alignment readingOrder="0"/>
    </xf>
    <xf borderId="1" fillId="0" fontId="12" numFmtId="0" xfId="0" applyAlignment="1" applyBorder="1" applyFont="1">
      <alignment horizontal="center" readingOrder="0" shrinkToFit="0" vertical="top" wrapText="0"/>
    </xf>
    <xf borderId="4" fillId="0" fontId="12" numFmtId="0" xfId="0" applyAlignment="1" applyBorder="1" applyFont="1">
      <alignment horizontal="center" readingOrder="0" shrinkToFit="0" vertical="top" wrapText="0"/>
    </xf>
    <xf borderId="0" fillId="0" fontId="0" numFmtId="0" xfId="0" applyAlignment="1" applyFont="1">
      <alignment readingOrder="0"/>
    </xf>
    <xf borderId="13" fillId="0" fontId="13" numFmtId="0" xfId="0" applyAlignment="1" applyBorder="1" applyFont="1">
      <alignment readingOrder="0" shrinkToFit="0" vertical="bottom" wrapText="0"/>
    </xf>
    <xf borderId="20" fillId="0" fontId="13" numFmtId="0" xfId="0" applyAlignment="1" applyBorder="1" applyFont="1">
      <alignment readingOrder="0" shrinkToFit="0" vertical="bottom" wrapText="0"/>
    </xf>
    <xf borderId="20" fillId="0" fontId="0" numFmtId="0" xfId="0" applyAlignment="1" applyBorder="1" applyFont="1">
      <alignment readingOrder="0"/>
    </xf>
    <xf borderId="22" fillId="0" fontId="13" numFmtId="0" xfId="0" applyAlignment="1" applyBorder="1" applyFont="1">
      <alignment readingOrder="0" shrinkToFit="0" vertical="bottom" wrapText="0"/>
    </xf>
    <xf borderId="1" fillId="0" fontId="11" numFmtId="0" xfId="0" applyAlignment="1" applyBorder="1" applyFont="1">
      <alignment horizontal="center" readingOrder="0"/>
    </xf>
    <xf borderId="22" fillId="0" fontId="1" numFmtId="0" xfId="0" applyAlignment="1" applyBorder="1" applyFont="1">
      <alignment readingOrder="0"/>
    </xf>
    <xf borderId="0" fillId="0" fontId="1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0.88"/>
    <col customWidth="1" min="2" max="2" width="8.75"/>
    <col customWidth="1" min="3" max="3" width="13.0"/>
    <col customWidth="1" min="4" max="4" width="12.75"/>
    <col customWidth="1" min="5" max="5" width="15.38"/>
    <col customWidth="1" min="6" max="6" width="11.88"/>
    <col customWidth="1" min="7" max="7" width="12.0"/>
    <col customWidth="1" min="8" max="8" width="9.63"/>
    <col customWidth="1" min="9" max="9" width="8.88"/>
    <col customWidth="1" min="10" max="10" width="39.38"/>
    <col customWidth="1" min="11" max="11" width="30.5"/>
    <col customWidth="1" min="12" max="12" width="11.13"/>
    <col customWidth="1" min="13" max="13" width="14.0"/>
    <col customWidth="1" min="14" max="14" width="14.88"/>
    <col customWidth="1" min="15" max="16" width="14.38"/>
    <col customWidth="1" min="17" max="17" width="15.25"/>
    <col customWidth="1" min="18" max="18" width="15.38"/>
    <col customWidth="1" min="19" max="19" width="53.5"/>
    <col customWidth="1" min="20" max="20" width="17.25"/>
    <col customWidth="1" min="29" max="29" width="8.63"/>
  </cols>
  <sheetData>
    <row r="1">
      <c r="C1" s="1"/>
      <c r="D1" s="1"/>
      <c r="E1" s="1"/>
      <c r="F1" s="2"/>
      <c r="G1" s="1"/>
    </row>
    <row r="2">
      <c r="A2" s="3" t="s">
        <v>0</v>
      </c>
      <c r="B2" s="4" t="s">
        <v>1</v>
      </c>
      <c r="C2" s="5" t="s">
        <v>2</v>
      </c>
      <c r="D2" s="5" t="s">
        <v>3</v>
      </c>
      <c r="E2" s="5" t="s">
        <v>4</v>
      </c>
      <c r="F2" s="5" t="s">
        <v>5</v>
      </c>
      <c r="G2" s="5" t="s">
        <v>6</v>
      </c>
      <c r="H2" s="6"/>
      <c r="I2" s="7"/>
      <c r="J2" s="7"/>
      <c r="K2" s="7"/>
      <c r="L2" s="7"/>
      <c r="M2" s="7"/>
      <c r="N2" s="7"/>
      <c r="O2" s="8"/>
      <c r="P2" s="8"/>
      <c r="Q2" s="8"/>
      <c r="R2" s="8"/>
      <c r="S2" s="7"/>
      <c r="T2" s="7"/>
      <c r="U2" s="7"/>
      <c r="V2" s="7"/>
      <c r="W2" s="7"/>
      <c r="X2" s="7"/>
      <c r="Y2" s="7"/>
      <c r="Z2" s="7"/>
      <c r="AA2" s="7"/>
      <c r="AB2" s="7"/>
      <c r="AC2" s="7"/>
    </row>
    <row r="3">
      <c r="A3" s="9">
        <v>0.25</v>
      </c>
      <c r="B3" s="10">
        <v>46296.0</v>
      </c>
      <c r="C3" s="11">
        <f t="shared" ref="C3:C5" si="1">A3*$N$20</f>
        <v>15663.12334</v>
      </c>
      <c r="D3" s="11">
        <f t="shared" ref="D3:D5" si="2">A3*$N$21</f>
        <v>78158.41876</v>
      </c>
      <c r="E3" s="11">
        <f t="shared" ref="E3:E5" si="3">A3*$N$22</f>
        <v>27260.08322</v>
      </c>
      <c r="F3" s="11">
        <f t="shared" ref="F3:F5" si="4">A3*$N$23</f>
        <v>25512.94893</v>
      </c>
      <c r="G3" s="11">
        <f t="shared" ref="G3:G5" si="5">A3*$N$24</f>
        <v>3405.425753</v>
      </c>
      <c r="H3" s="12"/>
      <c r="I3" s="13"/>
      <c r="J3" s="14" t="s">
        <v>7</v>
      </c>
      <c r="K3" s="15" t="s">
        <v>8</v>
      </c>
      <c r="L3" s="16" t="s">
        <v>9</v>
      </c>
      <c r="M3" s="16" t="s">
        <v>10</v>
      </c>
      <c r="N3" s="17" t="s">
        <v>11</v>
      </c>
      <c r="O3" s="17" t="s">
        <v>12</v>
      </c>
      <c r="P3" s="1"/>
      <c r="Q3" s="1"/>
      <c r="R3" s="1"/>
      <c r="S3" s="1"/>
    </row>
    <row r="4">
      <c r="A4" s="9">
        <v>0.35</v>
      </c>
      <c r="B4" s="10">
        <v>46327.0</v>
      </c>
      <c r="C4" s="11">
        <f t="shared" si="1"/>
        <v>21928.37268</v>
      </c>
      <c r="D4" s="11">
        <f t="shared" si="2"/>
        <v>109421.7863</v>
      </c>
      <c r="E4" s="11">
        <f t="shared" si="3"/>
        <v>38164.1165</v>
      </c>
      <c r="F4" s="11">
        <f t="shared" si="4"/>
        <v>35718.1285</v>
      </c>
      <c r="G4" s="11">
        <f t="shared" si="5"/>
        <v>4767.596054</v>
      </c>
      <c r="H4" s="12"/>
      <c r="I4" s="13"/>
      <c r="J4" s="14" t="s">
        <v>13</v>
      </c>
      <c r="K4" s="15" t="s">
        <v>14</v>
      </c>
      <c r="L4" s="18">
        <v>300.0</v>
      </c>
      <c r="M4" s="19">
        <v>1692667.0</v>
      </c>
      <c r="N4" s="20">
        <f t="shared" ref="N4:N8" si="6">M4/$M$9</f>
        <v>0.1046719333</v>
      </c>
      <c r="O4" s="20">
        <v>0.065</v>
      </c>
      <c r="P4" s="21"/>
      <c r="Q4" s="21"/>
      <c r="R4" s="21"/>
      <c r="S4" s="21"/>
    </row>
    <row r="5">
      <c r="A5" s="9">
        <v>0.4</v>
      </c>
      <c r="B5" s="10">
        <v>46357.0</v>
      </c>
      <c r="C5" s="11">
        <f t="shared" si="1"/>
        <v>25060.99735</v>
      </c>
      <c r="D5" s="11">
        <f t="shared" si="2"/>
        <v>125053.47</v>
      </c>
      <c r="E5" s="11">
        <f t="shared" si="3"/>
        <v>43616.13315</v>
      </c>
      <c r="F5" s="11">
        <f t="shared" si="4"/>
        <v>40820.71829</v>
      </c>
      <c r="G5" s="11">
        <f t="shared" si="5"/>
        <v>5448.681204</v>
      </c>
      <c r="H5" s="12"/>
      <c r="I5" s="13"/>
      <c r="J5" s="14" t="s">
        <v>15</v>
      </c>
      <c r="K5" s="15" t="s">
        <v>16</v>
      </c>
      <c r="L5" s="18">
        <v>60.0</v>
      </c>
      <c r="M5" s="22">
        <v>8518333.0</v>
      </c>
      <c r="N5" s="23">
        <f t="shared" si="6"/>
        <v>0.5267606587</v>
      </c>
      <c r="O5" s="20">
        <v>0.056</v>
      </c>
      <c r="P5" s="21"/>
      <c r="Q5" s="21"/>
      <c r="R5" s="21"/>
      <c r="S5" s="21"/>
    </row>
    <row r="6">
      <c r="A6" s="1"/>
      <c r="B6" s="24" t="s">
        <v>17</v>
      </c>
      <c r="C6" s="25">
        <f t="shared" ref="C6:G6" si="7">SUM(C3:C5)</f>
        <v>62652.49336</v>
      </c>
      <c r="D6" s="25">
        <f t="shared" si="7"/>
        <v>312633.675</v>
      </c>
      <c r="E6" s="25">
        <f t="shared" si="7"/>
        <v>109040.3329</v>
      </c>
      <c r="F6" s="25">
        <f t="shared" si="7"/>
        <v>102051.7957</v>
      </c>
      <c r="G6" s="25">
        <f t="shared" si="7"/>
        <v>13621.70301</v>
      </c>
      <c r="H6" s="26">
        <f>SUM(C6:G6)</f>
        <v>600000</v>
      </c>
      <c r="I6" s="13"/>
      <c r="J6" s="14" t="s">
        <v>18</v>
      </c>
      <c r="K6" s="15" t="s">
        <v>19</v>
      </c>
      <c r="L6" s="18">
        <v>150.0</v>
      </c>
      <c r="M6" s="19">
        <v>2766667.0</v>
      </c>
      <c r="N6" s="20">
        <f t="shared" si="6"/>
        <v>0.1710864475</v>
      </c>
      <c r="O6" s="23">
        <v>0.134</v>
      </c>
      <c r="P6" s="21"/>
      <c r="Q6" s="21"/>
      <c r="R6" s="21"/>
      <c r="S6" s="21"/>
    </row>
    <row r="7">
      <c r="A7" s="27">
        <v>0.05</v>
      </c>
      <c r="B7" s="10">
        <v>46388.0</v>
      </c>
      <c r="C7" s="11">
        <f t="shared" ref="C7:C18" si="8">A7*$O$20</f>
        <v>7831.56167</v>
      </c>
      <c r="D7" s="11">
        <f t="shared" ref="D7:D18" si="9">A7*$O$21</f>
        <v>39079.20938</v>
      </c>
      <c r="E7" s="11">
        <f t="shared" ref="E7:E18" si="10">A7*$O$22</f>
        <v>13630.04161</v>
      </c>
      <c r="F7" s="11">
        <f t="shared" ref="F7:F18" si="11">A7*$O$23</f>
        <v>12756.47447</v>
      </c>
      <c r="G7" s="11">
        <f t="shared" ref="G7:G18" si="12">A7*$O$24</f>
        <v>1702.712876</v>
      </c>
      <c r="H7" s="12"/>
      <c r="I7" s="13"/>
      <c r="J7" s="14" t="s">
        <v>20</v>
      </c>
      <c r="K7" s="15" t="s">
        <v>21</v>
      </c>
      <c r="L7" s="18">
        <v>70.0</v>
      </c>
      <c r="M7" s="19">
        <v>2834286.0</v>
      </c>
      <c r="N7" s="20">
        <f t="shared" si="6"/>
        <v>0.1752679028</v>
      </c>
      <c r="O7" s="20">
        <v>0.036</v>
      </c>
      <c r="P7" s="21"/>
      <c r="Q7" s="21"/>
      <c r="R7" s="21"/>
      <c r="S7" s="21"/>
    </row>
    <row r="8">
      <c r="A8" s="27">
        <v>0.05</v>
      </c>
      <c r="B8" s="10">
        <v>46419.0</v>
      </c>
      <c r="C8" s="11">
        <f t="shared" si="8"/>
        <v>7831.56167</v>
      </c>
      <c r="D8" s="11">
        <f t="shared" si="9"/>
        <v>39079.20938</v>
      </c>
      <c r="E8" s="11">
        <f t="shared" si="10"/>
        <v>13630.04161</v>
      </c>
      <c r="F8" s="11">
        <f t="shared" si="11"/>
        <v>12756.47447</v>
      </c>
      <c r="G8" s="11">
        <f t="shared" si="12"/>
        <v>1702.712876</v>
      </c>
      <c r="H8" s="12"/>
      <c r="I8" s="13"/>
      <c r="J8" s="14" t="s">
        <v>22</v>
      </c>
      <c r="K8" s="15" t="s">
        <v>23</v>
      </c>
      <c r="L8" s="18">
        <v>380.0</v>
      </c>
      <c r="M8" s="19">
        <v>359211.0</v>
      </c>
      <c r="N8" s="20">
        <f t="shared" si="6"/>
        <v>0.02221305776</v>
      </c>
      <c r="O8" s="20">
        <v>0.0911</v>
      </c>
      <c r="P8" s="21"/>
      <c r="Q8" s="21"/>
      <c r="R8" s="21"/>
      <c r="S8" s="21"/>
    </row>
    <row r="9">
      <c r="A9" s="27">
        <v>0.07</v>
      </c>
      <c r="B9" s="10">
        <v>46447.0</v>
      </c>
      <c r="C9" s="11">
        <f t="shared" si="8"/>
        <v>10964.18634</v>
      </c>
      <c r="D9" s="11">
        <f t="shared" si="9"/>
        <v>54710.89313</v>
      </c>
      <c r="E9" s="11">
        <f t="shared" si="10"/>
        <v>19082.05825</v>
      </c>
      <c r="F9" s="11">
        <f t="shared" si="11"/>
        <v>17859.06425</v>
      </c>
      <c r="G9" s="11">
        <f t="shared" si="12"/>
        <v>2383.798027</v>
      </c>
      <c r="H9" s="12"/>
      <c r="I9" s="13"/>
      <c r="J9" s="14" t="s">
        <v>24</v>
      </c>
      <c r="K9" s="15" t="s">
        <v>25</v>
      </c>
      <c r="L9" s="28"/>
      <c r="M9" s="28">
        <f t="shared" ref="M9:N9" si="13">sum(M4:M8)</f>
        <v>16171164</v>
      </c>
      <c r="N9" s="29">
        <f t="shared" si="13"/>
        <v>1</v>
      </c>
      <c r="O9" s="28"/>
      <c r="P9" s="30"/>
      <c r="Q9" s="30"/>
      <c r="R9" s="30"/>
      <c r="S9" s="30"/>
    </row>
    <row r="10">
      <c r="A10" s="27">
        <v>0.07</v>
      </c>
      <c r="B10" s="10">
        <v>46478.0</v>
      </c>
      <c r="C10" s="11">
        <f t="shared" si="8"/>
        <v>10964.18634</v>
      </c>
      <c r="D10" s="11">
        <f t="shared" si="9"/>
        <v>54710.89313</v>
      </c>
      <c r="E10" s="11">
        <f t="shared" si="10"/>
        <v>19082.05825</v>
      </c>
      <c r="F10" s="11">
        <f t="shared" si="11"/>
        <v>17859.06425</v>
      </c>
      <c r="G10" s="11">
        <f t="shared" si="12"/>
        <v>2383.798027</v>
      </c>
      <c r="H10" s="31"/>
    </row>
    <row r="11">
      <c r="A11" s="27">
        <v>0.05</v>
      </c>
      <c r="B11" s="10">
        <v>46508.0</v>
      </c>
      <c r="C11" s="11">
        <f t="shared" si="8"/>
        <v>7831.56167</v>
      </c>
      <c r="D11" s="11">
        <f t="shared" si="9"/>
        <v>39079.20938</v>
      </c>
      <c r="E11" s="11">
        <f t="shared" si="10"/>
        <v>13630.04161</v>
      </c>
      <c r="F11" s="11">
        <f t="shared" si="11"/>
        <v>12756.47447</v>
      </c>
      <c r="G11" s="11">
        <f t="shared" si="12"/>
        <v>1702.712876</v>
      </c>
      <c r="H11" s="31"/>
      <c r="U11" s="32"/>
      <c r="V11" s="32"/>
    </row>
    <row r="12">
      <c r="A12" s="27">
        <v>0.07</v>
      </c>
      <c r="B12" s="10">
        <v>46539.0</v>
      </c>
      <c r="C12" s="11">
        <f t="shared" si="8"/>
        <v>10964.18634</v>
      </c>
      <c r="D12" s="11">
        <f t="shared" si="9"/>
        <v>54710.89313</v>
      </c>
      <c r="E12" s="11">
        <f t="shared" si="10"/>
        <v>19082.05825</v>
      </c>
      <c r="F12" s="11">
        <f t="shared" si="11"/>
        <v>17859.06425</v>
      </c>
      <c r="G12" s="11">
        <f t="shared" si="12"/>
        <v>2383.798027</v>
      </c>
      <c r="H12" s="31"/>
      <c r="N12" s="33">
        <v>600000.0</v>
      </c>
      <c r="O12" s="33">
        <v>1500000.0</v>
      </c>
      <c r="P12" s="33">
        <v>2500000.0</v>
      </c>
      <c r="Q12" s="33">
        <v>2800000.0</v>
      </c>
      <c r="R12" s="33">
        <v>3000000.0</v>
      </c>
    </row>
    <row r="13">
      <c r="A13" s="27">
        <v>0.07</v>
      </c>
      <c r="B13" s="10">
        <v>46569.0</v>
      </c>
      <c r="C13" s="11">
        <f t="shared" si="8"/>
        <v>10964.18634</v>
      </c>
      <c r="D13" s="11">
        <f t="shared" si="9"/>
        <v>54710.89313</v>
      </c>
      <c r="E13" s="11">
        <f t="shared" si="10"/>
        <v>19082.05825</v>
      </c>
      <c r="F13" s="11">
        <f t="shared" si="11"/>
        <v>17859.06425</v>
      </c>
      <c r="G13" s="11">
        <f t="shared" si="12"/>
        <v>2383.798027</v>
      </c>
      <c r="H13" s="31"/>
      <c r="J13" s="34" t="s">
        <v>7</v>
      </c>
      <c r="K13" s="35" t="s">
        <v>26</v>
      </c>
      <c r="L13" s="36" t="s">
        <v>12</v>
      </c>
      <c r="M13" s="36" t="s">
        <v>27</v>
      </c>
      <c r="N13" s="36" t="s">
        <v>28</v>
      </c>
      <c r="O13" s="36" t="s">
        <v>29</v>
      </c>
      <c r="P13" s="36" t="s">
        <v>30</v>
      </c>
      <c r="Q13" s="36" t="s">
        <v>31</v>
      </c>
      <c r="R13" s="36" t="s">
        <v>32</v>
      </c>
    </row>
    <row r="14">
      <c r="A14" s="27">
        <v>0.1</v>
      </c>
      <c r="B14" s="10">
        <v>46600.0</v>
      </c>
      <c r="C14" s="11">
        <f t="shared" si="8"/>
        <v>15663.12334</v>
      </c>
      <c r="D14" s="11">
        <f t="shared" si="9"/>
        <v>78158.41876</v>
      </c>
      <c r="E14" s="11">
        <f t="shared" si="10"/>
        <v>27260.08322</v>
      </c>
      <c r="F14" s="11">
        <f t="shared" si="11"/>
        <v>25512.94893</v>
      </c>
      <c r="G14" s="11">
        <f t="shared" si="12"/>
        <v>3405.425753</v>
      </c>
      <c r="H14" s="31"/>
      <c r="J14" s="34" t="s">
        <v>13</v>
      </c>
      <c r="K14" s="19">
        <v>1692667.0</v>
      </c>
      <c r="L14" s="20">
        <v>0.065</v>
      </c>
      <c r="M14" s="37">
        <f t="shared" ref="M14:M18" si="15">K14*(1+L14)</f>
        <v>1802690.355</v>
      </c>
      <c r="N14" s="37">
        <f t="shared" ref="N14:R14" si="14">M14*(1+$L$14)</f>
        <v>1919865.228</v>
      </c>
      <c r="O14" s="37">
        <f t="shared" si="14"/>
        <v>2044656.468</v>
      </c>
      <c r="P14" s="37">
        <f t="shared" si="14"/>
        <v>2177559.138</v>
      </c>
      <c r="Q14" s="37">
        <f t="shared" si="14"/>
        <v>2319100.482</v>
      </c>
      <c r="R14" s="37">
        <f t="shared" si="14"/>
        <v>2469842.014</v>
      </c>
    </row>
    <row r="15">
      <c r="A15" s="27">
        <v>0.1</v>
      </c>
      <c r="B15" s="10">
        <v>46631.0</v>
      </c>
      <c r="C15" s="11">
        <f t="shared" si="8"/>
        <v>15663.12334</v>
      </c>
      <c r="D15" s="11">
        <f t="shared" si="9"/>
        <v>78158.41876</v>
      </c>
      <c r="E15" s="11">
        <f t="shared" si="10"/>
        <v>27260.08322</v>
      </c>
      <c r="F15" s="11">
        <f t="shared" si="11"/>
        <v>25512.94893</v>
      </c>
      <c r="G15" s="11">
        <f t="shared" si="12"/>
        <v>3405.425753</v>
      </c>
      <c r="H15" s="31"/>
      <c r="J15" s="34" t="s">
        <v>15</v>
      </c>
      <c r="K15" s="19">
        <v>8518333.0</v>
      </c>
      <c r="L15" s="20">
        <v>0.056</v>
      </c>
      <c r="M15" s="37">
        <f t="shared" si="15"/>
        <v>8995359.648</v>
      </c>
      <c r="N15" s="37">
        <f t="shared" ref="N15:R15" si="16">M15*(1+$L$14)</f>
        <v>9580058.025</v>
      </c>
      <c r="O15" s="37">
        <f t="shared" si="16"/>
        <v>10202761.8</v>
      </c>
      <c r="P15" s="37">
        <f t="shared" si="16"/>
        <v>10865941.31</v>
      </c>
      <c r="Q15" s="37">
        <f t="shared" si="16"/>
        <v>11572227.5</v>
      </c>
      <c r="R15" s="37">
        <f t="shared" si="16"/>
        <v>12324422.29</v>
      </c>
      <c r="S15" s="38"/>
    </row>
    <row r="16">
      <c r="A16" s="27">
        <v>0.07</v>
      </c>
      <c r="B16" s="10">
        <v>46661.0</v>
      </c>
      <c r="C16" s="11">
        <f t="shared" si="8"/>
        <v>10964.18634</v>
      </c>
      <c r="D16" s="11">
        <f t="shared" si="9"/>
        <v>54710.89313</v>
      </c>
      <c r="E16" s="11">
        <f t="shared" si="10"/>
        <v>19082.05825</v>
      </c>
      <c r="F16" s="11">
        <f t="shared" si="11"/>
        <v>17859.06425</v>
      </c>
      <c r="G16" s="11">
        <f t="shared" si="12"/>
        <v>2383.798027</v>
      </c>
      <c r="H16" s="31"/>
      <c r="J16" s="34" t="s">
        <v>18</v>
      </c>
      <c r="K16" s="19">
        <v>2766667.0</v>
      </c>
      <c r="L16" s="20">
        <v>0.134</v>
      </c>
      <c r="M16" s="37">
        <f t="shared" si="15"/>
        <v>3137400.378</v>
      </c>
      <c r="N16" s="37">
        <f t="shared" ref="N16:R16" si="17">M16*(1+$L$14)</f>
        <v>3341331.403</v>
      </c>
      <c r="O16" s="37">
        <f t="shared" si="17"/>
        <v>3558517.944</v>
      </c>
      <c r="P16" s="37">
        <f t="shared" si="17"/>
        <v>3789821.61</v>
      </c>
      <c r="Q16" s="37">
        <f t="shared" si="17"/>
        <v>4036160.015</v>
      </c>
      <c r="R16" s="37">
        <f t="shared" si="17"/>
        <v>4298510.416</v>
      </c>
      <c r="S16" s="38"/>
    </row>
    <row r="17">
      <c r="A17" s="27">
        <v>0.15</v>
      </c>
      <c r="B17" s="10">
        <v>46692.0</v>
      </c>
      <c r="C17" s="11">
        <f t="shared" si="8"/>
        <v>23494.68501</v>
      </c>
      <c r="D17" s="11">
        <f t="shared" si="9"/>
        <v>117237.6281</v>
      </c>
      <c r="E17" s="11">
        <f t="shared" si="10"/>
        <v>40890.12482</v>
      </c>
      <c r="F17" s="11">
        <f t="shared" si="11"/>
        <v>38269.4234</v>
      </c>
      <c r="G17" s="11">
        <f t="shared" si="12"/>
        <v>5108.138629</v>
      </c>
      <c r="H17" s="31"/>
      <c r="J17" s="34" t="s">
        <v>20</v>
      </c>
      <c r="K17" s="19">
        <v>2834286.0</v>
      </c>
      <c r="L17" s="20">
        <v>0.036</v>
      </c>
      <c r="M17" s="37">
        <f t="shared" si="15"/>
        <v>2936320.296</v>
      </c>
      <c r="N17" s="37">
        <f t="shared" ref="N17:R17" si="18">M17*(1+$L$14)</f>
        <v>3127181.115</v>
      </c>
      <c r="O17" s="37">
        <f t="shared" si="18"/>
        <v>3330447.888</v>
      </c>
      <c r="P17" s="37">
        <f t="shared" si="18"/>
        <v>3546927</v>
      </c>
      <c r="Q17" s="37">
        <f t="shared" si="18"/>
        <v>3777477.255</v>
      </c>
      <c r="R17" s="37">
        <f t="shared" si="18"/>
        <v>4023013.277</v>
      </c>
      <c r="S17" s="38"/>
    </row>
    <row r="18">
      <c r="A18" s="27">
        <v>0.15</v>
      </c>
      <c r="B18" s="10">
        <v>46722.0</v>
      </c>
      <c r="C18" s="11">
        <f t="shared" si="8"/>
        <v>23494.68501</v>
      </c>
      <c r="D18" s="11">
        <f t="shared" si="9"/>
        <v>117237.6281</v>
      </c>
      <c r="E18" s="11">
        <f t="shared" si="10"/>
        <v>40890.12482</v>
      </c>
      <c r="F18" s="11">
        <f t="shared" si="11"/>
        <v>38269.4234</v>
      </c>
      <c r="G18" s="11">
        <f t="shared" si="12"/>
        <v>5108.138629</v>
      </c>
      <c r="H18" s="31"/>
      <c r="J18" s="34" t="s">
        <v>22</v>
      </c>
      <c r="K18" s="19">
        <v>359211.0</v>
      </c>
      <c r="L18" s="20">
        <v>0.0911</v>
      </c>
      <c r="M18" s="37">
        <f t="shared" si="15"/>
        <v>391935.1221</v>
      </c>
      <c r="N18" s="37">
        <f t="shared" ref="N18:R18" si="19">M18*(1+$L$14)</f>
        <v>417410.905</v>
      </c>
      <c r="O18" s="37">
        <f t="shared" si="19"/>
        <v>444542.6139</v>
      </c>
      <c r="P18" s="37">
        <f t="shared" si="19"/>
        <v>473437.8838</v>
      </c>
      <c r="Q18" s="37">
        <f t="shared" si="19"/>
        <v>504211.3462</v>
      </c>
      <c r="R18" s="37">
        <f t="shared" si="19"/>
        <v>536985.0837</v>
      </c>
      <c r="S18" s="38"/>
    </row>
    <row r="19">
      <c r="A19" s="39"/>
      <c r="B19" s="24" t="s">
        <v>17</v>
      </c>
      <c r="C19" s="25">
        <f t="shared" ref="C19:G19" si="20">sum(C7:C18)</f>
        <v>156631.2334</v>
      </c>
      <c r="D19" s="25">
        <f t="shared" si="20"/>
        <v>781584.1876</v>
      </c>
      <c r="E19" s="25">
        <f t="shared" si="20"/>
        <v>272600.8322</v>
      </c>
      <c r="F19" s="25">
        <f t="shared" si="20"/>
        <v>255129.4893</v>
      </c>
      <c r="G19" s="25">
        <f t="shared" si="20"/>
        <v>34054.25753</v>
      </c>
      <c r="H19" s="40">
        <f>SUM(C19:G19)</f>
        <v>1500000</v>
      </c>
      <c r="J19" s="34" t="s">
        <v>24</v>
      </c>
      <c r="K19" s="41">
        <f t="shared" ref="K19:R19" si="21">sum(K14:K18)</f>
        <v>16171164</v>
      </c>
      <c r="L19" s="41">
        <f t="shared" si="21"/>
        <v>0.3821</v>
      </c>
      <c r="M19" s="41">
        <f t="shared" si="21"/>
        <v>17263705.8</v>
      </c>
      <c r="N19" s="41">
        <f t="shared" si="21"/>
        <v>18385846.68</v>
      </c>
      <c r="O19" s="41">
        <f t="shared" si="21"/>
        <v>19580926.71</v>
      </c>
      <c r="P19" s="41">
        <f t="shared" si="21"/>
        <v>20853686.95</v>
      </c>
      <c r="Q19" s="41">
        <f t="shared" si="21"/>
        <v>22209176.6</v>
      </c>
      <c r="R19" s="41">
        <f t="shared" si="21"/>
        <v>23652773.08</v>
      </c>
    </row>
    <row r="20">
      <c r="A20" s="27">
        <v>0.06</v>
      </c>
      <c r="B20" s="10">
        <v>46753.0</v>
      </c>
      <c r="C20" s="11">
        <f t="shared" ref="C20:C31" si="22">A20*$P$20</f>
        <v>15663.12334</v>
      </c>
      <c r="D20" s="11">
        <f t="shared" ref="D20:D31" si="23">A20*$P$21</f>
        <v>78158.41876</v>
      </c>
      <c r="E20" s="11">
        <f t="shared" ref="E20:E31" si="24">A20*$P$22</f>
        <v>27260.08322</v>
      </c>
      <c r="F20" s="11">
        <f t="shared" ref="F20:F31" si="25">A20*$P$23</f>
        <v>25512.94893</v>
      </c>
      <c r="G20" s="11">
        <f t="shared" ref="G20:G31" si="26">A20*$P$24</f>
        <v>3405.425753</v>
      </c>
      <c r="H20" s="31"/>
      <c r="M20" s="42">
        <f t="shared" ref="M20:M24" si="27">M14/$M$19</f>
        <v>0.1044208223</v>
      </c>
      <c r="N20" s="37">
        <f t="shared" ref="N20:N24" si="28">$N$12*M20</f>
        <v>62652.49336</v>
      </c>
      <c r="O20" s="37">
        <f t="shared" ref="O20:O24" si="29">M20*$O$12</f>
        <v>156631.2334</v>
      </c>
      <c r="P20" s="37">
        <f>M20*P12</f>
        <v>261052.0557</v>
      </c>
      <c r="Q20" s="37">
        <f t="shared" ref="Q20:Q24" si="30">M20*$Q$12</f>
        <v>292378.3024</v>
      </c>
      <c r="R20" s="37">
        <f t="shared" ref="R20:R24" si="31">M20*$R$12</f>
        <v>313262.4668</v>
      </c>
    </row>
    <row r="21">
      <c r="A21" s="27">
        <v>0.07</v>
      </c>
      <c r="B21" s="10">
        <v>46784.0</v>
      </c>
      <c r="C21" s="11">
        <f t="shared" si="22"/>
        <v>18273.6439</v>
      </c>
      <c r="D21" s="11">
        <f t="shared" si="23"/>
        <v>91184.82189</v>
      </c>
      <c r="E21" s="11">
        <f t="shared" si="24"/>
        <v>31803.43042</v>
      </c>
      <c r="F21" s="11">
        <f t="shared" si="25"/>
        <v>29765.10709</v>
      </c>
      <c r="G21" s="11">
        <f t="shared" si="26"/>
        <v>3972.996711</v>
      </c>
      <c r="H21" s="31"/>
      <c r="M21" s="42">
        <f t="shared" si="27"/>
        <v>0.5210561251</v>
      </c>
      <c r="N21" s="37">
        <f t="shared" si="28"/>
        <v>312633.675</v>
      </c>
      <c r="O21" s="37">
        <f t="shared" si="29"/>
        <v>781584.1876</v>
      </c>
      <c r="P21" s="37">
        <f>M21*P12</f>
        <v>1302640.313</v>
      </c>
      <c r="Q21" s="37">
        <f t="shared" si="30"/>
        <v>1458957.15</v>
      </c>
      <c r="R21" s="37">
        <f t="shared" si="31"/>
        <v>1563168.375</v>
      </c>
    </row>
    <row r="22">
      <c r="A22" s="27">
        <v>0.07</v>
      </c>
      <c r="B22" s="10">
        <v>46813.0</v>
      </c>
      <c r="C22" s="11">
        <f t="shared" si="22"/>
        <v>18273.6439</v>
      </c>
      <c r="D22" s="11">
        <f t="shared" si="23"/>
        <v>91184.82189</v>
      </c>
      <c r="E22" s="11">
        <f t="shared" si="24"/>
        <v>31803.43042</v>
      </c>
      <c r="F22" s="11">
        <f t="shared" si="25"/>
        <v>29765.10709</v>
      </c>
      <c r="G22" s="11">
        <f t="shared" si="26"/>
        <v>3972.996711</v>
      </c>
      <c r="H22" s="31"/>
      <c r="M22" s="42">
        <f t="shared" si="27"/>
        <v>0.1817338881</v>
      </c>
      <c r="N22" s="37">
        <f t="shared" si="28"/>
        <v>109040.3329</v>
      </c>
      <c r="O22" s="37">
        <f t="shared" si="29"/>
        <v>272600.8322</v>
      </c>
      <c r="P22" s="37">
        <f t="shared" ref="P22:P24" si="32">M22*$P$12</f>
        <v>454334.7203</v>
      </c>
      <c r="Q22" s="37">
        <f t="shared" si="30"/>
        <v>508854.8867</v>
      </c>
      <c r="R22" s="37">
        <f t="shared" si="31"/>
        <v>545201.6643</v>
      </c>
    </row>
    <row r="23">
      <c r="A23" s="27">
        <v>0.06</v>
      </c>
      <c r="B23" s="10">
        <v>46844.0</v>
      </c>
      <c r="C23" s="11">
        <f t="shared" si="22"/>
        <v>15663.12334</v>
      </c>
      <c r="D23" s="11">
        <f t="shared" si="23"/>
        <v>78158.41876</v>
      </c>
      <c r="E23" s="11">
        <f t="shared" si="24"/>
        <v>27260.08322</v>
      </c>
      <c r="F23" s="11">
        <f t="shared" si="25"/>
        <v>25512.94893</v>
      </c>
      <c r="G23" s="11">
        <f t="shared" si="26"/>
        <v>3405.425753</v>
      </c>
      <c r="H23" s="31"/>
      <c r="M23" s="42">
        <f t="shared" si="27"/>
        <v>0.1700863262</v>
      </c>
      <c r="N23" s="37">
        <f t="shared" si="28"/>
        <v>102051.7957</v>
      </c>
      <c r="O23" s="37">
        <f t="shared" si="29"/>
        <v>255129.4893</v>
      </c>
      <c r="P23" s="37">
        <f t="shared" si="32"/>
        <v>425215.8155</v>
      </c>
      <c r="Q23" s="37">
        <f t="shared" si="30"/>
        <v>476241.7134</v>
      </c>
      <c r="R23" s="37">
        <f t="shared" si="31"/>
        <v>510258.9786</v>
      </c>
    </row>
    <row r="24">
      <c r="A24" s="27">
        <v>0.07</v>
      </c>
      <c r="B24" s="10">
        <v>46874.0</v>
      </c>
      <c r="C24" s="11">
        <f t="shared" si="22"/>
        <v>18273.6439</v>
      </c>
      <c r="D24" s="11">
        <f t="shared" si="23"/>
        <v>91184.82189</v>
      </c>
      <c r="E24" s="11">
        <f t="shared" si="24"/>
        <v>31803.43042</v>
      </c>
      <c r="F24" s="11">
        <f t="shared" si="25"/>
        <v>29765.10709</v>
      </c>
      <c r="G24" s="11">
        <f t="shared" si="26"/>
        <v>3972.996711</v>
      </c>
      <c r="H24" s="31"/>
      <c r="M24" s="42">
        <f t="shared" si="27"/>
        <v>0.02270283835</v>
      </c>
      <c r="N24" s="37">
        <f t="shared" si="28"/>
        <v>13621.70301</v>
      </c>
      <c r="O24" s="37">
        <f t="shared" si="29"/>
        <v>34054.25753</v>
      </c>
      <c r="P24" s="37">
        <f t="shared" si="32"/>
        <v>56757.09588</v>
      </c>
      <c r="Q24" s="37">
        <f t="shared" si="30"/>
        <v>63567.94738</v>
      </c>
      <c r="R24" s="37">
        <f t="shared" si="31"/>
        <v>68108.51505</v>
      </c>
    </row>
    <row r="25">
      <c r="A25" s="27">
        <v>0.07</v>
      </c>
      <c r="B25" s="10">
        <v>46905.0</v>
      </c>
      <c r="C25" s="11">
        <f t="shared" si="22"/>
        <v>18273.6439</v>
      </c>
      <c r="D25" s="11">
        <f t="shared" si="23"/>
        <v>91184.82189</v>
      </c>
      <c r="E25" s="11">
        <f t="shared" si="24"/>
        <v>31803.43042</v>
      </c>
      <c r="F25" s="11">
        <f t="shared" si="25"/>
        <v>29765.10709</v>
      </c>
      <c r="G25" s="11">
        <f t="shared" si="26"/>
        <v>3972.996711</v>
      </c>
      <c r="H25" s="31"/>
      <c r="L25" s="43" t="s">
        <v>17</v>
      </c>
      <c r="M25" s="42">
        <f t="shared" ref="M25:R25" si="33">SUM(M20:M24)</f>
        <v>1</v>
      </c>
      <c r="N25" s="37">
        <f t="shared" si="33"/>
        <v>600000</v>
      </c>
      <c r="O25" s="37">
        <f t="shared" si="33"/>
        <v>1500000</v>
      </c>
      <c r="P25" s="37">
        <f t="shared" si="33"/>
        <v>2500000</v>
      </c>
      <c r="Q25" s="37">
        <f t="shared" si="33"/>
        <v>2800000</v>
      </c>
      <c r="R25" s="37">
        <f t="shared" si="33"/>
        <v>3000000</v>
      </c>
    </row>
    <row r="26">
      <c r="A26" s="27">
        <v>0.07</v>
      </c>
      <c r="B26" s="10">
        <v>46935.0</v>
      </c>
      <c r="C26" s="11">
        <f t="shared" si="22"/>
        <v>18273.6439</v>
      </c>
      <c r="D26" s="11">
        <f t="shared" si="23"/>
        <v>91184.82189</v>
      </c>
      <c r="E26" s="11">
        <f t="shared" si="24"/>
        <v>31803.43042</v>
      </c>
      <c r="F26" s="11">
        <f t="shared" si="25"/>
        <v>29765.10709</v>
      </c>
      <c r="G26" s="11">
        <f t="shared" si="26"/>
        <v>3972.996711</v>
      </c>
      <c r="H26" s="31"/>
    </row>
    <row r="27">
      <c r="A27" s="27">
        <v>0.07</v>
      </c>
      <c r="B27" s="10">
        <v>46966.0</v>
      </c>
      <c r="C27" s="11">
        <f t="shared" si="22"/>
        <v>18273.6439</v>
      </c>
      <c r="D27" s="11">
        <f t="shared" si="23"/>
        <v>91184.82189</v>
      </c>
      <c r="E27" s="11">
        <f t="shared" si="24"/>
        <v>31803.43042</v>
      </c>
      <c r="F27" s="11">
        <f t="shared" si="25"/>
        <v>29765.10709</v>
      </c>
      <c r="G27" s="11">
        <f t="shared" si="26"/>
        <v>3972.996711</v>
      </c>
      <c r="H27" s="31"/>
    </row>
    <row r="28">
      <c r="A28" s="27">
        <v>0.06</v>
      </c>
      <c r="B28" s="10">
        <v>46997.0</v>
      </c>
      <c r="C28" s="11">
        <f t="shared" si="22"/>
        <v>15663.12334</v>
      </c>
      <c r="D28" s="11">
        <f t="shared" si="23"/>
        <v>78158.41876</v>
      </c>
      <c r="E28" s="11">
        <f t="shared" si="24"/>
        <v>27260.08322</v>
      </c>
      <c r="F28" s="11">
        <f t="shared" si="25"/>
        <v>25512.94893</v>
      </c>
      <c r="G28" s="11">
        <f t="shared" si="26"/>
        <v>3405.425753</v>
      </c>
      <c r="H28" s="31"/>
    </row>
    <row r="29">
      <c r="A29" s="27">
        <v>0.1</v>
      </c>
      <c r="B29" s="10">
        <v>47027.0</v>
      </c>
      <c r="C29" s="11">
        <f t="shared" si="22"/>
        <v>26105.20557</v>
      </c>
      <c r="D29" s="11">
        <f t="shared" si="23"/>
        <v>130264.0313</v>
      </c>
      <c r="E29" s="11">
        <f t="shared" si="24"/>
        <v>45433.47203</v>
      </c>
      <c r="F29" s="11">
        <f t="shared" si="25"/>
        <v>42521.58155</v>
      </c>
      <c r="G29" s="11">
        <f t="shared" si="26"/>
        <v>5675.709588</v>
      </c>
      <c r="H29" s="31"/>
      <c r="J29" s="44"/>
      <c r="K29" s="44"/>
      <c r="L29" s="44"/>
      <c r="M29" s="44"/>
      <c r="N29" s="44"/>
    </row>
    <row r="30">
      <c r="A30" s="27">
        <v>0.12</v>
      </c>
      <c r="B30" s="10">
        <v>47058.0</v>
      </c>
      <c r="C30" s="11">
        <f t="shared" si="22"/>
        <v>31326.24668</v>
      </c>
      <c r="D30" s="11">
        <f t="shared" si="23"/>
        <v>156316.8375</v>
      </c>
      <c r="E30" s="11">
        <f t="shared" si="24"/>
        <v>54520.16643</v>
      </c>
      <c r="F30" s="11">
        <f t="shared" si="25"/>
        <v>51025.89786</v>
      </c>
      <c r="G30" s="11">
        <f t="shared" si="26"/>
        <v>6810.851505</v>
      </c>
      <c r="H30" s="31"/>
      <c r="J30" s="45"/>
      <c r="K30" s="45"/>
      <c r="L30" s="45"/>
      <c r="M30" s="46"/>
      <c r="N30" s="45"/>
    </row>
    <row r="31">
      <c r="A31" s="27">
        <v>0.18</v>
      </c>
      <c r="B31" s="10">
        <v>47088.0</v>
      </c>
      <c r="C31" s="11">
        <f t="shared" si="22"/>
        <v>46989.37002</v>
      </c>
      <c r="D31" s="11">
        <f t="shared" si="23"/>
        <v>234475.2563</v>
      </c>
      <c r="E31" s="11">
        <f t="shared" si="24"/>
        <v>81780.24965</v>
      </c>
      <c r="F31" s="11">
        <f t="shared" si="25"/>
        <v>76538.84679</v>
      </c>
      <c r="G31" s="11">
        <f t="shared" si="26"/>
        <v>10216.27726</v>
      </c>
      <c r="H31" s="31"/>
      <c r="J31" s="45"/>
      <c r="K31" s="45"/>
      <c r="L31" s="45"/>
      <c r="M31" s="46"/>
      <c r="N31" s="45"/>
    </row>
    <row r="32">
      <c r="A32" s="47">
        <f>SUM(A20:A31)</f>
        <v>1</v>
      </c>
      <c r="B32" s="24" t="s">
        <v>17</v>
      </c>
      <c r="C32" s="25">
        <f t="shared" ref="C32:G32" si="34">sum(C20:C31)</f>
        <v>261052.0557</v>
      </c>
      <c r="D32" s="25">
        <f t="shared" si="34"/>
        <v>1302640.313</v>
      </c>
      <c r="E32" s="25">
        <f t="shared" si="34"/>
        <v>454334.7203</v>
      </c>
      <c r="F32" s="25">
        <f t="shared" si="34"/>
        <v>425215.8155</v>
      </c>
      <c r="G32" s="25">
        <f t="shared" si="34"/>
        <v>56757.09588</v>
      </c>
      <c r="H32" s="11">
        <f>SUM(C32:G32)</f>
        <v>2500000</v>
      </c>
      <c r="J32" s="45"/>
      <c r="K32" s="45"/>
      <c r="L32" s="45"/>
      <c r="M32" s="46"/>
      <c r="N32" s="45"/>
    </row>
    <row r="33">
      <c r="A33" s="27">
        <v>0.06</v>
      </c>
      <c r="B33" s="10">
        <v>47119.0</v>
      </c>
      <c r="C33" s="11">
        <f t="shared" ref="C33:C44" si="35">A33*$Q$20</f>
        <v>17542.69814</v>
      </c>
      <c r="D33" s="11">
        <f t="shared" ref="D33:D44" si="36">A33*$Q$21</f>
        <v>87537.42901</v>
      </c>
      <c r="E33" s="11">
        <f t="shared" ref="E33:E44" si="37">A33*$Q$22</f>
        <v>30531.2932</v>
      </c>
      <c r="F33" s="11">
        <f t="shared" ref="F33:F44" si="38">A33*$Q$23</f>
        <v>28574.5028</v>
      </c>
      <c r="G33" s="11">
        <f t="shared" ref="G33:G44" si="39">A33*$Q$24</f>
        <v>3814.076843</v>
      </c>
      <c r="H33" s="31"/>
      <c r="J33" s="45"/>
      <c r="K33" s="45"/>
      <c r="L33" s="45"/>
      <c r="M33" s="46"/>
      <c r="N33" s="45"/>
    </row>
    <row r="34">
      <c r="A34" s="27">
        <v>0.07</v>
      </c>
      <c r="B34" s="10">
        <v>47150.0</v>
      </c>
      <c r="C34" s="11">
        <f t="shared" si="35"/>
        <v>20466.48117</v>
      </c>
      <c r="D34" s="11">
        <f t="shared" si="36"/>
        <v>102127.0005</v>
      </c>
      <c r="E34" s="11">
        <f t="shared" si="37"/>
        <v>35619.84207</v>
      </c>
      <c r="F34" s="11">
        <f t="shared" si="38"/>
        <v>33336.91994</v>
      </c>
      <c r="G34" s="11">
        <f t="shared" si="39"/>
        <v>4449.756317</v>
      </c>
      <c r="H34" s="31"/>
      <c r="J34" s="45"/>
      <c r="K34" s="45"/>
      <c r="L34" s="45"/>
      <c r="M34" s="46"/>
      <c r="N34" s="45"/>
    </row>
    <row r="35">
      <c r="A35" s="27">
        <v>0.07</v>
      </c>
      <c r="B35" s="10">
        <v>47178.0</v>
      </c>
      <c r="C35" s="11">
        <f t="shared" si="35"/>
        <v>20466.48117</v>
      </c>
      <c r="D35" s="11">
        <f t="shared" si="36"/>
        <v>102127.0005</v>
      </c>
      <c r="E35" s="11">
        <f t="shared" si="37"/>
        <v>35619.84207</v>
      </c>
      <c r="F35" s="11">
        <f t="shared" si="38"/>
        <v>33336.91994</v>
      </c>
      <c r="G35" s="11">
        <f t="shared" si="39"/>
        <v>4449.756317</v>
      </c>
      <c r="H35" s="31"/>
      <c r="J35" s="45"/>
      <c r="K35" s="45"/>
      <c r="L35" s="45"/>
      <c r="M35" s="46"/>
      <c r="N35" s="45"/>
    </row>
    <row r="36">
      <c r="A36" s="27">
        <v>0.06</v>
      </c>
      <c r="B36" s="10">
        <v>47209.0</v>
      </c>
      <c r="C36" s="11">
        <f t="shared" si="35"/>
        <v>17542.69814</v>
      </c>
      <c r="D36" s="11">
        <f t="shared" si="36"/>
        <v>87537.42901</v>
      </c>
      <c r="E36" s="11">
        <f t="shared" si="37"/>
        <v>30531.2932</v>
      </c>
      <c r="F36" s="11">
        <f t="shared" si="38"/>
        <v>28574.5028</v>
      </c>
      <c r="G36" s="11">
        <f t="shared" si="39"/>
        <v>3814.076843</v>
      </c>
      <c r="H36" s="31"/>
      <c r="J36" s="45"/>
      <c r="K36" s="45"/>
      <c r="L36" s="45"/>
      <c r="M36" s="46"/>
      <c r="N36" s="45"/>
    </row>
    <row r="37">
      <c r="A37" s="27">
        <v>0.07</v>
      </c>
      <c r="B37" s="10">
        <v>47239.0</v>
      </c>
      <c r="C37" s="11">
        <f t="shared" si="35"/>
        <v>20466.48117</v>
      </c>
      <c r="D37" s="11">
        <f t="shared" si="36"/>
        <v>102127.0005</v>
      </c>
      <c r="E37" s="11">
        <f t="shared" si="37"/>
        <v>35619.84207</v>
      </c>
      <c r="F37" s="11">
        <f t="shared" si="38"/>
        <v>33336.91994</v>
      </c>
      <c r="G37" s="11">
        <f t="shared" si="39"/>
        <v>4449.756317</v>
      </c>
      <c r="H37" s="31"/>
      <c r="J37" s="45"/>
      <c r="K37" s="45"/>
      <c r="L37" s="45"/>
      <c r="M37" s="46"/>
      <c r="N37" s="45"/>
    </row>
    <row r="38">
      <c r="A38" s="27">
        <v>0.07</v>
      </c>
      <c r="B38" s="10">
        <v>47270.0</v>
      </c>
      <c r="C38" s="11">
        <f t="shared" si="35"/>
        <v>20466.48117</v>
      </c>
      <c r="D38" s="11">
        <f t="shared" si="36"/>
        <v>102127.0005</v>
      </c>
      <c r="E38" s="11">
        <f t="shared" si="37"/>
        <v>35619.84207</v>
      </c>
      <c r="F38" s="11">
        <f t="shared" si="38"/>
        <v>33336.91994</v>
      </c>
      <c r="G38" s="11">
        <f t="shared" si="39"/>
        <v>4449.756317</v>
      </c>
      <c r="H38" s="31"/>
      <c r="J38" s="45"/>
      <c r="K38" s="45"/>
      <c r="L38" s="45"/>
      <c r="M38" s="46"/>
      <c r="N38" s="45"/>
    </row>
    <row r="39">
      <c r="A39" s="27">
        <v>0.07</v>
      </c>
      <c r="B39" s="10">
        <v>47300.0</v>
      </c>
      <c r="C39" s="11">
        <f t="shared" si="35"/>
        <v>20466.48117</v>
      </c>
      <c r="D39" s="11">
        <f t="shared" si="36"/>
        <v>102127.0005</v>
      </c>
      <c r="E39" s="11">
        <f t="shared" si="37"/>
        <v>35619.84207</v>
      </c>
      <c r="F39" s="11">
        <f t="shared" si="38"/>
        <v>33336.91994</v>
      </c>
      <c r="G39" s="11">
        <f t="shared" si="39"/>
        <v>4449.756317</v>
      </c>
      <c r="H39" s="31"/>
      <c r="J39" s="45"/>
      <c r="K39" s="45"/>
      <c r="L39" s="45"/>
      <c r="M39" s="46"/>
      <c r="N39" s="45"/>
    </row>
    <row r="40">
      <c r="A40" s="27">
        <v>0.07</v>
      </c>
      <c r="B40" s="10">
        <v>47331.0</v>
      </c>
      <c r="C40" s="11">
        <f t="shared" si="35"/>
        <v>20466.48117</v>
      </c>
      <c r="D40" s="11">
        <f t="shared" si="36"/>
        <v>102127.0005</v>
      </c>
      <c r="E40" s="11">
        <f t="shared" si="37"/>
        <v>35619.84207</v>
      </c>
      <c r="F40" s="11">
        <f t="shared" si="38"/>
        <v>33336.91994</v>
      </c>
      <c r="G40" s="11">
        <f t="shared" si="39"/>
        <v>4449.756317</v>
      </c>
      <c r="H40" s="31"/>
      <c r="J40" s="45"/>
      <c r="K40" s="45"/>
      <c r="L40" s="45"/>
      <c r="M40" s="46"/>
      <c r="N40" s="45"/>
    </row>
    <row r="41">
      <c r="A41" s="27">
        <v>0.06</v>
      </c>
      <c r="B41" s="10">
        <v>47362.0</v>
      </c>
      <c r="C41" s="11">
        <f t="shared" si="35"/>
        <v>17542.69814</v>
      </c>
      <c r="D41" s="11">
        <f t="shared" si="36"/>
        <v>87537.42901</v>
      </c>
      <c r="E41" s="11">
        <f t="shared" si="37"/>
        <v>30531.2932</v>
      </c>
      <c r="F41" s="11">
        <f t="shared" si="38"/>
        <v>28574.5028</v>
      </c>
      <c r="G41" s="11">
        <f t="shared" si="39"/>
        <v>3814.076843</v>
      </c>
      <c r="H41" s="31"/>
      <c r="J41" s="45"/>
      <c r="K41" s="45"/>
      <c r="L41" s="45"/>
      <c r="M41" s="46"/>
      <c r="N41" s="45"/>
    </row>
    <row r="42">
      <c r="A42" s="27">
        <v>0.1</v>
      </c>
      <c r="B42" s="10">
        <v>47392.0</v>
      </c>
      <c r="C42" s="11">
        <f t="shared" si="35"/>
        <v>29237.83024</v>
      </c>
      <c r="D42" s="11">
        <f t="shared" si="36"/>
        <v>145895.715</v>
      </c>
      <c r="E42" s="11">
        <f t="shared" si="37"/>
        <v>50885.48867</v>
      </c>
      <c r="F42" s="11">
        <f t="shared" si="38"/>
        <v>47624.17134</v>
      </c>
      <c r="G42" s="11">
        <f t="shared" si="39"/>
        <v>6356.794738</v>
      </c>
      <c r="H42" s="31"/>
      <c r="J42" s="45"/>
      <c r="K42" s="45"/>
      <c r="L42" s="45"/>
      <c r="M42" s="46"/>
      <c r="N42" s="45"/>
    </row>
    <row r="43">
      <c r="A43" s="27">
        <v>0.12</v>
      </c>
      <c r="B43" s="10">
        <v>47423.0</v>
      </c>
      <c r="C43" s="11">
        <f t="shared" si="35"/>
        <v>35085.39628</v>
      </c>
      <c r="D43" s="11">
        <f t="shared" si="36"/>
        <v>175074.858</v>
      </c>
      <c r="E43" s="11">
        <f t="shared" si="37"/>
        <v>61062.5864</v>
      </c>
      <c r="F43" s="11">
        <f t="shared" si="38"/>
        <v>57149.0056</v>
      </c>
      <c r="G43" s="11">
        <f t="shared" si="39"/>
        <v>7628.153686</v>
      </c>
      <c r="H43" s="31"/>
      <c r="J43" s="45"/>
      <c r="K43" s="45"/>
      <c r="L43" s="45"/>
      <c r="M43" s="46"/>
      <c r="N43" s="45"/>
      <c r="Q43" s="48"/>
      <c r="R43" s="48"/>
      <c r="S43" s="48"/>
    </row>
    <row r="44">
      <c r="A44" s="27">
        <v>0.18</v>
      </c>
      <c r="B44" s="10">
        <v>47453.0</v>
      </c>
      <c r="C44" s="11">
        <f t="shared" si="35"/>
        <v>52628.09442</v>
      </c>
      <c r="D44" s="11">
        <f t="shared" si="36"/>
        <v>262612.287</v>
      </c>
      <c r="E44" s="11">
        <f t="shared" si="37"/>
        <v>91593.87961</v>
      </c>
      <c r="F44" s="11">
        <f t="shared" si="38"/>
        <v>85723.50841</v>
      </c>
      <c r="G44" s="11">
        <f t="shared" si="39"/>
        <v>11442.23053</v>
      </c>
      <c r="H44" s="31"/>
      <c r="J44" s="45"/>
      <c r="K44" s="45"/>
      <c r="L44" s="45"/>
      <c r="M44" s="46"/>
      <c r="N44" s="45"/>
      <c r="Q44" s="1"/>
      <c r="R44" s="1"/>
      <c r="S44" s="1"/>
    </row>
    <row r="45">
      <c r="A45" s="47">
        <f>SUM(A33:A44)</f>
        <v>1</v>
      </c>
      <c r="B45" s="24" t="s">
        <v>17</v>
      </c>
      <c r="C45" s="25">
        <f t="shared" ref="C45:G45" si="40">sum(C33:C44)</f>
        <v>292378.3024</v>
      </c>
      <c r="D45" s="25">
        <f t="shared" si="40"/>
        <v>1458957.15</v>
      </c>
      <c r="E45" s="25">
        <f t="shared" si="40"/>
        <v>508854.8867</v>
      </c>
      <c r="F45" s="25">
        <f t="shared" si="40"/>
        <v>476241.7134</v>
      </c>
      <c r="G45" s="25">
        <f t="shared" si="40"/>
        <v>63567.94738</v>
      </c>
      <c r="H45" s="11">
        <f>SUM(C45:G45)</f>
        <v>2800000</v>
      </c>
      <c r="J45" s="45"/>
      <c r="K45" s="45"/>
      <c r="L45" s="45"/>
      <c r="M45" s="46"/>
      <c r="N45" s="45"/>
      <c r="Q45" s="1"/>
      <c r="R45" s="1"/>
      <c r="S45" s="1"/>
    </row>
    <row r="46">
      <c r="A46" s="27">
        <v>0.06</v>
      </c>
      <c r="B46" s="10">
        <v>47484.0</v>
      </c>
      <c r="C46" s="11">
        <f t="shared" ref="C46:C57" si="41">A46*$R$20</f>
        <v>18795.74801</v>
      </c>
      <c r="D46" s="11">
        <f t="shared" ref="D46:D57" si="42">A46*$R$21</f>
        <v>93790.10251</v>
      </c>
      <c r="E46" s="11">
        <f t="shared" ref="E46:E57" si="43">A46*$R$22</f>
        <v>32712.09986</v>
      </c>
      <c r="F46" s="11">
        <f t="shared" ref="F46:F57" si="44">A46*$R$23</f>
        <v>30615.53872</v>
      </c>
      <c r="G46" s="11">
        <f t="shared" ref="G46:G57" si="45">A46*$R$24</f>
        <v>4086.510903</v>
      </c>
      <c r="H46" s="31"/>
      <c r="J46" s="45"/>
      <c r="K46" s="45"/>
      <c r="L46" s="45"/>
      <c r="M46" s="46"/>
      <c r="N46" s="45"/>
      <c r="Q46" s="1"/>
      <c r="R46" s="1"/>
      <c r="S46" s="1"/>
    </row>
    <row r="47">
      <c r="A47" s="27">
        <v>0.07</v>
      </c>
      <c r="B47" s="10">
        <v>47515.0</v>
      </c>
      <c r="C47" s="11">
        <f t="shared" si="41"/>
        <v>21928.37268</v>
      </c>
      <c r="D47" s="11">
        <f t="shared" si="42"/>
        <v>109421.7863</v>
      </c>
      <c r="E47" s="11">
        <f t="shared" si="43"/>
        <v>38164.1165</v>
      </c>
      <c r="F47" s="11">
        <f t="shared" si="44"/>
        <v>35718.1285</v>
      </c>
      <c r="G47" s="11">
        <f t="shared" si="45"/>
        <v>4767.596054</v>
      </c>
      <c r="H47" s="31"/>
      <c r="J47" s="45"/>
      <c r="K47" s="45"/>
      <c r="L47" s="45"/>
      <c r="M47" s="46"/>
      <c r="N47" s="45"/>
      <c r="Q47" s="1"/>
      <c r="R47" s="1"/>
      <c r="S47" s="1"/>
    </row>
    <row r="48">
      <c r="A48" s="27">
        <v>0.07</v>
      </c>
      <c r="B48" s="10">
        <v>47543.0</v>
      </c>
      <c r="C48" s="11">
        <f t="shared" si="41"/>
        <v>21928.37268</v>
      </c>
      <c r="D48" s="11">
        <f t="shared" si="42"/>
        <v>109421.7863</v>
      </c>
      <c r="E48" s="11">
        <f t="shared" si="43"/>
        <v>38164.1165</v>
      </c>
      <c r="F48" s="11">
        <f t="shared" si="44"/>
        <v>35718.1285</v>
      </c>
      <c r="G48" s="11">
        <f t="shared" si="45"/>
        <v>4767.596054</v>
      </c>
      <c r="H48" s="31"/>
      <c r="J48" s="45"/>
      <c r="K48" s="45"/>
      <c r="L48" s="45"/>
      <c r="M48" s="46"/>
      <c r="N48" s="45"/>
      <c r="Q48" s="1"/>
      <c r="R48" s="1"/>
      <c r="S48" s="1"/>
    </row>
    <row r="49">
      <c r="A49" s="27">
        <v>0.06</v>
      </c>
      <c r="B49" s="10">
        <v>47574.0</v>
      </c>
      <c r="C49" s="11">
        <f t="shared" si="41"/>
        <v>18795.74801</v>
      </c>
      <c r="D49" s="11">
        <f t="shared" si="42"/>
        <v>93790.10251</v>
      </c>
      <c r="E49" s="11">
        <f t="shared" si="43"/>
        <v>32712.09986</v>
      </c>
      <c r="F49" s="11">
        <f t="shared" si="44"/>
        <v>30615.53872</v>
      </c>
      <c r="G49" s="11">
        <f t="shared" si="45"/>
        <v>4086.510903</v>
      </c>
      <c r="H49" s="31"/>
      <c r="J49" s="45"/>
      <c r="K49" s="45"/>
      <c r="L49" s="45"/>
      <c r="M49" s="46"/>
      <c r="N49" s="45"/>
      <c r="Q49" s="1"/>
      <c r="R49" s="1"/>
      <c r="S49" s="1"/>
    </row>
    <row r="50">
      <c r="A50" s="27">
        <v>0.07</v>
      </c>
      <c r="B50" s="10">
        <v>47604.0</v>
      </c>
      <c r="C50" s="11">
        <f t="shared" si="41"/>
        <v>21928.37268</v>
      </c>
      <c r="D50" s="11">
        <f t="shared" si="42"/>
        <v>109421.7863</v>
      </c>
      <c r="E50" s="11">
        <f t="shared" si="43"/>
        <v>38164.1165</v>
      </c>
      <c r="F50" s="11">
        <f t="shared" si="44"/>
        <v>35718.1285</v>
      </c>
      <c r="G50" s="11">
        <f t="shared" si="45"/>
        <v>4767.596054</v>
      </c>
      <c r="H50" s="31"/>
      <c r="J50" s="45"/>
      <c r="K50" s="45"/>
      <c r="L50" s="45"/>
      <c r="M50" s="46"/>
      <c r="N50" s="45"/>
    </row>
    <row r="51">
      <c r="A51" s="27">
        <v>0.07</v>
      </c>
      <c r="B51" s="10">
        <v>47635.0</v>
      </c>
      <c r="C51" s="11">
        <f t="shared" si="41"/>
        <v>21928.37268</v>
      </c>
      <c r="D51" s="11">
        <f t="shared" si="42"/>
        <v>109421.7863</v>
      </c>
      <c r="E51" s="11">
        <f t="shared" si="43"/>
        <v>38164.1165</v>
      </c>
      <c r="F51" s="11">
        <f t="shared" si="44"/>
        <v>35718.1285</v>
      </c>
      <c r="G51" s="11">
        <f t="shared" si="45"/>
        <v>4767.596054</v>
      </c>
      <c r="H51" s="31"/>
      <c r="J51" s="45"/>
      <c r="K51" s="45"/>
      <c r="L51" s="45"/>
      <c r="M51" s="46"/>
      <c r="N51" s="45"/>
      <c r="Q51" s="48"/>
      <c r="R51" s="48"/>
      <c r="S51" s="48"/>
      <c r="T51" s="48"/>
    </row>
    <row r="52">
      <c r="A52" s="27">
        <v>0.07</v>
      </c>
      <c r="B52" s="10">
        <v>47665.0</v>
      </c>
      <c r="C52" s="11">
        <f t="shared" si="41"/>
        <v>21928.37268</v>
      </c>
      <c r="D52" s="11">
        <f t="shared" si="42"/>
        <v>109421.7863</v>
      </c>
      <c r="E52" s="11">
        <f t="shared" si="43"/>
        <v>38164.1165</v>
      </c>
      <c r="F52" s="11">
        <f t="shared" si="44"/>
        <v>35718.1285</v>
      </c>
      <c r="G52" s="11">
        <f t="shared" si="45"/>
        <v>4767.596054</v>
      </c>
      <c r="H52" s="31"/>
      <c r="J52" s="45"/>
      <c r="K52" s="45"/>
      <c r="L52" s="45"/>
      <c r="M52" s="46"/>
      <c r="N52" s="45"/>
      <c r="Q52" s="1"/>
      <c r="R52" s="1"/>
      <c r="S52" s="1"/>
      <c r="T52" s="1"/>
    </row>
    <row r="53">
      <c r="A53" s="27">
        <v>0.07</v>
      </c>
      <c r="B53" s="10">
        <v>47696.0</v>
      </c>
      <c r="C53" s="11">
        <f t="shared" si="41"/>
        <v>21928.37268</v>
      </c>
      <c r="D53" s="11">
        <f t="shared" si="42"/>
        <v>109421.7863</v>
      </c>
      <c r="E53" s="11">
        <f t="shared" si="43"/>
        <v>38164.1165</v>
      </c>
      <c r="F53" s="11">
        <f t="shared" si="44"/>
        <v>35718.1285</v>
      </c>
      <c r="G53" s="11">
        <f t="shared" si="45"/>
        <v>4767.596054</v>
      </c>
      <c r="H53" s="31"/>
      <c r="R53" s="1"/>
      <c r="S53" s="1"/>
      <c r="T53" s="1"/>
    </row>
    <row r="54">
      <c r="A54" s="27">
        <v>0.06</v>
      </c>
      <c r="B54" s="10">
        <v>47727.0</v>
      </c>
      <c r="C54" s="11">
        <f t="shared" si="41"/>
        <v>18795.74801</v>
      </c>
      <c r="D54" s="11">
        <f t="shared" si="42"/>
        <v>93790.10251</v>
      </c>
      <c r="E54" s="11">
        <f t="shared" si="43"/>
        <v>32712.09986</v>
      </c>
      <c r="F54" s="11">
        <f t="shared" si="44"/>
        <v>30615.53872</v>
      </c>
      <c r="G54" s="11">
        <f t="shared" si="45"/>
        <v>4086.510903</v>
      </c>
      <c r="H54" s="31"/>
      <c r="R54" s="1"/>
      <c r="S54" s="1"/>
      <c r="T54" s="1"/>
    </row>
    <row r="55">
      <c r="A55" s="27">
        <v>0.1</v>
      </c>
      <c r="B55" s="10">
        <v>47757.0</v>
      </c>
      <c r="C55" s="11">
        <f t="shared" si="41"/>
        <v>31326.24668</v>
      </c>
      <c r="D55" s="11">
        <f t="shared" si="42"/>
        <v>156316.8375</v>
      </c>
      <c r="E55" s="11">
        <f t="shared" si="43"/>
        <v>54520.16643</v>
      </c>
      <c r="F55" s="11">
        <f t="shared" si="44"/>
        <v>51025.89786</v>
      </c>
      <c r="G55" s="11">
        <f t="shared" si="45"/>
        <v>6810.851505</v>
      </c>
      <c r="H55" s="31"/>
      <c r="Q55" s="1"/>
      <c r="R55" s="1"/>
      <c r="S55" s="1"/>
      <c r="T55" s="1"/>
    </row>
    <row r="56">
      <c r="A56" s="27">
        <v>0.12</v>
      </c>
      <c r="B56" s="10">
        <v>47788.0</v>
      </c>
      <c r="C56" s="11">
        <f t="shared" si="41"/>
        <v>37591.49602</v>
      </c>
      <c r="D56" s="11">
        <f t="shared" si="42"/>
        <v>187580.205</v>
      </c>
      <c r="E56" s="11">
        <f t="shared" si="43"/>
        <v>65424.19972</v>
      </c>
      <c r="F56" s="11">
        <f t="shared" si="44"/>
        <v>61231.07743</v>
      </c>
      <c r="G56" s="11">
        <f t="shared" si="45"/>
        <v>8173.021806</v>
      </c>
      <c r="H56" s="31"/>
      <c r="R56" s="1"/>
      <c r="S56" s="1"/>
      <c r="T56" s="1"/>
    </row>
    <row r="57">
      <c r="A57" s="27">
        <v>0.18</v>
      </c>
      <c r="B57" s="10">
        <v>47818.0</v>
      </c>
      <c r="C57" s="11">
        <f t="shared" si="41"/>
        <v>56387.24403</v>
      </c>
      <c r="D57" s="11">
        <f t="shared" si="42"/>
        <v>281370.3075</v>
      </c>
      <c r="E57" s="11">
        <f t="shared" si="43"/>
        <v>98136.29958</v>
      </c>
      <c r="F57" s="11">
        <f t="shared" si="44"/>
        <v>91846.61615</v>
      </c>
      <c r="G57" s="11">
        <f t="shared" si="45"/>
        <v>12259.53271</v>
      </c>
      <c r="H57" s="31"/>
      <c r="J57" s="48"/>
      <c r="K57" s="48"/>
      <c r="L57" s="48"/>
      <c r="M57" s="48"/>
      <c r="N57" s="48"/>
    </row>
    <row r="58">
      <c r="A58" s="47">
        <f>SUM(A46:A57)</f>
        <v>1</v>
      </c>
      <c r="B58" s="24" t="s">
        <v>17</v>
      </c>
      <c r="C58" s="25">
        <f t="shared" ref="C58:G58" si="46">sum(C46:C57)</f>
        <v>313262.4668</v>
      </c>
      <c r="D58" s="25">
        <f t="shared" si="46"/>
        <v>1563168.375</v>
      </c>
      <c r="E58" s="25">
        <f t="shared" si="46"/>
        <v>545201.6643</v>
      </c>
      <c r="F58" s="25">
        <f t="shared" si="46"/>
        <v>510258.9786</v>
      </c>
      <c r="G58" s="25">
        <f t="shared" si="46"/>
        <v>68108.51505</v>
      </c>
      <c r="H58" s="11">
        <f>SUM(C58:G58)</f>
        <v>3000000</v>
      </c>
      <c r="J58" s="1"/>
      <c r="K58" s="1"/>
      <c r="L58" s="1"/>
      <c r="M58" s="1"/>
      <c r="N58" s="1"/>
    </row>
    <row r="59">
      <c r="J59" s="1"/>
      <c r="K59" s="1"/>
      <c r="L59" s="1"/>
      <c r="M59" s="1"/>
      <c r="N59" s="1"/>
    </row>
    <row r="60">
      <c r="A60" s="49" t="s">
        <v>33</v>
      </c>
      <c r="B60" s="49"/>
      <c r="C60" s="49"/>
      <c r="D60" s="49"/>
      <c r="E60" s="49"/>
      <c r="F60" s="49"/>
      <c r="G60" s="49"/>
      <c r="H60" s="49"/>
      <c r="I60" s="49"/>
      <c r="J60" s="49"/>
      <c r="K60" s="49"/>
      <c r="L60" s="49"/>
      <c r="M60" s="49"/>
      <c r="N60" s="49"/>
      <c r="O60" s="49" t="s">
        <v>33</v>
      </c>
    </row>
    <row r="61">
      <c r="A61" s="49" t="s">
        <v>33</v>
      </c>
      <c r="B61" s="49"/>
      <c r="C61" s="49"/>
      <c r="D61" s="49"/>
      <c r="E61" s="49"/>
      <c r="F61" s="49"/>
      <c r="G61" s="49"/>
      <c r="H61" s="49"/>
      <c r="I61" s="49"/>
      <c r="J61" s="49"/>
      <c r="K61" s="49"/>
      <c r="L61" s="49"/>
      <c r="M61" s="49"/>
      <c r="N61" s="49"/>
      <c r="O61" s="49" t="s">
        <v>33</v>
      </c>
      <c r="Q61" s="48"/>
      <c r="R61" s="48"/>
      <c r="S61" s="48"/>
      <c r="T61" s="48"/>
    </row>
    <row r="62">
      <c r="A62" s="49" t="s">
        <v>33</v>
      </c>
      <c r="B62" s="49"/>
      <c r="C62" s="49"/>
      <c r="D62" s="49"/>
      <c r="E62" s="49"/>
      <c r="F62" s="49"/>
      <c r="G62" s="49"/>
      <c r="H62" s="49"/>
      <c r="I62" s="49"/>
      <c r="J62" s="49"/>
      <c r="K62" s="49"/>
      <c r="L62" s="50"/>
      <c r="M62" s="50"/>
      <c r="N62" s="50"/>
      <c r="O62" s="49" t="s">
        <v>33</v>
      </c>
      <c r="Q62" s="1"/>
      <c r="R62" s="1"/>
      <c r="S62" s="1"/>
      <c r="T62" s="1"/>
    </row>
    <row r="63">
      <c r="A63" s="49" t="s">
        <v>33</v>
      </c>
      <c r="B63" s="49"/>
      <c r="C63" s="50"/>
      <c r="D63" s="50"/>
      <c r="E63" s="50"/>
      <c r="F63" s="50"/>
      <c r="G63" s="50"/>
      <c r="H63" s="50"/>
      <c r="I63" s="50"/>
      <c r="J63" s="50"/>
      <c r="K63" s="50"/>
      <c r="L63" s="50"/>
      <c r="M63" s="50"/>
      <c r="N63" s="50"/>
      <c r="O63" s="49" t="s">
        <v>33</v>
      </c>
      <c r="Q63" s="1"/>
      <c r="R63" s="1"/>
      <c r="S63" s="1"/>
      <c r="T63" s="1"/>
    </row>
    <row r="64">
      <c r="A64" s="49" t="s">
        <v>33</v>
      </c>
      <c r="B64" s="49"/>
      <c r="C64" s="50"/>
      <c r="D64" s="50"/>
      <c r="E64" s="50"/>
      <c r="F64" s="50"/>
      <c r="G64" s="50"/>
      <c r="H64" s="50"/>
      <c r="I64" s="50"/>
      <c r="J64" s="50"/>
      <c r="K64" s="50"/>
      <c r="L64" s="50"/>
      <c r="M64" s="50"/>
      <c r="N64" s="50"/>
      <c r="O64" s="49" t="s">
        <v>33</v>
      </c>
      <c r="Q64" s="1"/>
      <c r="R64" s="1"/>
      <c r="S64" s="1"/>
      <c r="T64" s="1"/>
    </row>
    <row r="65">
      <c r="A65" s="49" t="s">
        <v>33</v>
      </c>
      <c r="B65" s="49"/>
      <c r="C65" s="50"/>
      <c r="D65" s="50"/>
      <c r="E65" s="50"/>
      <c r="F65" s="50"/>
      <c r="G65" s="50"/>
      <c r="H65" s="50"/>
      <c r="I65" s="50"/>
      <c r="J65" s="50"/>
      <c r="K65" s="50"/>
      <c r="L65" s="50"/>
      <c r="M65" s="50"/>
      <c r="N65" s="50"/>
      <c r="O65" s="49" t="s">
        <v>33</v>
      </c>
    </row>
    <row r="66">
      <c r="A66" s="49" t="s">
        <v>33</v>
      </c>
      <c r="B66" s="49"/>
      <c r="C66" s="50"/>
      <c r="D66" s="50"/>
      <c r="E66" s="50"/>
      <c r="F66" s="50"/>
      <c r="G66" s="50"/>
      <c r="H66" s="50"/>
      <c r="I66" s="50"/>
      <c r="J66" s="50"/>
      <c r="K66" s="50"/>
      <c r="L66" s="50"/>
      <c r="M66" s="50"/>
      <c r="N66" s="50"/>
      <c r="O66" s="49" t="s">
        <v>33</v>
      </c>
    </row>
    <row r="67">
      <c r="J67" s="1"/>
      <c r="K67" s="1"/>
      <c r="L67" s="1"/>
      <c r="M67" s="1"/>
      <c r="N67" s="1"/>
    </row>
    <row r="68">
      <c r="J68" s="1"/>
      <c r="K68" s="1"/>
      <c r="L68" s="1"/>
      <c r="M68" s="1"/>
      <c r="N68" s="1"/>
    </row>
  </sheetData>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sheetData>
    <row r="1">
      <c r="A1" s="51" t="s">
        <v>2</v>
      </c>
      <c r="B1" s="52"/>
      <c r="C1" s="52"/>
      <c r="D1" s="52"/>
      <c r="E1" s="52"/>
      <c r="F1" s="53"/>
      <c r="G1" s="54"/>
      <c r="H1" s="54"/>
    </row>
    <row r="2">
      <c r="A2" s="1">
        <v>2026.0</v>
      </c>
      <c r="B2" s="55">
        <v>2027.0</v>
      </c>
      <c r="C2" s="1">
        <v>2028.0</v>
      </c>
      <c r="D2" s="55">
        <v>2029.0</v>
      </c>
      <c r="E2" s="1">
        <v>2030.0</v>
      </c>
      <c r="F2" s="21"/>
    </row>
    <row r="3">
      <c r="A3" s="21">
        <f>MPS!I10</f>
        <v>100243.9894</v>
      </c>
      <c r="B3" s="21">
        <f>MPS!N18</f>
        <v>338323.4642</v>
      </c>
      <c r="C3" s="21">
        <f>MPS!N26</f>
        <v>514899.0746</v>
      </c>
      <c r="D3" s="21">
        <f>MPS!N34</f>
        <v>572852.631</v>
      </c>
      <c r="E3" s="21">
        <f>MPS!N43</f>
        <v>523148.3196</v>
      </c>
      <c r="F3" s="21"/>
    </row>
    <row r="4">
      <c r="B4" s="21"/>
      <c r="C4" s="21"/>
      <c r="D4" s="21"/>
      <c r="E4" s="21"/>
      <c r="F4" s="21"/>
    </row>
    <row r="5">
      <c r="A5" s="56" t="s">
        <v>3</v>
      </c>
      <c r="B5" s="52"/>
      <c r="C5" s="52"/>
      <c r="D5" s="52"/>
      <c r="E5" s="57"/>
      <c r="F5" s="21"/>
    </row>
    <row r="6">
      <c r="A6" s="1">
        <v>2026.0</v>
      </c>
      <c r="B6" s="55">
        <v>2027.0</v>
      </c>
      <c r="C6" s="1">
        <v>2028.0</v>
      </c>
      <c r="D6" s="55">
        <v>2029.0</v>
      </c>
      <c r="E6" s="1">
        <v>2030.0</v>
      </c>
    </row>
    <row r="7">
      <c r="A7" s="21">
        <f>MPS!I54</f>
        <v>500213.8801</v>
      </c>
      <c r="B7" s="21">
        <f>MPS!N62</f>
        <v>932690.4639</v>
      </c>
      <c r="C7" s="21">
        <f>MPS!N70</f>
        <v>1343282.69</v>
      </c>
      <c r="D7" s="21">
        <f>MPS!N78</f>
        <v>1486052.069</v>
      </c>
      <c r="E7" s="21">
        <f>MPS!N87</f>
        <v>1156744.598</v>
      </c>
    </row>
    <row r="9">
      <c r="A9" s="56" t="s">
        <v>4</v>
      </c>
      <c r="B9" s="52"/>
      <c r="C9" s="52"/>
      <c r="D9" s="52"/>
      <c r="E9" s="57"/>
    </row>
    <row r="10">
      <c r="A10" s="1">
        <v>2026.0</v>
      </c>
      <c r="B10" s="55">
        <v>2027.0</v>
      </c>
      <c r="C10" s="1">
        <v>2028.0</v>
      </c>
      <c r="D10" s="55">
        <v>2029.0</v>
      </c>
      <c r="E10" s="1">
        <v>2030.0</v>
      </c>
    </row>
    <row r="11">
      <c r="A11" s="21">
        <f>MPS!I99</f>
        <v>174464.5326</v>
      </c>
      <c r="B11" s="21">
        <f>MPS!N107</f>
        <v>324080.6657</v>
      </c>
      <c r="C11" s="21">
        <f>MPS!N115</f>
        <v>468509.9635</v>
      </c>
      <c r="D11" s="21">
        <f>MPS!N123</f>
        <v>518305.0489</v>
      </c>
      <c r="E11" s="21">
        <f>MPS!N132</f>
        <v>403449.2316</v>
      </c>
    </row>
    <row r="14">
      <c r="A14" s="56" t="s">
        <v>5</v>
      </c>
      <c r="B14" s="52"/>
      <c r="C14" s="52"/>
      <c r="D14" s="52"/>
      <c r="E14" s="57"/>
    </row>
    <row r="15">
      <c r="A15" s="1">
        <v>2026.0</v>
      </c>
      <c r="B15" s="55">
        <v>2027.0</v>
      </c>
      <c r="C15" s="1">
        <v>2028.0</v>
      </c>
      <c r="D15" s="55">
        <v>2029.0</v>
      </c>
      <c r="E15" s="1">
        <v>2030.0</v>
      </c>
    </row>
    <row r="16">
      <c r="A16" s="21">
        <f>MPS!I143</f>
        <v>163282.8732</v>
      </c>
      <c r="B16" s="21">
        <f>MPS!N151</f>
        <v>304454.5239</v>
      </c>
      <c r="C16" s="21">
        <f>MPS!N159</f>
        <v>438482.5489</v>
      </c>
      <c r="D16" s="21">
        <f>MPS!N167</f>
        <v>485086.2023</v>
      </c>
      <c r="E16" s="21">
        <f>MPS!N176</f>
        <v>377591.6442</v>
      </c>
    </row>
    <row r="19">
      <c r="A19" s="56" t="s">
        <v>6</v>
      </c>
      <c r="B19" s="52"/>
      <c r="C19" s="52"/>
      <c r="D19" s="52"/>
      <c r="E19" s="57"/>
    </row>
    <row r="20">
      <c r="A20" s="1">
        <v>2026.0</v>
      </c>
      <c r="B20" s="55">
        <v>2027.0</v>
      </c>
      <c r="C20" s="1">
        <v>2028.0</v>
      </c>
      <c r="D20" s="55">
        <v>2029.0</v>
      </c>
      <c r="E20" s="1">
        <v>2030.0</v>
      </c>
    </row>
    <row r="21">
      <c r="A21" s="21">
        <f>MPS!I187</f>
        <v>21794.72482</v>
      </c>
      <c r="B21" s="21">
        <f>MPS!N195</f>
        <v>40638.08065</v>
      </c>
      <c r="C21" s="21">
        <f>MPS!N203</f>
        <v>58527.91727</v>
      </c>
      <c r="D21" s="21">
        <f>MPS!N211</f>
        <v>64748.49498</v>
      </c>
      <c r="E21" s="21">
        <f>MPS!N220</f>
        <v>50400.30114</v>
      </c>
    </row>
  </sheetData>
  <mergeCells count="5">
    <mergeCell ref="A1:E1"/>
    <mergeCell ref="A5:E5"/>
    <mergeCell ref="A9:E9"/>
    <mergeCell ref="A14:E14"/>
    <mergeCell ref="A19:E19"/>
  </mergeCells>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88"/>
    <col customWidth="1" min="7" max="7" width="15.75"/>
    <col customWidth="1" min="8" max="8" width="26.25"/>
    <col customWidth="1" min="15" max="15" width="22.0"/>
  </cols>
  <sheetData>
    <row r="1">
      <c r="H1" s="1" t="s">
        <v>34</v>
      </c>
    </row>
    <row r="2">
      <c r="H2" s="1" t="s">
        <v>35</v>
      </c>
    </row>
    <row r="3">
      <c r="A3" s="58"/>
      <c r="B3" s="58"/>
      <c r="C3" s="58"/>
      <c r="D3" s="58"/>
      <c r="E3" s="58"/>
      <c r="F3" s="58"/>
      <c r="G3" s="58"/>
      <c r="H3" s="59" t="s">
        <v>36</v>
      </c>
      <c r="I3" s="58"/>
      <c r="J3" s="58"/>
      <c r="K3" s="58"/>
      <c r="L3" s="58"/>
      <c r="M3" s="58"/>
    </row>
    <row r="4">
      <c r="A4" s="60">
        <v>2026.0</v>
      </c>
      <c r="I4" s="58"/>
      <c r="J4" s="58"/>
      <c r="K4" s="58"/>
      <c r="L4" s="58"/>
      <c r="M4" s="58"/>
    </row>
    <row r="5">
      <c r="A5" s="51" t="s">
        <v>2</v>
      </c>
      <c r="B5" s="52"/>
      <c r="C5" s="52"/>
      <c r="D5" s="52"/>
      <c r="E5" s="52"/>
      <c r="F5" s="52"/>
      <c r="G5" s="52"/>
      <c r="H5" s="57"/>
      <c r="I5" s="58"/>
      <c r="J5" s="58"/>
      <c r="K5" s="61"/>
      <c r="L5" s="58"/>
      <c r="M5" s="58"/>
      <c r="N5" s="62"/>
    </row>
    <row r="6">
      <c r="A6" s="63"/>
      <c r="B6" s="64" t="s">
        <v>37</v>
      </c>
      <c r="C6" s="65" t="s">
        <v>38</v>
      </c>
      <c r="D6" s="66" t="s">
        <v>39</v>
      </c>
      <c r="E6" s="67" t="s">
        <v>40</v>
      </c>
      <c r="F6" s="68" t="s">
        <v>41</v>
      </c>
      <c r="G6" s="69" t="s">
        <v>42</v>
      </c>
      <c r="H6" s="70" t="s">
        <v>43</v>
      </c>
      <c r="I6" s="1" t="s">
        <v>17</v>
      </c>
      <c r="J6" s="71"/>
      <c r="K6" s="61" t="s">
        <v>44</v>
      </c>
      <c r="L6" s="71"/>
      <c r="M6" s="71"/>
      <c r="N6" s="62"/>
    </row>
    <row r="7">
      <c r="A7" s="72" t="s">
        <v>45</v>
      </c>
      <c r="B7" s="16">
        <v>0.0</v>
      </c>
      <c r="C7" s="73">
        <v>0.0</v>
      </c>
      <c r="D7" s="73">
        <v>0.0</v>
      </c>
      <c r="E7" s="73">
        <v>0.0</v>
      </c>
      <c r="F7" s="74">
        <f>'Demand Planning'!C3</f>
        <v>15663.12334</v>
      </c>
      <c r="G7" s="74">
        <f>'Demand Planning'!C4</f>
        <v>21928.37268</v>
      </c>
      <c r="H7" s="74">
        <f>'Demand Planning'!C5</f>
        <v>25060.99735</v>
      </c>
      <c r="J7" s="71"/>
      <c r="K7" s="61" t="s">
        <v>46</v>
      </c>
      <c r="L7" s="71"/>
      <c r="M7" s="71"/>
      <c r="N7" s="62"/>
    </row>
    <row r="8">
      <c r="A8" s="72" t="s">
        <v>47</v>
      </c>
      <c r="B8" s="16">
        <v>0.0</v>
      </c>
      <c r="C8" s="73">
        <v>0.0</v>
      </c>
      <c r="D8" s="75">
        <v>0.0</v>
      </c>
      <c r="E8" s="75">
        <v>0.0</v>
      </c>
      <c r="F8" s="73">
        <v>0.0</v>
      </c>
      <c r="G8" s="73">
        <v>0.0</v>
      </c>
      <c r="H8" s="73">
        <v>0.0</v>
      </c>
      <c r="J8" s="58"/>
      <c r="K8" s="76" t="s">
        <v>48</v>
      </c>
      <c r="L8" s="58"/>
      <c r="M8" s="58"/>
      <c r="N8" s="77"/>
    </row>
    <row r="9">
      <c r="A9" s="72" t="s">
        <v>49</v>
      </c>
      <c r="B9" s="16">
        <v>0.0</v>
      </c>
      <c r="C9" s="74">
        <f t="shared" ref="C9:H9" si="1">B11</f>
        <v>15663.12334</v>
      </c>
      <c r="D9" s="74">
        <f t="shared" si="1"/>
        <v>37591.49602</v>
      </c>
      <c r="E9" s="74">
        <f t="shared" si="1"/>
        <v>62652.49336</v>
      </c>
      <c r="F9" s="74">
        <f t="shared" si="1"/>
        <v>70484.05503</v>
      </c>
      <c r="G9" s="74">
        <f t="shared" si="1"/>
        <v>65785.11803</v>
      </c>
      <c r="H9" s="74">
        <f t="shared" si="1"/>
        <v>54820.93169</v>
      </c>
      <c r="J9" s="58"/>
      <c r="K9" s="58"/>
      <c r="L9" s="58"/>
      <c r="M9" s="58"/>
      <c r="O9" s="78"/>
    </row>
    <row r="10">
      <c r="A10" s="72" t="s">
        <v>50</v>
      </c>
      <c r="B10" s="79">
        <f t="shared" ref="B10:D10" si="2">F7</f>
        <v>15663.12334</v>
      </c>
      <c r="C10" s="74">
        <f t="shared" si="2"/>
        <v>21928.37268</v>
      </c>
      <c r="D10" s="74">
        <f t="shared" si="2"/>
        <v>25060.99735</v>
      </c>
      <c r="E10" s="74">
        <f t="shared" ref="E10:H10" si="3">B15</f>
        <v>7831.56167</v>
      </c>
      <c r="F10" s="74">
        <f t="shared" si="3"/>
        <v>10964.18634</v>
      </c>
      <c r="G10" s="74">
        <f t="shared" si="3"/>
        <v>10964.18634</v>
      </c>
      <c r="H10" s="74">
        <f t="shared" si="3"/>
        <v>7831.56167</v>
      </c>
      <c r="I10" s="80">
        <f>SUM(B10:H10)</f>
        <v>100243.9894</v>
      </c>
      <c r="J10" s="71"/>
      <c r="K10" s="71"/>
      <c r="L10" s="71"/>
      <c r="M10" s="71"/>
      <c r="O10" s="78"/>
    </row>
    <row r="11">
      <c r="A11" s="81" t="s">
        <v>51</v>
      </c>
      <c r="B11" s="79">
        <f t="shared" ref="B11:H11" si="4">B9+B10-B7</f>
        <v>15663.12334</v>
      </c>
      <c r="C11" s="74">
        <f t="shared" si="4"/>
        <v>37591.49602</v>
      </c>
      <c r="D11" s="74">
        <f t="shared" si="4"/>
        <v>62652.49336</v>
      </c>
      <c r="E11" s="74">
        <f t="shared" si="4"/>
        <v>70484.05503</v>
      </c>
      <c r="F11" s="74">
        <f t="shared" si="4"/>
        <v>65785.11803</v>
      </c>
      <c r="G11" s="74">
        <f t="shared" si="4"/>
        <v>54820.93169</v>
      </c>
      <c r="H11" s="74">
        <f t="shared" si="4"/>
        <v>37591.49602</v>
      </c>
      <c r="I11" s="71"/>
      <c r="J11" s="71"/>
      <c r="K11" s="71"/>
      <c r="L11" s="71"/>
      <c r="M11" s="71"/>
      <c r="O11" s="78"/>
    </row>
    <row r="12">
      <c r="A12" s="58"/>
      <c r="B12" s="58"/>
      <c r="C12" s="58"/>
      <c r="D12" s="58"/>
      <c r="E12" s="58"/>
      <c r="F12" s="58"/>
      <c r="G12" s="58"/>
      <c r="H12" s="58"/>
      <c r="I12" s="58"/>
      <c r="J12" s="58"/>
      <c r="K12" s="58"/>
      <c r="L12" s="58"/>
      <c r="M12" s="58"/>
    </row>
    <row r="13">
      <c r="A13" s="82">
        <v>2027.0</v>
      </c>
      <c r="B13" s="52"/>
      <c r="C13" s="52"/>
      <c r="D13" s="52"/>
      <c r="E13" s="52"/>
      <c r="F13" s="52"/>
      <c r="G13" s="52"/>
      <c r="H13" s="52"/>
      <c r="I13" s="52"/>
      <c r="J13" s="52"/>
      <c r="K13" s="52"/>
      <c r="L13" s="52"/>
      <c r="M13" s="57"/>
    </row>
    <row r="14">
      <c r="A14" s="63"/>
      <c r="B14" s="83" t="s">
        <v>52</v>
      </c>
      <c r="C14" s="84" t="s">
        <v>53</v>
      </c>
      <c r="D14" s="85" t="s">
        <v>54</v>
      </c>
      <c r="E14" s="86" t="s">
        <v>55</v>
      </c>
      <c r="F14" s="87" t="s">
        <v>56</v>
      </c>
      <c r="G14" s="64" t="s">
        <v>37</v>
      </c>
      <c r="H14" s="65" t="s">
        <v>38</v>
      </c>
      <c r="I14" s="66" t="s">
        <v>39</v>
      </c>
      <c r="J14" s="67" t="s">
        <v>40</v>
      </c>
      <c r="K14" s="68" t="s">
        <v>41</v>
      </c>
      <c r="L14" s="69" t="s">
        <v>42</v>
      </c>
      <c r="M14" s="70" t="s">
        <v>43</v>
      </c>
      <c r="N14" s="1" t="s">
        <v>17</v>
      </c>
    </row>
    <row r="15">
      <c r="A15" s="72" t="s">
        <v>45</v>
      </c>
      <c r="B15" s="74">
        <f>'Demand Planning'!C8</f>
        <v>7831.56167</v>
      </c>
      <c r="C15" s="74">
        <f>'Demand Planning'!C9</f>
        <v>10964.18634</v>
      </c>
      <c r="D15" s="74">
        <f>'Demand Planning'!C10</f>
        <v>10964.18634</v>
      </c>
      <c r="E15" s="74">
        <f>'Demand Planning'!C11</f>
        <v>7831.56167</v>
      </c>
      <c r="F15" s="74">
        <f>'Demand Planning'!C12</f>
        <v>10964.18634</v>
      </c>
      <c r="G15" s="74">
        <f>'Demand Planning'!C13</f>
        <v>10964.18634</v>
      </c>
      <c r="H15" s="74">
        <f>'Demand Planning'!C14</f>
        <v>15663.12334</v>
      </c>
      <c r="I15" s="74">
        <f>'Demand Planning'!C15</f>
        <v>15663.12334</v>
      </c>
      <c r="J15" s="74">
        <f>'Demand Planning'!C16</f>
        <v>10964.18634</v>
      </c>
      <c r="K15" s="74">
        <f>'Demand Planning'!C17</f>
        <v>23494.68501</v>
      </c>
      <c r="L15" s="74">
        <f>'Demand Planning'!C18</f>
        <v>23494.68501</v>
      </c>
      <c r="M15" s="74">
        <f>'Demand Planning'!C19</f>
        <v>156631.2334</v>
      </c>
    </row>
    <row r="16">
      <c r="A16" s="72" t="s">
        <v>47</v>
      </c>
      <c r="B16" s="88">
        <v>0.0</v>
      </c>
      <c r="C16" s="88">
        <v>0.0</v>
      </c>
      <c r="D16" s="88">
        <v>0.0</v>
      </c>
      <c r="E16" s="88">
        <v>0.0</v>
      </c>
      <c r="F16" s="88">
        <v>0.0</v>
      </c>
      <c r="G16" s="88">
        <v>0.0</v>
      </c>
      <c r="H16" s="88">
        <v>0.0</v>
      </c>
      <c r="I16" s="88">
        <v>0.0</v>
      </c>
      <c r="J16" s="88">
        <v>0.0</v>
      </c>
      <c r="K16" s="88">
        <v>0.0</v>
      </c>
      <c r="L16" s="88">
        <v>0.0</v>
      </c>
      <c r="M16" s="88">
        <v>0.0</v>
      </c>
    </row>
    <row r="17">
      <c r="A17" s="72" t="s">
        <v>49</v>
      </c>
      <c r="B17" s="74">
        <f>H11</f>
        <v>37591.49602</v>
      </c>
      <c r="C17" s="74">
        <f t="shared" ref="C17:M17" si="5">B19</f>
        <v>40724.12069</v>
      </c>
      <c r="D17" s="74">
        <f t="shared" si="5"/>
        <v>40724.12069</v>
      </c>
      <c r="E17" s="74">
        <f t="shared" si="5"/>
        <v>45423.05769</v>
      </c>
      <c r="F17" s="74">
        <f t="shared" si="5"/>
        <v>53254.61936</v>
      </c>
      <c r="G17" s="74">
        <f t="shared" si="5"/>
        <v>53254.61936</v>
      </c>
      <c r="H17" s="74">
        <f t="shared" si="5"/>
        <v>65785.11803</v>
      </c>
      <c r="I17" s="74">
        <f t="shared" si="5"/>
        <v>73616.6797</v>
      </c>
      <c r="J17" s="74">
        <f t="shared" si="5"/>
        <v>214584.7898</v>
      </c>
      <c r="K17" s="74">
        <f t="shared" si="5"/>
        <v>221894.2473</v>
      </c>
      <c r="L17" s="74">
        <f t="shared" si="5"/>
        <v>216673.2062</v>
      </c>
      <c r="M17" s="74">
        <f t="shared" si="5"/>
        <v>208841.6445</v>
      </c>
    </row>
    <row r="18">
      <c r="A18" s="72" t="s">
        <v>50</v>
      </c>
      <c r="B18" s="74">
        <f t="shared" ref="B18:I18" si="6">F15</f>
        <v>10964.18634</v>
      </c>
      <c r="C18" s="74">
        <f t="shared" si="6"/>
        <v>10964.18634</v>
      </c>
      <c r="D18" s="74">
        <f t="shared" si="6"/>
        <v>15663.12334</v>
      </c>
      <c r="E18" s="74">
        <f t="shared" si="6"/>
        <v>15663.12334</v>
      </c>
      <c r="F18" s="74">
        <f t="shared" si="6"/>
        <v>10964.18634</v>
      </c>
      <c r="G18" s="74">
        <f t="shared" si="6"/>
        <v>23494.68501</v>
      </c>
      <c r="H18" s="74">
        <f t="shared" si="6"/>
        <v>23494.68501</v>
      </c>
      <c r="I18" s="74">
        <f t="shared" si="6"/>
        <v>156631.2334</v>
      </c>
      <c r="J18" s="74">
        <f t="shared" ref="J18:M18" si="7">B23</f>
        <v>18273.6439</v>
      </c>
      <c r="K18" s="74">
        <f t="shared" si="7"/>
        <v>18273.6439</v>
      </c>
      <c r="L18" s="74">
        <f t="shared" si="7"/>
        <v>15663.12334</v>
      </c>
      <c r="M18" s="74">
        <f t="shared" si="7"/>
        <v>18273.6439</v>
      </c>
      <c r="N18" s="80">
        <f>SUM(B18:M18)</f>
        <v>338323.4642</v>
      </c>
    </row>
    <row r="19">
      <c r="A19" s="81" t="s">
        <v>51</v>
      </c>
      <c r="B19" s="74">
        <f t="shared" ref="B19:M19" si="8">B17+B18-B15</f>
        <v>40724.12069</v>
      </c>
      <c r="C19" s="74">
        <f t="shared" si="8"/>
        <v>40724.12069</v>
      </c>
      <c r="D19" s="74">
        <f t="shared" si="8"/>
        <v>45423.05769</v>
      </c>
      <c r="E19" s="74">
        <f t="shared" si="8"/>
        <v>53254.61936</v>
      </c>
      <c r="F19" s="74">
        <f t="shared" si="8"/>
        <v>53254.61936</v>
      </c>
      <c r="G19" s="74">
        <f t="shared" si="8"/>
        <v>65785.11803</v>
      </c>
      <c r="H19" s="74">
        <f t="shared" si="8"/>
        <v>73616.6797</v>
      </c>
      <c r="I19" s="74">
        <f t="shared" si="8"/>
        <v>214584.7898</v>
      </c>
      <c r="J19" s="74">
        <f t="shared" si="8"/>
        <v>221894.2473</v>
      </c>
      <c r="K19" s="74">
        <f t="shared" si="8"/>
        <v>216673.2062</v>
      </c>
      <c r="L19" s="74">
        <f t="shared" si="8"/>
        <v>208841.6445</v>
      </c>
      <c r="M19" s="74">
        <f t="shared" si="8"/>
        <v>70484.05503</v>
      </c>
      <c r="N19" s="71"/>
    </row>
    <row r="20">
      <c r="A20" s="58"/>
      <c r="B20" s="58"/>
      <c r="C20" s="58"/>
      <c r="D20" s="58"/>
      <c r="E20" s="58"/>
      <c r="F20" s="58"/>
      <c r="G20" s="58"/>
      <c r="H20" s="58"/>
      <c r="I20" s="58"/>
      <c r="J20" s="58"/>
      <c r="K20" s="58"/>
      <c r="L20" s="58"/>
      <c r="M20" s="58"/>
    </row>
    <row r="21">
      <c r="A21" s="82">
        <v>2028.0</v>
      </c>
      <c r="B21" s="52"/>
      <c r="C21" s="52"/>
      <c r="D21" s="52"/>
      <c r="E21" s="52"/>
      <c r="F21" s="52"/>
      <c r="G21" s="52"/>
      <c r="H21" s="52"/>
      <c r="I21" s="52"/>
      <c r="J21" s="52"/>
      <c r="K21" s="52"/>
      <c r="L21" s="52"/>
      <c r="M21" s="57"/>
    </row>
    <row r="22">
      <c r="A22" s="63"/>
      <c r="B22" s="83" t="s">
        <v>52</v>
      </c>
      <c r="C22" s="84" t="s">
        <v>53</v>
      </c>
      <c r="D22" s="85" t="s">
        <v>54</v>
      </c>
      <c r="E22" s="86" t="s">
        <v>55</v>
      </c>
      <c r="F22" s="87" t="s">
        <v>56</v>
      </c>
      <c r="G22" s="64" t="s">
        <v>37</v>
      </c>
      <c r="H22" s="65" t="s">
        <v>38</v>
      </c>
      <c r="I22" s="66" t="s">
        <v>39</v>
      </c>
      <c r="J22" s="67" t="s">
        <v>40</v>
      </c>
      <c r="K22" s="68" t="s">
        <v>41</v>
      </c>
      <c r="L22" s="69" t="s">
        <v>42</v>
      </c>
      <c r="M22" s="70" t="s">
        <v>43</v>
      </c>
      <c r="N22" s="1" t="s">
        <v>17</v>
      </c>
    </row>
    <row r="23">
      <c r="A23" s="72" t="s">
        <v>45</v>
      </c>
      <c r="B23" s="74">
        <f>'Demand Planning'!C21</f>
        <v>18273.6439</v>
      </c>
      <c r="C23" s="74">
        <f>'Demand Planning'!C22</f>
        <v>18273.6439</v>
      </c>
      <c r="D23" s="74">
        <f>'Demand Planning'!C23</f>
        <v>15663.12334</v>
      </c>
      <c r="E23" s="74">
        <f>'Demand Planning'!C24</f>
        <v>18273.6439</v>
      </c>
      <c r="F23" s="74">
        <f>'Demand Planning'!C25</f>
        <v>18273.6439</v>
      </c>
      <c r="G23" s="74">
        <f>'Demand Planning'!C26</f>
        <v>18273.6439</v>
      </c>
      <c r="H23" s="74">
        <f>'Demand Planning'!C27</f>
        <v>18273.6439</v>
      </c>
      <c r="I23" s="74">
        <f>'Demand Planning'!C28</f>
        <v>15663.12334</v>
      </c>
      <c r="J23" s="74">
        <f>'Demand Planning'!C29</f>
        <v>26105.20557</v>
      </c>
      <c r="K23" s="74">
        <f>'Demand Planning'!C30</f>
        <v>31326.24668</v>
      </c>
      <c r="L23" s="74">
        <f>'Demand Planning'!C31</f>
        <v>46989.37002</v>
      </c>
      <c r="M23" s="74">
        <f>'Demand Planning'!C32</f>
        <v>261052.0557</v>
      </c>
    </row>
    <row r="24">
      <c r="A24" s="72" t="s">
        <v>47</v>
      </c>
      <c r="B24" s="88">
        <v>0.0</v>
      </c>
      <c r="C24" s="88">
        <v>0.0</v>
      </c>
      <c r="D24" s="88">
        <v>0.0</v>
      </c>
      <c r="E24" s="88">
        <v>0.0</v>
      </c>
      <c r="F24" s="88">
        <v>0.0</v>
      </c>
      <c r="G24" s="88">
        <v>0.0</v>
      </c>
      <c r="H24" s="88">
        <v>0.0</v>
      </c>
      <c r="I24" s="88">
        <v>0.0</v>
      </c>
      <c r="J24" s="88">
        <v>0.0</v>
      </c>
      <c r="K24" s="88">
        <v>0.0</v>
      </c>
      <c r="L24" s="88">
        <v>0.0</v>
      </c>
      <c r="M24" s="88">
        <v>0.0</v>
      </c>
    </row>
    <row r="25">
      <c r="A25" s="72" t="s">
        <v>49</v>
      </c>
      <c r="B25" s="74">
        <f>M19</f>
        <v>70484.05503</v>
      </c>
      <c r="C25" s="74">
        <f t="shared" ref="C25:M25" si="9">B27</f>
        <v>70484.05503</v>
      </c>
      <c r="D25" s="74">
        <f t="shared" si="9"/>
        <v>70484.05503</v>
      </c>
      <c r="E25" s="74">
        <f t="shared" si="9"/>
        <v>73094.57559</v>
      </c>
      <c r="F25" s="74">
        <f t="shared" si="9"/>
        <v>70484.05503</v>
      </c>
      <c r="G25" s="74">
        <f t="shared" si="9"/>
        <v>78315.6167</v>
      </c>
      <c r="H25" s="74">
        <f t="shared" si="9"/>
        <v>91368.21949</v>
      </c>
      <c r="I25" s="74">
        <f t="shared" si="9"/>
        <v>120083.9456</v>
      </c>
      <c r="J25" s="74">
        <f t="shared" si="9"/>
        <v>365472.878</v>
      </c>
      <c r="K25" s="74">
        <f t="shared" si="9"/>
        <v>359834.1535</v>
      </c>
      <c r="L25" s="74">
        <f t="shared" si="9"/>
        <v>348974.388</v>
      </c>
      <c r="M25" s="74">
        <f t="shared" si="9"/>
        <v>319527.7162</v>
      </c>
    </row>
    <row r="26">
      <c r="A26" s="72" t="s">
        <v>50</v>
      </c>
      <c r="B26" s="74">
        <f t="shared" ref="B26:I26" si="10">F23</f>
        <v>18273.6439</v>
      </c>
      <c r="C26" s="74">
        <f t="shared" si="10"/>
        <v>18273.6439</v>
      </c>
      <c r="D26" s="74">
        <f t="shared" si="10"/>
        <v>18273.6439</v>
      </c>
      <c r="E26" s="74">
        <f t="shared" si="10"/>
        <v>15663.12334</v>
      </c>
      <c r="F26" s="74">
        <f t="shared" si="10"/>
        <v>26105.20557</v>
      </c>
      <c r="G26" s="74">
        <f t="shared" si="10"/>
        <v>31326.24668</v>
      </c>
      <c r="H26" s="74">
        <f t="shared" si="10"/>
        <v>46989.37002</v>
      </c>
      <c r="I26" s="74">
        <f t="shared" si="10"/>
        <v>261052.0557</v>
      </c>
      <c r="J26" s="74">
        <f t="shared" ref="J26:M26" si="11">B31</f>
        <v>20466.48117</v>
      </c>
      <c r="K26" s="74">
        <f t="shared" si="11"/>
        <v>20466.48117</v>
      </c>
      <c r="L26" s="74">
        <f t="shared" si="11"/>
        <v>17542.69814</v>
      </c>
      <c r="M26" s="74">
        <f t="shared" si="11"/>
        <v>20466.48117</v>
      </c>
      <c r="N26" s="80">
        <f>SUM(B26:M26)</f>
        <v>514899.0746</v>
      </c>
    </row>
    <row r="27">
      <c r="A27" s="81" t="s">
        <v>51</v>
      </c>
      <c r="B27" s="74">
        <f t="shared" ref="B27:M27" si="12">B25+B26-B23</f>
        <v>70484.05503</v>
      </c>
      <c r="C27" s="74">
        <f t="shared" si="12"/>
        <v>70484.05503</v>
      </c>
      <c r="D27" s="74">
        <f t="shared" si="12"/>
        <v>73094.57559</v>
      </c>
      <c r="E27" s="74">
        <f t="shared" si="12"/>
        <v>70484.05503</v>
      </c>
      <c r="F27" s="74">
        <f t="shared" si="12"/>
        <v>78315.6167</v>
      </c>
      <c r="G27" s="74">
        <f t="shared" si="12"/>
        <v>91368.21949</v>
      </c>
      <c r="H27" s="74">
        <f t="shared" si="12"/>
        <v>120083.9456</v>
      </c>
      <c r="I27" s="74">
        <f t="shared" si="12"/>
        <v>365472.878</v>
      </c>
      <c r="J27" s="74">
        <f t="shared" si="12"/>
        <v>359834.1535</v>
      </c>
      <c r="K27" s="74">
        <f t="shared" si="12"/>
        <v>348974.388</v>
      </c>
      <c r="L27" s="74">
        <f t="shared" si="12"/>
        <v>319527.7162</v>
      </c>
      <c r="M27" s="74">
        <f t="shared" si="12"/>
        <v>78942.14164</v>
      </c>
      <c r="N27" s="71"/>
    </row>
    <row r="28">
      <c r="A28" s="58"/>
      <c r="B28" s="58"/>
      <c r="C28" s="58"/>
      <c r="D28" s="58"/>
      <c r="E28" s="58"/>
      <c r="F28" s="58"/>
      <c r="G28" s="58"/>
      <c r="H28" s="58"/>
      <c r="I28" s="58"/>
      <c r="J28" s="58"/>
      <c r="K28" s="58"/>
      <c r="L28" s="58"/>
      <c r="M28" s="58"/>
    </row>
    <row r="29">
      <c r="A29" s="82">
        <v>2029.0</v>
      </c>
      <c r="B29" s="52"/>
      <c r="C29" s="52"/>
      <c r="D29" s="52"/>
      <c r="E29" s="52"/>
      <c r="F29" s="52"/>
      <c r="G29" s="52"/>
      <c r="H29" s="52"/>
      <c r="I29" s="52"/>
      <c r="J29" s="52"/>
      <c r="K29" s="52"/>
      <c r="L29" s="52"/>
      <c r="M29" s="57"/>
    </row>
    <row r="30">
      <c r="A30" s="63"/>
      <c r="B30" s="83" t="s">
        <v>52</v>
      </c>
      <c r="C30" s="84" t="s">
        <v>53</v>
      </c>
      <c r="D30" s="85" t="s">
        <v>54</v>
      </c>
      <c r="E30" s="86" t="s">
        <v>55</v>
      </c>
      <c r="F30" s="87" t="s">
        <v>56</v>
      </c>
      <c r="G30" s="64" t="s">
        <v>37</v>
      </c>
      <c r="H30" s="65" t="s">
        <v>38</v>
      </c>
      <c r="I30" s="66" t="s">
        <v>39</v>
      </c>
      <c r="J30" s="67" t="s">
        <v>40</v>
      </c>
      <c r="K30" s="68" t="s">
        <v>41</v>
      </c>
      <c r="L30" s="69" t="s">
        <v>42</v>
      </c>
      <c r="M30" s="70" t="s">
        <v>43</v>
      </c>
      <c r="N30" s="1" t="s">
        <v>17</v>
      </c>
    </row>
    <row r="31">
      <c r="A31" s="72" t="s">
        <v>45</v>
      </c>
      <c r="B31" s="74">
        <f>'Demand Planning'!C34</f>
        <v>20466.48117</v>
      </c>
      <c r="C31" s="74">
        <f>'Demand Planning'!C35</f>
        <v>20466.48117</v>
      </c>
      <c r="D31" s="74">
        <f>'Demand Planning'!C36</f>
        <v>17542.69814</v>
      </c>
      <c r="E31" s="74">
        <f>'Demand Planning'!C37</f>
        <v>20466.48117</v>
      </c>
      <c r="F31" s="74">
        <f>'Demand Planning'!C38</f>
        <v>20466.48117</v>
      </c>
      <c r="G31" s="74">
        <f>'Demand Planning'!C39</f>
        <v>20466.48117</v>
      </c>
      <c r="H31" s="74">
        <f>'Demand Planning'!C40</f>
        <v>20466.48117</v>
      </c>
      <c r="I31" s="74">
        <f>'Demand Planning'!C41</f>
        <v>17542.69814</v>
      </c>
      <c r="J31" s="74">
        <f>'Demand Planning'!C42</f>
        <v>29237.83024</v>
      </c>
      <c r="K31" s="74">
        <f>'Demand Planning'!C43</f>
        <v>35085.39628</v>
      </c>
      <c r="L31" s="74">
        <f>'Demand Planning'!C44</f>
        <v>52628.09442</v>
      </c>
      <c r="M31" s="74">
        <f>'Demand Planning'!C45</f>
        <v>292378.3024</v>
      </c>
    </row>
    <row r="32">
      <c r="A32" s="72" t="s">
        <v>47</v>
      </c>
      <c r="B32" s="88">
        <v>0.0</v>
      </c>
      <c r="C32" s="88">
        <v>0.0</v>
      </c>
      <c r="D32" s="88">
        <v>0.0</v>
      </c>
      <c r="E32" s="88">
        <v>0.0</v>
      </c>
      <c r="F32" s="88">
        <v>0.0</v>
      </c>
      <c r="G32" s="88">
        <v>0.0</v>
      </c>
      <c r="H32" s="88">
        <v>0.0</v>
      </c>
      <c r="I32" s="88">
        <v>0.0</v>
      </c>
      <c r="J32" s="88">
        <v>0.0</v>
      </c>
      <c r="K32" s="88">
        <v>0.0</v>
      </c>
      <c r="L32" s="88">
        <v>0.0</v>
      </c>
      <c r="M32" s="88">
        <v>0.0</v>
      </c>
    </row>
    <row r="33">
      <c r="A33" s="72" t="s">
        <v>49</v>
      </c>
      <c r="B33" s="74">
        <f>M27</f>
        <v>78942.14164</v>
      </c>
      <c r="C33" s="74">
        <f t="shared" ref="C33:M33" si="13">B35</f>
        <v>78942.14164</v>
      </c>
      <c r="D33" s="74">
        <f t="shared" si="13"/>
        <v>78942.14164</v>
      </c>
      <c r="E33" s="74">
        <f t="shared" si="13"/>
        <v>81865.92466</v>
      </c>
      <c r="F33" s="74">
        <f t="shared" si="13"/>
        <v>78942.14164</v>
      </c>
      <c r="G33" s="74">
        <f t="shared" si="13"/>
        <v>87713.49071</v>
      </c>
      <c r="H33" s="74">
        <f t="shared" si="13"/>
        <v>102332.4058</v>
      </c>
      <c r="I33" s="74">
        <f t="shared" si="13"/>
        <v>134494.0191</v>
      </c>
      <c r="J33" s="74">
        <f t="shared" si="13"/>
        <v>409329.6233</v>
      </c>
      <c r="K33" s="74">
        <f t="shared" si="13"/>
        <v>402020.1657</v>
      </c>
      <c r="L33" s="74">
        <f t="shared" si="13"/>
        <v>388863.1421</v>
      </c>
      <c r="M33" s="74">
        <f t="shared" si="13"/>
        <v>355030.7957</v>
      </c>
    </row>
    <row r="34">
      <c r="A34" s="72" t="s">
        <v>50</v>
      </c>
      <c r="B34" s="74">
        <f t="shared" ref="B34:I34" si="14">F31</f>
        <v>20466.48117</v>
      </c>
      <c r="C34" s="74">
        <f t="shared" si="14"/>
        <v>20466.48117</v>
      </c>
      <c r="D34" s="74">
        <f t="shared" si="14"/>
        <v>20466.48117</v>
      </c>
      <c r="E34" s="74">
        <f t="shared" si="14"/>
        <v>17542.69814</v>
      </c>
      <c r="F34" s="74">
        <f t="shared" si="14"/>
        <v>29237.83024</v>
      </c>
      <c r="G34" s="74">
        <f t="shared" si="14"/>
        <v>35085.39628</v>
      </c>
      <c r="H34" s="74">
        <f t="shared" si="14"/>
        <v>52628.09442</v>
      </c>
      <c r="I34" s="74">
        <f t="shared" si="14"/>
        <v>292378.3024</v>
      </c>
      <c r="J34" s="74">
        <f t="shared" ref="J34:M34" si="15">B40</f>
        <v>21928.37268</v>
      </c>
      <c r="K34" s="74">
        <f t="shared" si="15"/>
        <v>21928.37268</v>
      </c>
      <c r="L34" s="74">
        <f t="shared" si="15"/>
        <v>18795.74801</v>
      </c>
      <c r="M34" s="74">
        <f t="shared" si="15"/>
        <v>21928.37268</v>
      </c>
      <c r="N34" s="80">
        <f>SUM(B34:M34)</f>
        <v>572852.631</v>
      </c>
    </row>
    <row r="35">
      <c r="A35" s="81" t="s">
        <v>51</v>
      </c>
      <c r="B35" s="74">
        <f t="shared" ref="B35:M35" si="16">B33+B34-B31</f>
        <v>78942.14164</v>
      </c>
      <c r="C35" s="74">
        <f t="shared" si="16"/>
        <v>78942.14164</v>
      </c>
      <c r="D35" s="74">
        <f t="shared" si="16"/>
        <v>81865.92466</v>
      </c>
      <c r="E35" s="74">
        <f t="shared" si="16"/>
        <v>78942.14164</v>
      </c>
      <c r="F35" s="74">
        <f t="shared" si="16"/>
        <v>87713.49071</v>
      </c>
      <c r="G35" s="74">
        <f t="shared" si="16"/>
        <v>102332.4058</v>
      </c>
      <c r="H35" s="74">
        <f t="shared" si="16"/>
        <v>134494.0191</v>
      </c>
      <c r="I35" s="74">
        <f t="shared" si="16"/>
        <v>409329.6233</v>
      </c>
      <c r="J35" s="74">
        <f t="shared" si="16"/>
        <v>402020.1657</v>
      </c>
      <c r="K35" s="74">
        <f t="shared" si="16"/>
        <v>388863.1421</v>
      </c>
      <c r="L35" s="74">
        <f t="shared" si="16"/>
        <v>355030.7957</v>
      </c>
      <c r="M35" s="74">
        <f t="shared" si="16"/>
        <v>84580.86604</v>
      </c>
      <c r="N35" s="71"/>
    </row>
    <row r="36">
      <c r="A36" s="71"/>
      <c r="B36" s="71"/>
      <c r="C36" s="71"/>
      <c r="D36" s="71"/>
      <c r="E36" s="71"/>
      <c r="F36" s="71"/>
      <c r="G36" s="71"/>
      <c r="H36" s="71"/>
      <c r="I36" s="71"/>
      <c r="J36" s="71"/>
      <c r="K36" s="71"/>
      <c r="L36" s="71"/>
      <c r="M36" s="71"/>
    </row>
    <row r="37">
      <c r="A37" s="58"/>
      <c r="B37" s="58"/>
      <c r="C37" s="58"/>
      <c r="D37" s="58"/>
      <c r="E37" s="58"/>
      <c r="F37" s="58"/>
      <c r="G37" s="58"/>
      <c r="H37" s="58"/>
      <c r="I37" s="58"/>
      <c r="J37" s="58"/>
      <c r="K37" s="58"/>
      <c r="L37" s="58"/>
      <c r="M37" s="58"/>
    </row>
    <row r="38">
      <c r="A38" s="82">
        <v>2030.0</v>
      </c>
      <c r="B38" s="52"/>
      <c r="C38" s="52"/>
      <c r="D38" s="52"/>
      <c r="E38" s="52"/>
      <c r="F38" s="52"/>
      <c r="G38" s="52"/>
      <c r="H38" s="52"/>
      <c r="I38" s="52"/>
      <c r="J38" s="52"/>
      <c r="K38" s="52"/>
      <c r="L38" s="52"/>
      <c r="M38" s="57"/>
    </row>
    <row r="39">
      <c r="A39" s="63"/>
      <c r="B39" s="83" t="s">
        <v>52</v>
      </c>
      <c r="C39" s="84" t="s">
        <v>53</v>
      </c>
      <c r="D39" s="85" t="s">
        <v>54</v>
      </c>
      <c r="E39" s="86" t="s">
        <v>55</v>
      </c>
      <c r="F39" s="87" t="s">
        <v>56</v>
      </c>
      <c r="G39" s="64" t="s">
        <v>37</v>
      </c>
      <c r="H39" s="65" t="s">
        <v>38</v>
      </c>
      <c r="I39" s="66" t="s">
        <v>39</v>
      </c>
      <c r="J39" s="67" t="s">
        <v>40</v>
      </c>
      <c r="K39" s="68" t="s">
        <v>41</v>
      </c>
      <c r="L39" s="69" t="s">
        <v>42</v>
      </c>
      <c r="M39" s="70" t="s">
        <v>43</v>
      </c>
      <c r="N39" s="1" t="s">
        <v>17</v>
      </c>
    </row>
    <row r="40">
      <c r="A40" s="72" t="s">
        <v>45</v>
      </c>
      <c r="B40" s="74">
        <f>'Demand Planning'!C47</f>
        <v>21928.37268</v>
      </c>
      <c r="C40" s="74">
        <f>'Demand Planning'!C48</f>
        <v>21928.37268</v>
      </c>
      <c r="D40" s="74">
        <f>'Demand Planning'!C49</f>
        <v>18795.74801</v>
      </c>
      <c r="E40" s="74">
        <f>'Demand Planning'!C50</f>
        <v>21928.37268</v>
      </c>
      <c r="F40" s="74">
        <f>'Demand Planning'!C51</f>
        <v>21928.37268</v>
      </c>
      <c r="G40" s="74">
        <f>'Demand Planning'!C52</f>
        <v>21928.37268</v>
      </c>
      <c r="H40" s="74">
        <f>'Demand Planning'!C53</f>
        <v>21928.37268</v>
      </c>
      <c r="I40" s="74">
        <f>'Demand Planning'!C54</f>
        <v>18795.74801</v>
      </c>
      <c r="J40" s="74">
        <f>'Demand Planning'!C55</f>
        <v>31326.24668</v>
      </c>
      <c r="K40" s="74">
        <f>'Demand Planning'!C56</f>
        <v>37591.49602</v>
      </c>
      <c r="L40" s="74">
        <f>'Demand Planning'!C57</f>
        <v>56387.24403</v>
      </c>
      <c r="M40" s="74">
        <f>'Demand Planning'!C58</f>
        <v>313262.4668</v>
      </c>
    </row>
    <row r="41">
      <c r="A41" s="72" t="s">
        <v>47</v>
      </c>
      <c r="B41" s="88">
        <v>0.0</v>
      </c>
      <c r="C41" s="88">
        <v>0.0</v>
      </c>
      <c r="D41" s="88">
        <v>0.0</v>
      </c>
      <c r="E41" s="88">
        <v>0.0</v>
      </c>
      <c r="F41" s="88">
        <v>0.0</v>
      </c>
      <c r="G41" s="88">
        <v>0.0</v>
      </c>
      <c r="H41" s="88">
        <v>0.0</v>
      </c>
      <c r="I41" s="88">
        <v>0.0</v>
      </c>
      <c r="J41" s="88"/>
      <c r="K41" s="88"/>
      <c r="L41" s="88"/>
      <c r="M41" s="88"/>
    </row>
    <row r="42">
      <c r="A42" s="72" t="s">
        <v>49</v>
      </c>
      <c r="B42" s="74">
        <f>M35</f>
        <v>84580.86604</v>
      </c>
      <c r="C42" s="74">
        <f t="shared" ref="C42:I42" si="17">B44</f>
        <v>84580.86604</v>
      </c>
      <c r="D42" s="74">
        <f t="shared" si="17"/>
        <v>84580.86604</v>
      </c>
      <c r="E42" s="74">
        <f t="shared" si="17"/>
        <v>87713.49071</v>
      </c>
      <c r="F42" s="74">
        <f t="shared" si="17"/>
        <v>84580.86604</v>
      </c>
      <c r="G42" s="74">
        <f t="shared" si="17"/>
        <v>93978.74004</v>
      </c>
      <c r="H42" s="74">
        <f t="shared" si="17"/>
        <v>109641.8634</v>
      </c>
      <c r="I42" s="74">
        <f t="shared" si="17"/>
        <v>144100.7347</v>
      </c>
      <c r="J42" s="74"/>
      <c r="K42" s="74"/>
      <c r="L42" s="74"/>
      <c r="M42" s="74"/>
    </row>
    <row r="43">
      <c r="A43" s="72" t="s">
        <v>50</v>
      </c>
      <c r="B43" s="74">
        <f t="shared" ref="B43:I43" si="18">F40</f>
        <v>21928.37268</v>
      </c>
      <c r="C43" s="74">
        <f t="shared" si="18"/>
        <v>21928.37268</v>
      </c>
      <c r="D43" s="74">
        <f t="shared" si="18"/>
        <v>21928.37268</v>
      </c>
      <c r="E43" s="74">
        <f t="shared" si="18"/>
        <v>18795.74801</v>
      </c>
      <c r="F43" s="74">
        <f t="shared" si="18"/>
        <v>31326.24668</v>
      </c>
      <c r="G43" s="74">
        <f t="shared" si="18"/>
        <v>37591.49602</v>
      </c>
      <c r="H43" s="74">
        <f t="shared" si="18"/>
        <v>56387.24403</v>
      </c>
      <c r="I43" s="74">
        <f t="shared" si="18"/>
        <v>313262.4668</v>
      </c>
      <c r="J43" s="74"/>
      <c r="K43" s="74"/>
      <c r="L43" s="74"/>
      <c r="M43" s="74"/>
      <c r="N43" s="80">
        <f>SUM(B43:M43)</f>
        <v>523148.3196</v>
      </c>
    </row>
    <row r="44">
      <c r="A44" s="81" t="s">
        <v>51</v>
      </c>
      <c r="B44" s="74">
        <f t="shared" ref="B44:I44" si="19">B42+B43-B40</f>
        <v>84580.86604</v>
      </c>
      <c r="C44" s="74">
        <f t="shared" si="19"/>
        <v>84580.86604</v>
      </c>
      <c r="D44" s="74">
        <f t="shared" si="19"/>
        <v>87713.49071</v>
      </c>
      <c r="E44" s="74">
        <f t="shared" si="19"/>
        <v>84580.86604</v>
      </c>
      <c r="F44" s="74">
        <f t="shared" si="19"/>
        <v>93978.74004</v>
      </c>
      <c r="G44" s="74">
        <f t="shared" si="19"/>
        <v>109641.8634</v>
      </c>
      <c r="H44" s="74">
        <f t="shared" si="19"/>
        <v>144100.7347</v>
      </c>
      <c r="I44" s="74">
        <f t="shared" si="19"/>
        <v>438567.4535</v>
      </c>
      <c r="J44" s="74"/>
      <c r="K44" s="74"/>
      <c r="L44" s="74"/>
      <c r="M44" s="74"/>
      <c r="N44" s="71"/>
    </row>
    <row r="45">
      <c r="A45" s="71"/>
      <c r="B45" s="71"/>
      <c r="C45" s="71"/>
      <c r="D45" s="71"/>
      <c r="E45" s="71"/>
      <c r="F45" s="71"/>
      <c r="G45" s="71"/>
      <c r="H45" s="71"/>
      <c r="I45" s="71"/>
      <c r="J45" s="71"/>
      <c r="K45" s="71"/>
      <c r="L45" s="71"/>
      <c r="M45" s="71"/>
    </row>
    <row r="46">
      <c r="A46" s="71"/>
      <c r="B46" s="71"/>
      <c r="C46" s="71"/>
      <c r="D46" s="71"/>
      <c r="E46" s="71"/>
      <c r="F46" s="71"/>
      <c r="G46" s="71"/>
      <c r="H46" s="71"/>
      <c r="I46" s="71"/>
      <c r="J46" s="71"/>
      <c r="K46" s="71"/>
      <c r="L46" s="71"/>
      <c r="M46" s="71"/>
    </row>
    <row r="47">
      <c r="A47" s="71"/>
      <c r="B47" s="71"/>
      <c r="C47" s="71"/>
      <c r="D47" s="71"/>
      <c r="E47" s="71"/>
      <c r="F47" s="71"/>
      <c r="G47" s="71"/>
      <c r="H47" s="71"/>
      <c r="I47" s="71"/>
      <c r="J47" s="71"/>
      <c r="K47" s="71"/>
      <c r="L47" s="71"/>
      <c r="M47" s="71"/>
    </row>
    <row r="48">
      <c r="A48" s="60">
        <v>2026.0</v>
      </c>
      <c r="I48" s="58"/>
      <c r="J48" s="58"/>
      <c r="K48" s="58"/>
      <c r="L48" s="58"/>
      <c r="M48" s="58"/>
    </row>
    <row r="49">
      <c r="A49" s="56" t="s">
        <v>3</v>
      </c>
      <c r="B49" s="52"/>
      <c r="C49" s="52"/>
      <c r="D49" s="52"/>
      <c r="E49" s="52"/>
      <c r="F49" s="52"/>
      <c r="G49" s="52"/>
      <c r="H49" s="57"/>
      <c r="I49" s="58"/>
      <c r="J49" s="58"/>
      <c r="K49" s="61"/>
      <c r="L49" s="58"/>
      <c r="M49" s="58"/>
    </row>
    <row r="50">
      <c r="A50" s="63"/>
      <c r="B50" s="64" t="s">
        <v>37</v>
      </c>
      <c r="C50" s="65" t="s">
        <v>38</v>
      </c>
      <c r="D50" s="66" t="s">
        <v>39</v>
      </c>
      <c r="E50" s="67" t="s">
        <v>40</v>
      </c>
      <c r="F50" s="68" t="s">
        <v>41</v>
      </c>
      <c r="G50" s="69" t="s">
        <v>42</v>
      </c>
      <c r="H50" s="70" t="s">
        <v>43</v>
      </c>
      <c r="I50" s="1" t="s">
        <v>17</v>
      </c>
      <c r="J50" s="71"/>
      <c r="K50" s="61" t="s">
        <v>44</v>
      </c>
      <c r="L50" s="71"/>
      <c r="M50" s="71"/>
    </row>
    <row r="51">
      <c r="A51" s="72" t="s">
        <v>45</v>
      </c>
      <c r="B51" s="16">
        <v>0.0</v>
      </c>
      <c r="C51" s="73">
        <v>0.0</v>
      </c>
      <c r="D51" s="73">
        <v>0.0</v>
      </c>
      <c r="E51" s="73">
        <v>0.0</v>
      </c>
      <c r="F51" s="74">
        <f>'Demand Planning'!D3</f>
        <v>78158.41876</v>
      </c>
      <c r="G51" s="74">
        <f>'Demand Planning'!D4</f>
        <v>109421.7863</v>
      </c>
      <c r="H51" s="74">
        <f>'Demand Planning'!D5</f>
        <v>125053.47</v>
      </c>
      <c r="J51" s="71"/>
      <c r="K51" s="61" t="s">
        <v>46</v>
      </c>
      <c r="L51" s="71"/>
      <c r="M51" s="71"/>
    </row>
    <row r="52">
      <c r="A52" s="72" t="s">
        <v>47</v>
      </c>
      <c r="B52" s="16">
        <v>0.0</v>
      </c>
      <c r="C52" s="73">
        <v>0.0</v>
      </c>
      <c r="D52" s="75">
        <v>0.0</v>
      </c>
      <c r="E52" s="75">
        <v>0.0</v>
      </c>
      <c r="F52" s="73">
        <v>0.0</v>
      </c>
      <c r="G52" s="73">
        <v>0.0</v>
      </c>
      <c r="H52" s="73">
        <v>0.0</v>
      </c>
      <c r="J52" s="58"/>
      <c r="K52" s="76" t="s">
        <v>48</v>
      </c>
      <c r="L52" s="58"/>
      <c r="M52" s="58"/>
    </row>
    <row r="53">
      <c r="A53" s="72" t="s">
        <v>49</v>
      </c>
      <c r="B53" s="16">
        <v>0.0</v>
      </c>
      <c r="C53" s="74">
        <f t="shared" ref="C53:H53" si="20">B55</f>
        <v>78158.41876</v>
      </c>
      <c r="D53" s="74">
        <f t="shared" si="20"/>
        <v>187580.205</v>
      </c>
      <c r="E53" s="74">
        <f t="shared" si="20"/>
        <v>312633.675</v>
      </c>
      <c r="F53" s="74">
        <f t="shared" si="20"/>
        <v>351712.8844</v>
      </c>
      <c r="G53" s="74">
        <f t="shared" si="20"/>
        <v>312633.675</v>
      </c>
      <c r="H53" s="74">
        <f t="shared" si="20"/>
        <v>257922.7819</v>
      </c>
      <c r="J53" s="58"/>
      <c r="K53" s="58"/>
      <c r="L53" s="58"/>
      <c r="M53" s="58"/>
    </row>
    <row r="54">
      <c r="A54" s="72" t="s">
        <v>50</v>
      </c>
      <c r="B54" s="79">
        <f t="shared" ref="B54:D54" si="21">F51</f>
        <v>78158.41876</v>
      </c>
      <c r="C54" s="74">
        <f t="shared" si="21"/>
        <v>109421.7863</v>
      </c>
      <c r="D54" s="74">
        <f t="shared" si="21"/>
        <v>125053.47</v>
      </c>
      <c r="E54" s="74">
        <f t="shared" ref="E54:H54" si="22">B59</f>
        <v>39079.20938</v>
      </c>
      <c r="F54" s="74">
        <f t="shared" si="22"/>
        <v>39079.20938</v>
      </c>
      <c r="G54" s="74">
        <f t="shared" si="22"/>
        <v>54710.89313</v>
      </c>
      <c r="H54" s="74">
        <f t="shared" si="22"/>
        <v>54710.89313</v>
      </c>
      <c r="I54" s="80">
        <f>SUM(B54:H54)</f>
        <v>500213.8801</v>
      </c>
      <c r="J54" s="71"/>
      <c r="K54" s="71"/>
      <c r="L54" s="71"/>
      <c r="M54" s="71"/>
    </row>
    <row r="55">
      <c r="A55" s="81" t="s">
        <v>51</v>
      </c>
      <c r="B55" s="79">
        <f t="shared" ref="B55:H55" si="23">B53+B54-B51</f>
        <v>78158.41876</v>
      </c>
      <c r="C55" s="74">
        <f t="shared" si="23"/>
        <v>187580.205</v>
      </c>
      <c r="D55" s="74">
        <f t="shared" si="23"/>
        <v>312633.675</v>
      </c>
      <c r="E55" s="74">
        <f t="shared" si="23"/>
        <v>351712.8844</v>
      </c>
      <c r="F55" s="74">
        <f t="shared" si="23"/>
        <v>312633.675</v>
      </c>
      <c r="G55" s="74">
        <f t="shared" si="23"/>
        <v>257922.7819</v>
      </c>
      <c r="H55" s="74">
        <f t="shared" si="23"/>
        <v>187580.205</v>
      </c>
      <c r="I55" s="71"/>
      <c r="J55" s="71"/>
      <c r="K55" s="71"/>
      <c r="L55" s="71"/>
      <c r="M55" s="71"/>
    </row>
    <row r="56">
      <c r="A56" s="58"/>
      <c r="B56" s="58"/>
      <c r="C56" s="58"/>
      <c r="D56" s="58"/>
      <c r="E56" s="58"/>
      <c r="F56" s="58"/>
      <c r="G56" s="58"/>
      <c r="H56" s="58"/>
      <c r="I56" s="58"/>
      <c r="J56" s="58"/>
      <c r="K56" s="58"/>
      <c r="L56" s="58"/>
      <c r="M56" s="58"/>
    </row>
    <row r="57">
      <c r="A57" s="82">
        <v>2027.0</v>
      </c>
      <c r="B57" s="52"/>
      <c r="C57" s="52"/>
      <c r="D57" s="52"/>
      <c r="E57" s="52"/>
      <c r="F57" s="52"/>
      <c r="G57" s="52"/>
      <c r="H57" s="52"/>
      <c r="I57" s="52"/>
      <c r="J57" s="52"/>
      <c r="K57" s="52"/>
      <c r="L57" s="52"/>
      <c r="M57" s="57"/>
    </row>
    <row r="58">
      <c r="A58" s="63"/>
      <c r="B58" s="83" t="s">
        <v>52</v>
      </c>
      <c r="C58" s="84" t="s">
        <v>53</v>
      </c>
      <c r="D58" s="85" t="s">
        <v>54</v>
      </c>
      <c r="E58" s="86" t="s">
        <v>55</v>
      </c>
      <c r="F58" s="87" t="s">
        <v>56</v>
      </c>
      <c r="G58" s="64" t="s">
        <v>37</v>
      </c>
      <c r="H58" s="65" t="s">
        <v>38</v>
      </c>
      <c r="I58" s="66" t="s">
        <v>39</v>
      </c>
      <c r="J58" s="67" t="s">
        <v>40</v>
      </c>
      <c r="K58" s="68" t="s">
        <v>41</v>
      </c>
      <c r="L58" s="69" t="s">
        <v>42</v>
      </c>
      <c r="M58" s="70" t="s">
        <v>43</v>
      </c>
      <c r="N58" s="1" t="s">
        <v>17</v>
      </c>
    </row>
    <row r="59">
      <c r="A59" s="72" t="s">
        <v>45</v>
      </c>
      <c r="B59" s="74">
        <f>'Demand Planning'!D7</f>
        <v>39079.20938</v>
      </c>
      <c r="C59" s="74">
        <f>'Demand Planning'!D8</f>
        <v>39079.20938</v>
      </c>
      <c r="D59" s="74">
        <f>'Demand Planning'!D9</f>
        <v>54710.89313</v>
      </c>
      <c r="E59" s="74">
        <f>'Demand Planning'!D10</f>
        <v>54710.89313</v>
      </c>
      <c r="F59" s="74">
        <f>'Demand Planning'!D11</f>
        <v>39079.20938</v>
      </c>
      <c r="G59" s="74">
        <f>'Demand Planning'!D12</f>
        <v>54710.89313</v>
      </c>
      <c r="H59" s="74">
        <f>'Demand Planning'!D13</f>
        <v>54710.89313</v>
      </c>
      <c r="I59" s="74">
        <f>'Demand Planning'!D14</f>
        <v>78158.41876</v>
      </c>
      <c r="J59" s="74">
        <f>'Demand Planning'!D15</f>
        <v>78158.41876</v>
      </c>
      <c r="K59" s="74">
        <f>'Demand Planning'!D16</f>
        <v>54710.89313</v>
      </c>
      <c r="L59" s="74">
        <f>'Demand Planning'!D17</f>
        <v>117237.6281</v>
      </c>
      <c r="M59" s="74">
        <f>'Demand Planning'!D18</f>
        <v>117237.6281</v>
      </c>
    </row>
    <row r="60">
      <c r="A60" s="72" t="s">
        <v>47</v>
      </c>
      <c r="B60" s="88">
        <v>0.0</v>
      </c>
      <c r="C60" s="88">
        <v>0.0</v>
      </c>
      <c r="D60" s="88">
        <v>0.0</v>
      </c>
      <c r="E60" s="88">
        <v>0.0</v>
      </c>
      <c r="F60" s="88">
        <v>0.0</v>
      </c>
      <c r="G60" s="88">
        <v>0.0</v>
      </c>
      <c r="H60" s="88">
        <v>0.0</v>
      </c>
      <c r="I60" s="88">
        <v>0.0</v>
      </c>
      <c r="J60" s="88">
        <v>0.0</v>
      </c>
      <c r="K60" s="88">
        <v>0.0</v>
      </c>
      <c r="L60" s="88">
        <v>0.0</v>
      </c>
      <c r="M60" s="88">
        <v>0.0</v>
      </c>
    </row>
    <row r="61">
      <c r="A61" s="72" t="s">
        <v>49</v>
      </c>
      <c r="B61" s="74">
        <f>H55</f>
        <v>187580.205</v>
      </c>
      <c r="C61" s="74">
        <f t="shared" ref="C61:M61" si="24">B63</f>
        <v>187580.205</v>
      </c>
      <c r="D61" s="74">
        <f t="shared" si="24"/>
        <v>203211.8888</v>
      </c>
      <c r="E61" s="74">
        <f t="shared" si="24"/>
        <v>203211.8888</v>
      </c>
      <c r="F61" s="74">
        <f t="shared" si="24"/>
        <v>226659.4144</v>
      </c>
      <c r="G61" s="74">
        <f t="shared" si="24"/>
        <v>265738.6238</v>
      </c>
      <c r="H61" s="74">
        <f t="shared" si="24"/>
        <v>265738.6238</v>
      </c>
      <c r="I61" s="74">
        <f t="shared" si="24"/>
        <v>328265.3588</v>
      </c>
      <c r="J61" s="74">
        <f t="shared" si="24"/>
        <v>367344.5682</v>
      </c>
      <c r="K61" s="74">
        <f t="shared" si="24"/>
        <v>367344.5682</v>
      </c>
      <c r="L61" s="74">
        <f t="shared" si="24"/>
        <v>403818.4969</v>
      </c>
      <c r="M61" s="74">
        <f t="shared" si="24"/>
        <v>377765.6907</v>
      </c>
    </row>
    <row r="62">
      <c r="A62" s="72" t="s">
        <v>50</v>
      </c>
      <c r="B62" s="74">
        <f t="shared" ref="B62:I62" si="25">F59</f>
        <v>39079.20938</v>
      </c>
      <c r="C62" s="74">
        <f t="shared" si="25"/>
        <v>54710.89313</v>
      </c>
      <c r="D62" s="74">
        <f t="shared" si="25"/>
        <v>54710.89313</v>
      </c>
      <c r="E62" s="74">
        <f t="shared" si="25"/>
        <v>78158.41876</v>
      </c>
      <c r="F62" s="74">
        <f t="shared" si="25"/>
        <v>78158.41876</v>
      </c>
      <c r="G62" s="74">
        <f t="shared" si="25"/>
        <v>54710.89313</v>
      </c>
      <c r="H62" s="74">
        <f t="shared" si="25"/>
        <v>117237.6281</v>
      </c>
      <c r="I62" s="74">
        <f t="shared" si="25"/>
        <v>117237.6281</v>
      </c>
      <c r="J62" s="74">
        <f t="shared" ref="J62:M62" si="26">B67</f>
        <v>78158.41876</v>
      </c>
      <c r="K62" s="74">
        <f t="shared" si="26"/>
        <v>91184.82189</v>
      </c>
      <c r="L62" s="74">
        <f t="shared" si="26"/>
        <v>91184.82189</v>
      </c>
      <c r="M62" s="74">
        <f t="shared" si="26"/>
        <v>78158.41876</v>
      </c>
      <c r="N62" s="80">
        <f>SUM(B62:M62)</f>
        <v>932690.4639</v>
      </c>
    </row>
    <row r="63">
      <c r="A63" s="81" t="s">
        <v>51</v>
      </c>
      <c r="B63" s="74">
        <f t="shared" ref="B63:M63" si="27">B61+B62-B59</f>
        <v>187580.205</v>
      </c>
      <c r="C63" s="74">
        <f t="shared" si="27"/>
        <v>203211.8888</v>
      </c>
      <c r="D63" s="74">
        <f t="shared" si="27"/>
        <v>203211.8888</v>
      </c>
      <c r="E63" s="74">
        <f t="shared" si="27"/>
        <v>226659.4144</v>
      </c>
      <c r="F63" s="74">
        <f t="shared" si="27"/>
        <v>265738.6238</v>
      </c>
      <c r="G63" s="74">
        <f t="shared" si="27"/>
        <v>265738.6238</v>
      </c>
      <c r="H63" s="74">
        <f t="shared" si="27"/>
        <v>328265.3588</v>
      </c>
      <c r="I63" s="74">
        <f t="shared" si="27"/>
        <v>367344.5682</v>
      </c>
      <c r="J63" s="74">
        <f t="shared" si="27"/>
        <v>367344.5682</v>
      </c>
      <c r="K63" s="74">
        <f t="shared" si="27"/>
        <v>403818.4969</v>
      </c>
      <c r="L63" s="74">
        <f t="shared" si="27"/>
        <v>377765.6907</v>
      </c>
      <c r="M63" s="74">
        <f t="shared" si="27"/>
        <v>338686.4813</v>
      </c>
      <c r="N63" s="71"/>
    </row>
    <row r="64">
      <c r="A64" s="58"/>
      <c r="B64" s="58"/>
      <c r="C64" s="58"/>
      <c r="D64" s="58"/>
      <c r="E64" s="58"/>
      <c r="F64" s="58"/>
      <c r="G64" s="58"/>
      <c r="H64" s="58"/>
      <c r="I64" s="58"/>
      <c r="J64" s="58"/>
      <c r="K64" s="58"/>
      <c r="L64" s="58"/>
      <c r="M64" s="58"/>
    </row>
    <row r="65">
      <c r="A65" s="82">
        <v>2028.0</v>
      </c>
      <c r="B65" s="52"/>
      <c r="C65" s="52"/>
      <c r="D65" s="52"/>
      <c r="E65" s="52"/>
      <c r="F65" s="52"/>
      <c r="G65" s="52"/>
      <c r="H65" s="52"/>
      <c r="I65" s="52"/>
      <c r="J65" s="52"/>
      <c r="K65" s="52"/>
      <c r="L65" s="52"/>
      <c r="M65" s="57"/>
    </row>
    <row r="66">
      <c r="A66" s="63"/>
      <c r="B66" s="83" t="s">
        <v>52</v>
      </c>
      <c r="C66" s="84" t="s">
        <v>53</v>
      </c>
      <c r="D66" s="85" t="s">
        <v>54</v>
      </c>
      <c r="E66" s="86" t="s">
        <v>55</v>
      </c>
      <c r="F66" s="87" t="s">
        <v>56</v>
      </c>
      <c r="G66" s="64" t="s">
        <v>37</v>
      </c>
      <c r="H66" s="65" t="s">
        <v>38</v>
      </c>
      <c r="I66" s="66" t="s">
        <v>39</v>
      </c>
      <c r="J66" s="67" t="s">
        <v>40</v>
      </c>
      <c r="K66" s="68" t="s">
        <v>41</v>
      </c>
      <c r="L66" s="69" t="s">
        <v>42</v>
      </c>
      <c r="M66" s="70" t="s">
        <v>43</v>
      </c>
      <c r="N66" s="1" t="s">
        <v>17</v>
      </c>
    </row>
    <row r="67">
      <c r="A67" s="72" t="s">
        <v>45</v>
      </c>
      <c r="B67" s="74">
        <f>'Demand Planning'!D20</f>
        <v>78158.41876</v>
      </c>
      <c r="C67" s="74">
        <f>'Demand Planning'!D21</f>
        <v>91184.82189</v>
      </c>
      <c r="D67" s="74">
        <f>'Demand Planning'!D22</f>
        <v>91184.82189</v>
      </c>
      <c r="E67" s="74">
        <f>'Demand Planning'!D23</f>
        <v>78158.41876</v>
      </c>
      <c r="F67" s="74">
        <f>'Demand Planning'!D24</f>
        <v>91184.82189</v>
      </c>
      <c r="G67" s="74">
        <f>'Demand Planning'!D25</f>
        <v>91184.82189</v>
      </c>
      <c r="H67" s="74">
        <f>'Demand Planning'!D26</f>
        <v>91184.82189</v>
      </c>
      <c r="I67" s="74">
        <f>'Demand Planning'!D27</f>
        <v>91184.82189</v>
      </c>
      <c r="J67" s="74">
        <f>'Demand Planning'!D28</f>
        <v>78158.41876</v>
      </c>
      <c r="K67" s="74">
        <f>'Demand Planning'!D29</f>
        <v>130264.0313</v>
      </c>
      <c r="L67" s="74">
        <f>'Demand Planning'!D30</f>
        <v>156316.8375</v>
      </c>
      <c r="M67" s="74">
        <f>'Demand Planning'!D31</f>
        <v>234475.2563</v>
      </c>
    </row>
    <row r="68">
      <c r="A68" s="72" t="s">
        <v>47</v>
      </c>
      <c r="B68" s="88">
        <v>0.0</v>
      </c>
      <c r="C68" s="88">
        <v>0.0</v>
      </c>
      <c r="D68" s="88">
        <v>0.0</v>
      </c>
      <c r="E68" s="88">
        <v>0.0</v>
      </c>
      <c r="F68" s="88">
        <v>0.0</v>
      </c>
      <c r="G68" s="88">
        <v>0.0</v>
      </c>
      <c r="H68" s="88">
        <v>0.0</v>
      </c>
      <c r="I68" s="88">
        <v>0.0</v>
      </c>
      <c r="J68" s="88">
        <v>0.0</v>
      </c>
      <c r="K68" s="88">
        <v>0.0</v>
      </c>
      <c r="L68" s="88">
        <v>0.0</v>
      </c>
      <c r="M68" s="88">
        <v>0.0</v>
      </c>
    </row>
    <row r="69">
      <c r="A69" s="72" t="s">
        <v>49</v>
      </c>
      <c r="B69" s="74">
        <f>M63</f>
        <v>338686.4813</v>
      </c>
      <c r="C69" s="74">
        <f t="shared" ref="C69:M69" si="28">B71</f>
        <v>351712.8844</v>
      </c>
      <c r="D69" s="74">
        <f t="shared" si="28"/>
        <v>351712.8844</v>
      </c>
      <c r="E69" s="74">
        <f t="shared" si="28"/>
        <v>351712.8844</v>
      </c>
      <c r="F69" s="74">
        <f t="shared" si="28"/>
        <v>364739.2875</v>
      </c>
      <c r="G69" s="74">
        <f t="shared" si="28"/>
        <v>351712.8844</v>
      </c>
      <c r="H69" s="74">
        <f t="shared" si="28"/>
        <v>390792.0938</v>
      </c>
      <c r="I69" s="74">
        <f t="shared" si="28"/>
        <v>455924.1094</v>
      </c>
      <c r="J69" s="74">
        <f t="shared" si="28"/>
        <v>599214.5438</v>
      </c>
      <c r="K69" s="74">
        <f t="shared" si="28"/>
        <v>608593.5541</v>
      </c>
      <c r="L69" s="74">
        <f t="shared" si="28"/>
        <v>580456.5233</v>
      </c>
      <c r="M69" s="74">
        <f t="shared" si="28"/>
        <v>526266.6863</v>
      </c>
    </row>
    <row r="70">
      <c r="A70" s="72" t="s">
        <v>50</v>
      </c>
      <c r="B70" s="74">
        <f t="shared" ref="B70:I70" si="29">F67</f>
        <v>91184.82189</v>
      </c>
      <c r="C70" s="74">
        <f t="shared" si="29"/>
        <v>91184.82189</v>
      </c>
      <c r="D70" s="74">
        <f t="shared" si="29"/>
        <v>91184.82189</v>
      </c>
      <c r="E70" s="74">
        <f t="shared" si="29"/>
        <v>91184.82189</v>
      </c>
      <c r="F70" s="74">
        <f t="shared" si="29"/>
        <v>78158.41876</v>
      </c>
      <c r="G70" s="74">
        <f t="shared" si="29"/>
        <v>130264.0313</v>
      </c>
      <c r="H70" s="74">
        <f t="shared" si="29"/>
        <v>156316.8375</v>
      </c>
      <c r="I70" s="74">
        <f t="shared" si="29"/>
        <v>234475.2563</v>
      </c>
      <c r="J70" s="74">
        <f t="shared" ref="J70:M70" si="30">B75</f>
        <v>87537.42901</v>
      </c>
      <c r="K70" s="74">
        <f t="shared" si="30"/>
        <v>102127.0005</v>
      </c>
      <c r="L70" s="74">
        <f t="shared" si="30"/>
        <v>102127.0005</v>
      </c>
      <c r="M70" s="74">
        <f t="shared" si="30"/>
        <v>87537.42901</v>
      </c>
      <c r="N70" s="80">
        <f>SUM(B70:M70)</f>
        <v>1343282.69</v>
      </c>
    </row>
    <row r="71">
      <c r="A71" s="81" t="s">
        <v>51</v>
      </c>
      <c r="B71" s="74">
        <f t="shared" ref="B71:M71" si="31">B69+B70-B67</f>
        <v>351712.8844</v>
      </c>
      <c r="C71" s="74">
        <f t="shared" si="31"/>
        <v>351712.8844</v>
      </c>
      <c r="D71" s="74">
        <f t="shared" si="31"/>
        <v>351712.8844</v>
      </c>
      <c r="E71" s="74">
        <f t="shared" si="31"/>
        <v>364739.2875</v>
      </c>
      <c r="F71" s="74">
        <f t="shared" si="31"/>
        <v>351712.8844</v>
      </c>
      <c r="G71" s="74">
        <f t="shared" si="31"/>
        <v>390792.0938</v>
      </c>
      <c r="H71" s="74">
        <f t="shared" si="31"/>
        <v>455924.1094</v>
      </c>
      <c r="I71" s="74">
        <f t="shared" si="31"/>
        <v>599214.5438</v>
      </c>
      <c r="J71" s="74">
        <f t="shared" si="31"/>
        <v>608593.5541</v>
      </c>
      <c r="K71" s="74">
        <f t="shared" si="31"/>
        <v>580456.5233</v>
      </c>
      <c r="L71" s="74">
        <f t="shared" si="31"/>
        <v>526266.6863</v>
      </c>
      <c r="M71" s="74">
        <f t="shared" si="31"/>
        <v>379328.859</v>
      </c>
      <c r="N71" s="71"/>
    </row>
    <row r="72">
      <c r="A72" s="58"/>
      <c r="B72" s="58"/>
      <c r="C72" s="58"/>
      <c r="D72" s="58"/>
      <c r="E72" s="58"/>
      <c r="F72" s="58"/>
      <c r="G72" s="58"/>
      <c r="H72" s="58"/>
      <c r="I72" s="58"/>
      <c r="J72" s="58"/>
      <c r="K72" s="58"/>
      <c r="L72" s="58"/>
      <c r="M72" s="58"/>
    </row>
    <row r="73">
      <c r="A73" s="82">
        <v>2029.0</v>
      </c>
      <c r="B73" s="52"/>
      <c r="C73" s="52"/>
      <c r="D73" s="52"/>
      <c r="E73" s="52"/>
      <c r="F73" s="52"/>
      <c r="G73" s="52"/>
      <c r="H73" s="52"/>
      <c r="I73" s="52"/>
      <c r="J73" s="52"/>
      <c r="K73" s="52"/>
      <c r="L73" s="52"/>
      <c r="M73" s="57"/>
    </row>
    <row r="74">
      <c r="A74" s="63"/>
      <c r="B74" s="83" t="s">
        <v>52</v>
      </c>
      <c r="C74" s="84" t="s">
        <v>53</v>
      </c>
      <c r="D74" s="85" t="s">
        <v>54</v>
      </c>
      <c r="E74" s="86" t="s">
        <v>55</v>
      </c>
      <c r="F74" s="87" t="s">
        <v>56</v>
      </c>
      <c r="G74" s="64" t="s">
        <v>37</v>
      </c>
      <c r="H74" s="65" t="s">
        <v>38</v>
      </c>
      <c r="I74" s="66" t="s">
        <v>39</v>
      </c>
      <c r="J74" s="67" t="s">
        <v>40</v>
      </c>
      <c r="K74" s="68" t="s">
        <v>41</v>
      </c>
      <c r="L74" s="69" t="s">
        <v>42</v>
      </c>
      <c r="M74" s="70" t="s">
        <v>43</v>
      </c>
      <c r="N74" s="1" t="s">
        <v>17</v>
      </c>
    </row>
    <row r="75">
      <c r="A75" s="72" t="s">
        <v>45</v>
      </c>
      <c r="B75" s="74">
        <f>'Demand Planning'!D33</f>
        <v>87537.42901</v>
      </c>
      <c r="C75" s="74">
        <f>'Demand Planning'!D34</f>
        <v>102127.0005</v>
      </c>
      <c r="D75" s="74">
        <f>'Demand Planning'!D35</f>
        <v>102127.0005</v>
      </c>
      <c r="E75" s="74">
        <f>'Demand Planning'!D36</f>
        <v>87537.42901</v>
      </c>
      <c r="F75" s="74">
        <f>'Demand Planning'!D37</f>
        <v>102127.0005</v>
      </c>
      <c r="G75" s="74">
        <f>'Demand Planning'!D38</f>
        <v>102127.0005</v>
      </c>
      <c r="H75" s="74">
        <f>'Demand Planning'!D39</f>
        <v>102127.0005</v>
      </c>
      <c r="I75" s="74">
        <f>'Demand Planning'!D40</f>
        <v>102127.0005</v>
      </c>
      <c r="J75" s="74">
        <f>'Demand Planning'!D41</f>
        <v>87537.42901</v>
      </c>
      <c r="K75" s="74">
        <f>'Demand Planning'!D42</f>
        <v>145895.715</v>
      </c>
      <c r="L75" s="74">
        <f>'Demand Planning'!D43</f>
        <v>175074.858</v>
      </c>
      <c r="M75" s="74">
        <f>'Demand Planning'!D44</f>
        <v>262612.287</v>
      </c>
    </row>
    <row r="76">
      <c r="A76" s="72" t="s">
        <v>47</v>
      </c>
      <c r="B76" s="88">
        <v>0.0</v>
      </c>
      <c r="C76" s="88">
        <v>0.0</v>
      </c>
      <c r="D76" s="88">
        <v>0.0</v>
      </c>
      <c r="E76" s="88">
        <v>0.0</v>
      </c>
      <c r="F76" s="88">
        <v>0.0</v>
      </c>
      <c r="G76" s="88">
        <v>0.0</v>
      </c>
      <c r="H76" s="88">
        <v>0.0</v>
      </c>
      <c r="I76" s="88">
        <v>0.0</v>
      </c>
      <c r="J76" s="88">
        <v>0.0</v>
      </c>
      <c r="K76" s="88">
        <v>0.0</v>
      </c>
      <c r="L76" s="88">
        <v>0.0</v>
      </c>
      <c r="M76" s="88">
        <v>0.0</v>
      </c>
    </row>
    <row r="77">
      <c r="A77" s="72" t="s">
        <v>49</v>
      </c>
      <c r="B77" s="74">
        <f>M71</f>
        <v>379328.859</v>
      </c>
      <c r="C77" s="74">
        <f t="shared" ref="C77:M77" si="32">B79</f>
        <v>393918.4306</v>
      </c>
      <c r="D77" s="74">
        <f t="shared" si="32"/>
        <v>393918.4306</v>
      </c>
      <c r="E77" s="74">
        <f t="shared" si="32"/>
        <v>393918.4306</v>
      </c>
      <c r="F77" s="74">
        <f t="shared" si="32"/>
        <v>408508.0021</v>
      </c>
      <c r="G77" s="74">
        <f t="shared" si="32"/>
        <v>393918.4306</v>
      </c>
      <c r="H77" s="74">
        <f t="shared" si="32"/>
        <v>437687.1451</v>
      </c>
      <c r="I77" s="74">
        <f t="shared" si="32"/>
        <v>510635.0026</v>
      </c>
      <c r="J77" s="74">
        <f t="shared" si="32"/>
        <v>671120.2891</v>
      </c>
      <c r="K77" s="74">
        <f t="shared" si="32"/>
        <v>677372.9626</v>
      </c>
      <c r="L77" s="74">
        <f t="shared" si="32"/>
        <v>640899.0338</v>
      </c>
      <c r="M77" s="74">
        <f t="shared" si="32"/>
        <v>575245.9621</v>
      </c>
    </row>
    <row r="78">
      <c r="A78" s="72" t="s">
        <v>50</v>
      </c>
      <c r="B78" s="74">
        <f t="shared" ref="B78:I78" si="33">F75</f>
        <v>102127.0005</v>
      </c>
      <c r="C78" s="74">
        <f t="shared" si="33"/>
        <v>102127.0005</v>
      </c>
      <c r="D78" s="74">
        <f t="shared" si="33"/>
        <v>102127.0005</v>
      </c>
      <c r="E78" s="74">
        <f t="shared" si="33"/>
        <v>102127.0005</v>
      </c>
      <c r="F78" s="74">
        <f t="shared" si="33"/>
        <v>87537.42901</v>
      </c>
      <c r="G78" s="74">
        <f t="shared" si="33"/>
        <v>145895.715</v>
      </c>
      <c r="H78" s="74">
        <f t="shared" si="33"/>
        <v>175074.858</v>
      </c>
      <c r="I78" s="74">
        <f t="shared" si="33"/>
        <v>262612.287</v>
      </c>
      <c r="J78" s="74">
        <f t="shared" ref="J78:M78" si="34">B84</f>
        <v>93790.10251</v>
      </c>
      <c r="K78" s="74">
        <f t="shared" si="34"/>
        <v>109421.7863</v>
      </c>
      <c r="L78" s="74">
        <f t="shared" si="34"/>
        <v>109421.7863</v>
      </c>
      <c r="M78" s="74">
        <f t="shared" si="34"/>
        <v>93790.10251</v>
      </c>
      <c r="N78" s="80">
        <f>SUM(B78:M78)</f>
        <v>1486052.069</v>
      </c>
    </row>
    <row r="79">
      <c r="A79" s="81" t="s">
        <v>51</v>
      </c>
      <c r="B79" s="74">
        <f t="shared" ref="B79:M79" si="35">B77+B78-B75</f>
        <v>393918.4306</v>
      </c>
      <c r="C79" s="74">
        <f t="shared" si="35"/>
        <v>393918.4306</v>
      </c>
      <c r="D79" s="74">
        <f t="shared" si="35"/>
        <v>393918.4306</v>
      </c>
      <c r="E79" s="74">
        <f t="shared" si="35"/>
        <v>408508.0021</v>
      </c>
      <c r="F79" s="74">
        <f t="shared" si="35"/>
        <v>393918.4306</v>
      </c>
      <c r="G79" s="74">
        <f t="shared" si="35"/>
        <v>437687.1451</v>
      </c>
      <c r="H79" s="74">
        <f t="shared" si="35"/>
        <v>510635.0026</v>
      </c>
      <c r="I79" s="74">
        <f t="shared" si="35"/>
        <v>671120.2891</v>
      </c>
      <c r="J79" s="74">
        <f t="shared" si="35"/>
        <v>677372.9626</v>
      </c>
      <c r="K79" s="74">
        <f t="shared" si="35"/>
        <v>640899.0338</v>
      </c>
      <c r="L79" s="74">
        <f t="shared" si="35"/>
        <v>575245.9621</v>
      </c>
      <c r="M79" s="74">
        <f t="shared" si="35"/>
        <v>406423.7776</v>
      </c>
      <c r="N79" s="71"/>
    </row>
    <row r="80">
      <c r="A80" s="71"/>
      <c r="B80" s="71"/>
      <c r="C80" s="71"/>
      <c r="D80" s="71"/>
      <c r="E80" s="71"/>
      <c r="F80" s="71"/>
      <c r="G80" s="71"/>
      <c r="H80" s="71"/>
      <c r="I80" s="71"/>
      <c r="J80" s="71"/>
      <c r="K80" s="71"/>
      <c r="L80" s="71"/>
      <c r="M80" s="71"/>
    </row>
    <row r="81">
      <c r="A81" s="58"/>
      <c r="B81" s="58"/>
      <c r="C81" s="58"/>
      <c r="D81" s="58"/>
      <c r="E81" s="58"/>
      <c r="F81" s="58"/>
      <c r="G81" s="58"/>
      <c r="H81" s="58"/>
      <c r="I81" s="58"/>
      <c r="J81" s="58"/>
      <c r="K81" s="58"/>
      <c r="L81" s="58"/>
      <c r="M81" s="58"/>
    </row>
    <row r="82">
      <c r="A82" s="82">
        <v>2030.0</v>
      </c>
      <c r="B82" s="52"/>
      <c r="C82" s="52"/>
      <c r="D82" s="52"/>
      <c r="E82" s="52"/>
      <c r="F82" s="52"/>
      <c r="G82" s="52"/>
      <c r="H82" s="52"/>
      <c r="I82" s="52"/>
      <c r="J82" s="52"/>
      <c r="K82" s="52"/>
      <c r="L82" s="52"/>
      <c r="M82" s="57"/>
    </row>
    <row r="83">
      <c r="A83" s="63"/>
      <c r="B83" s="83" t="s">
        <v>52</v>
      </c>
      <c r="C83" s="84" t="s">
        <v>53</v>
      </c>
      <c r="D83" s="85" t="s">
        <v>54</v>
      </c>
      <c r="E83" s="86" t="s">
        <v>55</v>
      </c>
      <c r="F83" s="87" t="s">
        <v>56</v>
      </c>
      <c r="G83" s="64" t="s">
        <v>37</v>
      </c>
      <c r="H83" s="65" t="s">
        <v>38</v>
      </c>
      <c r="I83" s="66" t="s">
        <v>39</v>
      </c>
      <c r="J83" s="67" t="s">
        <v>40</v>
      </c>
      <c r="K83" s="68" t="s">
        <v>41</v>
      </c>
      <c r="L83" s="69" t="s">
        <v>42</v>
      </c>
      <c r="M83" s="70" t="s">
        <v>43</v>
      </c>
      <c r="N83" s="1" t="s">
        <v>17</v>
      </c>
    </row>
    <row r="84">
      <c r="A84" s="72" t="s">
        <v>45</v>
      </c>
      <c r="B84" s="74">
        <f>'Demand Planning'!D46</f>
        <v>93790.10251</v>
      </c>
      <c r="C84" s="74">
        <f>'Demand Planning'!D47</f>
        <v>109421.7863</v>
      </c>
      <c r="D84" s="74">
        <f>'Demand Planning'!D48</f>
        <v>109421.7863</v>
      </c>
      <c r="E84" s="74">
        <f>'Demand Planning'!D49</f>
        <v>93790.10251</v>
      </c>
      <c r="F84" s="74">
        <f>'Demand Planning'!D50</f>
        <v>109421.7863</v>
      </c>
      <c r="G84" s="74">
        <f>'Demand Planning'!D51</f>
        <v>109421.7863</v>
      </c>
      <c r="H84" s="74">
        <f>'Demand Planning'!D52</f>
        <v>109421.7863</v>
      </c>
      <c r="I84" s="74">
        <f>'Demand Planning'!D53</f>
        <v>109421.7863</v>
      </c>
      <c r="J84" s="74">
        <f>'Demand Planning'!D54</f>
        <v>93790.10251</v>
      </c>
      <c r="K84" s="74">
        <f>'Demand Planning'!D55</f>
        <v>156316.8375</v>
      </c>
      <c r="L84" s="74">
        <f>'Demand Planning'!D56</f>
        <v>187580.205</v>
      </c>
      <c r="M84" s="74">
        <f>'Demand Planning'!D57</f>
        <v>281370.3075</v>
      </c>
    </row>
    <row r="85">
      <c r="A85" s="72" t="s">
        <v>47</v>
      </c>
      <c r="B85" s="88">
        <v>0.0</v>
      </c>
      <c r="C85" s="88">
        <v>0.0</v>
      </c>
      <c r="D85" s="88">
        <v>0.0</v>
      </c>
      <c r="E85" s="88">
        <v>0.0</v>
      </c>
      <c r="F85" s="88">
        <v>0.0</v>
      </c>
      <c r="G85" s="88">
        <v>0.0</v>
      </c>
      <c r="H85" s="88">
        <v>0.0</v>
      </c>
      <c r="I85" s="88">
        <v>0.0</v>
      </c>
      <c r="J85" s="88"/>
      <c r="K85" s="88"/>
      <c r="L85" s="88"/>
      <c r="M85" s="88"/>
    </row>
    <row r="86">
      <c r="A86" s="72" t="s">
        <v>49</v>
      </c>
      <c r="B86" s="74">
        <f>M79</f>
        <v>406423.7776</v>
      </c>
      <c r="C86" s="74">
        <f t="shared" ref="C86:I86" si="36">B88</f>
        <v>422055.4613</v>
      </c>
      <c r="D86" s="74">
        <f t="shared" si="36"/>
        <v>422055.4613</v>
      </c>
      <c r="E86" s="74">
        <f t="shared" si="36"/>
        <v>422055.4613</v>
      </c>
      <c r="F86" s="74">
        <f t="shared" si="36"/>
        <v>437687.1451</v>
      </c>
      <c r="G86" s="74">
        <f t="shared" si="36"/>
        <v>422055.4613</v>
      </c>
      <c r="H86" s="74">
        <f t="shared" si="36"/>
        <v>468950.5126</v>
      </c>
      <c r="I86" s="74">
        <f t="shared" si="36"/>
        <v>547108.9313</v>
      </c>
      <c r="J86" s="74"/>
      <c r="K86" s="74"/>
      <c r="L86" s="74"/>
      <c r="M86" s="74"/>
    </row>
    <row r="87">
      <c r="A87" s="72" t="s">
        <v>50</v>
      </c>
      <c r="B87" s="74">
        <f t="shared" ref="B87:I87" si="37">F84</f>
        <v>109421.7863</v>
      </c>
      <c r="C87" s="74">
        <f t="shared" si="37"/>
        <v>109421.7863</v>
      </c>
      <c r="D87" s="74">
        <f t="shared" si="37"/>
        <v>109421.7863</v>
      </c>
      <c r="E87" s="74">
        <f t="shared" si="37"/>
        <v>109421.7863</v>
      </c>
      <c r="F87" s="74">
        <f t="shared" si="37"/>
        <v>93790.10251</v>
      </c>
      <c r="G87" s="74">
        <f t="shared" si="37"/>
        <v>156316.8375</v>
      </c>
      <c r="H87" s="74">
        <f t="shared" si="37"/>
        <v>187580.205</v>
      </c>
      <c r="I87" s="74">
        <f t="shared" si="37"/>
        <v>281370.3075</v>
      </c>
      <c r="J87" s="74"/>
      <c r="K87" s="74"/>
      <c r="L87" s="74"/>
      <c r="M87" s="74"/>
      <c r="N87" s="80">
        <f>SUM(B87:M87)</f>
        <v>1156744.598</v>
      </c>
    </row>
    <row r="88">
      <c r="A88" s="81" t="s">
        <v>51</v>
      </c>
      <c r="B88" s="74">
        <f t="shared" ref="B88:I88" si="38">B86+B87-B84</f>
        <v>422055.4613</v>
      </c>
      <c r="C88" s="74">
        <f t="shared" si="38"/>
        <v>422055.4613</v>
      </c>
      <c r="D88" s="74">
        <f t="shared" si="38"/>
        <v>422055.4613</v>
      </c>
      <c r="E88" s="74">
        <f t="shared" si="38"/>
        <v>437687.1451</v>
      </c>
      <c r="F88" s="74">
        <f t="shared" si="38"/>
        <v>422055.4613</v>
      </c>
      <c r="G88" s="74">
        <f t="shared" si="38"/>
        <v>468950.5126</v>
      </c>
      <c r="H88" s="74">
        <f t="shared" si="38"/>
        <v>547108.9313</v>
      </c>
      <c r="I88" s="74">
        <f t="shared" si="38"/>
        <v>719057.4526</v>
      </c>
      <c r="J88" s="74"/>
      <c r="K88" s="74"/>
      <c r="L88" s="74"/>
      <c r="M88" s="74"/>
      <c r="N88" s="71"/>
    </row>
    <row r="93">
      <c r="A93" s="60">
        <v>2026.0</v>
      </c>
      <c r="I93" s="58"/>
      <c r="J93" s="58"/>
      <c r="K93" s="58"/>
      <c r="L93" s="58"/>
      <c r="M93" s="58"/>
    </row>
    <row r="94">
      <c r="A94" s="56" t="s">
        <v>4</v>
      </c>
      <c r="B94" s="52"/>
      <c r="C94" s="52"/>
      <c r="D94" s="52"/>
      <c r="E94" s="52"/>
      <c r="F94" s="52"/>
      <c r="G94" s="52"/>
      <c r="H94" s="57"/>
      <c r="I94" s="58"/>
      <c r="J94" s="58"/>
      <c r="K94" s="61"/>
      <c r="L94" s="58"/>
      <c r="M94" s="58"/>
    </row>
    <row r="95">
      <c r="A95" s="63"/>
      <c r="B95" s="64" t="s">
        <v>37</v>
      </c>
      <c r="C95" s="65" t="s">
        <v>38</v>
      </c>
      <c r="D95" s="66" t="s">
        <v>39</v>
      </c>
      <c r="E95" s="67" t="s">
        <v>40</v>
      </c>
      <c r="F95" s="68" t="s">
        <v>41</v>
      </c>
      <c r="G95" s="69" t="s">
        <v>42</v>
      </c>
      <c r="H95" s="70" t="s">
        <v>43</v>
      </c>
      <c r="I95" s="1" t="s">
        <v>17</v>
      </c>
      <c r="J95" s="71"/>
      <c r="K95" s="61" t="s">
        <v>44</v>
      </c>
      <c r="L95" s="71"/>
      <c r="M95" s="71"/>
    </row>
    <row r="96">
      <c r="A96" s="72" t="s">
        <v>45</v>
      </c>
      <c r="B96" s="16">
        <v>0.0</v>
      </c>
      <c r="C96" s="73">
        <v>0.0</v>
      </c>
      <c r="D96" s="73">
        <v>0.0</v>
      </c>
      <c r="E96" s="73">
        <v>0.0</v>
      </c>
      <c r="F96" s="74">
        <f>'Demand Planning'!E3</f>
        <v>27260.08322</v>
      </c>
      <c r="G96" s="74">
        <f>'Demand Planning'!E4</f>
        <v>38164.1165</v>
      </c>
      <c r="H96" s="74">
        <f>'Demand Planning'!E5</f>
        <v>43616.13315</v>
      </c>
      <c r="J96" s="71"/>
      <c r="K96" s="61" t="s">
        <v>46</v>
      </c>
      <c r="L96" s="71"/>
      <c r="M96" s="71"/>
    </row>
    <row r="97">
      <c r="A97" s="72" t="s">
        <v>47</v>
      </c>
      <c r="B97" s="16">
        <v>0.0</v>
      </c>
      <c r="C97" s="73">
        <v>0.0</v>
      </c>
      <c r="D97" s="75">
        <v>0.0</v>
      </c>
      <c r="E97" s="75">
        <v>0.0</v>
      </c>
      <c r="F97" s="73">
        <v>0.0</v>
      </c>
      <c r="G97" s="73">
        <v>0.0</v>
      </c>
      <c r="H97" s="73">
        <v>0.0</v>
      </c>
      <c r="J97" s="58"/>
      <c r="K97" s="76" t="s">
        <v>48</v>
      </c>
      <c r="L97" s="58"/>
      <c r="M97" s="58"/>
    </row>
    <row r="98">
      <c r="A98" s="72" t="s">
        <v>49</v>
      </c>
      <c r="B98" s="16">
        <v>0.0</v>
      </c>
      <c r="C98" s="74">
        <f t="shared" ref="C98:H98" si="39">B100</f>
        <v>27260.08322</v>
      </c>
      <c r="D98" s="74">
        <f t="shared" si="39"/>
        <v>65424.19972</v>
      </c>
      <c r="E98" s="74">
        <f t="shared" si="39"/>
        <v>109040.3329</v>
      </c>
      <c r="F98" s="74">
        <f t="shared" si="39"/>
        <v>122670.3745</v>
      </c>
      <c r="G98" s="74">
        <f t="shared" si="39"/>
        <v>109040.3329</v>
      </c>
      <c r="H98" s="74">
        <f t="shared" si="39"/>
        <v>89958.27461</v>
      </c>
      <c r="J98" s="58"/>
      <c r="K98" s="58"/>
      <c r="L98" s="58"/>
      <c r="M98" s="58"/>
    </row>
    <row r="99">
      <c r="A99" s="72" t="s">
        <v>50</v>
      </c>
      <c r="B99" s="79">
        <f t="shared" ref="B99:D99" si="40">F96</f>
        <v>27260.08322</v>
      </c>
      <c r="C99" s="74">
        <f t="shared" si="40"/>
        <v>38164.1165</v>
      </c>
      <c r="D99" s="74">
        <f t="shared" si="40"/>
        <v>43616.13315</v>
      </c>
      <c r="E99" s="74">
        <f t="shared" ref="E99:H99" si="41">B104</f>
        <v>13630.04161</v>
      </c>
      <c r="F99" s="74">
        <f t="shared" si="41"/>
        <v>13630.04161</v>
      </c>
      <c r="G99" s="74">
        <f t="shared" si="41"/>
        <v>19082.05825</v>
      </c>
      <c r="H99" s="74">
        <f t="shared" si="41"/>
        <v>19082.05825</v>
      </c>
      <c r="I99" s="80">
        <f>SUM(B99:H99)</f>
        <v>174464.5326</v>
      </c>
      <c r="J99" s="71"/>
      <c r="K99" s="71"/>
      <c r="L99" s="71"/>
      <c r="M99" s="71"/>
    </row>
    <row r="100">
      <c r="A100" s="81" t="s">
        <v>51</v>
      </c>
      <c r="B100" s="79">
        <f t="shared" ref="B100:H100" si="42">B98+B99-B96</f>
        <v>27260.08322</v>
      </c>
      <c r="C100" s="74">
        <f t="shared" si="42"/>
        <v>65424.19972</v>
      </c>
      <c r="D100" s="74">
        <f t="shared" si="42"/>
        <v>109040.3329</v>
      </c>
      <c r="E100" s="74">
        <f t="shared" si="42"/>
        <v>122670.3745</v>
      </c>
      <c r="F100" s="74">
        <f t="shared" si="42"/>
        <v>109040.3329</v>
      </c>
      <c r="G100" s="74">
        <f t="shared" si="42"/>
        <v>89958.27461</v>
      </c>
      <c r="H100" s="74">
        <f t="shared" si="42"/>
        <v>65424.19972</v>
      </c>
      <c r="I100" s="71"/>
      <c r="J100" s="71"/>
      <c r="K100" s="71"/>
      <c r="L100" s="71"/>
      <c r="M100" s="71"/>
    </row>
    <row r="101">
      <c r="A101" s="58"/>
      <c r="B101" s="58"/>
      <c r="C101" s="58"/>
      <c r="D101" s="58"/>
      <c r="E101" s="58"/>
      <c r="F101" s="58"/>
      <c r="G101" s="58"/>
      <c r="H101" s="58"/>
      <c r="I101" s="58"/>
      <c r="J101" s="58"/>
      <c r="K101" s="58"/>
      <c r="L101" s="58"/>
      <c r="M101" s="58"/>
    </row>
    <row r="102">
      <c r="A102" s="82">
        <v>2027.0</v>
      </c>
      <c r="B102" s="52"/>
      <c r="C102" s="52"/>
      <c r="D102" s="52"/>
      <c r="E102" s="52"/>
      <c r="F102" s="52"/>
      <c r="G102" s="52"/>
      <c r="H102" s="52"/>
      <c r="I102" s="52"/>
      <c r="J102" s="52"/>
      <c r="K102" s="52"/>
      <c r="L102" s="52"/>
      <c r="M102" s="57"/>
    </row>
    <row r="103">
      <c r="A103" s="63"/>
      <c r="B103" s="83" t="s">
        <v>52</v>
      </c>
      <c r="C103" s="84" t="s">
        <v>53</v>
      </c>
      <c r="D103" s="85" t="s">
        <v>54</v>
      </c>
      <c r="E103" s="86" t="s">
        <v>55</v>
      </c>
      <c r="F103" s="87" t="s">
        <v>56</v>
      </c>
      <c r="G103" s="64" t="s">
        <v>37</v>
      </c>
      <c r="H103" s="65" t="s">
        <v>38</v>
      </c>
      <c r="I103" s="66" t="s">
        <v>39</v>
      </c>
      <c r="J103" s="67" t="s">
        <v>40</v>
      </c>
      <c r="K103" s="68" t="s">
        <v>41</v>
      </c>
      <c r="L103" s="69" t="s">
        <v>42</v>
      </c>
      <c r="M103" s="70" t="s">
        <v>43</v>
      </c>
      <c r="N103" s="1" t="s">
        <v>17</v>
      </c>
    </row>
    <row r="104">
      <c r="A104" s="72" t="s">
        <v>45</v>
      </c>
      <c r="B104" s="74">
        <f>'Demand Planning'!E7</f>
        <v>13630.04161</v>
      </c>
      <c r="C104" s="74">
        <f>'Demand Planning'!E8</f>
        <v>13630.04161</v>
      </c>
      <c r="D104" s="74">
        <f>'Demand Planning'!E9</f>
        <v>19082.05825</v>
      </c>
      <c r="E104" s="74">
        <f>'Demand Planning'!E10</f>
        <v>19082.05825</v>
      </c>
      <c r="F104" s="74">
        <f>'Demand Planning'!E11</f>
        <v>13630.04161</v>
      </c>
      <c r="G104" s="74">
        <f>'Demand Planning'!E12</f>
        <v>19082.05825</v>
      </c>
      <c r="H104" s="74">
        <f>'Demand Planning'!E13</f>
        <v>19082.05825</v>
      </c>
      <c r="I104" s="74">
        <f>'Demand Planning'!E14</f>
        <v>27260.08322</v>
      </c>
      <c r="J104" s="74">
        <f>'Demand Planning'!E15</f>
        <v>27260.08322</v>
      </c>
      <c r="K104" s="74">
        <f>'Demand Planning'!F16</f>
        <v>17859.06425</v>
      </c>
      <c r="L104" s="74">
        <f>'Demand Planning'!E17</f>
        <v>40890.12482</v>
      </c>
      <c r="M104" s="74">
        <f>'Demand Planning'!E18</f>
        <v>40890.12482</v>
      </c>
    </row>
    <row r="105">
      <c r="A105" s="72" t="s">
        <v>47</v>
      </c>
      <c r="B105" s="88">
        <v>0.0</v>
      </c>
      <c r="C105" s="88">
        <v>0.0</v>
      </c>
      <c r="D105" s="88">
        <v>0.0</v>
      </c>
      <c r="E105" s="88">
        <v>0.0</v>
      </c>
      <c r="F105" s="88">
        <v>0.0</v>
      </c>
      <c r="G105" s="88">
        <v>0.0</v>
      </c>
      <c r="H105" s="88">
        <v>0.0</v>
      </c>
      <c r="I105" s="88">
        <v>0.0</v>
      </c>
      <c r="J105" s="88">
        <v>0.0</v>
      </c>
      <c r="K105" s="88">
        <v>0.0</v>
      </c>
      <c r="L105" s="88">
        <v>0.0</v>
      </c>
      <c r="M105" s="88">
        <v>0.0</v>
      </c>
    </row>
    <row r="106">
      <c r="A106" s="72" t="s">
        <v>49</v>
      </c>
      <c r="B106" s="74">
        <f>H100</f>
        <v>65424.19972</v>
      </c>
      <c r="C106" s="74">
        <f t="shared" ref="C106:M106" si="43">B108</f>
        <v>65424.19972</v>
      </c>
      <c r="D106" s="74">
        <f t="shared" si="43"/>
        <v>70876.21636</v>
      </c>
      <c r="E106" s="74">
        <f t="shared" si="43"/>
        <v>70876.21636</v>
      </c>
      <c r="F106" s="74">
        <f t="shared" si="43"/>
        <v>79054.24133</v>
      </c>
      <c r="G106" s="74">
        <f t="shared" si="43"/>
        <v>92684.28293</v>
      </c>
      <c r="H106" s="74">
        <f t="shared" si="43"/>
        <v>91461.28893</v>
      </c>
      <c r="I106" s="74">
        <f t="shared" si="43"/>
        <v>113269.3555</v>
      </c>
      <c r="J106" s="74">
        <f t="shared" si="43"/>
        <v>126899.3971</v>
      </c>
      <c r="K106" s="74">
        <f t="shared" si="43"/>
        <v>126899.3971</v>
      </c>
      <c r="L106" s="74">
        <f t="shared" si="43"/>
        <v>140843.7633</v>
      </c>
      <c r="M106" s="74">
        <f t="shared" si="43"/>
        <v>131757.0689</v>
      </c>
    </row>
    <row r="107">
      <c r="A107" s="72" t="s">
        <v>50</v>
      </c>
      <c r="B107" s="74">
        <f t="shared" ref="B107:I107" si="44">F104</f>
        <v>13630.04161</v>
      </c>
      <c r="C107" s="74">
        <f t="shared" si="44"/>
        <v>19082.05825</v>
      </c>
      <c r="D107" s="74">
        <f t="shared" si="44"/>
        <v>19082.05825</v>
      </c>
      <c r="E107" s="74">
        <f t="shared" si="44"/>
        <v>27260.08322</v>
      </c>
      <c r="F107" s="74">
        <f t="shared" si="44"/>
        <v>27260.08322</v>
      </c>
      <c r="G107" s="74">
        <f t="shared" si="44"/>
        <v>17859.06425</v>
      </c>
      <c r="H107" s="74">
        <f t="shared" si="44"/>
        <v>40890.12482</v>
      </c>
      <c r="I107" s="74">
        <f t="shared" si="44"/>
        <v>40890.12482</v>
      </c>
      <c r="J107" s="74">
        <f t="shared" ref="J107:M107" si="45">B112</f>
        <v>27260.08322</v>
      </c>
      <c r="K107" s="74">
        <f t="shared" si="45"/>
        <v>31803.43042</v>
      </c>
      <c r="L107" s="74">
        <f t="shared" si="45"/>
        <v>31803.43042</v>
      </c>
      <c r="M107" s="74">
        <f t="shared" si="45"/>
        <v>27260.08322</v>
      </c>
      <c r="N107" s="80">
        <f>SUM(B107:M107)</f>
        <v>324080.6657</v>
      </c>
    </row>
    <row r="108">
      <c r="A108" s="81" t="s">
        <v>51</v>
      </c>
      <c r="B108" s="74">
        <f t="shared" ref="B108:M108" si="46">B106+B107-B104</f>
        <v>65424.19972</v>
      </c>
      <c r="C108" s="74">
        <f t="shared" si="46"/>
        <v>70876.21636</v>
      </c>
      <c r="D108" s="74">
        <f t="shared" si="46"/>
        <v>70876.21636</v>
      </c>
      <c r="E108" s="74">
        <f t="shared" si="46"/>
        <v>79054.24133</v>
      </c>
      <c r="F108" s="74">
        <f t="shared" si="46"/>
        <v>92684.28293</v>
      </c>
      <c r="G108" s="74">
        <f t="shared" si="46"/>
        <v>91461.28893</v>
      </c>
      <c r="H108" s="74">
        <f t="shared" si="46"/>
        <v>113269.3555</v>
      </c>
      <c r="I108" s="74">
        <f t="shared" si="46"/>
        <v>126899.3971</v>
      </c>
      <c r="J108" s="74">
        <f t="shared" si="46"/>
        <v>126899.3971</v>
      </c>
      <c r="K108" s="74">
        <f t="shared" si="46"/>
        <v>140843.7633</v>
      </c>
      <c r="L108" s="74">
        <f t="shared" si="46"/>
        <v>131757.0689</v>
      </c>
      <c r="M108" s="74">
        <f t="shared" si="46"/>
        <v>118127.0273</v>
      </c>
      <c r="N108" s="71"/>
    </row>
    <row r="109">
      <c r="A109" s="58"/>
      <c r="B109" s="58"/>
      <c r="C109" s="58"/>
      <c r="D109" s="58"/>
      <c r="E109" s="58"/>
      <c r="F109" s="58"/>
      <c r="G109" s="58"/>
      <c r="H109" s="58"/>
      <c r="I109" s="58"/>
      <c r="J109" s="58"/>
      <c r="K109" s="58"/>
      <c r="L109" s="58"/>
      <c r="M109" s="58"/>
    </row>
    <row r="110">
      <c r="A110" s="82">
        <v>2028.0</v>
      </c>
      <c r="B110" s="52"/>
      <c r="C110" s="52"/>
      <c r="D110" s="52"/>
      <c r="E110" s="52"/>
      <c r="F110" s="52"/>
      <c r="G110" s="52"/>
      <c r="H110" s="52"/>
      <c r="I110" s="52"/>
      <c r="J110" s="52"/>
      <c r="K110" s="52"/>
      <c r="L110" s="52"/>
      <c r="M110" s="57"/>
    </row>
    <row r="111">
      <c r="A111" s="63"/>
      <c r="B111" s="83" t="s">
        <v>52</v>
      </c>
      <c r="C111" s="84" t="s">
        <v>53</v>
      </c>
      <c r="D111" s="85" t="s">
        <v>54</v>
      </c>
      <c r="E111" s="86" t="s">
        <v>55</v>
      </c>
      <c r="F111" s="87" t="s">
        <v>56</v>
      </c>
      <c r="G111" s="64" t="s">
        <v>37</v>
      </c>
      <c r="H111" s="65" t="s">
        <v>38</v>
      </c>
      <c r="I111" s="66" t="s">
        <v>39</v>
      </c>
      <c r="J111" s="67" t="s">
        <v>40</v>
      </c>
      <c r="K111" s="68" t="s">
        <v>41</v>
      </c>
      <c r="L111" s="69" t="s">
        <v>42</v>
      </c>
      <c r="M111" s="70" t="s">
        <v>43</v>
      </c>
      <c r="N111" s="1" t="s">
        <v>17</v>
      </c>
    </row>
    <row r="112">
      <c r="A112" s="72" t="s">
        <v>45</v>
      </c>
      <c r="B112" s="74">
        <f>'Demand Planning'!E20</f>
        <v>27260.08322</v>
      </c>
      <c r="C112" s="74">
        <f>'Demand Planning'!E21</f>
        <v>31803.43042</v>
      </c>
      <c r="D112" s="74">
        <f>'Demand Planning'!E22</f>
        <v>31803.43042</v>
      </c>
      <c r="E112" s="74">
        <f>'Demand Planning'!E23</f>
        <v>27260.08322</v>
      </c>
      <c r="F112" s="74">
        <f>'Demand Planning'!E24</f>
        <v>31803.43042</v>
      </c>
      <c r="G112" s="74">
        <f>'Demand Planning'!E25</f>
        <v>31803.43042</v>
      </c>
      <c r="H112" s="74">
        <f>'Demand Planning'!E26</f>
        <v>31803.43042</v>
      </c>
      <c r="I112" s="74">
        <f>'Demand Planning'!E27</f>
        <v>31803.43042</v>
      </c>
      <c r="J112" s="74">
        <f>'Demand Planning'!E28</f>
        <v>27260.08322</v>
      </c>
      <c r="K112" s="74">
        <f>'Demand Planning'!E29</f>
        <v>45433.47203</v>
      </c>
      <c r="L112" s="74">
        <f>'Demand Planning'!E30</f>
        <v>54520.16643</v>
      </c>
      <c r="M112" s="74">
        <f>'Demand Planning'!E31</f>
        <v>81780.24965</v>
      </c>
    </row>
    <row r="113">
      <c r="A113" s="72" t="s">
        <v>47</v>
      </c>
      <c r="B113" s="88">
        <v>0.0</v>
      </c>
      <c r="C113" s="88">
        <v>0.0</v>
      </c>
      <c r="D113" s="88">
        <v>0.0</v>
      </c>
      <c r="E113" s="88">
        <v>0.0</v>
      </c>
      <c r="F113" s="88">
        <v>0.0</v>
      </c>
      <c r="G113" s="88">
        <v>0.0</v>
      </c>
      <c r="H113" s="88">
        <v>0.0</v>
      </c>
      <c r="I113" s="88">
        <v>0.0</v>
      </c>
      <c r="J113" s="88">
        <v>0.0</v>
      </c>
      <c r="K113" s="88">
        <v>0.0</v>
      </c>
      <c r="L113" s="88">
        <v>0.0</v>
      </c>
      <c r="M113" s="88">
        <v>0.0</v>
      </c>
    </row>
    <row r="114">
      <c r="A114" s="72" t="s">
        <v>49</v>
      </c>
      <c r="B114" s="74">
        <f>M108</f>
        <v>118127.0273</v>
      </c>
      <c r="C114" s="74">
        <f t="shared" ref="C114:M114" si="47">B116</f>
        <v>122670.3745</v>
      </c>
      <c r="D114" s="74">
        <f t="shared" si="47"/>
        <v>122670.3745</v>
      </c>
      <c r="E114" s="74">
        <f t="shared" si="47"/>
        <v>122670.3745</v>
      </c>
      <c r="F114" s="74">
        <f t="shared" si="47"/>
        <v>127213.7217</v>
      </c>
      <c r="G114" s="74">
        <f t="shared" si="47"/>
        <v>122670.3745</v>
      </c>
      <c r="H114" s="74">
        <f t="shared" si="47"/>
        <v>136300.4161</v>
      </c>
      <c r="I114" s="74">
        <f t="shared" si="47"/>
        <v>159017.1521</v>
      </c>
      <c r="J114" s="74">
        <f t="shared" si="47"/>
        <v>208993.9713</v>
      </c>
      <c r="K114" s="74">
        <f t="shared" si="47"/>
        <v>212265.1813</v>
      </c>
      <c r="L114" s="74">
        <f t="shared" si="47"/>
        <v>202451.5514</v>
      </c>
      <c r="M114" s="74">
        <f t="shared" si="47"/>
        <v>183551.227</v>
      </c>
    </row>
    <row r="115">
      <c r="A115" s="72" t="s">
        <v>50</v>
      </c>
      <c r="B115" s="74">
        <f t="shared" ref="B115:I115" si="48">F112</f>
        <v>31803.43042</v>
      </c>
      <c r="C115" s="74">
        <f t="shared" si="48"/>
        <v>31803.43042</v>
      </c>
      <c r="D115" s="74">
        <f t="shared" si="48"/>
        <v>31803.43042</v>
      </c>
      <c r="E115" s="74">
        <f t="shared" si="48"/>
        <v>31803.43042</v>
      </c>
      <c r="F115" s="74">
        <f t="shared" si="48"/>
        <v>27260.08322</v>
      </c>
      <c r="G115" s="74">
        <f t="shared" si="48"/>
        <v>45433.47203</v>
      </c>
      <c r="H115" s="74">
        <f t="shared" si="48"/>
        <v>54520.16643</v>
      </c>
      <c r="I115" s="74">
        <f t="shared" si="48"/>
        <v>81780.24965</v>
      </c>
      <c r="J115" s="74">
        <f t="shared" ref="J115:M115" si="49">B120</f>
        <v>30531.2932</v>
      </c>
      <c r="K115" s="74">
        <f t="shared" si="49"/>
        <v>35619.84207</v>
      </c>
      <c r="L115" s="74">
        <f t="shared" si="49"/>
        <v>35619.84207</v>
      </c>
      <c r="M115" s="74">
        <f t="shared" si="49"/>
        <v>30531.2932</v>
      </c>
      <c r="N115" s="80">
        <f>SUM(B115:M115)</f>
        <v>468509.9635</v>
      </c>
    </row>
    <row r="116">
      <c r="A116" s="81" t="s">
        <v>51</v>
      </c>
      <c r="B116" s="74">
        <f t="shared" ref="B116:M116" si="50">B114+B115-B112</f>
        <v>122670.3745</v>
      </c>
      <c r="C116" s="74">
        <f t="shared" si="50"/>
        <v>122670.3745</v>
      </c>
      <c r="D116" s="74">
        <f t="shared" si="50"/>
        <v>122670.3745</v>
      </c>
      <c r="E116" s="74">
        <f t="shared" si="50"/>
        <v>127213.7217</v>
      </c>
      <c r="F116" s="74">
        <f t="shared" si="50"/>
        <v>122670.3745</v>
      </c>
      <c r="G116" s="74">
        <f t="shared" si="50"/>
        <v>136300.4161</v>
      </c>
      <c r="H116" s="74">
        <f t="shared" si="50"/>
        <v>159017.1521</v>
      </c>
      <c r="I116" s="74">
        <f t="shared" si="50"/>
        <v>208993.9713</v>
      </c>
      <c r="J116" s="74">
        <f t="shared" si="50"/>
        <v>212265.1813</v>
      </c>
      <c r="K116" s="74">
        <f t="shared" si="50"/>
        <v>202451.5514</v>
      </c>
      <c r="L116" s="74">
        <f t="shared" si="50"/>
        <v>183551.227</v>
      </c>
      <c r="M116" s="74">
        <f t="shared" si="50"/>
        <v>132302.2705</v>
      </c>
      <c r="N116" s="71"/>
    </row>
    <row r="117">
      <c r="A117" s="58"/>
      <c r="B117" s="58"/>
      <c r="C117" s="58"/>
      <c r="D117" s="58"/>
      <c r="E117" s="58"/>
      <c r="F117" s="58"/>
      <c r="G117" s="58"/>
      <c r="H117" s="58"/>
      <c r="I117" s="58"/>
      <c r="J117" s="58"/>
      <c r="K117" s="58"/>
      <c r="L117" s="58"/>
      <c r="M117" s="58"/>
    </row>
    <row r="118">
      <c r="A118" s="82">
        <v>2029.0</v>
      </c>
      <c r="B118" s="52"/>
      <c r="C118" s="52"/>
      <c r="D118" s="52"/>
      <c r="E118" s="52"/>
      <c r="F118" s="52"/>
      <c r="G118" s="52"/>
      <c r="H118" s="52"/>
      <c r="I118" s="52"/>
      <c r="J118" s="52"/>
      <c r="K118" s="52"/>
      <c r="L118" s="52"/>
      <c r="M118" s="57"/>
    </row>
    <row r="119">
      <c r="A119" s="63"/>
      <c r="B119" s="83" t="s">
        <v>52</v>
      </c>
      <c r="C119" s="84" t="s">
        <v>53</v>
      </c>
      <c r="D119" s="85" t="s">
        <v>54</v>
      </c>
      <c r="E119" s="86" t="s">
        <v>55</v>
      </c>
      <c r="F119" s="87" t="s">
        <v>56</v>
      </c>
      <c r="G119" s="64" t="s">
        <v>37</v>
      </c>
      <c r="H119" s="65" t="s">
        <v>38</v>
      </c>
      <c r="I119" s="66" t="s">
        <v>39</v>
      </c>
      <c r="J119" s="67" t="s">
        <v>40</v>
      </c>
      <c r="K119" s="68" t="s">
        <v>41</v>
      </c>
      <c r="L119" s="69" t="s">
        <v>42</v>
      </c>
      <c r="M119" s="70" t="s">
        <v>43</v>
      </c>
      <c r="N119" s="1" t="s">
        <v>17</v>
      </c>
    </row>
    <row r="120">
      <c r="A120" s="72" t="s">
        <v>45</v>
      </c>
      <c r="B120" s="74">
        <f>'Demand Planning'!E33</f>
        <v>30531.2932</v>
      </c>
      <c r="C120" s="74">
        <f>'Demand Planning'!E34</f>
        <v>35619.84207</v>
      </c>
      <c r="D120" s="74">
        <f>'Demand Planning'!E35</f>
        <v>35619.84207</v>
      </c>
      <c r="E120" s="74">
        <f>'Demand Planning'!E36</f>
        <v>30531.2932</v>
      </c>
      <c r="F120" s="74">
        <f>'Demand Planning'!E37</f>
        <v>35619.84207</v>
      </c>
      <c r="G120" s="74">
        <f>'Demand Planning'!E38</f>
        <v>35619.84207</v>
      </c>
      <c r="H120" s="74">
        <f>'Demand Planning'!E39</f>
        <v>35619.84207</v>
      </c>
      <c r="I120" s="74">
        <f>'Demand Planning'!E40</f>
        <v>35619.84207</v>
      </c>
      <c r="J120" s="74">
        <f>'Demand Planning'!E41</f>
        <v>30531.2932</v>
      </c>
      <c r="K120" s="74">
        <f>'Demand Planning'!E42</f>
        <v>50885.48867</v>
      </c>
      <c r="L120" s="74">
        <f>'Demand Planning'!E43</f>
        <v>61062.5864</v>
      </c>
      <c r="M120" s="74">
        <f>'Demand Planning'!E44</f>
        <v>91593.87961</v>
      </c>
    </row>
    <row r="121">
      <c r="A121" s="72" t="s">
        <v>47</v>
      </c>
      <c r="B121" s="88">
        <v>0.0</v>
      </c>
      <c r="C121" s="88">
        <v>0.0</v>
      </c>
      <c r="D121" s="88">
        <v>0.0</v>
      </c>
      <c r="E121" s="88">
        <v>0.0</v>
      </c>
      <c r="F121" s="88">
        <v>0.0</v>
      </c>
      <c r="G121" s="88">
        <v>0.0</v>
      </c>
      <c r="H121" s="88">
        <v>0.0</v>
      </c>
      <c r="I121" s="88">
        <v>0.0</v>
      </c>
      <c r="J121" s="88">
        <v>0.0</v>
      </c>
      <c r="K121" s="88">
        <v>0.0</v>
      </c>
      <c r="L121" s="88">
        <v>0.0</v>
      </c>
      <c r="M121" s="88">
        <v>0.0</v>
      </c>
    </row>
    <row r="122">
      <c r="A122" s="72" t="s">
        <v>49</v>
      </c>
      <c r="B122" s="74">
        <f>M116</f>
        <v>132302.2705</v>
      </c>
      <c r="C122" s="74">
        <f t="shared" ref="C122:M122" si="51">B124</f>
        <v>137390.8194</v>
      </c>
      <c r="D122" s="74">
        <f t="shared" si="51"/>
        <v>137390.8194</v>
      </c>
      <c r="E122" s="74">
        <f t="shared" si="51"/>
        <v>137390.8194</v>
      </c>
      <c r="F122" s="74">
        <f t="shared" si="51"/>
        <v>142479.3683</v>
      </c>
      <c r="G122" s="74">
        <f t="shared" si="51"/>
        <v>137390.8194</v>
      </c>
      <c r="H122" s="74">
        <f t="shared" si="51"/>
        <v>152656.466</v>
      </c>
      <c r="I122" s="74">
        <f t="shared" si="51"/>
        <v>178099.2103</v>
      </c>
      <c r="J122" s="74">
        <f t="shared" si="51"/>
        <v>234073.2479</v>
      </c>
      <c r="K122" s="74">
        <f t="shared" si="51"/>
        <v>236254.0545</v>
      </c>
      <c r="L122" s="74">
        <f t="shared" si="51"/>
        <v>223532.6824</v>
      </c>
      <c r="M122" s="74">
        <f t="shared" si="51"/>
        <v>200634.2125</v>
      </c>
    </row>
    <row r="123">
      <c r="A123" s="72" t="s">
        <v>50</v>
      </c>
      <c r="B123" s="74">
        <f t="shared" ref="B123:I123" si="52">F120</f>
        <v>35619.84207</v>
      </c>
      <c r="C123" s="74">
        <f t="shared" si="52"/>
        <v>35619.84207</v>
      </c>
      <c r="D123" s="74">
        <f t="shared" si="52"/>
        <v>35619.84207</v>
      </c>
      <c r="E123" s="74">
        <f t="shared" si="52"/>
        <v>35619.84207</v>
      </c>
      <c r="F123" s="74">
        <f t="shared" si="52"/>
        <v>30531.2932</v>
      </c>
      <c r="G123" s="74">
        <f t="shared" si="52"/>
        <v>50885.48867</v>
      </c>
      <c r="H123" s="74">
        <f t="shared" si="52"/>
        <v>61062.5864</v>
      </c>
      <c r="I123" s="74">
        <f t="shared" si="52"/>
        <v>91593.87961</v>
      </c>
      <c r="J123" s="74">
        <f t="shared" ref="J123:M123" si="53">B129</f>
        <v>32712.09986</v>
      </c>
      <c r="K123" s="74">
        <f t="shared" si="53"/>
        <v>38164.1165</v>
      </c>
      <c r="L123" s="74">
        <f t="shared" si="53"/>
        <v>38164.1165</v>
      </c>
      <c r="M123" s="74">
        <f t="shared" si="53"/>
        <v>32712.09986</v>
      </c>
      <c r="N123" s="80">
        <f>SUM(B123:M123)</f>
        <v>518305.0489</v>
      </c>
    </row>
    <row r="124">
      <c r="A124" s="81" t="s">
        <v>51</v>
      </c>
      <c r="B124" s="74">
        <f t="shared" ref="B124:M124" si="54">B122+B123-B120</f>
        <v>137390.8194</v>
      </c>
      <c r="C124" s="74">
        <f t="shared" si="54"/>
        <v>137390.8194</v>
      </c>
      <c r="D124" s="74">
        <f t="shared" si="54"/>
        <v>137390.8194</v>
      </c>
      <c r="E124" s="74">
        <f t="shared" si="54"/>
        <v>142479.3683</v>
      </c>
      <c r="F124" s="74">
        <f t="shared" si="54"/>
        <v>137390.8194</v>
      </c>
      <c r="G124" s="74">
        <f t="shared" si="54"/>
        <v>152656.466</v>
      </c>
      <c r="H124" s="74">
        <f t="shared" si="54"/>
        <v>178099.2103</v>
      </c>
      <c r="I124" s="74">
        <f t="shared" si="54"/>
        <v>234073.2479</v>
      </c>
      <c r="J124" s="74">
        <f t="shared" si="54"/>
        <v>236254.0545</v>
      </c>
      <c r="K124" s="74">
        <f t="shared" si="54"/>
        <v>223532.6824</v>
      </c>
      <c r="L124" s="74">
        <f t="shared" si="54"/>
        <v>200634.2125</v>
      </c>
      <c r="M124" s="74">
        <f t="shared" si="54"/>
        <v>141752.4327</v>
      </c>
      <c r="N124" s="71"/>
    </row>
    <row r="125">
      <c r="A125" s="71"/>
      <c r="B125" s="71"/>
      <c r="C125" s="71"/>
      <c r="D125" s="71"/>
      <c r="E125" s="71"/>
      <c r="F125" s="71"/>
      <c r="G125" s="71"/>
      <c r="H125" s="71"/>
      <c r="I125" s="71"/>
      <c r="J125" s="71"/>
      <c r="K125" s="71"/>
      <c r="L125" s="71"/>
      <c r="M125" s="71"/>
    </row>
    <row r="126">
      <c r="A126" s="58"/>
      <c r="B126" s="58"/>
      <c r="C126" s="58"/>
      <c r="D126" s="58"/>
      <c r="E126" s="58"/>
      <c r="F126" s="58"/>
      <c r="G126" s="58"/>
      <c r="H126" s="58"/>
      <c r="I126" s="58"/>
      <c r="J126" s="58"/>
      <c r="K126" s="58"/>
      <c r="L126" s="58"/>
      <c r="M126" s="58"/>
    </row>
    <row r="127">
      <c r="A127" s="82">
        <v>2030.0</v>
      </c>
      <c r="B127" s="52"/>
      <c r="C127" s="52"/>
      <c r="D127" s="52"/>
      <c r="E127" s="52"/>
      <c r="F127" s="52"/>
      <c r="G127" s="52"/>
      <c r="H127" s="52"/>
      <c r="I127" s="52"/>
      <c r="J127" s="52"/>
      <c r="K127" s="52"/>
      <c r="L127" s="52"/>
      <c r="M127" s="57"/>
    </row>
    <row r="128">
      <c r="A128" s="63"/>
      <c r="B128" s="83" t="s">
        <v>52</v>
      </c>
      <c r="C128" s="84" t="s">
        <v>53</v>
      </c>
      <c r="D128" s="85" t="s">
        <v>54</v>
      </c>
      <c r="E128" s="86" t="s">
        <v>55</v>
      </c>
      <c r="F128" s="87" t="s">
        <v>56</v>
      </c>
      <c r="G128" s="64" t="s">
        <v>37</v>
      </c>
      <c r="H128" s="65" t="s">
        <v>38</v>
      </c>
      <c r="I128" s="66" t="s">
        <v>39</v>
      </c>
      <c r="J128" s="67" t="s">
        <v>40</v>
      </c>
      <c r="K128" s="68" t="s">
        <v>41</v>
      </c>
      <c r="L128" s="69" t="s">
        <v>42</v>
      </c>
      <c r="M128" s="70" t="s">
        <v>43</v>
      </c>
      <c r="N128" s="1" t="s">
        <v>17</v>
      </c>
    </row>
    <row r="129">
      <c r="A129" s="72" t="s">
        <v>45</v>
      </c>
      <c r="B129" s="74">
        <f>'Demand Planning'!E46</f>
        <v>32712.09986</v>
      </c>
      <c r="C129" s="74">
        <f>'Demand Planning'!E47</f>
        <v>38164.1165</v>
      </c>
      <c r="D129" s="74">
        <f>'Demand Planning'!E48</f>
        <v>38164.1165</v>
      </c>
      <c r="E129" s="74">
        <f>'Demand Planning'!E49</f>
        <v>32712.09986</v>
      </c>
      <c r="F129" s="74">
        <f>'Demand Planning'!E50</f>
        <v>38164.1165</v>
      </c>
      <c r="G129" s="74">
        <f>'Demand Planning'!E51</f>
        <v>38164.1165</v>
      </c>
      <c r="H129" s="74">
        <f>'Demand Planning'!E52</f>
        <v>38164.1165</v>
      </c>
      <c r="I129" s="74">
        <f>'Demand Planning'!E53</f>
        <v>38164.1165</v>
      </c>
      <c r="J129" s="74">
        <f>'Demand Planning'!E54</f>
        <v>32712.09986</v>
      </c>
      <c r="K129" s="74">
        <f>'Demand Planning'!E55</f>
        <v>54520.16643</v>
      </c>
      <c r="L129" s="74">
        <f>'Demand Planning'!E56</f>
        <v>65424.19972</v>
      </c>
      <c r="M129" s="74">
        <f>'Demand Planning'!E57</f>
        <v>98136.29958</v>
      </c>
    </row>
    <row r="130">
      <c r="A130" s="72" t="s">
        <v>47</v>
      </c>
      <c r="B130" s="88">
        <v>0.0</v>
      </c>
      <c r="C130" s="88">
        <v>0.0</v>
      </c>
      <c r="D130" s="88">
        <v>0.0</v>
      </c>
      <c r="E130" s="88">
        <v>0.0</v>
      </c>
      <c r="F130" s="88">
        <v>0.0</v>
      </c>
      <c r="G130" s="88">
        <v>0.0</v>
      </c>
      <c r="H130" s="88">
        <v>0.0</v>
      </c>
      <c r="I130" s="88">
        <v>0.0</v>
      </c>
      <c r="J130" s="88"/>
      <c r="K130" s="88"/>
      <c r="L130" s="88"/>
      <c r="M130" s="88"/>
    </row>
    <row r="131">
      <c r="A131" s="72" t="s">
        <v>49</v>
      </c>
      <c r="B131" s="74">
        <f>M124</f>
        <v>141752.4327</v>
      </c>
      <c r="C131" s="74">
        <f t="shared" ref="C131:I131" si="55">B133</f>
        <v>147204.4494</v>
      </c>
      <c r="D131" s="74">
        <f t="shared" si="55"/>
        <v>147204.4494</v>
      </c>
      <c r="E131" s="74">
        <f t="shared" si="55"/>
        <v>147204.4494</v>
      </c>
      <c r="F131" s="74">
        <f t="shared" si="55"/>
        <v>152656.466</v>
      </c>
      <c r="G131" s="74">
        <f t="shared" si="55"/>
        <v>147204.4494</v>
      </c>
      <c r="H131" s="74">
        <f t="shared" si="55"/>
        <v>163560.4993</v>
      </c>
      <c r="I131" s="74">
        <f t="shared" si="55"/>
        <v>190820.5825</v>
      </c>
      <c r="J131" s="74"/>
      <c r="K131" s="74"/>
      <c r="L131" s="74"/>
      <c r="M131" s="74"/>
    </row>
    <row r="132">
      <c r="A132" s="72" t="s">
        <v>50</v>
      </c>
      <c r="B132" s="74">
        <f t="shared" ref="B132:I132" si="56">F129</f>
        <v>38164.1165</v>
      </c>
      <c r="C132" s="74">
        <f t="shared" si="56"/>
        <v>38164.1165</v>
      </c>
      <c r="D132" s="74">
        <f t="shared" si="56"/>
        <v>38164.1165</v>
      </c>
      <c r="E132" s="74">
        <f t="shared" si="56"/>
        <v>38164.1165</v>
      </c>
      <c r="F132" s="74">
        <f t="shared" si="56"/>
        <v>32712.09986</v>
      </c>
      <c r="G132" s="74">
        <f t="shared" si="56"/>
        <v>54520.16643</v>
      </c>
      <c r="H132" s="74">
        <f t="shared" si="56"/>
        <v>65424.19972</v>
      </c>
      <c r="I132" s="74">
        <f t="shared" si="56"/>
        <v>98136.29958</v>
      </c>
      <c r="J132" s="74"/>
      <c r="K132" s="74"/>
      <c r="L132" s="74"/>
      <c r="M132" s="74"/>
      <c r="N132" s="80">
        <f>SUM(B132:M132)</f>
        <v>403449.2316</v>
      </c>
    </row>
    <row r="133">
      <c r="A133" s="81" t="s">
        <v>51</v>
      </c>
      <c r="B133" s="74">
        <f t="shared" ref="B133:I133" si="57">B131+B132-B129</f>
        <v>147204.4494</v>
      </c>
      <c r="C133" s="74">
        <f t="shared" si="57"/>
        <v>147204.4494</v>
      </c>
      <c r="D133" s="74">
        <f t="shared" si="57"/>
        <v>147204.4494</v>
      </c>
      <c r="E133" s="74">
        <f t="shared" si="57"/>
        <v>152656.466</v>
      </c>
      <c r="F133" s="74">
        <f t="shared" si="57"/>
        <v>147204.4494</v>
      </c>
      <c r="G133" s="74">
        <f t="shared" si="57"/>
        <v>163560.4993</v>
      </c>
      <c r="H133" s="74">
        <f t="shared" si="57"/>
        <v>190820.5825</v>
      </c>
      <c r="I133" s="74">
        <f t="shared" si="57"/>
        <v>250792.7656</v>
      </c>
      <c r="J133" s="74"/>
      <c r="K133" s="74"/>
      <c r="L133" s="74"/>
      <c r="M133" s="74"/>
      <c r="N133" s="71"/>
    </row>
    <row r="137">
      <c r="A137" s="60">
        <v>2026.0</v>
      </c>
      <c r="I137" s="58"/>
      <c r="J137" s="58"/>
      <c r="K137" s="58"/>
      <c r="L137" s="58"/>
      <c r="M137" s="58"/>
    </row>
    <row r="138">
      <c r="A138" s="56" t="s">
        <v>5</v>
      </c>
      <c r="B138" s="52"/>
      <c r="C138" s="52"/>
      <c r="D138" s="52"/>
      <c r="E138" s="52"/>
      <c r="F138" s="52"/>
      <c r="G138" s="52"/>
      <c r="H138" s="57"/>
      <c r="I138" s="58"/>
      <c r="J138" s="58"/>
      <c r="K138" s="61"/>
      <c r="L138" s="58"/>
      <c r="M138" s="58"/>
    </row>
    <row r="139">
      <c r="A139" s="63"/>
      <c r="B139" s="64" t="s">
        <v>37</v>
      </c>
      <c r="C139" s="65" t="s">
        <v>38</v>
      </c>
      <c r="D139" s="66" t="s">
        <v>39</v>
      </c>
      <c r="E139" s="67" t="s">
        <v>40</v>
      </c>
      <c r="F139" s="68" t="s">
        <v>41</v>
      </c>
      <c r="G139" s="69" t="s">
        <v>42</v>
      </c>
      <c r="H139" s="70" t="s">
        <v>43</v>
      </c>
      <c r="I139" s="1" t="s">
        <v>17</v>
      </c>
      <c r="J139" s="71"/>
      <c r="K139" s="61" t="s">
        <v>44</v>
      </c>
      <c r="L139" s="71"/>
      <c r="M139" s="71"/>
    </row>
    <row r="140">
      <c r="A140" s="72" t="s">
        <v>45</v>
      </c>
      <c r="B140" s="16">
        <v>0.0</v>
      </c>
      <c r="C140" s="73">
        <v>0.0</v>
      </c>
      <c r="D140" s="73">
        <v>0.0</v>
      </c>
      <c r="E140" s="73">
        <v>0.0</v>
      </c>
      <c r="F140" s="74">
        <f>'Demand Planning'!F3</f>
        <v>25512.94893</v>
      </c>
      <c r="G140" s="74">
        <f>'Demand Planning'!F4</f>
        <v>35718.1285</v>
      </c>
      <c r="H140" s="74">
        <f>'Demand Planning'!F5</f>
        <v>40820.71829</v>
      </c>
      <c r="J140" s="71"/>
      <c r="K140" s="61" t="s">
        <v>46</v>
      </c>
      <c r="L140" s="71"/>
      <c r="M140" s="71"/>
    </row>
    <row r="141">
      <c r="A141" s="72" t="s">
        <v>47</v>
      </c>
      <c r="B141" s="16">
        <v>0.0</v>
      </c>
      <c r="C141" s="73">
        <v>0.0</v>
      </c>
      <c r="D141" s="75">
        <v>0.0</v>
      </c>
      <c r="E141" s="75">
        <v>0.0</v>
      </c>
      <c r="F141" s="73">
        <v>0.0</v>
      </c>
      <c r="G141" s="73">
        <v>0.0</v>
      </c>
      <c r="H141" s="73">
        <v>0.0</v>
      </c>
      <c r="J141" s="58"/>
      <c r="K141" s="76" t="s">
        <v>48</v>
      </c>
      <c r="L141" s="58"/>
      <c r="M141" s="58"/>
    </row>
    <row r="142">
      <c r="A142" s="72" t="s">
        <v>49</v>
      </c>
      <c r="B142" s="16">
        <v>0.0</v>
      </c>
      <c r="C142" s="74">
        <f t="shared" ref="C142:H142" si="58">B144</f>
        <v>25512.94893</v>
      </c>
      <c r="D142" s="74">
        <f t="shared" si="58"/>
        <v>61231.07743</v>
      </c>
      <c r="E142" s="74">
        <f t="shared" si="58"/>
        <v>102051.7957</v>
      </c>
      <c r="F142" s="74">
        <f t="shared" si="58"/>
        <v>114808.2702</v>
      </c>
      <c r="G142" s="74">
        <f t="shared" si="58"/>
        <v>102051.7957</v>
      </c>
      <c r="H142" s="74">
        <f t="shared" si="58"/>
        <v>84192.73147</v>
      </c>
      <c r="J142" s="58"/>
      <c r="K142" s="58"/>
      <c r="L142" s="58"/>
      <c r="M142" s="58"/>
    </row>
    <row r="143">
      <c r="A143" s="72" t="s">
        <v>50</v>
      </c>
      <c r="B143" s="79">
        <f t="shared" ref="B143:D143" si="59">F140</f>
        <v>25512.94893</v>
      </c>
      <c r="C143" s="74">
        <f t="shared" si="59"/>
        <v>35718.1285</v>
      </c>
      <c r="D143" s="74">
        <f t="shared" si="59"/>
        <v>40820.71829</v>
      </c>
      <c r="E143" s="74">
        <f t="shared" ref="E143:H143" si="60">B148</f>
        <v>12756.47447</v>
      </c>
      <c r="F143" s="74">
        <f t="shared" si="60"/>
        <v>12756.47447</v>
      </c>
      <c r="G143" s="74">
        <f t="shared" si="60"/>
        <v>17859.06425</v>
      </c>
      <c r="H143" s="74">
        <f t="shared" si="60"/>
        <v>17859.06425</v>
      </c>
      <c r="I143" s="80">
        <f>SUM(B143:H143)</f>
        <v>163282.8732</v>
      </c>
      <c r="J143" s="71"/>
      <c r="K143" s="71"/>
      <c r="L143" s="71"/>
      <c r="M143" s="71"/>
    </row>
    <row r="144">
      <c r="A144" s="81" t="s">
        <v>51</v>
      </c>
      <c r="B144" s="79">
        <f t="shared" ref="B144:H144" si="61">B142+B143-B140</f>
        <v>25512.94893</v>
      </c>
      <c r="C144" s="74">
        <f t="shared" si="61"/>
        <v>61231.07743</v>
      </c>
      <c r="D144" s="74">
        <f t="shared" si="61"/>
        <v>102051.7957</v>
      </c>
      <c r="E144" s="74">
        <f t="shared" si="61"/>
        <v>114808.2702</v>
      </c>
      <c r="F144" s="74">
        <f t="shared" si="61"/>
        <v>102051.7957</v>
      </c>
      <c r="G144" s="74">
        <f t="shared" si="61"/>
        <v>84192.73147</v>
      </c>
      <c r="H144" s="74">
        <f t="shared" si="61"/>
        <v>61231.07743</v>
      </c>
      <c r="I144" s="71"/>
      <c r="J144" s="71"/>
      <c r="K144" s="71"/>
      <c r="L144" s="71"/>
      <c r="M144" s="71"/>
    </row>
    <row r="145">
      <c r="A145" s="58"/>
      <c r="B145" s="58"/>
      <c r="C145" s="58"/>
      <c r="D145" s="58"/>
      <c r="E145" s="58"/>
      <c r="F145" s="58"/>
      <c r="G145" s="58"/>
      <c r="H145" s="58"/>
      <c r="I145" s="58"/>
      <c r="J145" s="58"/>
      <c r="K145" s="58"/>
      <c r="L145" s="58"/>
      <c r="M145" s="58"/>
    </row>
    <row r="146">
      <c r="A146" s="82">
        <v>2027.0</v>
      </c>
      <c r="B146" s="52"/>
      <c r="C146" s="52"/>
      <c r="D146" s="52"/>
      <c r="E146" s="52"/>
      <c r="F146" s="52"/>
      <c r="G146" s="52"/>
      <c r="H146" s="52"/>
      <c r="I146" s="52"/>
      <c r="J146" s="52"/>
      <c r="K146" s="52"/>
      <c r="L146" s="52"/>
      <c r="M146" s="57"/>
    </row>
    <row r="147">
      <c r="A147" s="63"/>
      <c r="B147" s="83" t="s">
        <v>52</v>
      </c>
      <c r="C147" s="84" t="s">
        <v>53</v>
      </c>
      <c r="D147" s="85" t="s">
        <v>54</v>
      </c>
      <c r="E147" s="86" t="s">
        <v>55</v>
      </c>
      <c r="F147" s="87" t="s">
        <v>56</v>
      </c>
      <c r="G147" s="64" t="s">
        <v>37</v>
      </c>
      <c r="H147" s="65" t="s">
        <v>38</v>
      </c>
      <c r="I147" s="66" t="s">
        <v>39</v>
      </c>
      <c r="J147" s="67" t="s">
        <v>40</v>
      </c>
      <c r="K147" s="68" t="s">
        <v>41</v>
      </c>
      <c r="L147" s="69" t="s">
        <v>42</v>
      </c>
      <c r="M147" s="70" t="s">
        <v>43</v>
      </c>
      <c r="N147" s="1" t="s">
        <v>17</v>
      </c>
    </row>
    <row r="148">
      <c r="A148" s="72" t="s">
        <v>45</v>
      </c>
      <c r="B148" s="74">
        <f>'Demand Planning'!F7</f>
        <v>12756.47447</v>
      </c>
      <c r="C148" s="74">
        <f>'Demand Planning'!F8</f>
        <v>12756.47447</v>
      </c>
      <c r="D148" s="74">
        <f>'Demand Planning'!F9</f>
        <v>17859.06425</v>
      </c>
      <c r="E148" s="74">
        <f>'Demand Planning'!F10</f>
        <v>17859.06425</v>
      </c>
      <c r="F148" s="74">
        <f>'Demand Planning'!F11</f>
        <v>12756.47447</v>
      </c>
      <c r="G148" s="74">
        <f>'Demand Planning'!F12</f>
        <v>17859.06425</v>
      </c>
      <c r="H148" s="74">
        <f>'Demand Planning'!F13</f>
        <v>17859.06425</v>
      </c>
      <c r="I148" s="74">
        <f>'Demand Planning'!F14</f>
        <v>25512.94893</v>
      </c>
      <c r="J148" s="74">
        <f>'Demand Planning'!F15</f>
        <v>25512.94893</v>
      </c>
      <c r="K148" s="74">
        <f>'Demand Planning'!F16</f>
        <v>17859.06425</v>
      </c>
      <c r="L148" s="74">
        <f>'Demand Planning'!F17</f>
        <v>38269.4234</v>
      </c>
      <c r="M148" s="74">
        <f>'Demand Planning'!F18</f>
        <v>38269.4234</v>
      </c>
    </row>
    <row r="149">
      <c r="A149" s="72" t="s">
        <v>47</v>
      </c>
      <c r="B149" s="88">
        <v>0.0</v>
      </c>
      <c r="C149" s="88">
        <v>0.0</v>
      </c>
      <c r="D149" s="88">
        <v>0.0</v>
      </c>
      <c r="E149" s="88">
        <v>0.0</v>
      </c>
      <c r="F149" s="88">
        <v>0.0</v>
      </c>
      <c r="G149" s="88">
        <v>0.0</v>
      </c>
      <c r="H149" s="88">
        <v>0.0</v>
      </c>
      <c r="I149" s="88">
        <v>0.0</v>
      </c>
      <c r="J149" s="88">
        <v>0.0</v>
      </c>
      <c r="K149" s="88">
        <v>0.0</v>
      </c>
      <c r="L149" s="88">
        <v>0.0</v>
      </c>
      <c r="M149" s="88">
        <v>0.0</v>
      </c>
    </row>
    <row r="150">
      <c r="A150" s="72" t="s">
        <v>49</v>
      </c>
      <c r="B150" s="74">
        <f>H144</f>
        <v>61231.07743</v>
      </c>
      <c r="C150" s="74">
        <f t="shared" ref="C150:M150" si="62">B152</f>
        <v>61231.07743</v>
      </c>
      <c r="D150" s="74">
        <f t="shared" si="62"/>
        <v>66333.66722</v>
      </c>
      <c r="E150" s="74">
        <f t="shared" si="62"/>
        <v>66333.66722</v>
      </c>
      <c r="F150" s="74">
        <f t="shared" si="62"/>
        <v>73987.5519</v>
      </c>
      <c r="G150" s="74">
        <f t="shared" si="62"/>
        <v>86744.02636</v>
      </c>
      <c r="H150" s="74">
        <f t="shared" si="62"/>
        <v>86744.02636</v>
      </c>
      <c r="I150" s="74">
        <f t="shared" si="62"/>
        <v>107154.3855</v>
      </c>
      <c r="J150" s="74">
        <f t="shared" si="62"/>
        <v>119910.86</v>
      </c>
      <c r="K150" s="74">
        <f t="shared" si="62"/>
        <v>119910.86</v>
      </c>
      <c r="L150" s="74">
        <f t="shared" si="62"/>
        <v>131816.9028</v>
      </c>
      <c r="M150" s="74">
        <f t="shared" si="62"/>
        <v>123312.5865</v>
      </c>
    </row>
    <row r="151">
      <c r="A151" s="72" t="s">
        <v>50</v>
      </c>
      <c r="B151" s="74">
        <f t="shared" ref="B151:I151" si="63">F148</f>
        <v>12756.47447</v>
      </c>
      <c r="C151" s="74">
        <f t="shared" si="63"/>
        <v>17859.06425</v>
      </c>
      <c r="D151" s="74">
        <f t="shared" si="63"/>
        <v>17859.06425</v>
      </c>
      <c r="E151" s="74">
        <f t="shared" si="63"/>
        <v>25512.94893</v>
      </c>
      <c r="F151" s="74">
        <f t="shared" si="63"/>
        <v>25512.94893</v>
      </c>
      <c r="G151" s="74">
        <f t="shared" si="63"/>
        <v>17859.06425</v>
      </c>
      <c r="H151" s="74">
        <f t="shared" si="63"/>
        <v>38269.4234</v>
      </c>
      <c r="I151" s="74">
        <f t="shared" si="63"/>
        <v>38269.4234</v>
      </c>
      <c r="J151" s="74">
        <f t="shared" ref="J151:M151" si="64">B156</f>
        <v>25512.94893</v>
      </c>
      <c r="K151" s="74">
        <f t="shared" si="64"/>
        <v>29765.10709</v>
      </c>
      <c r="L151" s="74">
        <f t="shared" si="64"/>
        <v>29765.10709</v>
      </c>
      <c r="M151" s="74">
        <f t="shared" si="64"/>
        <v>25512.94893</v>
      </c>
      <c r="N151" s="80">
        <f>SUM(B151:M151)</f>
        <v>304454.5239</v>
      </c>
    </row>
    <row r="152">
      <c r="A152" s="81" t="s">
        <v>51</v>
      </c>
      <c r="B152" s="74">
        <f t="shared" ref="B152:M152" si="65">B150+B151-B148</f>
        <v>61231.07743</v>
      </c>
      <c r="C152" s="74">
        <f t="shared" si="65"/>
        <v>66333.66722</v>
      </c>
      <c r="D152" s="74">
        <f t="shared" si="65"/>
        <v>66333.66722</v>
      </c>
      <c r="E152" s="74">
        <f t="shared" si="65"/>
        <v>73987.5519</v>
      </c>
      <c r="F152" s="74">
        <f t="shared" si="65"/>
        <v>86744.02636</v>
      </c>
      <c r="G152" s="74">
        <f t="shared" si="65"/>
        <v>86744.02636</v>
      </c>
      <c r="H152" s="74">
        <f t="shared" si="65"/>
        <v>107154.3855</v>
      </c>
      <c r="I152" s="74">
        <f t="shared" si="65"/>
        <v>119910.86</v>
      </c>
      <c r="J152" s="74">
        <f t="shared" si="65"/>
        <v>119910.86</v>
      </c>
      <c r="K152" s="74">
        <f t="shared" si="65"/>
        <v>131816.9028</v>
      </c>
      <c r="L152" s="74">
        <f t="shared" si="65"/>
        <v>123312.5865</v>
      </c>
      <c r="M152" s="74">
        <f t="shared" si="65"/>
        <v>110556.112</v>
      </c>
      <c r="N152" s="71"/>
    </row>
    <row r="153">
      <c r="A153" s="58"/>
      <c r="B153" s="58"/>
      <c r="C153" s="58"/>
      <c r="D153" s="58"/>
      <c r="E153" s="58"/>
      <c r="F153" s="58"/>
      <c r="G153" s="58"/>
      <c r="H153" s="58"/>
      <c r="I153" s="58"/>
      <c r="J153" s="58"/>
      <c r="K153" s="58"/>
      <c r="L153" s="58"/>
      <c r="M153" s="58"/>
    </row>
    <row r="154">
      <c r="A154" s="82">
        <v>2028.0</v>
      </c>
      <c r="B154" s="52"/>
      <c r="C154" s="52"/>
      <c r="D154" s="52"/>
      <c r="E154" s="52"/>
      <c r="F154" s="52"/>
      <c r="G154" s="52"/>
      <c r="H154" s="52"/>
      <c r="I154" s="52"/>
      <c r="J154" s="52"/>
      <c r="K154" s="52"/>
      <c r="L154" s="52"/>
      <c r="M154" s="57"/>
    </row>
    <row r="155">
      <c r="A155" s="63"/>
      <c r="B155" s="83" t="s">
        <v>52</v>
      </c>
      <c r="C155" s="84" t="s">
        <v>53</v>
      </c>
      <c r="D155" s="85" t="s">
        <v>54</v>
      </c>
      <c r="E155" s="86" t="s">
        <v>55</v>
      </c>
      <c r="F155" s="87" t="s">
        <v>56</v>
      </c>
      <c r="G155" s="64" t="s">
        <v>37</v>
      </c>
      <c r="H155" s="65" t="s">
        <v>38</v>
      </c>
      <c r="I155" s="66" t="s">
        <v>39</v>
      </c>
      <c r="J155" s="67" t="s">
        <v>40</v>
      </c>
      <c r="K155" s="68" t="s">
        <v>41</v>
      </c>
      <c r="L155" s="69" t="s">
        <v>42</v>
      </c>
      <c r="M155" s="70" t="s">
        <v>43</v>
      </c>
      <c r="N155" s="1" t="s">
        <v>17</v>
      </c>
    </row>
    <row r="156">
      <c r="A156" s="72" t="s">
        <v>45</v>
      </c>
      <c r="B156" s="74">
        <f>'Demand Planning'!F20</f>
        <v>25512.94893</v>
      </c>
      <c r="C156" s="74">
        <f>'Demand Planning'!F21</f>
        <v>29765.10709</v>
      </c>
      <c r="D156" s="74">
        <f>'Demand Planning'!F22</f>
        <v>29765.10709</v>
      </c>
      <c r="E156" s="74">
        <f>'Demand Planning'!F23</f>
        <v>25512.94893</v>
      </c>
      <c r="F156" s="74">
        <f>'Demand Planning'!F24</f>
        <v>29765.10709</v>
      </c>
      <c r="G156" s="74">
        <f>'Demand Planning'!F25</f>
        <v>29765.10709</v>
      </c>
      <c r="H156" s="74">
        <f>'Demand Planning'!F26</f>
        <v>29765.10709</v>
      </c>
      <c r="I156" s="74">
        <f>'Demand Planning'!F27</f>
        <v>29765.10709</v>
      </c>
      <c r="J156" s="74">
        <f>'Demand Planning'!F28</f>
        <v>25512.94893</v>
      </c>
      <c r="K156" s="74">
        <f>'Demand Planning'!F29</f>
        <v>42521.58155</v>
      </c>
      <c r="L156" s="74">
        <f>'Demand Planning'!F30</f>
        <v>51025.89786</v>
      </c>
      <c r="M156" s="74">
        <f>'Demand Planning'!F31</f>
        <v>76538.84679</v>
      </c>
    </row>
    <row r="157">
      <c r="A157" s="72" t="s">
        <v>47</v>
      </c>
      <c r="B157" s="88">
        <v>0.0</v>
      </c>
      <c r="C157" s="88">
        <v>0.0</v>
      </c>
      <c r="D157" s="88">
        <v>0.0</v>
      </c>
      <c r="E157" s="88">
        <v>0.0</v>
      </c>
      <c r="F157" s="88">
        <v>0.0</v>
      </c>
      <c r="G157" s="88">
        <v>0.0</v>
      </c>
      <c r="H157" s="88">
        <v>0.0</v>
      </c>
      <c r="I157" s="88">
        <v>0.0</v>
      </c>
      <c r="J157" s="88">
        <v>0.0</v>
      </c>
      <c r="K157" s="88">
        <v>0.0</v>
      </c>
      <c r="L157" s="88">
        <v>0.0</v>
      </c>
      <c r="M157" s="88">
        <v>0.0</v>
      </c>
    </row>
    <row r="158">
      <c r="A158" s="72" t="s">
        <v>49</v>
      </c>
      <c r="B158" s="74">
        <f>M152</f>
        <v>110556.112</v>
      </c>
      <c r="C158" s="74">
        <f t="shared" ref="C158:M158" si="66">B160</f>
        <v>114808.2702</v>
      </c>
      <c r="D158" s="74">
        <f t="shared" si="66"/>
        <v>114808.2702</v>
      </c>
      <c r="E158" s="74">
        <f t="shared" si="66"/>
        <v>114808.2702</v>
      </c>
      <c r="F158" s="74">
        <f t="shared" si="66"/>
        <v>119060.4283</v>
      </c>
      <c r="G158" s="74">
        <f t="shared" si="66"/>
        <v>114808.2702</v>
      </c>
      <c r="H158" s="74">
        <f t="shared" si="66"/>
        <v>127564.7447</v>
      </c>
      <c r="I158" s="74">
        <f t="shared" si="66"/>
        <v>148825.5354</v>
      </c>
      <c r="J158" s="74">
        <f t="shared" si="66"/>
        <v>195599.2751</v>
      </c>
      <c r="K158" s="74">
        <f t="shared" si="66"/>
        <v>198660.829</v>
      </c>
      <c r="L158" s="74">
        <f t="shared" si="66"/>
        <v>189476.1674</v>
      </c>
      <c r="M158" s="74">
        <f t="shared" si="66"/>
        <v>171787.1895</v>
      </c>
    </row>
    <row r="159">
      <c r="A159" s="72" t="s">
        <v>50</v>
      </c>
      <c r="B159" s="74">
        <f t="shared" ref="B159:I159" si="67">F156</f>
        <v>29765.10709</v>
      </c>
      <c r="C159" s="74">
        <f t="shared" si="67"/>
        <v>29765.10709</v>
      </c>
      <c r="D159" s="74">
        <f t="shared" si="67"/>
        <v>29765.10709</v>
      </c>
      <c r="E159" s="74">
        <f t="shared" si="67"/>
        <v>29765.10709</v>
      </c>
      <c r="F159" s="74">
        <f t="shared" si="67"/>
        <v>25512.94893</v>
      </c>
      <c r="G159" s="74">
        <f t="shared" si="67"/>
        <v>42521.58155</v>
      </c>
      <c r="H159" s="74">
        <f t="shared" si="67"/>
        <v>51025.89786</v>
      </c>
      <c r="I159" s="74">
        <f t="shared" si="67"/>
        <v>76538.84679</v>
      </c>
      <c r="J159" s="74">
        <f t="shared" ref="J159:M159" si="68">B164</f>
        <v>28574.5028</v>
      </c>
      <c r="K159" s="74">
        <f t="shared" si="68"/>
        <v>33336.91994</v>
      </c>
      <c r="L159" s="74">
        <f t="shared" si="68"/>
        <v>33336.91994</v>
      </c>
      <c r="M159" s="74">
        <f t="shared" si="68"/>
        <v>28574.5028</v>
      </c>
      <c r="N159" s="80">
        <f>SUM(B159:M159)</f>
        <v>438482.5489</v>
      </c>
    </row>
    <row r="160">
      <c r="A160" s="81" t="s">
        <v>51</v>
      </c>
      <c r="B160" s="74">
        <f t="shared" ref="B160:M160" si="69">B158+B159-B156</f>
        <v>114808.2702</v>
      </c>
      <c r="C160" s="74">
        <f t="shared" si="69"/>
        <v>114808.2702</v>
      </c>
      <c r="D160" s="74">
        <f t="shared" si="69"/>
        <v>114808.2702</v>
      </c>
      <c r="E160" s="74">
        <f t="shared" si="69"/>
        <v>119060.4283</v>
      </c>
      <c r="F160" s="74">
        <f t="shared" si="69"/>
        <v>114808.2702</v>
      </c>
      <c r="G160" s="74">
        <f t="shared" si="69"/>
        <v>127564.7447</v>
      </c>
      <c r="H160" s="74">
        <f t="shared" si="69"/>
        <v>148825.5354</v>
      </c>
      <c r="I160" s="74">
        <f t="shared" si="69"/>
        <v>195599.2751</v>
      </c>
      <c r="J160" s="74">
        <f t="shared" si="69"/>
        <v>198660.829</v>
      </c>
      <c r="K160" s="74">
        <f t="shared" si="69"/>
        <v>189476.1674</v>
      </c>
      <c r="L160" s="74">
        <f t="shared" si="69"/>
        <v>171787.1895</v>
      </c>
      <c r="M160" s="74">
        <f t="shared" si="69"/>
        <v>123822.8455</v>
      </c>
      <c r="N160" s="71"/>
    </row>
    <row r="161">
      <c r="A161" s="58"/>
      <c r="B161" s="58"/>
      <c r="C161" s="58"/>
      <c r="D161" s="58"/>
      <c r="E161" s="58"/>
      <c r="F161" s="58"/>
      <c r="G161" s="58"/>
      <c r="H161" s="58"/>
      <c r="I161" s="58"/>
      <c r="J161" s="58"/>
      <c r="K161" s="58"/>
      <c r="L161" s="58"/>
      <c r="M161" s="58"/>
    </row>
    <row r="162">
      <c r="A162" s="82">
        <v>2029.0</v>
      </c>
      <c r="B162" s="52"/>
      <c r="C162" s="52"/>
      <c r="D162" s="52"/>
      <c r="E162" s="52"/>
      <c r="F162" s="52"/>
      <c r="G162" s="52"/>
      <c r="H162" s="52"/>
      <c r="I162" s="52"/>
      <c r="J162" s="52"/>
      <c r="K162" s="52"/>
      <c r="L162" s="52"/>
      <c r="M162" s="57"/>
    </row>
    <row r="163">
      <c r="A163" s="63"/>
      <c r="B163" s="83" t="s">
        <v>52</v>
      </c>
      <c r="C163" s="84" t="s">
        <v>53</v>
      </c>
      <c r="D163" s="85" t="s">
        <v>54</v>
      </c>
      <c r="E163" s="86" t="s">
        <v>55</v>
      </c>
      <c r="F163" s="87" t="s">
        <v>56</v>
      </c>
      <c r="G163" s="64" t="s">
        <v>37</v>
      </c>
      <c r="H163" s="65" t="s">
        <v>38</v>
      </c>
      <c r="I163" s="66" t="s">
        <v>39</v>
      </c>
      <c r="J163" s="67" t="s">
        <v>40</v>
      </c>
      <c r="K163" s="68" t="s">
        <v>41</v>
      </c>
      <c r="L163" s="69" t="s">
        <v>42</v>
      </c>
      <c r="M163" s="70" t="s">
        <v>43</v>
      </c>
      <c r="N163" s="1" t="s">
        <v>17</v>
      </c>
    </row>
    <row r="164">
      <c r="A164" s="72" t="s">
        <v>45</v>
      </c>
      <c r="B164" s="74">
        <f>'Demand Planning'!F33</f>
        <v>28574.5028</v>
      </c>
      <c r="C164" s="74">
        <f>'Demand Planning'!F34</f>
        <v>33336.91994</v>
      </c>
      <c r="D164" s="74">
        <f>'Demand Planning'!F35</f>
        <v>33336.91994</v>
      </c>
      <c r="E164" s="74">
        <f>'Demand Planning'!F36</f>
        <v>28574.5028</v>
      </c>
      <c r="F164" s="74">
        <f>'Demand Planning'!F37</f>
        <v>33336.91994</v>
      </c>
      <c r="G164" s="74">
        <f>'Demand Planning'!F38</f>
        <v>33336.91994</v>
      </c>
      <c r="H164" s="74">
        <f>'Demand Planning'!F39</f>
        <v>33336.91994</v>
      </c>
      <c r="I164" s="74">
        <f>'Demand Planning'!F40</f>
        <v>33336.91994</v>
      </c>
      <c r="J164" s="74">
        <f>'Demand Planning'!F41</f>
        <v>28574.5028</v>
      </c>
      <c r="K164" s="74">
        <f>'Demand Planning'!F42</f>
        <v>47624.17134</v>
      </c>
      <c r="L164" s="74">
        <f>'Demand Planning'!F43</f>
        <v>57149.0056</v>
      </c>
      <c r="M164" s="74">
        <f>'Demand Planning'!F44</f>
        <v>85723.50841</v>
      </c>
    </row>
    <row r="165">
      <c r="A165" s="72" t="s">
        <v>47</v>
      </c>
      <c r="B165" s="88">
        <v>0.0</v>
      </c>
      <c r="C165" s="88">
        <v>0.0</v>
      </c>
      <c r="D165" s="88">
        <v>0.0</v>
      </c>
      <c r="E165" s="88">
        <v>0.0</v>
      </c>
      <c r="F165" s="88">
        <v>0.0</v>
      </c>
      <c r="G165" s="88">
        <v>0.0</v>
      </c>
      <c r="H165" s="88">
        <v>0.0</v>
      </c>
      <c r="I165" s="88">
        <v>0.0</v>
      </c>
      <c r="J165" s="88">
        <v>0.0</v>
      </c>
      <c r="K165" s="88">
        <v>0.0</v>
      </c>
      <c r="L165" s="88">
        <v>0.0</v>
      </c>
      <c r="M165" s="88">
        <v>0.0</v>
      </c>
    </row>
    <row r="166">
      <c r="A166" s="72" t="s">
        <v>49</v>
      </c>
      <c r="B166" s="74">
        <f>M160</f>
        <v>123822.8455</v>
      </c>
      <c r="C166" s="74">
        <f t="shared" ref="C166:M166" si="70">B168</f>
        <v>128585.2626</v>
      </c>
      <c r="D166" s="74">
        <f t="shared" si="70"/>
        <v>128585.2626</v>
      </c>
      <c r="E166" s="74">
        <f t="shared" si="70"/>
        <v>128585.2626</v>
      </c>
      <c r="F166" s="74">
        <f t="shared" si="70"/>
        <v>133347.6797</v>
      </c>
      <c r="G166" s="74">
        <f t="shared" si="70"/>
        <v>128585.2626</v>
      </c>
      <c r="H166" s="74">
        <f t="shared" si="70"/>
        <v>142872.514</v>
      </c>
      <c r="I166" s="74">
        <f t="shared" si="70"/>
        <v>166684.5997</v>
      </c>
      <c r="J166" s="74">
        <f t="shared" si="70"/>
        <v>219071.1881</v>
      </c>
      <c r="K166" s="74">
        <f t="shared" si="70"/>
        <v>221112.2241</v>
      </c>
      <c r="L166" s="74">
        <f t="shared" si="70"/>
        <v>209206.1812</v>
      </c>
      <c r="M166" s="74">
        <f t="shared" si="70"/>
        <v>187775.3041</v>
      </c>
    </row>
    <row r="167">
      <c r="A167" s="72" t="s">
        <v>50</v>
      </c>
      <c r="B167" s="74">
        <f t="shared" ref="B167:I167" si="71">F164</f>
        <v>33336.91994</v>
      </c>
      <c r="C167" s="74">
        <f t="shared" si="71"/>
        <v>33336.91994</v>
      </c>
      <c r="D167" s="74">
        <f t="shared" si="71"/>
        <v>33336.91994</v>
      </c>
      <c r="E167" s="74">
        <f t="shared" si="71"/>
        <v>33336.91994</v>
      </c>
      <c r="F167" s="74">
        <f t="shared" si="71"/>
        <v>28574.5028</v>
      </c>
      <c r="G167" s="74">
        <f t="shared" si="71"/>
        <v>47624.17134</v>
      </c>
      <c r="H167" s="74">
        <f t="shared" si="71"/>
        <v>57149.0056</v>
      </c>
      <c r="I167" s="74">
        <f t="shared" si="71"/>
        <v>85723.50841</v>
      </c>
      <c r="J167" s="74">
        <f t="shared" ref="J167:M167" si="72">B173</f>
        <v>30615.53872</v>
      </c>
      <c r="K167" s="74">
        <f t="shared" si="72"/>
        <v>35718.1285</v>
      </c>
      <c r="L167" s="74">
        <f t="shared" si="72"/>
        <v>35718.1285</v>
      </c>
      <c r="M167" s="74">
        <f t="shared" si="72"/>
        <v>30615.53872</v>
      </c>
      <c r="N167" s="80">
        <f>SUM(B167:M167)</f>
        <v>485086.2023</v>
      </c>
    </row>
    <row r="168">
      <c r="A168" s="81" t="s">
        <v>51</v>
      </c>
      <c r="B168" s="74">
        <f t="shared" ref="B168:M168" si="73">B166+B167-B164</f>
        <v>128585.2626</v>
      </c>
      <c r="C168" s="74">
        <f t="shared" si="73"/>
        <v>128585.2626</v>
      </c>
      <c r="D168" s="74">
        <f t="shared" si="73"/>
        <v>128585.2626</v>
      </c>
      <c r="E168" s="74">
        <f t="shared" si="73"/>
        <v>133347.6797</v>
      </c>
      <c r="F168" s="74">
        <f t="shared" si="73"/>
        <v>128585.2626</v>
      </c>
      <c r="G168" s="74">
        <f t="shared" si="73"/>
        <v>142872.514</v>
      </c>
      <c r="H168" s="74">
        <f t="shared" si="73"/>
        <v>166684.5997</v>
      </c>
      <c r="I168" s="74">
        <f t="shared" si="73"/>
        <v>219071.1881</v>
      </c>
      <c r="J168" s="74">
        <f t="shared" si="73"/>
        <v>221112.2241</v>
      </c>
      <c r="K168" s="74">
        <f t="shared" si="73"/>
        <v>209206.1812</v>
      </c>
      <c r="L168" s="74">
        <f t="shared" si="73"/>
        <v>187775.3041</v>
      </c>
      <c r="M168" s="74">
        <f t="shared" si="73"/>
        <v>132667.3344</v>
      </c>
      <c r="N168" s="71"/>
    </row>
    <row r="169">
      <c r="A169" s="71"/>
      <c r="B169" s="71"/>
      <c r="C169" s="71"/>
      <c r="D169" s="71"/>
      <c r="E169" s="71"/>
      <c r="F169" s="71"/>
      <c r="G169" s="71"/>
      <c r="H169" s="71"/>
      <c r="I169" s="71"/>
      <c r="J169" s="71"/>
      <c r="K169" s="71"/>
      <c r="L169" s="71"/>
      <c r="M169" s="71"/>
    </row>
    <row r="170">
      <c r="A170" s="58"/>
      <c r="B170" s="58"/>
      <c r="C170" s="58"/>
      <c r="D170" s="58"/>
      <c r="E170" s="58"/>
      <c r="F170" s="58"/>
      <c r="G170" s="58"/>
      <c r="H170" s="58"/>
      <c r="I170" s="58"/>
      <c r="J170" s="58"/>
      <c r="K170" s="58"/>
      <c r="L170" s="58"/>
      <c r="M170" s="58"/>
    </row>
    <row r="171">
      <c r="A171" s="82">
        <v>2030.0</v>
      </c>
      <c r="B171" s="52"/>
      <c r="C171" s="52"/>
      <c r="D171" s="52"/>
      <c r="E171" s="52"/>
      <c r="F171" s="52"/>
      <c r="G171" s="52"/>
      <c r="H171" s="52"/>
      <c r="I171" s="52"/>
      <c r="J171" s="52"/>
      <c r="K171" s="52"/>
      <c r="L171" s="52"/>
      <c r="M171" s="57"/>
    </row>
    <row r="172">
      <c r="A172" s="63"/>
      <c r="B172" s="83" t="s">
        <v>52</v>
      </c>
      <c r="C172" s="84" t="s">
        <v>53</v>
      </c>
      <c r="D172" s="85" t="s">
        <v>54</v>
      </c>
      <c r="E172" s="86" t="s">
        <v>55</v>
      </c>
      <c r="F172" s="87" t="s">
        <v>56</v>
      </c>
      <c r="G172" s="64" t="s">
        <v>37</v>
      </c>
      <c r="H172" s="65" t="s">
        <v>38</v>
      </c>
      <c r="I172" s="66" t="s">
        <v>39</v>
      </c>
      <c r="J172" s="67" t="s">
        <v>40</v>
      </c>
      <c r="K172" s="68" t="s">
        <v>41</v>
      </c>
      <c r="L172" s="69" t="s">
        <v>42</v>
      </c>
      <c r="M172" s="70" t="s">
        <v>43</v>
      </c>
      <c r="N172" s="1" t="s">
        <v>17</v>
      </c>
    </row>
    <row r="173">
      <c r="A173" s="72" t="s">
        <v>45</v>
      </c>
      <c r="B173" s="74">
        <f>'Demand Planning'!F46</f>
        <v>30615.53872</v>
      </c>
      <c r="C173" s="74">
        <f>'Demand Planning'!F47</f>
        <v>35718.1285</v>
      </c>
      <c r="D173" s="74">
        <f>'Demand Planning'!F48</f>
        <v>35718.1285</v>
      </c>
      <c r="E173" s="74">
        <f>'Demand Planning'!F49</f>
        <v>30615.53872</v>
      </c>
      <c r="F173" s="74">
        <f>'Demand Planning'!F50</f>
        <v>35718.1285</v>
      </c>
      <c r="G173" s="74">
        <f>'Demand Planning'!F51</f>
        <v>35718.1285</v>
      </c>
      <c r="H173" s="74">
        <f>'Demand Planning'!F52</f>
        <v>35718.1285</v>
      </c>
      <c r="I173" s="74">
        <f>'Demand Planning'!F53</f>
        <v>35718.1285</v>
      </c>
      <c r="J173" s="74">
        <f>'Demand Planning'!F54</f>
        <v>30615.53872</v>
      </c>
      <c r="K173" s="74">
        <f>'Demand Planning'!F55</f>
        <v>51025.89786</v>
      </c>
      <c r="L173" s="74">
        <f>'Demand Planning'!F56</f>
        <v>61231.07743</v>
      </c>
      <c r="M173" s="74">
        <f>'Demand Planning'!F57</f>
        <v>91846.61615</v>
      </c>
    </row>
    <row r="174">
      <c r="A174" s="72" t="s">
        <v>47</v>
      </c>
      <c r="B174" s="88">
        <v>0.0</v>
      </c>
      <c r="C174" s="88">
        <v>0.0</v>
      </c>
      <c r="D174" s="88">
        <v>0.0</v>
      </c>
      <c r="E174" s="88">
        <v>0.0</v>
      </c>
      <c r="F174" s="88">
        <v>0.0</v>
      </c>
      <c r="G174" s="88">
        <v>0.0</v>
      </c>
      <c r="H174" s="88">
        <v>0.0</v>
      </c>
      <c r="I174" s="88">
        <v>0.0</v>
      </c>
      <c r="J174" s="88"/>
      <c r="K174" s="88"/>
      <c r="L174" s="88"/>
      <c r="M174" s="88"/>
    </row>
    <row r="175">
      <c r="A175" s="72" t="s">
        <v>49</v>
      </c>
      <c r="B175" s="74">
        <f>M168</f>
        <v>132667.3344</v>
      </c>
      <c r="C175" s="74">
        <f t="shared" ref="C175:I175" si="74">B177</f>
        <v>137769.9242</v>
      </c>
      <c r="D175" s="74">
        <f t="shared" si="74"/>
        <v>137769.9242</v>
      </c>
      <c r="E175" s="74">
        <f t="shared" si="74"/>
        <v>137769.9242</v>
      </c>
      <c r="F175" s="74">
        <f t="shared" si="74"/>
        <v>142872.514</v>
      </c>
      <c r="G175" s="74">
        <f t="shared" si="74"/>
        <v>137769.9242</v>
      </c>
      <c r="H175" s="74">
        <f t="shared" si="74"/>
        <v>153077.6936</v>
      </c>
      <c r="I175" s="74">
        <f t="shared" si="74"/>
        <v>178590.6425</v>
      </c>
      <c r="J175" s="74"/>
      <c r="K175" s="74"/>
      <c r="L175" s="74"/>
      <c r="M175" s="74"/>
    </row>
    <row r="176">
      <c r="A176" s="72" t="s">
        <v>50</v>
      </c>
      <c r="B176" s="74">
        <f t="shared" ref="B176:I176" si="75">F173</f>
        <v>35718.1285</v>
      </c>
      <c r="C176" s="74">
        <f t="shared" si="75"/>
        <v>35718.1285</v>
      </c>
      <c r="D176" s="74">
        <f t="shared" si="75"/>
        <v>35718.1285</v>
      </c>
      <c r="E176" s="74">
        <f t="shared" si="75"/>
        <v>35718.1285</v>
      </c>
      <c r="F176" s="74">
        <f t="shared" si="75"/>
        <v>30615.53872</v>
      </c>
      <c r="G176" s="74">
        <f t="shared" si="75"/>
        <v>51025.89786</v>
      </c>
      <c r="H176" s="74">
        <f t="shared" si="75"/>
        <v>61231.07743</v>
      </c>
      <c r="I176" s="74">
        <f t="shared" si="75"/>
        <v>91846.61615</v>
      </c>
      <c r="J176" s="74"/>
      <c r="K176" s="74"/>
      <c r="L176" s="74"/>
      <c r="M176" s="74"/>
      <c r="N176" s="80">
        <f>SUM(B176:M176)</f>
        <v>377591.6442</v>
      </c>
    </row>
    <row r="177">
      <c r="A177" s="81" t="s">
        <v>51</v>
      </c>
      <c r="B177" s="74">
        <f t="shared" ref="B177:I177" si="76">B175+B176-B173</f>
        <v>137769.9242</v>
      </c>
      <c r="C177" s="74">
        <f t="shared" si="76"/>
        <v>137769.9242</v>
      </c>
      <c r="D177" s="74">
        <f t="shared" si="76"/>
        <v>137769.9242</v>
      </c>
      <c r="E177" s="74">
        <f t="shared" si="76"/>
        <v>142872.514</v>
      </c>
      <c r="F177" s="74">
        <f t="shared" si="76"/>
        <v>137769.9242</v>
      </c>
      <c r="G177" s="74">
        <f t="shared" si="76"/>
        <v>153077.6936</v>
      </c>
      <c r="H177" s="74">
        <f t="shared" si="76"/>
        <v>178590.6425</v>
      </c>
      <c r="I177" s="74">
        <f t="shared" si="76"/>
        <v>234719.1302</v>
      </c>
      <c r="J177" s="74"/>
      <c r="K177" s="74"/>
      <c r="L177" s="74"/>
      <c r="M177" s="74"/>
      <c r="N177" s="71"/>
    </row>
    <row r="181">
      <c r="A181" s="60">
        <v>2026.0</v>
      </c>
      <c r="I181" s="58"/>
      <c r="J181" s="58"/>
      <c r="K181" s="58"/>
      <c r="L181" s="58"/>
      <c r="M181" s="58"/>
    </row>
    <row r="182">
      <c r="A182" s="56" t="s">
        <v>6</v>
      </c>
      <c r="B182" s="52"/>
      <c r="C182" s="52"/>
      <c r="D182" s="52"/>
      <c r="E182" s="52"/>
      <c r="F182" s="52"/>
      <c r="G182" s="52"/>
      <c r="H182" s="57"/>
      <c r="I182" s="58"/>
      <c r="J182" s="58"/>
      <c r="K182" s="61"/>
      <c r="L182" s="58"/>
      <c r="M182" s="58"/>
    </row>
    <row r="183">
      <c r="A183" s="63"/>
      <c r="B183" s="64" t="s">
        <v>37</v>
      </c>
      <c r="C183" s="65" t="s">
        <v>38</v>
      </c>
      <c r="D183" s="66" t="s">
        <v>39</v>
      </c>
      <c r="E183" s="67" t="s">
        <v>40</v>
      </c>
      <c r="F183" s="68" t="s">
        <v>41</v>
      </c>
      <c r="G183" s="69" t="s">
        <v>42</v>
      </c>
      <c r="H183" s="70" t="s">
        <v>43</v>
      </c>
      <c r="I183" s="1" t="s">
        <v>17</v>
      </c>
      <c r="J183" s="71"/>
      <c r="K183" s="61" t="s">
        <v>44</v>
      </c>
      <c r="L183" s="71"/>
      <c r="M183" s="71"/>
    </row>
    <row r="184">
      <c r="A184" s="72" t="s">
        <v>45</v>
      </c>
      <c r="B184" s="16">
        <v>0.0</v>
      </c>
      <c r="C184" s="73">
        <v>0.0</v>
      </c>
      <c r="D184" s="73">
        <v>0.0</v>
      </c>
      <c r="E184" s="73">
        <v>0.0</v>
      </c>
      <c r="F184" s="74">
        <f>'Demand Planning'!G3</f>
        <v>3405.425753</v>
      </c>
      <c r="G184" s="74">
        <f>'Demand Planning'!G4</f>
        <v>4767.596054</v>
      </c>
      <c r="H184" s="74">
        <f>'Demand Planning'!G5</f>
        <v>5448.681204</v>
      </c>
      <c r="J184" s="71"/>
      <c r="K184" s="61" t="s">
        <v>46</v>
      </c>
      <c r="L184" s="71"/>
      <c r="M184" s="71"/>
    </row>
    <row r="185">
      <c r="A185" s="72" t="s">
        <v>47</v>
      </c>
      <c r="B185" s="16">
        <v>0.0</v>
      </c>
      <c r="C185" s="73">
        <v>0.0</v>
      </c>
      <c r="D185" s="75">
        <v>0.0</v>
      </c>
      <c r="E185" s="75">
        <v>0.0</v>
      </c>
      <c r="F185" s="73">
        <v>0.0</v>
      </c>
      <c r="G185" s="73">
        <v>0.0</v>
      </c>
      <c r="H185" s="73">
        <v>0.0</v>
      </c>
      <c r="J185" s="58"/>
      <c r="K185" s="76" t="s">
        <v>48</v>
      </c>
      <c r="L185" s="58"/>
      <c r="M185" s="58"/>
    </row>
    <row r="186">
      <c r="A186" s="72" t="s">
        <v>49</v>
      </c>
      <c r="B186" s="16">
        <v>0.0</v>
      </c>
      <c r="C186" s="74">
        <f t="shared" ref="C186:H186" si="77">B188</f>
        <v>3405.425753</v>
      </c>
      <c r="D186" s="74">
        <f t="shared" si="77"/>
        <v>8173.021806</v>
      </c>
      <c r="E186" s="74">
        <f t="shared" si="77"/>
        <v>13621.70301</v>
      </c>
      <c r="F186" s="74">
        <f t="shared" si="77"/>
        <v>15324.41589</v>
      </c>
      <c r="G186" s="74">
        <f t="shared" si="77"/>
        <v>13621.70301</v>
      </c>
      <c r="H186" s="74">
        <f t="shared" si="77"/>
        <v>11237.90498</v>
      </c>
      <c r="J186" s="58"/>
      <c r="K186" s="58"/>
      <c r="L186" s="58"/>
      <c r="M186" s="58"/>
    </row>
    <row r="187">
      <c r="A187" s="72" t="s">
        <v>50</v>
      </c>
      <c r="B187" s="79">
        <f t="shared" ref="B187:D187" si="78">F184</f>
        <v>3405.425753</v>
      </c>
      <c r="C187" s="74">
        <f t="shared" si="78"/>
        <v>4767.596054</v>
      </c>
      <c r="D187" s="74">
        <f t="shared" si="78"/>
        <v>5448.681204</v>
      </c>
      <c r="E187" s="74">
        <f t="shared" ref="E187:H187" si="79">B192</f>
        <v>1702.712876</v>
      </c>
      <c r="F187" s="74">
        <f t="shared" si="79"/>
        <v>1702.712876</v>
      </c>
      <c r="G187" s="74">
        <f t="shared" si="79"/>
        <v>2383.798027</v>
      </c>
      <c r="H187" s="74">
        <f t="shared" si="79"/>
        <v>2383.798027</v>
      </c>
      <c r="I187" s="80">
        <f>SUM(B187:H187)</f>
        <v>21794.72482</v>
      </c>
      <c r="J187" s="71"/>
      <c r="K187" s="71"/>
      <c r="L187" s="71"/>
      <c r="M187" s="71"/>
    </row>
    <row r="188">
      <c r="A188" s="81" t="s">
        <v>51</v>
      </c>
      <c r="B188" s="79">
        <f t="shared" ref="B188:H188" si="80">B186+B187-B184</f>
        <v>3405.425753</v>
      </c>
      <c r="C188" s="74">
        <f t="shared" si="80"/>
        <v>8173.021806</v>
      </c>
      <c r="D188" s="74">
        <f t="shared" si="80"/>
        <v>13621.70301</v>
      </c>
      <c r="E188" s="74">
        <f t="shared" si="80"/>
        <v>15324.41589</v>
      </c>
      <c r="F188" s="74">
        <f t="shared" si="80"/>
        <v>13621.70301</v>
      </c>
      <c r="G188" s="74">
        <f t="shared" si="80"/>
        <v>11237.90498</v>
      </c>
      <c r="H188" s="74">
        <f t="shared" si="80"/>
        <v>8173.021806</v>
      </c>
      <c r="I188" s="71"/>
      <c r="J188" s="71"/>
      <c r="K188" s="71"/>
      <c r="L188" s="71"/>
      <c r="M188" s="71"/>
    </row>
    <row r="189">
      <c r="A189" s="58"/>
      <c r="B189" s="58"/>
      <c r="C189" s="58"/>
      <c r="D189" s="58"/>
      <c r="E189" s="58"/>
      <c r="F189" s="58"/>
      <c r="G189" s="58"/>
      <c r="H189" s="58"/>
      <c r="I189" s="58"/>
      <c r="J189" s="58"/>
      <c r="K189" s="58"/>
      <c r="L189" s="58"/>
      <c r="M189" s="58"/>
    </row>
    <row r="190">
      <c r="A190" s="82">
        <v>2027.0</v>
      </c>
      <c r="B190" s="52"/>
      <c r="C190" s="52"/>
      <c r="D190" s="52"/>
      <c r="E190" s="52"/>
      <c r="F190" s="52"/>
      <c r="G190" s="52"/>
      <c r="H190" s="52"/>
      <c r="I190" s="52"/>
      <c r="J190" s="52"/>
      <c r="K190" s="52"/>
      <c r="L190" s="52"/>
      <c r="M190" s="57"/>
    </row>
    <row r="191">
      <c r="A191" s="63"/>
      <c r="B191" s="83" t="s">
        <v>52</v>
      </c>
      <c r="C191" s="84" t="s">
        <v>53</v>
      </c>
      <c r="D191" s="85" t="s">
        <v>54</v>
      </c>
      <c r="E191" s="86" t="s">
        <v>55</v>
      </c>
      <c r="F191" s="87" t="s">
        <v>56</v>
      </c>
      <c r="G191" s="64" t="s">
        <v>37</v>
      </c>
      <c r="H191" s="65" t="s">
        <v>38</v>
      </c>
      <c r="I191" s="66" t="s">
        <v>39</v>
      </c>
      <c r="J191" s="67" t="s">
        <v>40</v>
      </c>
      <c r="K191" s="68" t="s">
        <v>41</v>
      </c>
      <c r="L191" s="69" t="s">
        <v>42</v>
      </c>
      <c r="M191" s="70" t="s">
        <v>43</v>
      </c>
      <c r="N191" s="1" t="s">
        <v>17</v>
      </c>
    </row>
    <row r="192">
      <c r="A192" s="72" t="s">
        <v>45</v>
      </c>
      <c r="B192" s="74">
        <f>'Demand Planning'!G7</f>
        <v>1702.712876</v>
      </c>
      <c r="C192" s="74">
        <f>'Demand Planning'!G8</f>
        <v>1702.712876</v>
      </c>
      <c r="D192" s="74">
        <f>'Demand Planning'!G9</f>
        <v>2383.798027</v>
      </c>
      <c r="E192" s="74">
        <f>'Demand Planning'!G10</f>
        <v>2383.798027</v>
      </c>
      <c r="F192" s="74">
        <f>'Demand Planning'!G11</f>
        <v>1702.712876</v>
      </c>
      <c r="G192" s="74">
        <f>'Demand Planning'!G12</f>
        <v>2383.798027</v>
      </c>
      <c r="H192" s="74">
        <f>'Demand Planning'!G13</f>
        <v>2383.798027</v>
      </c>
      <c r="I192" s="74">
        <f>'Demand Planning'!G14</f>
        <v>3405.425753</v>
      </c>
      <c r="J192" s="74">
        <f>'Demand Planning'!G15</f>
        <v>3405.425753</v>
      </c>
      <c r="K192" s="74">
        <f>'Demand Planning'!G16</f>
        <v>2383.798027</v>
      </c>
      <c r="L192" s="74">
        <f>'Demand Planning'!G17</f>
        <v>5108.138629</v>
      </c>
      <c r="M192" s="74">
        <f>'Demand Planning'!G18</f>
        <v>5108.138629</v>
      </c>
    </row>
    <row r="193">
      <c r="A193" s="72" t="s">
        <v>47</v>
      </c>
      <c r="B193" s="88">
        <v>0.0</v>
      </c>
      <c r="C193" s="88">
        <v>0.0</v>
      </c>
      <c r="D193" s="88">
        <v>0.0</v>
      </c>
      <c r="E193" s="88">
        <v>0.0</v>
      </c>
      <c r="F193" s="88">
        <v>0.0</v>
      </c>
      <c r="G193" s="88">
        <v>0.0</v>
      </c>
      <c r="H193" s="88">
        <v>0.0</v>
      </c>
      <c r="I193" s="88">
        <v>0.0</v>
      </c>
      <c r="J193" s="88">
        <v>0.0</v>
      </c>
      <c r="K193" s="88">
        <v>0.0</v>
      </c>
      <c r="L193" s="88">
        <v>0.0</v>
      </c>
      <c r="M193" s="88">
        <v>0.0</v>
      </c>
    </row>
    <row r="194">
      <c r="A194" s="72" t="s">
        <v>49</v>
      </c>
      <c r="B194" s="74">
        <f>H188</f>
        <v>8173.021806</v>
      </c>
      <c r="C194" s="74">
        <f t="shared" ref="C194:M194" si="81">B196</f>
        <v>8173.021806</v>
      </c>
      <c r="D194" s="74">
        <f t="shared" si="81"/>
        <v>8854.106957</v>
      </c>
      <c r="E194" s="74">
        <f t="shared" si="81"/>
        <v>8854.106957</v>
      </c>
      <c r="F194" s="74">
        <f t="shared" si="81"/>
        <v>9875.734683</v>
      </c>
      <c r="G194" s="74">
        <f t="shared" si="81"/>
        <v>11578.44756</v>
      </c>
      <c r="H194" s="74">
        <f t="shared" si="81"/>
        <v>11578.44756</v>
      </c>
      <c r="I194" s="74">
        <f t="shared" si="81"/>
        <v>14302.78816</v>
      </c>
      <c r="J194" s="74">
        <f t="shared" si="81"/>
        <v>16005.50104</v>
      </c>
      <c r="K194" s="74">
        <f t="shared" si="81"/>
        <v>16005.50104</v>
      </c>
      <c r="L194" s="74">
        <f t="shared" si="81"/>
        <v>17594.69972</v>
      </c>
      <c r="M194" s="74">
        <f t="shared" si="81"/>
        <v>16459.5578</v>
      </c>
    </row>
    <row r="195">
      <c r="A195" s="72" t="s">
        <v>50</v>
      </c>
      <c r="B195" s="74">
        <f t="shared" ref="B195:I195" si="82">F192</f>
        <v>1702.712876</v>
      </c>
      <c r="C195" s="74">
        <f t="shared" si="82"/>
        <v>2383.798027</v>
      </c>
      <c r="D195" s="74">
        <f t="shared" si="82"/>
        <v>2383.798027</v>
      </c>
      <c r="E195" s="74">
        <f t="shared" si="82"/>
        <v>3405.425753</v>
      </c>
      <c r="F195" s="74">
        <f t="shared" si="82"/>
        <v>3405.425753</v>
      </c>
      <c r="G195" s="74">
        <f t="shared" si="82"/>
        <v>2383.798027</v>
      </c>
      <c r="H195" s="74">
        <f t="shared" si="82"/>
        <v>5108.138629</v>
      </c>
      <c r="I195" s="74">
        <f t="shared" si="82"/>
        <v>5108.138629</v>
      </c>
      <c r="J195" s="74">
        <f t="shared" ref="J195:M195" si="83">B200</f>
        <v>3405.425753</v>
      </c>
      <c r="K195" s="74">
        <f t="shared" si="83"/>
        <v>3972.996711</v>
      </c>
      <c r="L195" s="74">
        <f t="shared" si="83"/>
        <v>3972.996711</v>
      </c>
      <c r="M195" s="74">
        <f t="shared" si="83"/>
        <v>3405.425753</v>
      </c>
      <c r="N195" s="80">
        <f>SUM(B195:M195)</f>
        <v>40638.08065</v>
      </c>
    </row>
    <row r="196">
      <c r="A196" s="81" t="s">
        <v>51</v>
      </c>
      <c r="B196" s="74">
        <f t="shared" ref="B196:M196" si="84">B194+B195-B192</f>
        <v>8173.021806</v>
      </c>
      <c r="C196" s="74">
        <f t="shared" si="84"/>
        <v>8854.106957</v>
      </c>
      <c r="D196" s="74">
        <f t="shared" si="84"/>
        <v>8854.106957</v>
      </c>
      <c r="E196" s="74">
        <f t="shared" si="84"/>
        <v>9875.734683</v>
      </c>
      <c r="F196" s="74">
        <f t="shared" si="84"/>
        <v>11578.44756</v>
      </c>
      <c r="G196" s="74">
        <f t="shared" si="84"/>
        <v>11578.44756</v>
      </c>
      <c r="H196" s="74">
        <f t="shared" si="84"/>
        <v>14302.78816</v>
      </c>
      <c r="I196" s="74">
        <f t="shared" si="84"/>
        <v>16005.50104</v>
      </c>
      <c r="J196" s="74">
        <f t="shared" si="84"/>
        <v>16005.50104</v>
      </c>
      <c r="K196" s="74">
        <f t="shared" si="84"/>
        <v>17594.69972</v>
      </c>
      <c r="L196" s="74">
        <f t="shared" si="84"/>
        <v>16459.5578</v>
      </c>
      <c r="M196" s="74">
        <f t="shared" si="84"/>
        <v>14756.84493</v>
      </c>
      <c r="N196" s="71"/>
    </row>
    <row r="197">
      <c r="A197" s="58"/>
      <c r="B197" s="58"/>
      <c r="C197" s="58"/>
      <c r="D197" s="58"/>
      <c r="E197" s="58"/>
      <c r="F197" s="58"/>
      <c r="G197" s="58"/>
      <c r="H197" s="58"/>
      <c r="I197" s="58"/>
      <c r="J197" s="58"/>
      <c r="K197" s="58"/>
      <c r="L197" s="58"/>
      <c r="M197" s="58"/>
    </row>
    <row r="198">
      <c r="A198" s="82">
        <v>2028.0</v>
      </c>
      <c r="B198" s="52"/>
      <c r="C198" s="52"/>
      <c r="D198" s="52"/>
      <c r="E198" s="52"/>
      <c r="F198" s="52"/>
      <c r="G198" s="52"/>
      <c r="H198" s="52"/>
      <c r="I198" s="52"/>
      <c r="J198" s="52"/>
      <c r="K198" s="52"/>
      <c r="L198" s="52"/>
      <c r="M198" s="57"/>
    </row>
    <row r="199">
      <c r="A199" s="63"/>
      <c r="B199" s="83" t="s">
        <v>52</v>
      </c>
      <c r="C199" s="84" t="s">
        <v>53</v>
      </c>
      <c r="D199" s="85" t="s">
        <v>54</v>
      </c>
      <c r="E199" s="86" t="s">
        <v>55</v>
      </c>
      <c r="F199" s="87" t="s">
        <v>56</v>
      </c>
      <c r="G199" s="64" t="s">
        <v>37</v>
      </c>
      <c r="H199" s="65" t="s">
        <v>38</v>
      </c>
      <c r="I199" s="66" t="s">
        <v>39</v>
      </c>
      <c r="J199" s="67" t="s">
        <v>40</v>
      </c>
      <c r="K199" s="68" t="s">
        <v>41</v>
      </c>
      <c r="L199" s="69" t="s">
        <v>42</v>
      </c>
      <c r="M199" s="70" t="s">
        <v>43</v>
      </c>
      <c r="N199" s="1" t="s">
        <v>17</v>
      </c>
    </row>
    <row r="200">
      <c r="A200" s="72" t="s">
        <v>45</v>
      </c>
      <c r="B200" s="74">
        <f>'Demand Planning'!G20</f>
        <v>3405.425753</v>
      </c>
      <c r="C200" s="74">
        <f>'Demand Planning'!G21</f>
        <v>3972.996711</v>
      </c>
      <c r="D200" s="74">
        <f>'Demand Planning'!G22</f>
        <v>3972.996711</v>
      </c>
      <c r="E200" s="74">
        <f>'Demand Planning'!G23</f>
        <v>3405.425753</v>
      </c>
      <c r="F200" s="74">
        <f>'Demand Planning'!G24</f>
        <v>3972.996711</v>
      </c>
      <c r="G200" s="74">
        <f>'Demand Planning'!G25</f>
        <v>3972.996711</v>
      </c>
      <c r="H200" s="74">
        <f>'Demand Planning'!G26</f>
        <v>3972.996711</v>
      </c>
      <c r="I200" s="74">
        <f>'Demand Planning'!G27</f>
        <v>3972.996711</v>
      </c>
      <c r="J200" s="74">
        <f>'Demand Planning'!G28</f>
        <v>3405.425753</v>
      </c>
      <c r="K200" s="74">
        <f>'Demand Planning'!G29</f>
        <v>5675.709588</v>
      </c>
      <c r="L200" s="74">
        <f>'Demand Planning'!G30</f>
        <v>6810.851505</v>
      </c>
      <c r="M200" s="74">
        <f>'Demand Planning'!G31</f>
        <v>10216.27726</v>
      </c>
    </row>
    <row r="201">
      <c r="A201" s="72" t="s">
        <v>47</v>
      </c>
      <c r="B201" s="88">
        <v>0.0</v>
      </c>
      <c r="C201" s="88">
        <v>0.0</v>
      </c>
      <c r="D201" s="88">
        <v>0.0</v>
      </c>
      <c r="E201" s="88">
        <v>0.0</v>
      </c>
      <c r="F201" s="88">
        <v>0.0</v>
      </c>
      <c r="G201" s="88">
        <v>0.0</v>
      </c>
      <c r="H201" s="88">
        <v>0.0</v>
      </c>
      <c r="I201" s="88">
        <v>0.0</v>
      </c>
      <c r="J201" s="88">
        <v>0.0</v>
      </c>
      <c r="K201" s="88">
        <v>0.0</v>
      </c>
      <c r="L201" s="88">
        <v>0.0</v>
      </c>
      <c r="M201" s="88">
        <v>0.0</v>
      </c>
    </row>
    <row r="202">
      <c r="A202" s="72" t="s">
        <v>49</v>
      </c>
      <c r="B202" s="74">
        <f>M196</f>
        <v>14756.84493</v>
      </c>
      <c r="C202" s="74">
        <f t="shared" ref="C202:M202" si="85">B204</f>
        <v>15324.41589</v>
      </c>
      <c r="D202" s="74">
        <f t="shared" si="85"/>
        <v>15324.41589</v>
      </c>
      <c r="E202" s="74">
        <f t="shared" si="85"/>
        <v>15324.41589</v>
      </c>
      <c r="F202" s="74">
        <f t="shared" si="85"/>
        <v>15891.98685</v>
      </c>
      <c r="G202" s="74">
        <f t="shared" si="85"/>
        <v>15324.41589</v>
      </c>
      <c r="H202" s="74">
        <f t="shared" si="85"/>
        <v>17027.12876</v>
      </c>
      <c r="I202" s="74">
        <f t="shared" si="85"/>
        <v>19864.98356</v>
      </c>
      <c r="J202" s="74">
        <f t="shared" si="85"/>
        <v>26108.2641</v>
      </c>
      <c r="K202" s="74">
        <f t="shared" si="85"/>
        <v>26516.91519</v>
      </c>
      <c r="L202" s="74">
        <f t="shared" si="85"/>
        <v>25290.96192</v>
      </c>
      <c r="M202" s="74">
        <f t="shared" si="85"/>
        <v>22929.86673</v>
      </c>
    </row>
    <row r="203">
      <c r="A203" s="72" t="s">
        <v>50</v>
      </c>
      <c r="B203" s="74">
        <f t="shared" ref="B203:I203" si="86">F200</f>
        <v>3972.996711</v>
      </c>
      <c r="C203" s="74">
        <f t="shared" si="86"/>
        <v>3972.996711</v>
      </c>
      <c r="D203" s="74">
        <f t="shared" si="86"/>
        <v>3972.996711</v>
      </c>
      <c r="E203" s="74">
        <f t="shared" si="86"/>
        <v>3972.996711</v>
      </c>
      <c r="F203" s="74">
        <f t="shared" si="86"/>
        <v>3405.425753</v>
      </c>
      <c r="G203" s="74">
        <f t="shared" si="86"/>
        <v>5675.709588</v>
      </c>
      <c r="H203" s="74">
        <f t="shared" si="86"/>
        <v>6810.851505</v>
      </c>
      <c r="I203" s="74">
        <f t="shared" si="86"/>
        <v>10216.27726</v>
      </c>
      <c r="J203" s="74">
        <f t="shared" ref="J203:M203" si="87">B208</f>
        <v>3814.076843</v>
      </c>
      <c r="K203" s="74">
        <f t="shared" si="87"/>
        <v>4449.756317</v>
      </c>
      <c r="L203" s="74">
        <f t="shared" si="87"/>
        <v>4449.756317</v>
      </c>
      <c r="M203" s="74">
        <f t="shared" si="87"/>
        <v>3814.076843</v>
      </c>
      <c r="N203" s="80">
        <f>SUM(B203:M203)</f>
        <v>58527.91727</v>
      </c>
    </row>
    <row r="204">
      <c r="A204" s="81" t="s">
        <v>51</v>
      </c>
      <c r="B204" s="74">
        <f t="shared" ref="B204:M204" si="88">B202+B203-B200</f>
        <v>15324.41589</v>
      </c>
      <c r="C204" s="74">
        <f t="shared" si="88"/>
        <v>15324.41589</v>
      </c>
      <c r="D204" s="74">
        <f t="shared" si="88"/>
        <v>15324.41589</v>
      </c>
      <c r="E204" s="74">
        <f t="shared" si="88"/>
        <v>15891.98685</v>
      </c>
      <c r="F204" s="74">
        <f t="shared" si="88"/>
        <v>15324.41589</v>
      </c>
      <c r="G204" s="74">
        <f t="shared" si="88"/>
        <v>17027.12876</v>
      </c>
      <c r="H204" s="74">
        <f t="shared" si="88"/>
        <v>19864.98356</v>
      </c>
      <c r="I204" s="74">
        <f t="shared" si="88"/>
        <v>26108.2641</v>
      </c>
      <c r="J204" s="74">
        <f t="shared" si="88"/>
        <v>26516.91519</v>
      </c>
      <c r="K204" s="74">
        <f t="shared" si="88"/>
        <v>25290.96192</v>
      </c>
      <c r="L204" s="74">
        <f t="shared" si="88"/>
        <v>22929.86673</v>
      </c>
      <c r="M204" s="74">
        <f t="shared" si="88"/>
        <v>16527.66632</v>
      </c>
      <c r="N204" s="71"/>
    </row>
    <row r="205">
      <c r="A205" s="58"/>
      <c r="B205" s="58"/>
      <c r="C205" s="58"/>
      <c r="D205" s="58"/>
      <c r="E205" s="58"/>
      <c r="F205" s="58"/>
      <c r="G205" s="58"/>
      <c r="H205" s="58"/>
      <c r="I205" s="58"/>
      <c r="J205" s="58"/>
      <c r="K205" s="58"/>
      <c r="L205" s="58"/>
      <c r="M205" s="58"/>
    </row>
    <row r="206">
      <c r="A206" s="82">
        <v>2029.0</v>
      </c>
      <c r="B206" s="52"/>
      <c r="C206" s="52"/>
      <c r="D206" s="52"/>
      <c r="E206" s="52"/>
      <c r="F206" s="52"/>
      <c r="G206" s="52"/>
      <c r="H206" s="52"/>
      <c r="I206" s="52"/>
      <c r="J206" s="52"/>
      <c r="K206" s="52"/>
      <c r="L206" s="52"/>
      <c r="M206" s="57"/>
    </row>
    <row r="207">
      <c r="A207" s="63"/>
      <c r="B207" s="83" t="s">
        <v>52</v>
      </c>
      <c r="C207" s="84" t="s">
        <v>53</v>
      </c>
      <c r="D207" s="85" t="s">
        <v>54</v>
      </c>
      <c r="E207" s="86" t="s">
        <v>55</v>
      </c>
      <c r="F207" s="87" t="s">
        <v>56</v>
      </c>
      <c r="G207" s="64" t="s">
        <v>37</v>
      </c>
      <c r="H207" s="65" t="s">
        <v>38</v>
      </c>
      <c r="I207" s="66" t="s">
        <v>39</v>
      </c>
      <c r="J207" s="67" t="s">
        <v>40</v>
      </c>
      <c r="K207" s="68" t="s">
        <v>41</v>
      </c>
      <c r="L207" s="69" t="s">
        <v>42</v>
      </c>
      <c r="M207" s="70" t="s">
        <v>43</v>
      </c>
      <c r="N207" s="1" t="s">
        <v>17</v>
      </c>
    </row>
    <row r="208">
      <c r="A208" s="72" t="s">
        <v>45</v>
      </c>
      <c r="B208" s="74">
        <f>'Demand Planning'!G33</f>
        <v>3814.076843</v>
      </c>
      <c r="C208" s="74">
        <f>'Demand Planning'!G34</f>
        <v>4449.756317</v>
      </c>
      <c r="D208" s="74">
        <f>'Demand Planning'!G35</f>
        <v>4449.756317</v>
      </c>
      <c r="E208" s="74">
        <f>'Demand Planning'!G36</f>
        <v>3814.076843</v>
      </c>
      <c r="F208" s="74">
        <f>'Demand Planning'!G37</f>
        <v>4449.756317</v>
      </c>
      <c r="G208" s="74">
        <f>'Demand Planning'!G38</f>
        <v>4449.756317</v>
      </c>
      <c r="H208" s="74">
        <f>'Demand Planning'!G39</f>
        <v>4449.756317</v>
      </c>
      <c r="I208" s="74">
        <f>'Demand Planning'!G40</f>
        <v>4449.756317</v>
      </c>
      <c r="J208" s="74">
        <f>'Demand Planning'!G41</f>
        <v>3814.076843</v>
      </c>
      <c r="K208" s="74">
        <f>'Demand Planning'!G42</f>
        <v>6356.794738</v>
      </c>
      <c r="L208" s="74">
        <f>'Demand Planning'!G43</f>
        <v>7628.153686</v>
      </c>
      <c r="M208" s="74">
        <f>'Demand Planning'!G44</f>
        <v>11442.23053</v>
      </c>
    </row>
    <row r="209">
      <c r="A209" s="72" t="s">
        <v>47</v>
      </c>
      <c r="B209" s="88">
        <v>0.0</v>
      </c>
      <c r="C209" s="88">
        <v>0.0</v>
      </c>
      <c r="D209" s="88">
        <v>0.0</v>
      </c>
      <c r="E209" s="88">
        <v>0.0</v>
      </c>
      <c r="F209" s="88">
        <v>0.0</v>
      </c>
      <c r="G209" s="88">
        <v>0.0</v>
      </c>
      <c r="H209" s="88">
        <v>0.0</v>
      </c>
      <c r="I209" s="88">
        <v>0.0</v>
      </c>
      <c r="J209" s="88">
        <v>0.0</v>
      </c>
      <c r="K209" s="88">
        <v>0.0</v>
      </c>
      <c r="L209" s="88">
        <v>0.0</v>
      </c>
      <c r="M209" s="88">
        <v>0.0</v>
      </c>
    </row>
    <row r="210">
      <c r="A210" s="72" t="s">
        <v>49</v>
      </c>
      <c r="B210" s="74">
        <f>M204</f>
        <v>16527.66632</v>
      </c>
      <c r="C210" s="74">
        <f t="shared" ref="C210:M210" si="89">B212</f>
        <v>17163.34579</v>
      </c>
      <c r="D210" s="74">
        <f t="shared" si="89"/>
        <v>17163.34579</v>
      </c>
      <c r="E210" s="74">
        <f t="shared" si="89"/>
        <v>17163.34579</v>
      </c>
      <c r="F210" s="74">
        <f t="shared" si="89"/>
        <v>17799.02527</v>
      </c>
      <c r="G210" s="74">
        <f t="shared" si="89"/>
        <v>17163.34579</v>
      </c>
      <c r="H210" s="74">
        <f t="shared" si="89"/>
        <v>19070.38422</v>
      </c>
      <c r="I210" s="74">
        <f t="shared" si="89"/>
        <v>22248.78158</v>
      </c>
      <c r="J210" s="74">
        <f t="shared" si="89"/>
        <v>29241.2558</v>
      </c>
      <c r="K210" s="74">
        <f t="shared" si="89"/>
        <v>29513.68986</v>
      </c>
      <c r="L210" s="74">
        <f t="shared" si="89"/>
        <v>27924.49117</v>
      </c>
      <c r="M210" s="74">
        <f t="shared" si="89"/>
        <v>25063.93354</v>
      </c>
    </row>
    <row r="211">
      <c r="A211" s="72" t="s">
        <v>50</v>
      </c>
      <c r="B211" s="74">
        <f t="shared" ref="B211:I211" si="90">F208</f>
        <v>4449.756317</v>
      </c>
      <c r="C211" s="74">
        <f t="shared" si="90"/>
        <v>4449.756317</v>
      </c>
      <c r="D211" s="74">
        <f t="shared" si="90"/>
        <v>4449.756317</v>
      </c>
      <c r="E211" s="74">
        <f t="shared" si="90"/>
        <v>4449.756317</v>
      </c>
      <c r="F211" s="74">
        <f t="shared" si="90"/>
        <v>3814.076843</v>
      </c>
      <c r="G211" s="74">
        <f t="shared" si="90"/>
        <v>6356.794738</v>
      </c>
      <c r="H211" s="74">
        <f t="shared" si="90"/>
        <v>7628.153686</v>
      </c>
      <c r="I211" s="74">
        <f t="shared" si="90"/>
        <v>11442.23053</v>
      </c>
      <c r="J211" s="74">
        <f t="shared" ref="J211:M211" si="91">B217</f>
        <v>4086.510903</v>
      </c>
      <c r="K211" s="74">
        <f t="shared" si="91"/>
        <v>4767.596054</v>
      </c>
      <c r="L211" s="74">
        <f t="shared" si="91"/>
        <v>4767.596054</v>
      </c>
      <c r="M211" s="74">
        <f t="shared" si="91"/>
        <v>4086.510903</v>
      </c>
      <c r="N211" s="80">
        <f>SUM(B211:M211)</f>
        <v>64748.49498</v>
      </c>
    </row>
    <row r="212">
      <c r="A212" s="81" t="s">
        <v>51</v>
      </c>
      <c r="B212" s="74">
        <f t="shared" ref="B212:M212" si="92">B210+B211-B208</f>
        <v>17163.34579</v>
      </c>
      <c r="C212" s="74">
        <f t="shared" si="92"/>
        <v>17163.34579</v>
      </c>
      <c r="D212" s="74">
        <f t="shared" si="92"/>
        <v>17163.34579</v>
      </c>
      <c r="E212" s="74">
        <f t="shared" si="92"/>
        <v>17799.02527</v>
      </c>
      <c r="F212" s="74">
        <f t="shared" si="92"/>
        <v>17163.34579</v>
      </c>
      <c r="G212" s="74">
        <f t="shared" si="92"/>
        <v>19070.38422</v>
      </c>
      <c r="H212" s="74">
        <f t="shared" si="92"/>
        <v>22248.78158</v>
      </c>
      <c r="I212" s="74">
        <f t="shared" si="92"/>
        <v>29241.2558</v>
      </c>
      <c r="J212" s="74">
        <f t="shared" si="92"/>
        <v>29513.68986</v>
      </c>
      <c r="K212" s="74">
        <f t="shared" si="92"/>
        <v>27924.49117</v>
      </c>
      <c r="L212" s="74">
        <f t="shared" si="92"/>
        <v>25063.93354</v>
      </c>
      <c r="M212" s="74">
        <f t="shared" si="92"/>
        <v>17708.21391</v>
      </c>
      <c r="N212" s="71"/>
    </row>
    <row r="213">
      <c r="A213" s="71"/>
      <c r="B213" s="71"/>
      <c r="C213" s="71"/>
      <c r="D213" s="71"/>
      <c r="E213" s="71"/>
      <c r="F213" s="71"/>
      <c r="G213" s="71"/>
      <c r="H213" s="71"/>
      <c r="I213" s="71"/>
      <c r="J213" s="71"/>
      <c r="K213" s="71"/>
      <c r="L213" s="71"/>
      <c r="M213" s="71"/>
    </row>
    <row r="214">
      <c r="A214" s="58"/>
      <c r="B214" s="58"/>
      <c r="C214" s="58"/>
      <c r="D214" s="58"/>
      <c r="E214" s="58"/>
      <c r="F214" s="58"/>
      <c r="G214" s="58"/>
      <c r="H214" s="58"/>
      <c r="I214" s="58"/>
      <c r="J214" s="58"/>
      <c r="K214" s="58"/>
      <c r="L214" s="58"/>
      <c r="M214" s="58"/>
    </row>
    <row r="215">
      <c r="A215" s="82">
        <v>2030.0</v>
      </c>
      <c r="B215" s="52"/>
      <c r="C215" s="52"/>
      <c r="D215" s="52"/>
      <c r="E215" s="52"/>
      <c r="F215" s="52"/>
      <c r="G215" s="52"/>
      <c r="H215" s="52"/>
      <c r="I215" s="52"/>
      <c r="J215" s="52"/>
      <c r="K215" s="52"/>
      <c r="L215" s="52"/>
      <c r="M215" s="57"/>
    </row>
    <row r="216">
      <c r="A216" s="63"/>
      <c r="B216" s="83" t="s">
        <v>52</v>
      </c>
      <c r="C216" s="84" t="s">
        <v>53</v>
      </c>
      <c r="D216" s="85" t="s">
        <v>54</v>
      </c>
      <c r="E216" s="86" t="s">
        <v>55</v>
      </c>
      <c r="F216" s="87" t="s">
        <v>56</v>
      </c>
      <c r="G216" s="64" t="s">
        <v>37</v>
      </c>
      <c r="H216" s="65" t="s">
        <v>38</v>
      </c>
      <c r="I216" s="66" t="s">
        <v>39</v>
      </c>
      <c r="J216" s="67" t="s">
        <v>40</v>
      </c>
      <c r="K216" s="68" t="s">
        <v>41</v>
      </c>
      <c r="L216" s="69" t="s">
        <v>42</v>
      </c>
      <c r="M216" s="70" t="s">
        <v>43</v>
      </c>
      <c r="N216" s="1" t="s">
        <v>17</v>
      </c>
    </row>
    <row r="217">
      <c r="A217" s="72" t="s">
        <v>45</v>
      </c>
      <c r="B217" s="74">
        <f>'Demand Planning'!G46</f>
        <v>4086.510903</v>
      </c>
      <c r="C217" s="74">
        <f>'Demand Planning'!G47</f>
        <v>4767.596054</v>
      </c>
      <c r="D217" s="74">
        <f>'Demand Planning'!G48</f>
        <v>4767.596054</v>
      </c>
      <c r="E217" s="74">
        <f>'Demand Planning'!G49</f>
        <v>4086.510903</v>
      </c>
      <c r="F217" s="74">
        <f>'Demand Planning'!G50</f>
        <v>4767.596054</v>
      </c>
      <c r="G217" s="74">
        <f>'Demand Planning'!G51</f>
        <v>4767.596054</v>
      </c>
      <c r="H217" s="74">
        <f>'Demand Planning'!G52</f>
        <v>4767.596054</v>
      </c>
      <c r="I217" s="74">
        <f>'Demand Planning'!G53</f>
        <v>4767.596054</v>
      </c>
      <c r="J217" s="74">
        <f>'Demand Planning'!G54</f>
        <v>4086.510903</v>
      </c>
      <c r="K217" s="74">
        <f>'Demand Planning'!G55</f>
        <v>6810.851505</v>
      </c>
      <c r="L217" s="74">
        <f>'Demand Planning'!G56</f>
        <v>8173.021806</v>
      </c>
      <c r="M217" s="74">
        <f>'Demand Planning'!G57</f>
        <v>12259.53271</v>
      </c>
    </row>
    <row r="218">
      <c r="A218" s="72" t="s">
        <v>47</v>
      </c>
      <c r="B218" s="88">
        <v>0.0</v>
      </c>
      <c r="C218" s="88">
        <v>0.0</v>
      </c>
      <c r="D218" s="88">
        <v>0.0</v>
      </c>
      <c r="E218" s="88">
        <v>0.0</v>
      </c>
      <c r="F218" s="88">
        <v>0.0</v>
      </c>
      <c r="G218" s="88">
        <v>0.0</v>
      </c>
      <c r="H218" s="88">
        <v>0.0</v>
      </c>
      <c r="I218" s="88">
        <v>0.0</v>
      </c>
      <c r="J218" s="88"/>
      <c r="K218" s="88"/>
      <c r="L218" s="88"/>
      <c r="M218" s="88"/>
    </row>
    <row r="219">
      <c r="A219" s="72" t="s">
        <v>49</v>
      </c>
      <c r="B219" s="74">
        <f>M212</f>
        <v>17708.21391</v>
      </c>
      <c r="C219" s="74">
        <f t="shared" ref="C219:I219" si="93">B221</f>
        <v>18389.29906</v>
      </c>
      <c r="D219" s="74">
        <f t="shared" si="93"/>
        <v>18389.29906</v>
      </c>
      <c r="E219" s="74">
        <f t="shared" si="93"/>
        <v>18389.29906</v>
      </c>
      <c r="F219" s="74">
        <f t="shared" si="93"/>
        <v>19070.38422</v>
      </c>
      <c r="G219" s="74">
        <f t="shared" si="93"/>
        <v>18389.29906</v>
      </c>
      <c r="H219" s="74">
        <f t="shared" si="93"/>
        <v>20432.55452</v>
      </c>
      <c r="I219" s="74">
        <f t="shared" si="93"/>
        <v>23837.98027</v>
      </c>
      <c r="J219" s="74"/>
      <c r="K219" s="74"/>
      <c r="L219" s="74"/>
      <c r="M219" s="74"/>
    </row>
    <row r="220">
      <c r="A220" s="72" t="s">
        <v>50</v>
      </c>
      <c r="B220" s="74">
        <f t="shared" ref="B220:I220" si="94">F217</f>
        <v>4767.596054</v>
      </c>
      <c r="C220" s="74">
        <f t="shared" si="94"/>
        <v>4767.596054</v>
      </c>
      <c r="D220" s="74">
        <f t="shared" si="94"/>
        <v>4767.596054</v>
      </c>
      <c r="E220" s="74">
        <f t="shared" si="94"/>
        <v>4767.596054</v>
      </c>
      <c r="F220" s="74">
        <f t="shared" si="94"/>
        <v>4086.510903</v>
      </c>
      <c r="G220" s="74">
        <f t="shared" si="94"/>
        <v>6810.851505</v>
      </c>
      <c r="H220" s="74">
        <f t="shared" si="94"/>
        <v>8173.021806</v>
      </c>
      <c r="I220" s="74">
        <f t="shared" si="94"/>
        <v>12259.53271</v>
      </c>
      <c r="J220" s="74"/>
      <c r="K220" s="74"/>
      <c r="L220" s="74"/>
      <c r="M220" s="74"/>
      <c r="N220" s="80">
        <f>SUM(B220:M220)</f>
        <v>50400.30114</v>
      </c>
    </row>
    <row r="221">
      <c r="A221" s="81" t="s">
        <v>51</v>
      </c>
      <c r="B221" s="74">
        <f t="shared" ref="B221:I221" si="95">B219+B220-B217</f>
        <v>18389.29906</v>
      </c>
      <c r="C221" s="74">
        <f t="shared" si="95"/>
        <v>18389.29906</v>
      </c>
      <c r="D221" s="74">
        <f t="shared" si="95"/>
        <v>18389.29906</v>
      </c>
      <c r="E221" s="74">
        <f t="shared" si="95"/>
        <v>19070.38422</v>
      </c>
      <c r="F221" s="74">
        <f t="shared" si="95"/>
        <v>18389.29906</v>
      </c>
      <c r="G221" s="74">
        <f t="shared" si="95"/>
        <v>20432.55452</v>
      </c>
      <c r="H221" s="74">
        <f t="shared" si="95"/>
        <v>23837.98027</v>
      </c>
      <c r="I221" s="74">
        <f t="shared" si="95"/>
        <v>31329.91692</v>
      </c>
      <c r="J221" s="74"/>
      <c r="K221" s="74"/>
      <c r="L221" s="74"/>
      <c r="M221" s="74"/>
      <c r="N221" s="71"/>
    </row>
    <row r="223">
      <c r="A223" s="89" t="s">
        <v>57</v>
      </c>
    </row>
    <row r="224">
      <c r="A224" s="90"/>
      <c r="B224" s="91">
        <v>2026.0</v>
      </c>
      <c r="C224" s="92">
        <v>2027.0</v>
      </c>
      <c r="D224" s="93">
        <v>2028.0</v>
      </c>
      <c r="E224" s="94">
        <v>2029.0</v>
      </c>
      <c r="F224" s="95">
        <v>2030.0</v>
      </c>
    </row>
    <row r="225">
      <c r="A225" s="96" t="s">
        <v>2</v>
      </c>
      <c r="B225" s="21">
        <f>SUM(B10:H10)</f>
        <v>100243.9894</v>
      </c>
      <c r="C225" s="21">
        <f>SUM(B18:M18)</f>
        <v>338323.4642</v>
      </c>
      <c r="D225" s="21">
        <f>SUM(B26:M26)</f>
        <v>514899.0746</v>
      </c>
      <c r="E225" s="21">
        <f>SUM(B34:M34)</f>
        <v>572852.631</v>
      </c>
      <c r="F225" s="21">
        <f>SUM(B43:M43)</f>
        <v>523148.3196</v>
      </c>
    </row>
    <row r="226">
      <c r="A226" s="96" t="s">
        <v>3</v>
      </c>
      <c r="B226" s="21">
        <f>SUM(B54:H54)</f>
        <v>500213.8801</v>
      </c>
      <c r="C226" s="21">
        <f>SUM(B62:M62)</f>
        <v>932690.4639</v>
      </c>
      <c r="D226" s="21">
        <f>SUM(B70:M70)</f>
        <v>1343282.69</v>
      </c>
      <c r="E226" s="21">
        <f>SUM(B78:M78)</f>
        <v>1486052.069</v>
      </c>
      <c r="F226" s="21">
        <f>SUM(B87:M87)</f>
        <v>1156744.598</v>
      </c>
    </row>
    <row r="227">
      <c r="A227" s="96" t="s">
        <v>4</v>
      </c>
      <c r="B227" s="21">
        <f>SUM(B99:H99)</f>
        <v>174464.5326</v>
      </c>
      <c r="C227" s="21">
        <f>SUM(B107:M107)</f>
        <v>324080.6657</v>
      </c>
      <c r="D227" s="21">
        <f>SUM(B115:M115)</f>
        <v>468509.9635</v>
      </c>
      <c r="E227" s="21">
        <f>SUM(B123:M123)</f>
        <v>518305.0489</v>
      </c>
      <c r="F227" s="21">
        <f>SUM(B132:M132)</f>
        <v>403449.2316</v>
      </c>
    </row>
    <row r="228">
      <c r="A228" s="96" t="s">
        <v>5</v>
      </c>
      <c r="B228" s="21">
        <f>SUM(B99:H99)</f>
        <v>174464.5326</v>
      </c>
      <c r="C228" s="21">
        <f>SUM(B107:M107)</f>
        <v>324080.6657</v>
      </c>
      <c r="D228" s="21">
        <f>SUM(B115:M115)</f>
        <v>468509.9635</v>
      </c>
      <c r="E228" s="21">
        <f>SUM(B123:M123)</f>
        <v>518305.0489</v>
      </c>
      <c r="F228" s="21">
        <f>SUM(B132:M132)</f>
        <v>403449.2316</v>
      </c>
    </row>
    <row r="229">
      <c r="A229" s="96" t="s">
        <v>6</v>
      </c>
      <c r="B229" s="21">
        <f>SUM(B187:H187)</f>
        <v>21794.72482</v>
      </c>
      <c r="C229" s="21">
        <f>SUM(B195:M195)</f>
        <v>40638.08065</v>
      </c>
      <c r="D229" s="21">
        <f>SUM(B203:M203)</f>
        <v>58527.91727</v>
      </c>
      <c r="E229" s="21">
        <f>SUM(B211:M211)</f>
        <v>64748.49498</v>
      </c>
      <c r="F229" s="21">
        <f>SUM(B220:M220)</f>
        <v>50400.30114</v>
      </c>
    </row>
  </sheetData>
  <mergeCells count="30">
    <mergeCell ref="A4:H4"/>
    <mergeCell ref="A5:H5"/>
    <mergeCell ref="A13:M13"/>
    <mergeCell ref="A21:M21"/>
    <mergeCell ref="A29:M29"/>
    <mergeCell ref="A38:M38"/>
    <mergeCell ref="A48:H48"/>
    <mergeCell ref="A49:H49"/>
    <mergeCell ref="A57:M57"/>
    <mergeCell ref="A65:M65"/>
    <mergeCell ref="A73:M73"/>
    <mergeCell ref="A82:M82"/>
    <mergeCell ref="A93:H93"/>
    <mergeCell ref="A94:H94"/>
    <mergeCell ref="A102:M102"/>
    <mergeCell ref="A110:M110"/>
    <mergeCell ref="A118:M118"/>
    <mergeCell ref="A127:M127"/>
    <mergeCell ref="A137:H137"/>
    <mergeCell ref="A138:H138"/>
    <mergeCell ref="A146:M146"/>
    <mergeCell ref="A206:M206"/>
    <mergeCell ref="A215:M215"/>
    <mergeCell ref="A154:M154"/>
    <mergeCell ref="A162:M162"/>
    <mergeCell ref="A171:M171"/>
    <mergeCell ref="A181:H181"/>
    <mergeCell ref="A182:H182"/>
    <mergeCell ref="A190:M190"/>
    <mergeCell ref="A198:M19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25"/>
    <col customWidth="1" min="2" max="2" width="27.5"/>
    <col customWidth="1" min="3" max="3" width="19.63"/>
    <col customWidth="1" min="4" max="4" width="18.38"/>
  </cols>
  <sheetData>
    <row r="1">
      <c r="A1" s="1" t="s">
        <v>58</v>
      </c>
    </row>
    <row r="2">
      <c r="A2" s="97" t="s">
        <v>59</v>
      </c>
      <c r="B2" s="98" t="s">
        <v>60</v>
      </c>
      <c r="C2" s="98" t="s">
        <v>61</v>
      </c>
      <c r="D2" s="98" t="s">
        <v>62</v>
      </c>
      <c r="E2" s="99" t="s">
        <v>63</v>
      </c>
      <c r="F2" s="98" t="s">
        <v>64</v>
      </c>
    </row>
    <row r="3">
      <c r="A3" s="45" t="s">
        <v>13</v>
      </c>
      <c r="B3" s="45" t="s">
        <v>65</v>
      </c>
      <c r="C3" s="45" t="s">
        <v>66</v>
      </c>
      <c r="D3" s="46">
        <v>1.0</v>
      </c>
      <c r="E3" s="100" t="s">
        <v>67</v>
      </c>
      <c r="F3" s="101" t="s">
        <v>68</v>
      </c>
    </row>
    <row r="4">
      <c r="A4" s="45" t="s">
        <v>13</v>
      </c>
      <c r="B4" s="45" t="s">
        <v>69</v>
      </c>
      <c r="C4" s="45" t="s">
        <v>70</v>
      </c>
      <c r="D4" s="46">
        <v>1.0</v>
      </c>
      <c r="E4" s="100" t="s">
        <v>67</v>
      </c>
    </row>
    <row r="5">
      <c r="A5" s="45" t="s">
        <v>13</v>
      </c>
      <c r="B5" s="45" t="s">
        <v>71</v>
      </c>
      <c r="C5" s="45" t="s">
        <v>72</v>
      </c>
      <c r="D5" s="46">
        <v>2.0</v>
      </c>
      <c r="E5" s="100" t="s">
        <v>67</v>
      </c>
    </row>
    <row r="6">
      <c r="A6" s="45" t="s">
        <v>13</v>
      </c>
      <c r="B6" s="45" t="s">
        <v>73</v>
      </c>
      <c r="C6" s="45" t="s">
        <v>74</v>
      </c>
      <c r="D6" s="46">
        <v>4.0</v>
      </c>
      <c r="E6" s="100" t="s">
        <v>67</v>
      </c>
    </row>
    <row r="7">
      <c r="A7" s="45" t="s">
        <v>15</v>
      </c>
      <c r="B7" s="45" t="s">
        <v>75</v>
      </c>
      <c r="C7" s="45" t="s">
        <v>76</v>
      </c>
      <c r="D7" s="46">
        <v>1.0</v>
      </c>
      <c r="E7" s="100" t="s">
        <v>67</v>
      </c>
      <c r="F7" s="101" t="s">
        <v>68</v>
      </c>
    </row>
    <row r="8">
      <c r="A8" s="45" t="s">
        <v>15</v>
      </c>
      <c r="B8" s="45" t="s">
        <v>77</v>
      </c>
      <c r="C8" s="45" t="s">
        <v>78</v>
      </c>
      <c r="D8" s="46">
        <v>1.0</v>
      </c>
      <c r="E8" s="100" t="s">
        <v>79</v>
      </c>
    </row>
    <row r="9">
      <c r="A9" s="45" t="s">
        <v>15</v>
      </c>
      <c r="B9" s="45" t="s">
        <v>80</v>
      </c>
      <c r="C9" s="45" t="s">
        <v>81</v>
      </c>
      <c r="D9" s="46">
        <v>1.0</v>
      </c>
      <c r="E9" s="100" t="s">
        <v>67</v>
      </c>
    </row>
    <row r="10">
      <c r="A10" s="45" t="s">
        <v>15</v>
      </c>
      <c r="B10" s="45" t="s">
        <v>82</v>
      </c>
      <c r="C10" s="45" t="s">
        <v>83</v>
      </c>
      <c r="D10" s="46">
        <v>2.0</v>
      </c>
      <c r="E10" s="100" t="s">
        <v>67</v>
      </c>
    </row>
    <row r="11">
      <c r="A11" s="45" t="s">
        <v>18</v>
      </c>
      <c r="B11" s="45" t="s">
        <v>84</v>
      </c>
      <c r="C11" s="45" t="s">
        <v>85</v>
      </c>
      <c r="D11" s="46">
        <v>1.0</v>
      </c>
      <c r="E11" s="100" t="s">
        <v>67</v>
      </c>
      <c r="F11" s="101" t="s">
        <v>68</v>
      </c>
    </row>
    <row r="12">
      <c r="A12" s="45" t="s">
        <v>18</v>
      </c>
      <c r="B12" s="45" t="s">
        <v>86</v>
      </c>
      <c r="C12" s="45" t="s">
        <v>87</v>
      </c>
      <c r="D12" s="46">
        <v>1.0</v>
      </c>
      <c r="E12" s="100" t="s">
        <v>67</v>
      </c>
    </row>
    <row r="13">
      <c r="A13" s="45" t="s">
        <v>18</v>
      </c>
      <c r="B13" s="45" t="s">
        <v>88</v>
      </c>
      <c r="C13" s="45" t="s">
        <v>89</v>
      </c>
      <c r="D13" s="46">
        <v>1.0</v>
      </c>
      <c r="E13" s="100" t="s">
        <v>67</v>
      </c>
    </row>
    <row r="14">
      <c r="A14" s="45" t="s">
        <v>18</v>
      </c>
      <c r="B14" s="45" t="s">
        <v>90</v>
      </c>
      <c r="C14" s="45" t="s">
        <v>91</v>
      </c>
      <c r="D14" s="46">
        <v>1.0</v>
      </c>
      <c r="E14" s="100" t="s">
        <v>67</v>
      </c>
    </row>
    <row r="15">
      <c r="A15" s="45" t="s">
        <v>18</v>
      </c>
      <c r="B15" s="45" t="s">
        <v>92</v>
      </c>
      <c r="C15" s="45" t="s">
        <v>93</v>
      </c>
      <c r="D15" s="46">
        <v>1.0</v>
      </c>
      <c r="E15" s="100" t="s">
        <v>67</v>
      </c>
    </row>
    <row r="16">
      <c r="A16" s="45" t="s">
        <v>20</v>
      </c>
      <c r="B16" s="45" t="s">
        <v>94</v>
      </c>
      <c r="C16" s="45" t="s">
        <v>95</v>
      </c>
      <c r="D16" s="46">
        <v>1.0</v>
      </c>
      <c r="E16" s="100" t="s">
        <v>67</v>
      </c>
      <c r="F16" s="101" t="s">
        <v>68</v>
      </c>
    </row>
    <row r="17">
      <c r="A17" s="45" t="s">
        <v>20</v>
      </c>
      <c r="B17" s="45" t="s">
        <v>96</v>
      </c>
      <c r="C17" s="45" t="s">
        <v>97</v>
      </c>
      <c r="D17" s="46">
        <v>1.0</v>
      </c>
      <c r="E17" s="100" t="s">
        <v>67</v>
      </c>
    </row>
    <row r="18">
      <c r="A18" s="45" t="s">
        <v>20</v>
      </c>
      <c r="B18" s="45" t="s">
        <v>98</v>
      </c>
      <c r="C18" s="45" t="s">
        <v>99</v>
      </c>
      <c r="D18" s="46">
        <v>1.0</v>
      </c>
      <c r="E18" s="100" t="s">
        <v>67</v>
      </c>
    </row>
    <row r="19">
      <c r="A19" s="45" t="s">
        <v>20</v>
      </c>
      <c r="B19" s="45" t="s">
        <v>100</v>
      </c>
      <c r="C19" s="45" t="s">
        <v>101</v>
      </c>
      <c r="D19" s="46">
        <v>1.0</v>
      </c>
      <c r="E19" s="100" t="s">
        <v>67</v>
      </c>
    </row>
    <row r="20">
      <c r="A20" s="45" t="s">
        <v>20</v>
      </c>
      <c r="B20" s="45" t="s">
        <v>102</v>
      </c>
      <c r="C20" s="45" t="s">
        <v>81</v>
      </c>
      <c r="D20" s="46">
        <v>1.0</v>
      </c>
      <c r="E20" s="100" t="s">
        <v>67</v>
      </c>
    </row>
    <row r="21">
      <c r="A21" s="45" t="s">
        <v>22</v>
      </c>
      <c r="B21" s="45" t="s">
        <v>103</v>
      </c>
      <c r="C21" s="45" t="s">
        <v>104</v>
      </c>
      <c r="D21" s="46">
        <v>1.0</v>
      </c>
      <c r="E21" s="100" t="s">
        <v>67</v>
      </c>
      <c r="F21" s="101" t="s">
        <v>68</v>
      </c>
    </row>
    <row r="22">
      <c r="A22" s="45" t="s">
        <v>22</v>
      </c>
      <c r="B22" s="45" t="s">
        <v>105</v>
      </c>
      <c r="C22" s="45" t="s">
        <v>106</v>
      </c>
      <c r="D22" s="46">
        <v>1.0</v>
      </c>
      <c r="E22" s="100" t="s">
        <v>67</v>
      </c>
    </row>
    <row r="23">
      <c r="A23" s="45" t="s">
        <v>22</v>
      </c>
      <c r="B23" s="45" t="s">
        <v>107</v>
      </c>
      <c r="C23" s="45" t="s">
        <v>108</v>
      </c>
      <c r="D23" s="46">
        <v>1.0</v>
      </c>
      <c r="E23" s="100" t="s">
        <v>67</v>
      </c>
    </row>
    <row r="24">
      <c r="A24" s="45" t="s">
        <v>22</v>
      </c>
      <c r="B24" s="45" t="s">
        <v>109</v>
      </c>
      <c r="C24" s="45" t="s">
        <v>110</v>
      </c>
      <c r="D24" s="46">
        <v>1.0</v>
      </c>
      <c r="E24" s="100" t="s">
        <v>67</v>
      </c>
    </row>
    <row r="25">
      <c r="A25" s="45" t="s">
        <v>22</v>
      </c>
      <c r="B25" s="45" t="s">
        <v>111</v>
      </c>
      <c r="C25" s="45" t="s">
        <v>112</v>
      </c>
      <c r="D25" s="46">
        <v>1.0</v>
      </c>
      <c r="E25" s="100" t="s">
        <v>67</v>
      </c>
    </row>
  </sheetData>
  <mergeCells count="5">
    <mergeCell ref="F3:F6"/>
    <mergeCell ref="F7:F10"/>
    <mergeCell ref="F11:F15"/>
    <mergeCell ref="F16:F20"/>
    <mergeCell ref="F21:F2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35.25"/>
    <col customWidth="1" min="2" max="2" width="25.5"/>
    <col customWidth="1" min="3" max="3" width="69.13"/>
    <col customWidth="1" min="4" max="4" width="48.38"/>
    <col customWidth="1" min="5" max="5" width="101.88"/>
    <col customWidth="1" min="6" max="6" width="64.5"/>
    <col customWidth="1" min="7" max="7" width="41.63"/>
    <col customWidth="1" min="8" max="8" width="40.88"/>
    <col customWidth="1" min="9" max="9" width="19.5"/>
    <col customWidth="1" min="10" max="10" width="11.5"/>
    <col customWidth="1" min="11" max="11" width="10.0"/>
    <col customWidth="1" min="12" max="12" width="12.63"/>
    <col customWidth="1" min="13" max="13" width="11.25"/>
    <col customWidth="1" min="14" max="14" width="11.13"/>
    <col customWidth="1" min="15" max="15" width="27.38"/>
    <col customWidth="1" min="16" max="16" width="40.75"/>
    <col customWidth="1" min="17" max="17" width="12.88"/>
    <col customWidth="1" min="18" max="18" width="35.88"/>
    <col customWidth="1" min="19" max="19" width="40.38"/>
    <col customWidth="1" min="20" max="20" width="12.63"/>
    <col customWidth="1" min="21" max="21" width="37.88"/>
  </cols>
  <sheetData>
    <row r="1">
      <c r="A1" s="102" t="s">
        <v>113</v>
      </c>
      <c r="H1" s="103" t="s">
        <v>114</v>
      </c>
      <c r="O1" s="104"/>
      <c r="P1" s="105" t="s">
        <v>115</v>
      </c>
    </row>
    <row r="2">
      <c r="A2" s="106"/>
      <c r="B2" s="107"/>
      <c r="C2" s="107"/>
      <c r="D2" s="107"/>
      <c r="E2" s="107"/>
      <c r="F2" s="107"/>
      <c r="H2" s="107"/>
      <c r="I2" s="107"/>
      <c r="J2" s="108"/>
      <c r="K2" s="109"/>
      <c r="L2" s="110"/>
      <c r="M2" s="109"/>
      <c r="N2" s="110"/>
      <c r="O2" s="104"/>
      <c r="P2" s="111" t="s">
        <v>116</v>
      </c>
      <c r="Q2" s="112"/>
      <c r="R2" s="113"/>
      <c r="S2" s="114" t="s">
        <v>117</v>
      </c>
      <c r="T2" s="112"/>
      <c r="U2" s="115"/>
    </row>
    <row r="3">
      <c r="A3" s="116" t="s">
        <v>118</v>
      </c>
      <c r="B3" s="107"/>
      <c r="C3" s="107"/>
      <c r="D3" s="107"/>
      <c r="E3" s="107"/>
      <c r="F3" s="107"/>
      <c r="H3" s="117" t="s">
        <v>59</v>
      </c>
      <c r="I3" s="118" t="s">
        <v>60</v>
      </c>
      <c r="J3" s="119">
        <v>2026.0</v>
      </c>
      <c r="K3" s="120">
        <v>2027.0</v>
      </c>
      <c r="L3" s="121">
        <v>2028.0</v>
      </c>
      <c r="M3" s="120">
        <v>2029.0</v>
      </c>
      <c r="N3" s="121">
        <v>2030.0</v>
      </c>
      <c r="O3" s="104"/>
      <c r="P3" s="122" t="s">
        <v>59</v>
      </c>
      <c r="Q3" s="48" t="s">
        <v>119</v>
      </c>
      <c r="R3" s="123" t="s">
        <v>120</v>
      </c>
      <c r="S3" s="48" t="s">
        <v>59</v>
      </c>
      <c r="T3" s="48" t="s">
        <v>119</v>
      </c>
      <c r="U3" s="124" t="s">
        <v>120</v>
      </c>
    </row>
    <row r="4">
      <c r="A4" s="125" t="s">
        <v>121</v>
      </c>
      <c r="B4" s="125" t="s">
        <v>122</v>
      </c>
      <c r="C4" s="125" t="s">
        <v>123</v>
      </c>
      <c r="D4" s="125" t="s">
        <v>124</v>
      </c>
      <c r="E4" s="125" t="s">
        <v>125</v>
      </c>
      <c r="F4" s="125" t="s">
        <v>126</v>
      </c>
      <c r="H4" s="126" t="s">
        <v>13</v>
      </c>
      <c r="I4" s="126" t="s">
        <v>65</v>
      </c>
      <c r="J4" s="127">
        <f>BOM!D3*MPS!$I$10</f>
        <v>100243.9894</v>
      </c>
      <c r="K4" s="128">
        <f>BOM!D3*MPS!$N$18</f>
        <v>338323.4642</v>
      </c>
      <c r="L4" s="129">
        <f>BOM!D3*MPS!$N$26</f>
        <v>514899.0746</v>
      </c>
      <c r="M4" s="129">
        <f>BOM!D3*MPS!$N$34</f>
        <v>572852.631</v>
      </c>
      <c r="N4" s="129">
        <f>BOM!D3*MPS!$N$43</f>
        <v>523148.3196</v>
      </c>
      <c r="O4" s="130"/>
      <c r="P4" s="131" t="s">
        <v>18</v>
      </c>
      <c r="Q4" s="1" t="s">
        <v>90</v>
      </c>
      <c r="R4" s="1" t="s">
        <v>91</v>
      </c>
      <c r="S4" s="132" t="s">
        <v>13</v>
      </c>
      <c r="T4" s="1" t="s">
        <v>65</v>
      </c>
      <c r="U4" s="133" t="s">
        <v>66</v>
      </c>
    </row>
    <row r="5">
      <c r="A5" s="134" t="s">
        <v>127</v>
      </c>
      <c r="B5" s="134" t="s">
        <v>128</v>
      </c>
      <c r="C5" s="134" t="s">
        <v>129</v>
      </c>
      <c r="D5" s="134" t="s">
        <v>130</v>
      </c>
      <c r="E5" s="134" t="s">
        <v>131</v>
      </c>
      <c r="F5" s="134" t="s">
        <v>132</v>
      </c>
      <c r="H5" s="126" t="s">
        <v>13</v>
      </c>
      <c r="I5" s="126" t="s">
        <v>69</v>
      </c>
      <c r="J5" s="127">
        <f>BOM!D4*MPS!$I$10</f>
        <v>100243.9894</v>
      </c>
      <c r="K5" s="128">
        <f>BOM!D4*MPS!$N$18</f>
        <v>338323.4642</v>
      </c>
      <c r="L5" s="129">
        <f>BOM!D4*MPS!$N$26</f>
        <v>514899.0746</v>
      </c>
      <c r="M5" s="129">
        <f>BOM!D4*MPS!$N$34</f>
        <v>572852.631</v>
      </c>
      <c r="N5" s="129">
        <f>BOM!D4*MPS!$N$43</f>
        <v>523148.3196</v>
      </c>
      <c r="O5" s="130"/>
      <c r="P5" s="131" t="s">
        <v>20</v>
      </c>
      <c r="Q5" s="1" t="s">
        <v>98</v>
      </c>
      <c r="R5" s="1" t="s">
        <v>99</v>
      </c>
      <c r="S5" s="132" t="s">
        <v>15</v>
      </c>
      <c r="T5" s="1" t="s">
        <v>75</v>
      </c>
      <c r="U5" s="133" t="s">
        <v>76</v>
      </c>
    </row>
    <row r="6">
      <c r="A6" s="134" t="s">
        <v>133</v>
      </c>
      <c r="B6" s="134" t="s">
        <v>134</v>
      </c>
      <c r="C6" s="134" t="s">
        <v>135</v>
      </c>
      <c r="D6" s="134" t="s">
        <v>136</v>
      </c>
      <c r="E6" s="134" t="s">
        <v>131</v>
      </c>
      <c r="F6" s="134" t="s">
        <v>137</v>
      </c>
      <c r="H6" s="126" t="s">
        <v>13</v>
      </c>
      <c r="I6" s="126" t="s">
        <v>71</v>
      </c>
      <c r="J6" s="127">
        <f>BOM!D5*MPS!$I$10</f>
        <v>200487.9788</v>
      </c>
      <c r="K6" s="128">
        <f>BOM!D5*MPS!$N$18</f>
        <v>676646.9283</v>
      </c>
      <c r="L6" s="129">
        <f>BOM!D5*MPS!$N$26</f>
        <v>1029798.149</v>
      </c>
      <c r="M6" s="129">
        <f>BOM!D5*MPS!$N$34</f>
        <v>1145705.262</v>
      </c>
      <c r="N6" s="129">
        <f>BOM!D5*MPS!$N$43</f>
        <v>1046296.639</v>
      </c>
      <c r="O6" s="130"/>
      <c r="P6" s="131" t="s">
        <v>22</v>
      </c>
      <c r="Q6" s="1" t="s">
        <v>111</v>
      </c>
      <c r="R6" s="1" t="s">
        <v>112</v>
      </c>
      <c r="S6" s="132" t="s">
        <v>15</v>
      </c>
      <c r="T6" s="1" t="s">
        <v>77</v>
      </c>
      <c r="U6" s="133" t="s">
        <v>78</v>
      </c>
    </row>
    <row r="7">
      <c r="A7" s="116" t="s">
        <v>138</v>
      </c>
      <c r="H7" s="126" t="s">
        <v>13</v>
      </c>
      <c r="I7" s="126" t="s">
        <v>73</v>
      </c>
      <c r="J7" s="127">
        <f>BOM!D6*MPS!$I$10</f>
        <v>400975.9575</v>
      </c>
      <c r="K7" s="128">
        <f>BOM!D6*MPS!$N$18</f>
        <v>1353293.857</v>
      </c>
      <c r="L7" s="129">
        <f>BOM!D6*MPS!$N$26</f>
        <v>2059596.298</v>
      </c>
      <c r="M7" s="129">
        <f>BOM!D6*MPS!$N$34</f>
        <v>2291410.524</v>
      </c>
      <c r="N7" s="129">
        <f>BOM!D6*MPS!$N$43</f>
        <v>2092593.278</v>
      </c>
      <c r="O7" s="130"/>
      <c r="P7" s="135"/>
      <c r="R7" s="136"/>
      <c r="S7" s="1" t="s">
        <v>18</v>
      </c>
      <c r="T7" s="1" t="s">
        <v>88</v>
      </c>
      <c r="U7" s="133" t="s">
        <v>89</v>
      </c>
    </row>
    <row r="8">
      <c r="A8" s="125" t="s">
        <v>121</v>
      </c>
      <c r="B8" s="125" t="s">
        <v>122</v>
      </c>
      <c r="C8" s="125" t="s">
        <v>123</v>
      </c>
      <c r="D8" s="125" t="s">
        <v>124</v>
      </c>
      <c r="E8" s="125" t="s">
        <v>125</v>
      </c>
      <c r="F8" s="125" t="s">
        <v>126</v>
      </c>
      <c r="H8" s="126" t="s">
        <v>15</v>
      </c>
      <c r="I8" s="126" t="s">
        <v>75</v>
      </c>
      <c r="J8" s="127">
        <f>BOM!D7*MPS!$I$54</f>
        <v>500213.8801</v>
      </c>
      <c r="K8" s="11">
        <f>BOM!D7*MPS!$N$62</f>
        <v>932690.4639</v>
      </c>
      <c r="L8" s="129">
        <f>BOM!D7*MPS!$N$70</f>
        <v>1343282.69</v>
      </c>
      <c r="M8" s="129">
        <f>BOM!D7*MPS!$N$78</f>
        <v>1486052.069</v>
      </c>
      <c r="N8" s="129">
        <f>BOM!D7*MPS!$N$87</f>
        <v>1156744.598</v>
      </c>
      <c r="O8" s="130"/>
      <c r="P8" s="135"/>
      <c r="R8" s="136"/>
      <c r="S8" s="1" t="s">
        <v>18</v>
      </c>
      <c r="T8" s="1" t="s">
        <v>86</v>
      </c>
      <c r="U8" s="133" t="s">
        <v>87</v>
      </c>
    </row>
    <row r="9">
      <c r="A9" s="134" t="s">
        <v>139</v>
      </c>
      <c r="B9" s="134" t="s">
        <v>128</v>
      </c>
      <c r="C9" s="134" t="s">
        <v>140</v>
      </c>
      <c r="D9" s="134" t="s">
        <v>141</v>
      </c>
      <c r="E9" s="134" t="s">
        <v>142</v>
      </c>
      <c r="F9" s="134" t="s">
        <v>143</v>
      </c>
      <c r="H9" s="126" t="s">
        <v>15</v>
      </c>
      <c r="I9" s="126" t="s">
        <v>77</v>
      </c>
      <c r="J9" s="127">
        <f>BOM!D8*MPS!$I$54</f>
        <v>500213.8801</v>
      </c>
      <c r="K9" s="11">
        <f>BOM!D8*MPS!$N$62</f>
        <v>932690.4639</v>
      </c>
      <c r="L9" s="129">
        <f>BOM!D8*MPS!$N$70</f>
        <v>1343282.69</v>
      </c>
      <c r="M9" s="129">
        <f>BOM!D8*MPS!$N$78</f>
        <v>1486052.069</v>
      </c>
      <c r="N9" s="129">
        <f>BOM!D8*MPS!$N$87</f>
        <v>1156744.598</v>
      </c>
      <c r="O9" s="130"/>
      <c r="P9" s="135"/>
      <c r="R9" s="136"/>
      <c r="S9" s="45" t="s">
        <v>20</v>
      </c>
      <c r="T9" s="1" t="s">
        <v>96</v>
      </c>
      <c r="U9" s="133" t="s">
        <v>97</v>
      </c>
    </row>
    <row r="10">
      <c r="A10" s="134" t="s">
        <v>144</v>
      </c>
      <c r="B10" s="134" t="s">
        <v>145</v>
      </c>
      <c r="C10" s="134" t="s">
        <v>146</v>
      </c>
      <c r="D10" s="134" t="s">
        <v>147</v>
      </c>
      <c r="E10" s="134" t="s">
        <v>148</v>
      </c>
      <c r="F10" s="134" t="s">
        <v>149</v>
      </c>
      <c r="H10" s="126" t="s">
        <v>15</v>
      </c>
      <c r="I10" s="126" t="s">
        <v>80</v>
      </c>
      <c r="J10" s="127">
        <f>BOM!D9*MPS!$I$54</f>
        <v>500213.8801</v>
      </c>
      <c r="K10" s="11">
        <f>BOM!D9*MPS!$N$62</f>
        <v>932690.4639</v>
      </c>
      <c r="L10" s="129">
        <f>BOM!D9*MPS!$N$70</f>
        <v>1343282.69</v>
      </c>
      <c r="M10" s="129">
        <f>BOM!D9*MPS!$N$78</f>
        <v>1486052.069</v>
      </c>
      <c r="N10" s="129">
        <f>BOM!D9*MPS!$N$87</f>
        <v>1156744.598</v>
      </c>
      <c r="O10" s="130"/>
      <c r="P10" s="135"/>
      <c r="R10" s="136"/>
      <c r="S10" s="45" t="s">
        <v>22</v>
      </c>
      <c r="T10" s="1" t="s">
        <v>107</v>
      </c>
      <c r="U10" s="133" t="s">
        <v>108</v>
      </c>
    </row>
    <row r="11">
      <c r="A11" s="116" t="s">
        <v>150</v>
      </c>
      <c r="H11" s="126" t="s">
        <v>15</v>
      </c>
      <c r="I11" s="126" t="s">
        <v>82</v>
      </c>
      <c r="J11" s="127">
        <f>BOM!D10*MPS!$I$54</f>
        <v>1000427.76</v>
      </c>
      <c r="K11" s="11">
        <f>BOM!D10*MPS!$N$62</f>
        <v>1865380.928</v>
      </c>
      <c r="L11" s="129">
        <f>BOM!D10*MPS!$N$70</f>
        <v>2686565.381</v>
      </c>
      <c r="M11" s="129">
        <f>BOM!D10*MPS!$N$78</f>
        <v>2972104.137</v>
      </c>
      <c r="N11" s="129">
        <f>BOM!D10*MPS!$N$87</f>
        <v>2313489.195</v>
      </c>
      <c r="O11" s="130"/>
      <c r="P11" s="135"/>
      <c r="R11" s="136"/>
      <c r="S11" s="45" t="s">
        <v>22</v>
      </c>
      <c r="T11" s="1" t="s">
        <v>105</v>
      </c>
      <c r="U11" s="133" t="s">
        <v>106</v>
      </c>
    </row>
    <row r="12">
      <c r="A12" s="125" t="s">
        <v>121</v>
      </c>
      <c r="B12" s="125" t="s">
        <v>122</v>
      </c>
      <c r="C12" s="125" t="s">
        <v>123</v>
      </c>
      <c r="D12" s="125" t="s">
        <v>124</v>
      </c>
      <c r="E12" s="125" t="s">
        <v>125</v>
      </c>
      <c r="F12" s="125" t="s">
        <v>126</v>
      </c>
      <c r="H12" s="126" t="s">
        <v>18</v>
      </c>
      <c r="I12" s="126" t="s">
        <v>84</v>
      </c>
      <c r="J12" s="127">
        <f>BOM!D11*MPS!$I$99</f>
        <v>174464.5326</v>
      </c>
      <c r="K12" s="11">
        <f>BOM!D11*MPS!$N$107</f>
        <v>324080.6657</v>
      </c>
      <c r="L12" s="129">
        <f>BOM!D11*MPS!$N$115</f>
        <v>468509.9635</v>
      </c>
      <c r="M12" s="129">
        <f>BOM!D11*MPS!$N$123</f>
        <v>518305.0489</v>
      </c>
      <c r="N12" s="129">
        <f>BOM!D11*MPS!$N$132</f>
        <v>403449.2316</v>
      </c>
      <c r="O12" s="130"/>
      <c r="P12" s="137" t="s">
        <v>151</v>
      </c>
      <c r="Q12" s="138"/>
      <c r="R12" s="139"/>
      <c r="S12" s="140" t="s">
        <v>152</v>
      </c>
      <c r="T12" s="138"/>
      <c r="U12" s="141"/>
    </row>
    <row r="13">
      <c r="A13" s="134" t="s">
        <v>153</v>
      </c>
      <c r="B13" s="134" t="s">
        <v>128</v>
      </c>
      <c r="C13" s="134" t="s">
        <v>154</v>
      </c>
      <c r="D13" s="134" t="s">
        <v>155</v>
      </c>
      <c r="E13" s="134" t="s">
        <v>156</v>
      </c>
      <c r="F13" s="134" t="s">
        <v>157</v>
      </c>
      <c r="H13" s="126" t="s">
        <v>18</v>
      </c>
      <c r="I13" s="126" t="s">
        <v>86</v>
      </c>
      <c r="J13" s="127">
        <f>BOM!D12*MPS!$I$99</f>
        <v>174464.5326</v>
      </c>
      <c r="K13" s="11">
        <f>BOM!D12*MPS!$N$107</f>
        <v>324080.6657</v>
      </c>
      <c r="L13" s="129">
        <f>BOM!D12*MPS!$N$115</f>
        <v>468509.9635</v>
      </c>
      <c r="M13" s="129">
        <f>BOM!D12*MPS!$N$123</f>
        <v>518305.0489</v>
      </c>
      <c r="N13" s="129">
        <f>BOM!D12*MPS!$N$132</f>
        <v>403449.2316</v>
      </c>
      <c r="O13" s="130"/>
      <c r="P13" s="122" t="s">
        <v>59</v>
      </c>
      <c r="Q13" s="48" t="s">
        <v>119</v>
      </c>
      <c r="R13" s="123" t="s">
        <v>120</v>
      </c>
      <c r="S13" s="48" t="s">
        <v>59</v>
      </c>
      <c r="T13" s="48" t="s">
        <v>119</v>
      </c>
      <c r="U13" s="124" t="s">
        <v>120</v>
      </c>
    </row>
    <row r="14">
      <c r="A14" s="134" t="s">
        <v>158</v>
      </c>
      <c r="B14" s="134" t="s">
        <v>134</v>
      </c>
      <c r="C14" s="134" t="s">
        <v>159</v>
      </c>
      <c r="D14" s="134" t="s">
        <v>160</v>
      </c>
      <c r="E14" s="134" t="s">
        <v>161</v>
      </c>
      <c r="F14" s="134" t="s">
        <v>162</v>
      </c>
      <c r="H14" s="126" t="s">
        <v>18</v>
      </c>
      <c r="I14" s="126" t="s">
        <v>88</v>
      </c>
      <c r="J14" s="127">
        <f>BOM!D13*MPS!$I$99</f>
        <v>174464.5326</v>
      </c>
      <c r="K14" s="11">
        <f>BOM!D13*MPS!$N$107</f>
        <v>324080.6657</v>
      </c>
      <c r="L14" s="129">
        <f>BOM!D13*MPS!$N$115</f>
        <v>468509.9635</v>
      </c>
      <c r="M14" s="129">
        <f>BOM!D13*MPS!$N$123</f>
        <v>518305.0489</v>
      </c>
      <c r="N14" s="129">
        <f>BOM!D13*MPS!$N$132</f>
        <v>403449.2316</v>
      </c>
      <c r="O14" s="130"/>
      <c r="P14" s="131" t="s">
        <v>13</v>
      </c>
      <c r="Q14" s="1" t="s">
        <v>73</v>
      </c>
      <c r="R14" s="1" t="s">
        <v>74</v>
      </c>
      <c r="S14" s="132" t="s">
        <v>13</v>
      </c>
      <c r="T14" s="1" t="s">
        <v>69</v>
      </c>
      <c r="U14" s="133" t="s">
        <v>70</v>
      </c>
    </row>
    <row r="15">
      <c r="A15" s="116" t="s">
        <v>163</v>
      </c>
      <c r="H15" s="126" t="s">
        <v>18</v>
      </c>
      <c r="I15" s="126" t="s">
        <v>90</v>
      </c>
      <c r="J15" s="127">
        <f>BOM!D14*MPS!$I$99</f>
        <v>174464.5326</v>
      </c>
      <c r="K15" s="11">
        <f>BOM!D14*MPS!$N$107</f>
        <v>324080.6657</v>
      </c>
      <c r="L15" s="129">
        <f>BOM!D14*MPS!$N$115</f>
        <v>468509.9635</v>
      </c>
      <c r="M15" s="129">
        <f>BOM!D14*MPS!$N$123</f>
        <v>518305.0489</v>
      </c>
      <c r="N15" s="129">
        <f>BOM!D14*MPS!$N$132</f>
        <v>403449.2316</v>
      </c>
      <c r="O15" s="130"/>
      <c r="P15" s="131" t="s">
        <v>15</v>
      </c>
      <c r="Q15" s="1" t="s">
        <v>82</v>
      </c>
      <c r="R15" s="142" t="s">
        <v>83</v>
      </c>
      <c r="S15" s="1" t="s">
        <v>18</v>
      </c>
      <c r="T15" s="1" t="s">
        <v>84</v>
      </c>
      <c r="U15" s="133" t="s">
        <v>85</v>
      </c>
    </row>
    <row r="16">
      <c r="A16" s="125" t="s">
        <v>121</v>
      </c>
      <c r="B16" s="125" t="s">
        <v>122</v>
      </c>
      <c r="C16" s="125" t="s">
        <v>123</v>
      </c>
      <c r="D16" s="125" t="s">
        <v>124</v>
      </c>
      <c r="E16" s="125" t="s">
        <v>125</v>
      </c>
      <c r="F16" s="125" t="s">
        <v>126</v>
      </c>
      <c r="H16" s="126" t="s">
        <v>18</v>
      </c>
      <c r="I16" s="126" t="s">
        <v>92</v>
      </c>
      <c r="J16" s="127">
        <f>BOM!D15*MPS!$I$99</f>
        <v>174464.5326</v>
      </c>
      <c r="K16" s="11">
        <f>BOM!D15*MPS!$N$107</f>
        <v>324080.6657</v>
      </c>
      <c r="L16" s="129">
        <f>BOM!D15*MPS!$N$115</f>
        <v>468509.9635</v>
      </c>
      <c r="M16" s="129">
        <f>BOM!D15*MPS!$N$123</f>
        <v>518305.0489</v>
      </c>
      <c r="N16" s="129">
        <f>BOM!D15*MPS!$N$132</f>
        <v>403449.2316</v>
      </c>
      <c r="O16" s="130"/>
      <c r="P16" s="143" t="s">
        <v>164</v>
      </c>
      <c r="Q16" s="1" t="s">
        <v>165</v>
      </c>
      <c r="R16" s="142" t="s">
        <v>166</v>
      </c>
      <c r="S16" s="45" t="s">
        <v>20</v>
      </c>
      <c r="T16" s="1" t="s">
        <v>94</v>
      </c>
      <c r="U16" s="133" t="s">
        <v>95</v>
      </c>
    </row>
    <row r="17">
      <c r="A17" s="134" t="s">
        <v>167</v>
      </c>
      <c r="B17" s="134" t="s">
        <v>128</v>
      </c>
      <c r="C17" s="134" t="s">
        <v>168</v>
      </c>
      <c r="D17" s="134" t="s">
        <v>169</v>
      </c>
      <c r="E17" s="134" t="s">
        <v>156</v>
      </c>
      <c r="F17" s="134" t="s">
        <v>170</v>
      </c>
      <c r="H17" s="126" t="s">
        <v>20</v>
      </c>
      <c r="I17" s="126" t="s">
        <v>94</v>
      </c>
      <c r="J17" s="127">
        <f>BOM!$D$16*MPS!$I$143</f>
        <v>163282.8732</v>
      </c>
      <c r="K17" s="144">
        <f>BOM!$D$16*MPS!$N$151</f>
        <v>304454.5239</v>
      </c>
      <c r="L17" s="144">
        <f>BOM!$D$16*MPS!$N$159</f>
        <v>438482.5489</v>
      </c>
      <c r="M17" s="144">
        <f>BOM!$D$16*MPS!$N$167</f>
        <v>485086.2023</v>
      </c>
      <c r="N17" s="144">
        <f>BOM!$D$16*MPS!$N$176</f>
        <v>377591.6442</v>
      </c>
      <c r="O17" s="130"/>
      <c r="P17" s="131" t="s">
        <v>20</v>
      </c>
      <c r="Q17" s="1" t="s">
        <v>100</v>
      </c>
      <c r="R17" s="142" t="s">
        <v>101</v>
      </c>
      <c r="S17" s="45" t="s">
        <v>22</v>
      </c>
      <c r="T17" s="1" t="s">
        <v>103</v>
      </c>
      <c r="U17" s="133" t="s">
        <v>104</v>
      </c>
    </row>
    <row r="18">
      <c r="A18" s="134" t="s">
        <v>171</v>
      </c>
      <c r="B18" s="134" t="s">
        <v>134</v>
      </c>
      <c r="C18" s="134" t="s">
        <v>172</v>
      </c>
      <c r="D18" s="134" t="s">
        <v>173</v>
      </c>
      <c r="E18" s="134" t="s">
        <v>148</v>
      </c>
      <c r="F18" s="134" t="s">
        <v>174</v>
      </c>
      <c r="H18" s="126" t="s">
        <v>20</v>
      </c>
      <c r="I18" s="126" t="s">
        <v>96</v>
      </c>
      <c r="J18" s="127">
        <f>BOM!$D$16*MPS!$I$143</f>
        <v>163282.8732</v>
      </c>
      <c r="K18" s="144">
        <f>BOM!$D$16*MPS!$N$151</f>
        <v>304454.5239</v>
      </c>
      <c r="L18" s="144">
        <f>BOM!$D$16*MPS!$N$159</f>
        <v>438482.5489</v>
      </c>
      <c r="M18" s="144">
        <f>BOM!$D$16*MPS!$N$167</f>
        <v>485086.2023</v>
      </c>
      <c r="N18" s="144">
        <f>BOM!$D$16*MPS!$N$176</f>
        <v>377591.6442</v>
      </c>
      <c r="O18" s="130"/>
      <c r="P18" s="143" t="s">
        <v>18</v>
      </c>
      <c r="Q18" s="1" t="s">
        <v>92</v>
      </c>
      <c r="R18" s="142" t="s">
        <v>93</v>
      </c>
      <c r="U18" s="145"/>
    </row>
    <row r="19">
      <c r="A19" s="116" t="s">
        <v>175</v>
      </c>
      <c r="H19" s="126" t="s">
        <v>20</v>
      </c>
      <c r="I19" s="126" t="s">
        <v>98</v>
      </c>
      <c r="J19" s="127">
        <f>BOM!$D$16*MPS!$I$143</f>
        <v>163282.8732</v>
      </c>
      <c r="K19" s="144">
        <f>BOM!$D$16*MPS!$N$151</f>
        <v>304454.5239</v>
      </c>
      <c r="L19" s="144">
        <f>BOM!$D$16*MPS!$N$159</f>
        <v>438482.5489</v>
      </c>
      <c r="M19" s="144">
        <f>BOM!$D$16*MPS!$N$167</f>
        <v>485086.2023</v>
      </c>
      <c r="N19" s="144">
        <f>BOM!$D$16*MPS!$N$176</f>
        <v>377591.6442</v>
      </c>
      <c r="O19" s="130"/>
      <c r="P19" s="146" t="s">
        <v>22</v>
      </c>
      <c r="Q19" s="147" t="s">
        <v>109</v>
      </c>
      <c r="R19" s="148" t="s">
        <v>110</v>
      </c>
      <c r="S19" s="149"/>
      <c r="T19" s="149"/>
      <c r="U19" s="150"/>
    </row>
    <row r="20">
      <c r="A20" s="125" t="s">
        <v>121</v>
      </c>
      <c r="B20" s="125" t="s">
        <v>122</v>
      </c>
      <c r="C20" s="125" t="s">
        <v>123</v>
      </c>
      <c r="D20" s="125" t="s">
        <v>124</v>
      </c>
      <c r="E20" s="125" t="s">
        <v>125</v>
      </c>
      <c r="F20" s="125" t="s">
        <v>126</v>
      </c>
      <c r="H20" s="126" t="s">
        <v>20</v>
      </c>
      <c r="I20" s="126" t="s">
        <v>100</v>
      </c>
      <c r="J20" s="127">
        <f>BOM!$D$16*MPS!$I$143</f>
        <v>163282.8732</v>
      </c>
      <c r="K20" s="144">
        <f>BOM!$D$16*MPS!$N$151</f>
        <v>304454.5239</v>
      </c>
      <c r="L20" s="144">
        <f>BOM!$D$16*MPS!$N$159</f>
        <v>438482.5489</v>
      </c>
      <c r="M20" s="144">
        <f>BOM!$D$16*MPS!$N$167</f>
        <v>485086.2023</v>
      </c>
      <c r="N20" s="144">
        <f>BOM!$D$16*MPS!$N$176</f>
        <v>377591.6442</v>
      </c>
      <c r="O20" s="130"/>
      <c r="P20" s="130"/>
      <c r="Q20" s="151"/>
      <c r="R20" s="152"/>
    </row>
    <row r="21">
      <c r="A21" s="134" t="s">
        <v>176</v>
      </c>
      <c r="B21" s="134" t="s">
        <v>128</v>
      </c>
      <c r="C21" s="134" t="s">
        <v>177</v>
      </c>
      <c r="D21" s="134" t="s">
        <v>178</v>
      </c>
      <c r="E21" s="134" t="s">
        <v>131</v>
      </c>
      <c r="F21" s="134" t="s">
        <v>179</v>
      </c>
      <c r="H21" s="126" t="s">
        <v>20</v>
      </c>
      <c r="I21" s="126" t="s">
        <v>102</v>
      </c>
      <c r="J21" s="127">
        <f>BOM!$D$16*MPS!$I$143</f>
        <v>163282.8732</v>
      </c>
      <c r="K21" s="144">
        <f>BOM!$D$16*MPS!$N$151</f>
        <v>304454.5239</v>
      </c>
      <c r="L21" s="144">
        <f>BOM!$D$16*MPS!$N$159</f>
        <v>438482.5489</v>
      </c>
      <c r="M21" s="144">
        <f>BOM!$D$16*MPS!$N$167</f>
        <v>485086.2023</v>
      </c>
      <c r="N21" s="144">
        <f>BOM!$D$16*MPS!$N$176</f>
        <v>377591.6442</v>
      </c>
      <c r="O21" s="130"/>
      <c r="P21" s="130"/>
      <c r="Q21" s="151"/>
      <c r="R21" s="152"/>
    </row>
    <row r="22">
      <c r="A22" s="134" t="s">
        <v>180</v>
      </c>
      <c r="B22" s="134" t="s">
        <v>134</v>
      </c>
      <c r="C22" s="134" t="s">
        <v>168</v>
      </c>
      <c r="D22" s="134" t="s">
        <v>160</v>
      </c>
      <c r="E22" s="134" t="s">
        <v>156</v>
      </c>
      <c r="F22" s="134" t="s">
        <v>181</v>
      </c>
      <c r="H22" s="126" t="s">
        <v>22</v>
      </c>
      <c r="I22" s="126" t="s">
        <v>103</v>
      </c>
      <c r="J22" s="127">
        <f>BOM!$D$21*MPS!$I$187</f>
        <v>21794.72482</v>
      </c>
      <c r="K22" s="144">
        <f>BOM!$D$21*MPS!$N$195</f>
        <v>40638.08065</v>
      </c>
      <c r="L22" s="144">
        <f>BOM!$D$21*MPS!$N$203</f>
        <v>58527.91727</v>
      </c>
      <c r="M22" s="144">
        <f>BOM!$D$21*MPS!$N$211</f>
        <v>64748.49498</v>
      </c>
      <c r="N22" s="144">
        <f>BOM!$D$21*MPS!$N$220</f>
        <v>50400.30114</v>
      </c>
      <c r="O22" s="130"/>
      <c r="P22" s="130"/>
      <c r="Q22" s="151"/>
      <c r="R22" s="152"/>
    </row>
    <row r="23">
      <c r="A23" s="153"/>
      <c r="H23" s="126" t="s">
        <v>22</v>
      </c>
      <c r="I23" s="126" t="s">
        <v>105</v>
      </c>
      <c r="J23" s="127">
        <f>BOM!$D$21*MPS!$I$187</f>
        <v>21794.72482</v>
      </c>
      <c r="K23" s="144">
        <f>BOM!$D$21*MPS!$N$195</f>
        <v>40638.08065</v>
      </c>
      <c r="L23" s="144">
        <f>BOM!$D$21*MPS!$N$203</f>
        <v>58527.91727</v>
      </c>
      <c r="M23" s="144">
        <f>BOM!$D$21*MPS!$N$211</f>
        <v>64748.49498</v>
      </c>
      <c r="N23" s="144">
        <f>BOM!$D$21*MPS!$N$220</f>
        <v>50400.30114</v>
      </c>
      <c r="O23" s="130"/>
      <c r="P23" s="130"/>
      <c r="Q23" s="151"/>
      <c r="R23" s="106"/>
    </row>
    <row r="24">
      <c r="A24" s="154" t="s">
        <v>182</v>
      </c>
      <c r="H24" s="126" t="s">
        <v>22</v>
      </c>
      <c r="I24" s="126" t="s">
        <v>107</v>
      </c>
      <c r="J24" s="127">
        <f>BOM!$D$21*MPS!$I$187</f>
        <v>21794.72482</v>
      </c>
      <c r="K24" s="144">
        <f>BOM!$D$21*MPS!$N$195</f>
        <v>40638.08065</v>
      </c>
      <c r="L24" s="144">
        <f>BOM!$D$21*MPS!$N$203</f>
        <v>58527.91727</v>
      </c>
      <c r="M24" s="144">
        <f>BOM!$D$21*MPS!$N$211</f>
        <v>64748.49498</v>
      </c>
      <c r="N24" s="144">
        <f>BOM!$D$21*MPS!$N$220</f>
        <v>50400.30114</v>
      </c>
      <c r="O24" s="130"/>
      <c r="P24" s="130"/>
      <c r="Q24" s="151"/>
      <c r="R24" s="152"/>
    </row>
    <row r="25">
      <c r="A25" s="125" t="s">
        <v>183</v>
      </c>
      <c r="B25" s="125" t="s">
        <v>122</v>
      </c>
      <c r="C25" s="125" t="s">
        <v>184</v>
      </c>
      <c r="D25" s="155" t="s">
        <v>185</v>
      </c>
      <c r="E25" s="57"/>
      <c r="H25" s="126" t="s">
        <v>22</v>
      </c>
      <c r="I25" s="126" t="s">
        <v>109</v>
      </c>
      <c r="J25" s="127">
        <f>BOM!$D$21*MPS!$I$187</f>
        <v>21794.72482</v>
      </c>
      <c r="K25" s="144">
        <f>BOM!$D$21*MPS!$N$195</f>
        <v>40638.08065</v>
      </c>
      <c r="L25" s="144">
        <f>BOM!$D$21*MPS!$N$203</f>
        <v>58527.91727</v>
      </c>
      <c r="M25" s="144">
        <f>BOM!$D$21*MPS!$N$211</f>
        <v>64748.49498</v>
      </c>
      <c r="N25" s="144">
        <f>BOM!$D$21*MPS!$N$220</f>
        <v>50400.30114</v>
      </c>
      <c r="O25" s="130"/>
      <c r="P25" s="130"/>
      <c r="Q25" s="151"/>
      <c r="R25" s="152"/>
    </row>
    <row r="26">
      <c r="A26" s="134" t="s">
        <v>186</v>
      </c>
      <c r="B26" s="134" t="s">
        <v>187</v>
      </c>
      <c r="C26" s="134" t="s">
        <v>188</v>
      </c>
      <c r="D26" s="156" t="s">
        <v>189</v>
      </c>
      <c r="E26" s="57"/>
      <c r="H26" s="126" t="s">
        <v>22</v>
      </c>
      <c r="I26" s="126" t="s">
        <v>111</v>
      </c>
      <c r="J26" s="127">
        <f>BOM!$D$21*MPS!$I$187</f>
        <v>21794.72482</v>
      </c>
      <c r="K26" s="144">
        <f>BOM!$D$21*MPS!$N$195</f>
        <v>40638.08065</v>
      </c>
      <c r="L26" s="144">
        <f>BOM!$D$21*MPS!$N$203</f>
        <v>58527.91727</v>
      </c>
      <c r="M26" s="144">
        <f>BOM!$D$21*MPS!$N$211</f>
        <v>64748.49498</v>
      </c>
      <c r="N26" s="144">
        <f>BOM!$D$21*MPS!$N$220</f>
        <v>50400.30114</v>
      </c>
      <c r="O26" s="130"/>
      <c r="P26" s="130"/>
      <c r="Q26" s="151"/>
      <c r="R26" s="152"/>
    </row>
    <row r="27">
      <c r="A27" s="134" t="s">
        <v>190</v>
      </c>
      <c r="B27" s="134" t="s">
        <v>191</v>
      </c>
      <c r="C27" s="134" t="s">
        <v>192</v>
      </c>
      <c r="D27" s="156" t="s">
        <v>193</v>
      </c>
      <c r="E27" s="57"/>
      <c r="K27" s="21"/>
      <c r="L27" s="21"/>
      <c r="M27" s="21"/>
      <c r="N27" s="21"/>
    </row>
    <row r="28">
      <c r="K28" s="21"/>
      <c r="L28" s="21"/>
      <c r="M28" s="21"/>
      <c r="N28" s="21"/>
    </row>
    <row r="29">
      <c r="K29" s="21"/>
      <c r="L29" s="21"/>
      <c r="M29" s="21"/>
      <c r="N29" s="21"/>
    </row>
    <row r="30">
      <c r="K30" s="21"/>
      <c r="L30" s="21"/>
      <c r="M30" s="21"/>
      <c r="N30" s="21"/>
    </row>
    <row r="31">
      <c r="K31" s="21"/>
      <c r="L31" s="21"/>
      <c r="M31" s="21"/>
      <c r="N31" s="21"/>
    </row>
    <row r="32">
      <c r="K32" s="21"/>
      <c r="L32" s="21"/>
      <c r="M32" s="21"/>
      <c r="N32" s="21"/>
    </row>
    <row r="33">
      <c r="A33" s="1" t="s">
        <v>194</v>
      </c>
      <c r="K33" s="21"/>
      <c r="L33" s="21"/>
      <c r="M33" s="21"/>
      <c r="N33" s="21"/>
    </row>
    <row r="34">
      <c r="A34" s="157" t="s">
        <v>195</v>
      </c>
      <c r="B34" s="158" t="s">
        <v>183</v>
      </c>
      <c r="C34" s="158" t="s">
        <v>196</v>
      </c>
      <c r="D34" s="158" t="s">
        <v>197</v>
      </c>
      <c r="E34" s="158" t="s">
        <v>198</v>
      </c>
      <c r="F34" s="158" t="s">
        <v>199</v>
      </c>
      <c r="G34" s="158" t="s">
        <v>200</v>
      </c>
      <c r="K34" s="21"/>
      <c r="L34" s="21"/>
      <c r="M34" s="21"/>
      <c r="N34" s="21"/>
    </row>
    <row r="35">
      <c r="A35" s="131" t="s">
        <v>201</v>
      </c>
      <c r="B35" s="45" t="s">
        <v>144</v>
      </c>
      <c r="C35" s="159" t="s">
        <v>202</v>
      </c>
      <c r="D35" s="45" t="s">
        <v>203</v>
      </c>
      <c r="E35" s="45" t="s">
        <v>204</v>
      </c>
      <c r="F35" s="45" t="s">
        <v>205</v>
      </c>
      <c r="G35" s="160" t="s">
        <v>206</v>
      </c>
      <c r="K35" s="21"/>
      <c r="L35" s="21"/>
      <c r="M35" s="21"/>
      <c r="N35" s="21"/>
    </row>
    <row r="36">
      <c r="A36" s="131" t="s">
        <v>201</v>
      </c>
      <c r="B36" s="45" t="s">
        <v>139</v>
      </c>
      <c r="C36" s="159" t="s">
        <v>207</v>
      </c>
      <c r="D36" s="45" t="s">
        <v>208</v>
      </c>
      <c r="E36" s="45" t="s">
        <v>209</v>
      </c>
      <c r="F36" s="45" t="s">
        <v>210</v>
      </c>
      <c r="G36" s="160" t="s">
        <v>211</v>
      </c>
      <c r="K36" s="21"/>
      <c r="L36" s="21"/>
      <c r="M36" s="21"/>
      <c r="N36" s="21"/>
    </row>
    <row r="37">
      <c r="A37" s="131" t="s">
        <v>212</v>
      </c>
      <c r="B37" s="45" t="s">
        <v>153</v>
      </c>
      <c r="C37" s="159" t="s">
        <v>213</v>
      </c>
      <c r="D37" s="45" t="s">
        <v>214</v>
      </c>
      <c r="E37" s="45" t="s">
        <v>215</v>
      </c>
      <c r="F37" s="45" t="s">
        <v>216</v>
      </c>
      <c r="G37" s="160" t="s">
        <v>217</v>
      </c>
      <c r="K37" s="21"/>
      <c r="L37" s="21"/>
      <c r="M37" s="21"/>
      <c r="N37" s="21"/>
    </row>
    <row r="38">
      <c r="A38" s="131" t="s">
        <v>212</v>
      </c>
      <c r="B38" s="45" t="s">
        <v>158</v>
      </c>
      <c r="C38" s="159" t="s">
        <v>218</v>
      </c>
      <c r="D38" s="45" t="s">
        <v>219</v>
      </c>
      <c r="E38" s="45" t="s">
        <v>220</v>
      </c>
      <c r="F38" s="45" t="s">
        <v>221</v>
      </c>
      <c r="G38" s="160" t="s">
        <v>222</v>
      </c>
      <c r="K38" s="21"/>
      <c r="L38" s="21"/>
      <c r="M38" s="21"/>
      <c r="N38" s="21"/>
    </row>
    <row r="39">
      <c r="A39" s="131" t="s">
        <v>223</v>
      </c>
      <c r="B39" s="45" t="s">
        <v>167</v>
      </c>
      <c r="C39" s="159" t="s">
        <v>224</v>
      </c>
      <c r="D39" s="45" t="s">
        <v>225</v>
      </c>
      <c r="E39" s="45" t="s">
        <v>226</v>
      </c>
      <c r="F39" s="45" t="s">
        <v>227</v>
      </c>
      <c r="G39" s="160" t="s">
        <v>228</v>
      </c>
      <c r="K39" s="21"/>
      <c r="L39" s="21"/>
      <c r="M39" s="21"/>
      <c r="N39" s="21"/>
    </row>
    <row r="40">
      <c r="A40" s="131" t="s">
        <v>223</v>
      </c>
      <c r="B40" s="45" t="s">
        <v>229</v>
      </c>
      <c r="C40" s="159" t="s">
        <v>230</v>
      </c>
      <c r="D40" s="45" t="s">
        <v>231</v>
      </c>
      <c r="E40" s="45" t="s">
        <v>232</v>
      </c>
      <c r="F40" s="45" t="s">
        <v>233</v>
      </c>
      <c r="G40" s="160" t="s">
        <v>234</v>
      </c>
      <c r="K40" s="21"/>
      <c r="L40" s="21"/>
      <c r="M40" s="21"/>
      <c r="N40" s="21"/>
    </row>
    <row r="41">
      <c r="A41" s="131" t="s">
        <v>235</v>
      </c>
      <c r="B41" s="45" t="s">
        <v>180</v>
      </c>
      <c r="C41" s="159" t="s">
        <v>236</v>
      </c>
      <c r="D41" s="45" t="s">
        <v>237</v>
      </c>
      <c r="E41" s="45" t="s">
        <v>238</v>
      </c>
      <c r="F41" s="45" t="s">
        <v>239</v>
      </c>
      <c r="G41" s="160" t="s">
        <v>240</v>
      </c>
      <c r="K41" s="21"/>
      <c r="L41" s="21"/>
      <c r="M41" s="21"/>
      <c r="N41" s="21"/>
    </row>
    <row r="42">
      <c r="A42" s="131" t="s">
        <v>235</v>
      </c>
      <c r="B42" s="45" t="s">
        <v>176</v>
      </c>
      <c r="C42" s="159" t="s">
        <v>218</v>
      </c>
      <c r="D42" s="45" t="s">
        <v>177</v>
      </c>
      <c r="E42" s="45" t="s">
        <v>241</v>
      </c>
      <c r="F42" s="45" t="s">
        <v>242</v>
      </c>
      <c r="G42" s="160" t="s">
        <v>243</v>
      </c>
      <c r="K42" s="21"/>
      <c r="L42" s="21"/>
      <c r="M42" s="21"/>
      <c r="N42" s="21"/>
    </row>
    <row r="43">
      <c r="A43" s="131" t="s">
        <v>64</v>
      </c>
      <c r="B43" s="45" t="s">
        <v>244</v>
      </c>
      <c r="C43" s="159" t="s">
        <v>245</v>
      </c>
      <c r="D43" s="45" t="s">
        <v>246</v>
      </c>
      <c r="E43" s="45" t="s">
        <v>247</v>
      </c>
      <c r="F43" s="45" t="s">
        <v>248</v>
      </c>
      <c r="G43" s="160" t="s">
        <v>249</v>
      </c>
      <c r="K43" s="21"/>
      <c r="L43" s="21"/>
      <c r="M43" s="21"/>
      <c r="N43" s="21"/>
    </row>
    <row r="44">
      <c r="A44" s="131" t="s">
        <v>64</v>
      </c>
      <c r="B44" s="45" t="s">
        <v>250</v>
      </c>
      <c r="C44" s="159" t="s">
        <v>245</v>
      </c>
      <c r="D44" s="45" t="s">
        <v>251</v>
      </c>
      <c r="E44" s="45" t="s">
        <v>252</v>
      </c>
      <c r="F44" s="45" t="s">
        <v>253</v>
      </c>
      <c r="G44" s="160" t="s">
        <v>254</v>
      </c>
      <c r="K44" s="21"/>
      <c r="L44" s="21"/>
      <c r="M44" s="21"/>
      <c r="N44" s="21"/>
    </row>
    <row r="45">
      <c r="A45" s="131" t="s">
        <v>255</v>
      </c>
      <c r="B45" s="45" t="s">
        <v>127</v>
      </c>
      <c r="C45" s="159" t="s">
        <v>256</v>
      </c>
      <c r="D45" s="45" t="s">
        <v>257</v>
      </c>
      <c r="E45" s="45" t="s">
        <v>258</v>
      </c>
      <c r="F45" s="45" t="s">
        <v>259</v>
      </c>
      <c r="G45" s="160" t="s">
        <v>260</v>
      </c>
      <c r="K45" s="21"/>
      <c r="L45" s="21"/>
      <c r="M45" s="21"/>
      <c r="N45" s="21"/>
    </row>
    <row r="46">
      <c r="A46" s="146" t="s">
        <v>255</v>
      </c>
      <c r="B46" s="161" t="s">
        <v>133</v>
      </c>
      <c r="C46" s="162" t="s">
        <v>261</v>
      </c>
      <c r="D46" s="161" t="s">
        <v>262</v>
      </c>
      <c r="E46" s="161" t="s">
        <v>263</v>
      </c>
      <c r="F46" s="161" t="s">
        <v>264</v>
      </c>
      <c r="G46" s="163" t="s">
        <v>265</v>
      </c>
      <c r="K46" s="21"/>
      <c r="L46" s="21"/>
      <c r="M46" s="21"/>
      <c r="N46" s="21"/>
    </row>
    <row r="47">
      <c r="A47" s="1" t="s">
        <v>266</v>
      </c>
      <c r="K47" s="21"/>
      <c r="L47" s="21"/>
      <c r="M47" s="21"/>
      <c r="N47" s="21"/>
    </row>
    <row r="48">
      <c r="A48" s="157" t="s">
        <v>267</v>
      </c>
      <c r="B48" s="158" t="s">
        <v>195</v>
      </c>
      <c r="C48" s="158" t="s">
        <v>268</v>
      </c>
      <c r="D48" s="157" t="s">
        <v>269</v>
      </c>
      <c r="E48" s="164" t="s">
        <v>270</v>
      </c>
      <c r="F48" s="164" t="s">
        <v>271</v>
      </c>
      <c r="G48" s="1"/>
      <c r="K48" s="21"/>
      <c r="L48" s="21"/>
      <c r="M48" s="21"/>
      <c r="N48" s="21"/>
    </row>
    <row r="49" ht="79.5" customHeight="1">
      <c r="A49" s="131" t="s">
        <v>133</v>
      </c>
      <c r="B49" s="45" t="s">
        <v>255</v>
      </c>
      <c r="C49" s="45" t="s">
        <v>272</v>
      </c>
      <c r="D49" s="45" t="s">
        <v>273</v>
      </c>
      <c r="E49" s="1" t="s">
        <v>274</v>
      </c>
      <c r="F49" s="133" t="s">
        <v>275</v>
      </c>
      <c r="K49" s="21"/>
      <c r="L49" s="21"/>
      <c r="M49" s="21"/>
      <c r="N49" s="21"/>
    </row>
    <row r="50">
      <c r="A50" s="131" t="s">
        <v>167</v>
      </c>
      <c r="B50" s="45" t="s">
        <v>223</v>
      </c>
      <c r="C50" s="45" t="s">
        <v>276</v>
      </c>
      <c r="D50" s="45" t="s">
        <v>277</v>
      </c>
      <c r="E50" s="1" t="s">
        <v>278</v>
      </c>
      <c r="F50" s="133" t="s">
        <v>279</v>
      </c>
      <c r="K50" s="21"/>
      <c r="L50" s="21"/>
      <c r="M50" s="21"/>
      <c r="N50" s="21"/>
    </row>
    <row r="51">
      <c r="A51" s="146" t="s">
        <v>244</v>
      </c>
      <c r="B51" s="161" t="s">
        <v>64</v>
      </c>
      <c r="C51" s="161" t="s">
        <v>280</v>
      </c>
      <c r="D51" s="161" t="s">
        <v>281</v>
      </c>
      <c r="E51" s="147" t="s">
        <v>282</v>
      </c>
      <c r="F51" s="165" t="s">
        <v>283</v>
      </c>
      <c r="K51" s="21"/>
      <c r="L51" s="21"/>
      <c r="M51" s="21"/>
      <c r="N51" s="21"/>
    </row>
    <row r="52">
      <c r="A52" s="45"/>
      <c r="E52" s="166"/>
      <c r="K52" s="21"/>
      <c r="L52" s="21"/>
      <c r="M52" s="21"/>
      <c r="N52" s="21"/>
    </row>
    <row r="53">
      <c r="A53" s="45"/>
      <c r="E53" s="43"/>
      <c r="K53" s="21"/>
      <c r="L53" s="21"/>
      <c r="M53" s="21"/>
      <c r="N53" s="21"/>
    </row>
    <row r="54">
      <c r="A54" s="157" t="s">
        <v>284</v>
      </c>
      <c r="B54" s="158" t="s">
        <v>195</v>
      </c>
      <c r="C54" s="158" t="s">
        <v>268</v>
      </c>
      <c r="D54" s="158" t="s">
        <v>269</v>
      </c>
      <c r="E54" s="166"/>
      <c r="K54" s="21"/>
      <c r="L54" s="21"/>
      <c r="M54" s="21"/>
      <c r="N54" s="21"/>
    </row>
    <row r="55">
      <c r="A55" s="131" t="s">
        <v>139</v>
      </c>
      <c r="B55" s="45" t="s">
        <v>201</v>
      </c>
      <c r="C55" s="45" t="s">
        <v>285</v>
      </c>
      <c r="D55" s="160" t="s">
        <v>286</v>
      </c>
      <c r="E55" s="43"/>
      <c r="K55" s="21"/>
      <c r="L55" s="21"/>
      <c r="M55" s="21"/>
      <c r="N55" s="21"/>
    </row>
    <row r="56">
      <c r="A56" s="131" t="s">
        <v>144</v>
      </c>
      <c r="B56" s="45" t="s">
        <v>201</v>
      </c>
      <c r="C56" s="45" t="s">
        <v>287</v>
      </c>
      <c r="D56" s="160" t="s">
        <v>288</v>
      </c>
      <c r="E56" s="166"/>
      <c r="K56" s="21"/>
      <c r="L56" s="21"/>
      <c r="M56" s="21"/>
      <c r="N56" s="21"/>
    </row>
    <row r="57">
      <c r="A57" s="131" t="s">
        <v>153</v>
      </c>
      <c r="B57" s="45" t="s">
        <v>212</v>
      </c>
      <c r="C57" s="45" t="s">
        <v>289</v>
      </c>
      <c r="D57" s="160" t="s">
        <v>290</v>
      </c>
      <c r="E57" s="43"/>
      <c r="K57" s="21"/>
      <c r="L57" s="21"/>
      <c r="M57" s="21"/>
      <c r="N57" s="21"/>
    </row>
    <row r="58">
      <c r="A58" s="131" t="s">
        <v>158</v>
      </c>
      <c r="B58" s="45" t="s">
        <v>212</v>
      </c>
      <c r="C58" s="45" t="s">
        <v>291</v>
      </c>
      <c r="D58" s="160" t="s">
        <v>292</v>
      </c>
      <c r="E58" s="166"/>
      <c r="K58" s="21"/>
      <c r="L58" s="21"/>
      <c r="M58" s="21"/>
      <c r="N58" s="21"/>
    </row>
    <row r="59">
      <c r="A59" s="131" t="s">
        <v>229</v>
      </c>
      <c r="B59" s="45" t="s">
        <v>223</v>
      </c>
      <c r="C59" s="45" t="s">
        <v>293</v>
      </c>
      <c r="D59" s="160" t="s">
        <v>294</v>
      </c>
      <c r="E59" s="43"/>
      <c r="K59" s="21"/>
      <c r="L59" s="21"/>
      <c r="M59" s="21"/>
      <c r="N59" s="21"/>
    </row>
    <row r="60">
      <c r="A60" s="131" t="s">
        <v>180</v>
      </c>
      <c r="B60" s="45" t="s">
        <v>235</v>
      </c>
      <c r="C60" s="45" t="s">
        <v>295</v>
      </c>
      <c r="D60" s="160" t="s">
        <v>296</v>
      </c>
      <c r="K60" s="21"/>
      <c r="L60" s="21"/>
      <c r="M60" s="21"/>
      <c r="N60" s="21"/>
    </row>
    <row r="61">
      <c r="A61" s="131" t="s">
        <v>176</v>
      </c>
      <c r="B61" s="45" t="s">
        <v>235</v>
      </c>
      <c r="C61" s="45" t="s">
        <v>297</v>
      </c>
      <c r="D61" s="160" t="s">
        <v>298</v>
      </c>
      <c r="K61" s="21"/>
      <c r="L61" s="21"/>
      <c r="M61" s="21"/>
      <c r="N61" s="21"/>
    </row>
    <row r="62">
      <c r="A62" s="131" t="s">
        <v>250</v>
      </c>
      <c r="B62" s="45" t="s">
        <v>64</v>
      </c>
      <c r="C62" s="45" t="s">
        <v>299</v>
      </c>
      <c r="D62" s="160" t="s">
        <v>300</v>
      </c>
      <c r="K62" s="21"/>
      <c r="L62" s="21"/>
      <c r="M62" s="21"/>
      <c r="N62" s="21"/>
    </row>
    <row r="63">
      <c r="A63" s="146" t="s">
        <v>127</v>
      </c>
      <c r="B63" s="161" t="s">
        <v>255</v>
      </c>
      <c r="C63" s="161" t="s">
        <v>301</v>
      </c>
      <c r="D63" s="163" t="s">
        <v>302</v>
      </c>
      <c r="K63" s="21"/>
      <c r="L63" s="21"/>
      <c r="M63" s="21"/>
      <c r="N63" s="21"/>
    </row>
    <row r="64">
      <c r="K64" s="21"/>
      <c r="L64" s="21"/>
      <c r="M64" s="21"/>
      <c r="N64" s="21"/>
    </row>
    <row r="65">
      <c r="K65" s="21"/>
      <c r="L65" s="21"/>
      <c r="M65" s="21"/>
      <c r="N65" s="21"/>
    </row>
    <row r="66">
      <c r="K66" s="21"/>
      <c r="L66" s="21"/>
      <c r="M66" s="21"/>
      <c r="N66" s="21"/>
    </row>
    <row r="67">
      <c r="K67" s="21"/>
      <c r="L67" s="21"/>
      <c r="M67" s="21"/>
      <c r="N67" s="21"/>
    </row>
    <row r="68">
      <c r="K68" s="21"/>
      <c r="L68" s="21"/>
      <c r="M68" s="21"/>
      <c r="N68" s="21"/>
    </row>
    <row r="69">
      <c r="K69" s="21"/>
      <c r="L69" s="21"/>
      <c r="M69" s="21"/>
      <c r="N69" s="21"/>
    </row>
    <row r="70">
      <c r="K70" s="21"/>
      <c r="L70" s="21"/>
      <c r="M70" s="21"/>
      <c r="N70" s="21"/>
    </row>
    <row r="71">
      <c r="K71" s="21"/>
      <c r="L71" s="21"/>
      <c r="M71" s="21"/>
      <c r="N71" s="21"/>
    </row>
    <row r="72">
      <c r="K72" s="21"/>
      <c r="L72" s="21"/>
      <c r="M72" s="21"/>
      <c r="N72" s="21"/>
    </row>
    <row r="73">
      <c r="K73" s="21"/>
      <c r="L73" s="21"/>
      <c r="M73" s="21"/>
      <c r="N73" s="21"/>
    </row>
    <row r="74">
      <c r="K74" s="21"/>
      <c r="L74" s="21"/>
      <c r="M74" s="21"/>
      <c r="N74" s="21"/>
    </row>
    <row r="75">
      <c r="K75" s="21"/>
      <c r="L75" s="21"/>
      <c r="M75" s="21"/>
      <c r="N75" s="21"/>
    </row>
    <row r="76">
      <c r="K76" s="21"/>
      <c r="L76" s="21"/>
      <c r="M76" s="21"/>
      <c r="N76" s="21"/>
    </row>
    <row r="77">
      <c r="K77" s="21"/>
      <c r="L77" s="21"/>
      <c r="M77" s="21"/>
      <c r="N77" s="21"/>
    </row>
    <row r="78">
      <c r="K78" s="21"/>
      <c r="L78" s="21"/>
      <c r="M78" s="21"/>
      <c r="N78" s="21"/>
    </row>
    <row r="79">
      <c r="K79" s="21"/>
      <c r="L79" s="21"/>
      <c r="M79" s="21"/>
      <c r="N79" s="21"/>
    </row>
    <row r="80">
      <c r="K80" s="21"/>
      <c r="L80" s="21"/>
      <c r="M80" s="21"/>
      <c r="N80" s="21"/>
    </row>
    <row r="81">
      <c r="K81" s="21"/>
      <c r="L81" s="21"/>
      <c r="M81" s="21"/>
      <c r="N81" s="21"/>
    </row>
    <row r="82">
      <c r="K82" s="21"/>
      <c r="L82" s="21"/>
      <c r="M82" s="21"/>
      <c r="N82" s="21"/>
    </row>
    <row r="83">
      <c r="K83" s="21"/>
      <c r="L83" s="21"/>
      <c r="M83" s="21"/>
      <c r="N83" s="21"/>
    </row>
    <row r="84">
      <c r="K84" s="21"/>
      <c r="L84" s="21"/>
      <c r="M84" s="21"/>
      <c r="N84" s="21"/>
    </row>
    <row r="85">
      <c r="K85" s="21"/>
      <c r="L85" s="21"/>
      <c r="M85" s="21"/>
      <c r="N85" s="21"/>
    </row>
    <row r="86">
      <c r="K86" s="21"/>
      <c r="L86" s="21"/>
      <c r="M86" s="21"/>
      <c r="N86" s="21"/>
    </row>
    <row r="87">
      <c r="K87" s="21"/>
      <c r="L87" s="21"/>
      <c r="M87" s="21"/>
      <c r="N87" s="21"/>
    </row>
    <row r="88">
      <c r="K88" s="21"/>
      <c r="L88" s="21"/>
      <c r="M88" s="21"/>
      <c r="N88" s="21"/>
    </row>
    <row r="89">
      <c r="K89" s="21"/>
      <c r="L89" s="21"/>
      <c r="M89" s="21"/>
      <c r="N89" s="21"/>
    </row>
    <row r="90">
      <c r="K90" s="21"/>
      <c r="L90" s="21"/>
      <c r="M90" s="21"/>
      <c r="N90" s="21"/>
    </row>
    <row r="91">
      <c r="K91" s="21"/>
      <c r="L91" s="21"/>
      <c r="M91" s="21"/>
      <c r="N91" s="21"/>
    </row>
    <row r="92">
      <c r="K92" s="21"/>
      <c r="L92" s="21"/>
      <c r="M92" s="21"/>
      <c r="N92" s="21"/>
    </row>
    <row r="93">
      <c r="K93" s="21"/>
      <c r="L93" s="21"/>
      <c r="M93" s="21"/>
      <c r="N93" s="21"/>
    </row>
    <row r="94">
      <c r="K94" s="21"/>
      <c r="L94" s="21"/>
      <c r="M94" s="21"/>
      <c r="N94" s="21"/>
    </row>
    <row r="95">
      <c r="K95" s="21"/>
      <c r="L95" s="21"/>
      <c r="M95" s="21"/>
      <c r="N95" s="21"/>
    </row>
    <row r="96">
      <c r="K96" s="21"/>
      <c r="L96" s="21"/>
      <c r="M96" s="21"/>
      <c r="N96" s="21"/>
    </row>
    <row r="97">
      <c r="K97" s="21"/>
      <c r="L97" s="21"/>
      <c r="M97" s="21"/>
      <c r="N97" s="21"/>
    </row>
    <row r="98">
      <c r="K98" s="21"/>
      <c r="L98" s="21"/>
      <c r="M98" s="21"/>
      <c r="N98" s="21"/>
    </row>
    <row r="99">
      <c r="K99" s="21"/>
      <c r="L99" s="21"/>
      <c r="M99" s="21"/>
      <c r="N99" s="21"/>
    </row>
    <row r="100">
      <c r="K100" s="21"/>
      <c r="L100" s="21"/>
      <c r="M100" s="21"/>
      <c r="N100" s="21"/>
    </row>
    <row r="101">
      <c r="K101" s="21"/>
      <c r="L101" s="21"/>
      <c r="M101" s="21"/>
      <c r="N101" s="21"/>
    </row>
    <row r="102">
      <c r="K102" s="21"/>
      <c r="L102" s="21"/>
      <c r="M102" s="21"/>
      <c r="N102" s="21"/>
    </row>
    <row r="103">
      <c r="K103" s="21"/>
      <c r="L103" s="21"/>
      <c r="M103" s="21"/>
      <c r="N103" s="21"/>
    </row>
    <row r="104">
      <c r="K104" s="21"/>
      <c r="L104" s="21"/>
      <c r="M104" s="21"/>
      <c r="N104" s="21"/>
    </row>
    <row r="105">
      <c r="K105" s="21"/>
      <c r="L105" s="21"/>
      <c r="M105" s="21"/>
      <c r="N105" s="21"/>
    </row>
    <row r="106">
      <c r="K106" s="21"/>
      <c r="L106" s="21"/>
      <c r="M106" s="21"/>
      <c r="N106" s="21"/>
    </row>
    <row r="107">
      <c r="K107" s="21"/>
      <c r="L107" s="21"/>
      <c r="M107" s="21"/>
      <c r="N107" s="21"/>
    </row>
    <row r="108">
      <c r="K108" s="21"/>
      <c r="L108" s="21"/>
      <c r="M108" s="21"/>
      <c r="N108" s="21"/>
    </row>
    <row r="109">
      <c r="K109" s="21"/>
      <c r="L109" s="21"/>
      <c r="M109" s="21"/>
      <c r="N109" s="21"/>
    </row>
    <row r="110">
      <c r="K110" s="21"/>
      <c r="L110" s="21"/>
      <c r="M110" s="21"/>
      <c r="N110" s="21"/>
    </row>
    <row r="111">
      <c r="K111" s="21"/>
      <c r="L111" s="21"/>
      <c r="M111" s="21"/>
      <c r="N111" s="21"/>
    </row>
    <row r="112">
      <c r="K112" s="21"/>
      <c r="L112" s="21"/>
      <c r="M112" s="21"/>
      <c r="N112" s="21"/>
    </row>
    <row r="113">
      <c r="K113" s="21"/>
      <c r="L113" s="21"/>
      <c r="M113" s="21"/>
      <c r="N113" s="21"/>
    </row>
    <row r="114">
      <c r="K114" s="21"/>
      <c r="L114" s="21"/>
      <c r="M114" s="21"/>
      <c r="N114" s="21"/>
    </row>
    <row r="115">
      <c r="K115" s="21"/>
      <c r="L115" s="21"/>
      <c r="M115" s="21"/>
      <c r="N115" s="21"/>
    </row>
    <row r="116">
      <c r="K116" s="21"/>
      <c r="L116" s="21"/>
      <c r="M116" s="21"/>
      <c r="N116" s="21"/>
    </row>
    <row r="117">
      <c r="K117" s="21"/>
      <c r="L117" s="21"/>
      <c r="M117" s="21"/>
      <c r="N117" s="21"/>
    </row>
    <row r="118">
      <c r="K118" s="21"/>
      <c r="L118" s="21"/>
      <c r="M118" s="21"/>
      <c r="N118" s="21"/>
    </row>
    <row r="119">
      <c r="K119" s="21"/>
      <c r="L119" s="21"/>
      <c r="M119" s="21"/>
      <c r="N119" s="21"/>
    </row>
    <row r="120">
      <c r="K120" s="21"/>
      <c r="L120" s="21"/>
      <c r="M120" s="21"/>
      <c r="N120" s="21"/>
    </row>
    <row r="121">
      <c r="K121" s="21"/>
      <c r="L121" s="21"/>
      <c r="M121" s="21"/>
      <c r="N121" s="21"/>
    </row>
    <row r="122">
      <c r="K122" s="21"/>
      <c r="L122" s="21"/>
      <c r="M122" s="21"/>
      <c r="N122" s="21"/>
    </row>
    <row r="123">
      <c r="K123" s="21"/>
      <c r="L123" s="21"/>
      <c r="M123" s="21"/>
      <c r="N123" s="21"/>
    </row>
    <row r="124">
      <c r="K124" s="21"/>
      <c r="L124" s="21"/>
      <c r="M124" s="21"/>
      <c r="N124" s="21"/>
    </row>
    <row r="125">
      <c r="K125" s="21"/>
      <c r="L125" s="21"/>
      <c r="M125" s="21"/>
      <c r="N125" s="21"/>
    </row>
    <row r="126">
      <c r="K126" s="21"/>
      <c r="L126" s="21"/>
      <c r="M126" s="21"/>
      <c r="N126" s="21"/>
    </row>
    <row r="127">
      <c r="K127" s="21"/>
      <c r="L127" s="21"/>
      <c r="M127" s="21"/>
      <c r="N127" s="21"/>
    </row>
    <row r="128">
      <c r="K128" s="21"/>
      <c r="L128" s="21"/>
      <c r="M128" s="21"/>
      <c r="N128" s="21"/>
    </row>
    <row r="129">
      <c r="K129" s="21"/>
      <c r="L129" s="21"/>
      <c r="M129" s="21"/>
      <c r="N129" s="21"/>
    </row>
    <row r="130">
      <c r="K130" s="21"/>
      <c r="L130" s="21"/>
      <c r="M130" s="21"/>
      <c r="N130" s="21"/>
    </row>
    <row r="131">
      <c r="K131" s="21"/>
      <c r="L131" s="21"/>
      <c r="M131" s="21"/>
      <c r="N131" s="21"/>
    </row>
    <row r="132">
      <c r="K132" s="21"/>
      <c r="L132" s="21"/>
      <c r="M132" s="21"/>
      <c r="N132" s="21"/>
    </row>
    <row r="133">
      <c r="K133" s="21"/>
      <c r="L133" s="21"/>
      <c r="M133" s="21"/>
      <c r="N133" s="21"/>
    </row>
    <row r="134">
      <c r="K134" s="21"/>
      <c r="L134" s="21"/>
      <c r="M134" s="21"/>
      <c r="N134" s="21"/>
    </row>
    <row r="135">
      <c r="K135" s="21"/>
      <c r="L135" s="21"/>
      <c r="M135" s="21"/>
      <c r="N135" s="21"/>
    </row>
    <row r="136">
      <c r="K136" s="21"/>
      <c r="L136" s="21"/>
      <c r="M136" s="21"/>
      <c r="N136" s="21"/>
    </row>
    <row r="137">
      <c r="K137" s="21"/>
      <c r="L137" s="21"/>
      <c r="M137" s="21"/>
      <c r="N137" s="21"/>
    </row>
    <row r="138">
      <c r="K138" s="21"/>
      <c r="L138" s="21"/>
      <c r="M138" s="21"/>
      <c r="N138" s="21"/>
    </row>
    <row r="139">
      <c r="K139" s="21"/>
      <c r="L139" s="21"/>
      <c r="M139" s="21"/>
      <c r="N139" s="21"/>
    </row>
    <row r="140">
      <c r="K140" s="21"/>
      <c r="L140" s="21"/>
      <c r="M140" s="21"/>
      <c r="N140" s="21"/>
    </row>
    <row r="141">
      <c r="K141" s="21"/>
      <c r="L141" s="21"/>
      <c r="M141" s="21"/>
      <c r="N141" s="21"/>
    </row>
    <row r="142">
      <c r="K142" s="21"/>
      <c r="L142" s="21"/>
      <c r="M142" s="21"/>
      <c r="N142" s="21"/>
    </row>
    <row r="143">
      <c r="K143" s="21"/>
      <c r="L143" s="21"/>
      <c r="M143" s="21"/>
      <c r="N143" s="21"/>
    </row>
    <row r="144">
      <c r="K144" s="21"/>
      <c r="L144" s="21"/>
      <c r="M144" s="21"/>
      <c r="N144" s="21"/>
    </row>
    <row r="145">
      <c r="K145" s="21"/>
      <c r="L145" s="21"/>
      <c r="M145" s="21"/>
      <c r="N145" s="21"/>
    </row>
    <row r="146">
      <c r="K146" s="21"/>
      <c r="L146" s="21"/>
      <c r="M146" s="21"/>
      <c r="N146" s="21"/>
    </row>
    <row r="147">
      <c r="K147" s="21"/>
      <c r="L147" s="21"/>
      <c r="M147" s="21"/>
      <c r="N147" s="21"/>
    </row>
    <row r="148">
      <c r="K148" s="21"/>
      <c r="L148" s="21"/>
      <c r="M148" s="21"/>
      <c r="N148" s="21"/>
    </row>
    <row r="149">
      <c r="K149" s="21"/>
      <c r="L149" s="21"/>
      <c r="M149" s="21"/>
      <c r="N149" s="21"/>
    </row>
    <row r="150">
      <c r="K150" s="21"/>
      <c r="L150" s="21"/>
      <c r="M150" s="21"/>
      <c r="N150" s="21"/>
    </row>
    <row r="151">
      <c r="K151" s="21"/>
      <c r="L151" s="21"/>
      <c r="M151" s="21"/>
      <c r="N151" s="21"/>
    </row>
    <row r="152">
      <c r="K152" s="21"/>
      <c r="L152" s="21"/>
      <c r="M152" s="21"/>
      <c r="N152" s="21"/>
    </row>
    <row r="153">
      <c r="K153" s="21"/>
      <c r="L153" s="21"/>
      <c r="M153" s="21"/>
      <c r="N153" s="21"/>
    </row>
    <row r="154">
      <c r="K154" s="21"/>
      <c r="L154" s="21"/>
      <c r="M154" s="21"/>
      <c r="N154" s="21"/>
    </row>
    <row r="155">
      <c r="K155" s="21"/>
      <c r="L155" s="21"/>
      <c r="M155" s="21"/>
      <c r="N155" s="21"/>
    </row>
    <row r="156">
      <c r="K156" s="21"/>
      <c r="L156" s="21"/>
      <c r="M156" s="21"/>
      <c r="N156" s="21"/>
    </row>
    <row r="157">
      <c r="K157" s="21"/>
      <c r="L157" s="21"/>
      <c r="M157" s="21"/>
      <c r="N157" s="21"/>
    </row>
    <row r="158">
      <c r="K158" s="21"/>
      <c r="L158" s="21"/>
      <c r="M158" s="21"/>
      <c r="N158" s="21"/>
    </row>
    <row r="159">
      <c r="K159" s="21"/>
      <c r="L159" s="21"/>
      <c r="M159" s="21"/>
      <c r="N159" s="21"/>
    </row>
    <row r="160">
      <c r="K160" s="21"/>
      <c r="L160" s="21"/>
      <c r="M160" s="21"/>
      <c r="N160" s="21"/>
    </row>
    <row r="161">
      <c r="K161" s="21"/>
      <c r="L161" s="21"/>
      <c r="M161" s="21"/>
      <c r="N161" s="21"/>
    </row>
    <row r="162">
      <c r="K162" s="21"/>
      <c r="L162" s="21"/>
      <c r="M162" s="21"/>
      <c r="N162" s="21"/>
    </row>
    <row r="163">
      <c r="K163" s="21"/>
      <c r="L163" s="21"/>
      <c r="M163" s="21"/>
      <c r="N163" s="21"/>
    </row>
    <row r="164">
      <c r="K164" s="21"/>
      <c r="L164" s="21"/>
      <c r="M164" s="21"/>
      <c r="N164" s="21"/>
    </row>
    <row r="165">
      <c r="K165" s="21"/>
      <c r="L165" s="21"/>
      <c r="M165" s="21"/>
      <c r="N165" s="21"/>
    </row>
    <row r="166">
      <c r="K166" s="21"/>
      <c r="L166" s="21"/>
      <c r="M166" s="21"/>
      <c r="N166" s="21"/>
    </row>
    <row r="167">
      <c r="K167" s="21"/>
      <c r="L167" s="21"/>
      <c r="M167" s="21"/>
      <c r="N167" s="21"/>
    </row>
    <row r="168">
      <c r="K168" s="21"/>
      <c r="L168" s="21"/>
      <c r="M168" s="21"/>
      <c r="N168" s="21"/>
    </row>
    <row r="169">
      <c r="K169" s="21"/>
      <c r="L169" s="21"/>
      <c r="M169" s="21"/>
      <c r="N169" s="21"/>
    </row>
    <row r="170">
      <c r="K170" s="21"/>
      <c r="L170" s="21"/>
      <c r="M170" s="21"/>
      <c r="N170" s="21"/>
    </row>
    <row r="171">
      <c r="K171" s="21"/>
      <c r="L171" s="21"/>
      <c r="M171" s="21"/>
      <c r="N171" s="21"/>
    </row>
    <row r="172">
      <c r="K172" s="21"/>
      <c r="L172" s="21"/>
      <c r="M172" s="21"/>
      <c r="N172" s="21"/>
    </row>
    <row r="173">
      <c r="K173" s="21"/>
      <c r="L173" s="21"/>
      <c r="M173" s="21"/>
      <c r="N173" s="21"/>
    </row>
    <row r="174">
      <c r="K174" s="21"/>
      <c r="L174" s="21"/>
      <c r="M174" s="21"/>
      <c r="N174" s="21"/>
    </row>
    <row r="175">
      <c r="K175" s="21"/>
      <c r="L175" s="21"/>
      <c r="M175" s="21"/>
      <c r="N175" s="21"/>
    </row>
    <row r="176">
      <c r="K176" s="21"/>
      <c r="L176" s="21"/>
      <c r="M176" s="21"/>
      <c r="N176" s="21"/>
    </row>
    <row r="177">
      <c r="K177" s="21"/>
      <c r="L177" s="21"/>
      <c r="M177" s="21"/>
      <c r="N177" s="21"/>
    </row>
    <row r="178">
      <c r="K178" s="21"/>
      <c r="L178" s="21"/>
      <c r="M178" s="21"/>
      <c r="N178" s="21"/>
    </row>
    <row r="179">
      <c r="K179" s="21"/>
      <c r="L179" s="21"/>
      <c r="M179" s="21"/>
      <c r="N179" s="21"/>
    </row>
    <row r="180">
      <c r="K180" s="21"/>
      <c r="L180" s="21"/>
      <c r="M180" s="21"/>
      <c r="N180" s="21"/>
    </row>
    <row r="181">
      <c r="K181" s="21"/>
      <c r="L181" s="21"/>
      <c r="M181" s="21"/>
      <c r="N181" s="21"/>
    </row>
    <row r="182">
      <c r="K182" s="21"/>
      <c r="L182" s="21"/>
      <c r="M182" s="21"/>
      <c r="N182" s="21"/>
    </row>
    <row r="183">
      <c r="K183" s="21"/>
      <c r="L183" s="21"/>
      <c r="M183" s="21"/>
      <c r="N183" s="21"/>
    </row>
    <row r="184">
      <c r="K184" s="21"/>
      <c r="L184" s="21"/>
      <c r="M184" s="21"/>
      <c r="N184" s="21"/>
    </row>
    <row r="185">
      <c r="K185" s="21"/>
      <c r="L185" s="21"/>
      <c r="M185" s="21"/>
      <c r="N185" s="21"/>
    </row>
    <row r="186">
      <c r="K186" s="21"/>
      <c r="L186" s="21"/>
      <c r="M186" s="21"/>
      <c r="N186" s="21"/>
    </row>
    <row r="187">
      <c r="K187" s="21"/>
      <c r="L187" s="21"/>
      <c r="M187" s="21"/>
      <c r="N187" s="21"/>
    </row>
    <row r="188">
      <c r="K188" s="21"/>
      <c r="L188" s="21"/>
      <c r="M188" s="21"/>
      <c r="N188" s="21"/>
    </row>
    <row r="189">
      <c r="K189" s="21"/>
      <c r="L189" s="21"/>
      <c r="M189" s="21"/>
      <c r="N189" s="21"/>
    </row>
    <row r="190">
      <c r="K190" s="21"/>
      <c r="L190" s="21"/>
      <c r="M190" s="21"/>
      <c r="N190" s="21"/>
    </row>
    <row r="191">
      <c r="K191" s="21"/>
      <c r="L191" s="21"/>
      <c r="M191" s="21"/>
      <c r="N191" s="21"/>
    </row>
    <row r="192">
      <c r="K192" s="21"/>
      <c r="L192" s="21"/>
      <c r="M192" s="21"/>
      <c r="N192" s="21"/>
    </row>
    <row r="193">
      <c r="K193" s="21"/>
      <c r="L193" s="21"/>
      <c r="M193" s="21"/>
      <c r="N193" s="21"/>
    </row>
    <row r="194">
      <c r="K194" s="21"/>
      <c r="L194" s="21"/>
      <c r="M194" s="21"/>
      <c r="N194" s="21"/>
    </row>
    <row r="195">
      <c r="K195" s="21"/>
      <c r="L195" s="21"/>
      <c r="M195" s="21"/>
      <c r="N195" s="21"/>
    </row>
    <row r="196">
      <c r="K196" s="21"/>
      <c r="L196" s="21"/>
      <c r="M196" s="21"/>
      <c r="N196" s="21"/>
    </row>
    <row r="197">
      <c r="K197" s="21"/>
      <c r="L197" s="21"/>
      <c r="M197" s="21"/>
      <c r="N197" s="21"/>
    </row>
    <row r="198">
      <c r="K198" s="21"/>
      <c r="L198" s="21"/>
      <c r="M198" s="21"/>
      <c r="N198" s="21"/>
    </row>
    <row r="199">
      <c r="K199" s="21"/>
      <c r="L199" s="21"/>
      <c r="M199" s="21"/>
      <c r="N199" s="21"/>
    </row>
    <row r="200">
      <c r="K200" s="21"/>
      <c r="L200" s="21"/>
      <c r="M200" s="21"/>
      <c r="N200" s="21"/>
    </row>
    <row r="201">
      <c r="K201" s="21"/>
      <c r="L201" s="21"/>
      <c r="M201" s="21"/>
      <c r="N201" s="21"/>
    </row>
    <row r="202">
      <c r="K202" s="21"/>
      <c r="L202" s="21"/>
      <c r="M202" s="21"/>
      <c r="N202" s="21"/>
    </row>
    <row r="203">
      <c r="K203" s="21"/>
      <c r="L203" s="21"/>
      <c r="M203" s="21"/>
      <c r="N203" s="21"/>
    </row>
    <row r="204">
      <c r="K204" s="21"/>
      <c r="L204" s="21"/>
      <c r="M204" s="21"/>
      <c r="N204" s="21"/>
    </row>
    <row r="205">
      <c r="K205" s="21"/>
      <c r="L205" s="21"/>
      <c r="M205" s="21"/>
      <c r="N205" s="21"/>
    </row>
    <row r="206">
      <c r="K206" s="21"/>
      <c r="L206" s="21"/>
      <c r="M206" s="21"/>
      <c r="N206" s="21"/>
    </row>
    <row r="207">
      <c r="K207" s="21"/>
      <c r="L207" s="21"/>
      <c r="M207" s="21"/>
      <c r="N207" s="21"/>
    </row>
    <row r="208">
      <c r="K208" s="21"/>
      <c r="L208" s="21"/>
      <c r="M208" s="21"/>
      <c r="N208" s="21"/>
    </row>
    <row r="209">
      <c r="K209" s="21"/>
      <c r="L209" s="21"/>
      <c r="M209" s="21"/>
      <c r="N209" s="21"/>
    </row>
    <row r="210">
      <c r="K210" s="21"/>
      <c r="L210" s="21"/>
      <c r="M210" s="21"/>
      <c r="N210" s="21"/>
    </row>
    <row r="211">
      <c r="K211" s="21"/>
      <c r="L211" s="21"/>
      <c r="M211" s="21"/>
      <c r="N211" s="21"/>
    </row>
    <row r="212">
      <c r="K212" s="21"/>
      <c r="L212" s="21"/>
      <c r="M212" s="21"/>
      <c r="N212" s="21"/>
    </row>
    <row r="213">
      <c r="K213" s="21"/>
      <c r="L213" s="21"/>
      <c r="M213" s="21"/>
      <c r="N213" s="21"/>
    </row>
    <row r="214">
      <c r="K214" s="21"/>
      <c r="L214" s="21"/>
      <c r="M214" s="21"/>
      <c r="N214" s="21"/>
    </row>
    <row r="215">
      <c r="K215" s="21"/>
      <c r="L215" s="21"/>
      <c r="M215" s="21"/>
      <c r="N215" s="21"/>
    </row>
    <row r="216">
      <c r="K216" s="21"/>
      <c r="L216" s="21"/>
      <c r="M216" s="21"/>
      <c r="N216" s="21"/>
    </row>
    <row r="217">
      <c r="K217" s="21"/>
      <c r="L217" s="21"/>
      <c r="M217" s="21"/>
      <c r="N217" s="21"/>
    </row>
    <row r="218">
      <c r="K218" s="21"/>
      <c r="L218" s="21"/>
      <c r="M218" s="21"/>
      <c r="N218" s="21"/>
    </row>
    <row r="219">
      <c r="K219" s="21"/>
      <c r="L219" s="21"/>
      <c r="M219" s="21"/>
      <c r="N219" s="21"/>
    </row>
    <row r="220">
      <c r="K220" s="21"/>
      <c r="L220" s="21"/>
      <c r="M220" s="21"/>
      <c r="N220" s="21"/>
    </row>
    <row r="221">
      <c r="K221" s="21"/>
      <c r="L221" s="21"/>
      <c r="M221" s="21"/>
      <c r="N221" s="21"/>
    </row>
    <row r="222">
      <c r="K222" s="21"/>
      <c r="L222" s="21"/>
      <c r="M222" s="21"/>
      <c r="N222" s="21"/>
    </row>
    <row r="223">
      <c r="K223" s="21"/>
      <c r="L223" s="21"/>
      <c r="M223" s="21"/>
      <c r="N223" s="21"/>
    </row>
    <row r="224">
      <c r="K224" s="21"/>
      <c r="L224" s="21"/>
      <c r="M224" s="21"/>
      <c r="N224" s="21"/>
    </row>
    <row r="225">
      <c r="K225" s="21"/>
      <c r="L225" s="21"/>
      <c r="M225" s="21"/>
      <c r="N225" s="21"/>
    </row>
    <row r="226">
      <c r="K226" s="21"/>
      <c r="L226" s="21"/>
      <c r="M226" s="21"/>
      <c r="N226" s="21"/>
    </row>
    <row r="227">
      <c r="K227" s="21"/>
      <c r="L227" s="21"/>
      <c r="M227" s="21"/>
      <c r="N227" s="21"/>
    </row>
    <row r="228">
      <c r="K228" s="21"/>
      <c r="L228" s="21"/>
      <c r="M228" s="21"/>
      <c r="N228" s="21"/>
    </row>
    <row r="229">
      <c r="K229" s="21"/>
      <c r="L229" s="21"/>
      <c r="M229" s="21"/>
      <c r="N229" s="21"/>
    </row>
    <row r="230">
      <c r="K230" s="21"/>
      <c r="L230" s="21"/>
      <c r="M230" s="21"/>
      <c r="N230" s="21"/>
    </row>
    <row r="231">
      <c r="K231" s="21"/>
      <c r="L231" s="21"/>
      <c r="M231" s="21"/>
      <c r="N231" s="21"/>
    </row>
    <row r="232">
      <c r="K232" s="21"/>
      <c r="L232" s="21"/>
      <c r="M232" s="21"/>
      <c r="N232" s="21"/>
    </row>
    <row r="233">
      <c r="K233" s="21"/>
      <c r="L233" s="21"/>
      <c r="M233" s="21"/>
      <c r="N233" s="21"/>
    </row>
    <row r="234">
      <c r="K234" s="21"/>
      <c r="L234" s="21"/>
      <c r="M234" s="21"/>
      <c r="N234" s="21"/>
    </row>
    <row r="235">
      <c r="K235" s="21"/>
      <c r="L235" s="21"/>
      <c r="M235" s="21"/>
      <c r="N235" s="21"/>
    </row>
    <row r="236">
      <c r="K236" s="21"/>
      <c r="L236" s="21"/>
      <c r="M236" s="21"/>
      <c r="N236" s="21"/>
    </row>
    <row r="237">
      <c r="K237" s="21"/>
      <c r="L237" s="21"/>
      <c r="M237" s="21"/>
      <c r="N237" s="21"/>
    </row>
    <row r="238">
      <c r="K238" s="21"/>
      <c r="L238" s="21"/>
      <c r="M238" s="21"/>
      <c r="N238" s="21"/>
    </row>
    <row r="239">
      <c r="K239" s="21"/>
      <c r="L239" s="21"/>
      <c r="M239" s="21"/>
      <c r="N239" s="21"/>
    </row>
    <row r="240">
      <c r="K240" s="21"/>
      <c r="L240" s="21"/>
      <c r="M240" s="21"/>
      <c r="N240" s="21"/>
    </row>
    <row r="241">
      <c r="K241" s="21"/>
      <c r="L241" s="21"/>
      <c r="M241" s="21"/>
      <c r="N241" s="21"/>
    </row>
    <row r="242">
      <c r="K242" s="21"/>
      <c r="L242" s="21"/>
      <c r="M242" s="21"/>
      <c r="N242" s="21"/>
    </row>
    <row r="243">
      <c r="K243" s="21"/>
      <c r="L243" s="21"/>
      <c r="M243" s="21"/>
      <c r="N243" s="21"/>
    </row>
    <row r="244">
      <c r="K244" s="21"/>
      <c r="L244" s="21"/>
      <c r="M244" s="21"/>
      <c r="N244" s="21"/>
    </row>
    <row r="245">
      <c r="K245" s="21"/>
      <c r="L245" s="21"/>
      <c r="M245" s="21"/>
      <c r="N245" s="21"/>
    </row>
    <row r="246">
      <c r="K246" s="21"/>
      <c r="L246" s="21"/>
      <c r="M246" s="21"/>
      <c r="N246" s="21"/>
    </row>
    <row r="247">
      <c r="K247" s="21"/>
      <c r="L247" s="21"/>
      <c r="M247" s="21"/>
      <c r="N247" s="21"/>
    </row>
    <row r="248">
      <c r="K248" s="21"/>
      <c r="L248" s="21"/>
      <c r="M248" s="21"/>
      <c r="N248" s="21"/>
    </row>
    <row r="249">
      <c r="K249" s="21"/>
      <c r="L249" s="21"/>
      <c r="M249" s="21"/>
      <c r="N249" s="21"/>
    </row>
    <row r="250">
      <c r="K250" s="21"/>
      <c r="L250" s="21"/>
      <c r="M250" s="21"/>
      <c r="N250" s="21"/>
    </row>
    <row r="251">
      <c r="K251" s="21"/>
      <c r="L251" s="21"/>
      <c r="M251" s="21"/>
      <c r="N251" s="21"/>
    </row>
    <row r="252">
      <c r="K252" s="21"/>
      <c r="L252" s="21"/>
      <c r="M252" s="21"/>
      <c r="N252" s="21"/>
    </row>
    <row r="253">
      <c r="K253" s="21"/>
      <c r="L253" s="21"/>
      <c r="M253" s="21"/>
      <c r="N253" s="21"/>
    </row>
    <row r="254">
      <c r="K254" s="21"/>
      <c r="L254" s="21"/>
      <c r="M254" s="21"/>
      <c r="N254" s="21"/>
    </row>
    <row r="255">
      <c r="K255" s="21"/>
      <c r="L255" s="21"/>
      <c r="M255" s="21"/>
      <c r="N255" s="21"/>
    </row>
    <row r="256">
      <c r="K256" s="21"/>
      <c r="L256" s="21"/>
      <c r="M256" s="21"/>
      <c r="N256" s="21"/>
    </row>
    <row r="257">
      <c r="K257" s="21"/>
      <c r="L257" s="21"/>
      <c r="M257" s="21"/>
      <c r="N257" s="21"/>
    </row>
    <row r="258">
      <c r="K258" s="21"/>
      <c r="L258" s="21"/>
      <c r="M258" s="21"/>
      <c r="N258" s="21"/>
    </row>
    <row r="259">
      <c r="K259" s="21"/>
      <c r="L259" s="21"/>
      <c r="M259" s="21"/>
      <c r="N259" s="21"/>
    </row>
    <row r="260">
      <c r="K260" s="21"/>
      <c r="L260" s="21"/>
      <c r="M260" s="21"/>
      <c r="N260" s="21"/>
    </row>
    <row r="261">
      <c r="K261" s="21"/>
      <c r="L261" s="21"/>
      <c r="M261" s="21"/>
      <c r="N261" s="21"/>
    </row>
    <row r="262">
      <c r="K262" s="21"/>
      <c r="L262" s="21"/>
      <c r="M262" s="21"/>
      <c r="N262" s="21"/>
    </row>
    <row r="263">
      <c r="K263" s="21"/>
      <c r="L263" s="21"/>
      <c r="M263" s="21"/>
      <c r="N263" s="21"/>
    </row>
    <row r="264">
      <c r="K264" s="21"/>
      <c r="L264" s="21"/>
      <c r="M264" s="21"/>
      <c r="N264" s="21"/>
    </row>
    <row r="265">
      <c r="K265" s="21"/>
      <c r="L265" s="21"/>
      <c r="M265" s="21"/>
      <c r="N265" s="21"/>
    </row>
    <row r="266">
      <c r="K266" s="21"/>
      <c r="L266" s="21"/>
      <c r="M266" s="21"/>
      <c r="N266" s="21"/>
    </row>
    <row r="267">
      <c r="K267" s="21"/>
      <c r="L267" s="21"/>
      <c r="M267" s="21"/>
      <c r="N267" s="21"/>
    </row>
    <row r="268">
      <c r="K268" s="21"/>
      <c r="L268" s="21"/>
      <c r="M268" s="21"/>
      <c r="N268" s="21"/>
    </row>
    <row r="269">
      <c r="K269" s="21"/>
      <c r="L269" s="21"/>
      <c r="M269" s="21"/>
      <c r="N269" s="21"/>
    </row>
    <row r="270">
      <c r="K270" s="21"/>
      <c r="L270" s="21"/>
      <c r="M270" s="21"/>
      <c r="N270" s="21"/>
    </row>
    <row r="271">
      <c r="K271" s="21"/>
      <c r="L271" s="21"/>
      <c r="M271" s="21"/>
      <c r="N271" s="21"/>
    </row>
    <row r="272">
      <c r="K272" s="21"/>
      <c r="L272" s="21"/>
      <c r="M272" s="21"/>
      <c r="N272" s="21"/>
    </row>
    <row r="273">
      <c r="K273" s="21"/>
      <c r="L273" s="21"/>
      <c r="M273" s="21"/>
      <c r="N273" s="21"/>
    </row>
    <row r="274">
      <c r="K274" s="21"/>
      <c r="L274" s="21"/>
      <c r="M274" s="21"/>
      <c r="N274" s="21"/>
    </row>
    <row r="275">
      <c r="K275" s="21"/>
      <c r="L275" s="21"/>
      <c r="M275" s="21"/>
      <c r="N275" s="21"/>
    </row>
    <row r="276">
      <c r="K276" s="21"/>
      <c r="L276" s="21"/>
      <c r="M276" s="21"/>
      <c r="N276" s="21"/>
    </row>
    <row r="277">
      <c r="K277" s="21"/>
      <c r="L277" s="21"/>
      <c r="M277" s="21"/>
      <c r="N277" s="21"/>
    </row>
    <row r="278">
      <c r="K278" s="21"/>
      <c r="L278" s="21"/>
      <c r="M278" s="21"/>
      <c r="N278" s="21"/>
    </row>
    <row r="279">
      <c r="K279" s="21"/>
      <c r="L279" s="21"/>
      <c r="M279" s="21"/>
      <c r="N279" s="21"/>
    </row>
    <row r="280">
      <c r="K280" s="21"/>
      <c r="L280" s="21"/>
      <c r="M280" s="21"/>
      <c r="N280" s="21"/>
    </row>
    <row r="281">
      <c r="K281" s="21"/>
      <c r="L281" s="21"/>
      <c r="M281" s="21"/>
      <c r="N281" s="21"/>
    </row>
    <row r="282">
      <c r="K282" s="21"/>
      <c r="L282" s="21"/>
      <c r="M282" s="21"/>
      <c r="N282" s="21"/>
    </row>
    <row r="283">
      <c r="K283" s="21"/>
      <c r="L283" s="21"/>
      <c r="M283" s="21"/>
      <c r="N283" s="21"/>
    </row>
    <row r="284">
      <c r="K284" s="21"/>
      <c r="L284" s="21"/>
      <c r="M284" s="21"/>
      <c r="N284" s="21"/>
    </row>
    <row r="285">
      <c r="K285" s="21"/>
      <c r="L285" s="21"/>
      <c r="M285" s="21"/>
      <c r="N285" s="21"/>
    </row>
    <row r="286">
      <c r="K286" s="21"/>
      <c r="L286" s="21"/>
      <c r="M286" s="21"/>
      <c r="N286" s="21"/>
    </row>
    <row r="287">
      <c r="K287" s="21"/>
      <c r="L287" s="21"/>
      <c r="M287" s="21"/>
      <c r="N287" s="21"/>
    </row>
    <row r="288">
      <c r="K288" s="21"/>
      <c r="L288" s="21"/>
      <c r="M288" s="21"/>
      <c r="N288" s="21"/>
    </row>
    <row r="289">
      <c r="K289" s="21"/>
      <c r="L289" s="21"/>
      <c r="M289" s="21"/>
      <c r="N289" s="21"/>
    </row>
    <row r="290">
      <c r="K290" s="21"/>
      <c r="L290" s="21"/>
      <c r="M290" s="21"/>
      <c r="N290" s="21"/>
    </row>
    <row r="291">
      <c r="K291" s="21"/>
      <c r="L291" s="21"/>
      <c r="M291" s="21"/>
      <c r="N291" s="21"/>
    </row>
    <row r="292">
      <c r="K292" s="21"/>
      <c r="L292" s="21"/>
      <c r="M292" s="21"/>
      <c r="N292" s="21"/>
    </row>
    <row r="293">
      <c r="K293" s="21"/>
      <c r="L293" s="21"/>
      <c r="M293" s="21"/>
      <c r="N293" s="21"/>
    </row>
    <row r="294">
      <c r="K294" s="21"/>
      <c r="L294" s="21"/>
      <c r="M294" s="21"/>
      <c r="N294" s="21"/>
    </row>
    <row r="295">
      <c r="K295" s="21"/>
      <c r="L295" s="21"/>
      <c r="M295" s="21"/>
      <c r="N295" s="21"/>
    </row>
    <row r="296">
      <c r="K296" s="21"/>
      <c r="L296" s="21"/>
      <c r="M296" s="21"/>
      <c r="N296" s="21"/>
    </row>
    <row r="297">
      <c r="K297" s="21"/>
      <c r="L297" s="21"/>
      <c r="M297" s="21"/>
      <c r="N297" s="21"/>
    </row>
    <row r="298">
      <c r="K298" s="21"/>
      <c r="L298" s="21"/>
      <c r="M298" s="21"/>
      <c r="N298" s="21"/>
    </row>
    <row r="299">
      <c r="K299" s="21"/>
      <c r="L299" s="21"/>
      <c r="M299" s="21"/>
      <c r="N299" s="21"/>
    </row>
    <row r="300">
      <c r="K300" s="21"/>
      <c r="L300" s="21"/>
      <c r="M300" s="21"/>
      <c r="N300" s="21"/>
    </row>
    <row r="301">
      <c r="K301" s="21"/>
      <c r="L301" s="21"/>
      <c r="M301" s="21"/>
      <c r="N301" s="21"/>
    </row>
    <row r="302">
      <c r="K302" s="21"/>
      <c r="L302" s="21"/>
      <c r="M302" s="21"/>
      <c r="N302" s="21"/>
    </row>
    <row r="303">
      <c r="K303" s="21"/>
      <c r="L303" s="21"/>
      <c r="M303" s="21"/>
      <c r="N303" s="21"/>
    </row>
    <row r="304">
      <c r="K304" s="21"/>
      <c r="L304" s="21"/>
      <c r="M304" s="21"/>
      <c r="N304" s="21"/>
    </row>
    <row r="305">
      <c r="K305" s="21"/>
      <c r="L305" s="21"/>
      <c r="M305" s="21"/>
      <c r="N305" s="21"/>
    </row>
    <row r="306">
      <c r="K306" s="21"/>
      <c r="L306" s="21"/>
      <c r="M306" s="21"/>
      <c r="N306" s="21"/>
    </row>
    <row r="307">
      <c r="K307" s="21"/>
      <c r="L307" s="21"/>
      <c r="M307" s="21"/>
      <c r="N307" s="21"/>
    </row>
    <row r="308">
      <c r="K308" s="21"/>
      <c r="L308" s="21"/>
      <c r="M308" s="21"/>
      <c r="N308" s="21"/>
    </row>
    <row r="309">
      <c r="K309" s="21"/>
      <c r="L309" s="21"/>
      <c r="M309" s="21"/>
      <c r="N309" s="21"/>
    </row>
    <row r="310">
      <c r="K310" s="21"/>
      <c r="L310" s="21"/>
      <c r="M310" s="21"/>
      <c r="N310" s="21"/>
    </row>
    <row r="311">
      <c r="K311" s="21"/>
      <c r="L311" s="21"/>
      <c r="M311" s="21"/>
      <c r="N311" s="21"/>
    </row>
    <row r="312">
      <c r="K312" s="21"/>
      <c r="L312" s="21"/>
      <c r="M312" s="21"/>
      <c r="N312" s="21"/>
    </row>
    <row r="313">
      <c r="K313" s="21"/>
      <c r="L313" s="21"/>
      <c r="M313" s="21"/>
      <c r="N313" s="21"/>
    </row>
    <row r="314">
      <c r="K314" s="21"/>
      <c r="L314" s="21"/>
      <c r="M314" s="21"/>
      <c r="N314" s="21"/>
    </row>
    <row r="315">
      <c r="K315" s="21"/>
      <c r="L315" s="21"/>
      <c r="M315" s="21"/>
      <c r="N315" s="21"/>
    </row>
    <row r="316">
      <c r="K316" s="21"/>
      <c r="L316" s="21"/>
      <c r="M316" s="21"/>
      <c r="N316" s="21"/>
    </row>
    <row r="317">
      <c r="K317" s="21"/>
      <c r="L317" s="21"/>
      <c r="M317" s="21"/>
      <c r="N317" s="21"/>
    </row>
    <row r="318">
      <c r="K318" s="21"/>
      <c r="L318" s="21"/>
      <c r="M318" s="21"/>
      <c r="N318" s="21"/>
    </row>
    <row r="319">
      <c r="K319" s="21"/>
      <c r="L319" s="21"/>
      <c r="M319" s="21"/>
      <c r="N319" s="21"/>
    </row>
    <row r="320">
      <c r="K320" s="21"/>
      <c r="L320" s="21"/>
      <c r="M320" s="21"/>
      <c r="N320" s="21"/>
    </row>
    <row r="321">
      <c r="K321" s="21"/>
      <c r="L321" s="21"/>
      <c r="M321" s="21"/>
      <c r="N321" s="21"/>
    </row>
    <row r="322">
      <c r="K322" s="21"/>
      <c r="L322" s="21"/>
      <c r="M322" s="21"/>
      <c r="N322" s="21"/>
    </row>
    <row r="323">
      <c r="K323" s="21"/>
      <c r="L323" s="21"/>
      <c r="M323" s="21"/>
      <c r="N323" s="21"/>
    </row>
    <row r="324">
      <c r="K324" s="21"/>
      <c r="L324" s="21"/>
      <c r="M324" s="21"/>
      <c r="N324" s="21"/>
    </row>
    <row r="325">
      <c r="K325" s="21"/>
      <c r="L325" s="21"/>
      <c r="M325" s="21"/>
      <c r="N325" s="21"/>
    </row>
    <row r="326">
      <c r="K326" s="21"/>
      <c r="L326" s="21"/>
      <c r="M326" s="21"/>
      <c r="N326" s="21"/>
    </row>
    <row r="327">
      <c r="K327" s="21"/>
      <c r="L327" s="21"/>
      <c r="M327" s="21"/>
      <c r="N327" s="21"/>
    </row>
    <row r="328">
      <c r="K328" s="21"/>
      <c r="L328" s="21"/>
      <c r="M328" s="21"/>
      <c r="N328" s="21"/>
    </row>
    <row r="329">
      <c r="K329" s="21"/>
      <c r="L329" s="21"/>
      <c r="M329" s="21"/>
      <c r="N329" s="21"/>
    </row>
    <row r="330">
      <c r="K330" s="21"/>
      <c r="L330" s="21"/>
      <c r="M330" s="21"/>
      <c r="N330" s="21"/>
    </row>
    <row r="331">
      <c r="K331" s="21"/>
      <c r="L331" s="21"/>
      <c r="M331" s="21"/>
      <c r="N331" s="21"/>
    </row>
    <row r="332">
      <c r="K332" s="21"/>
      <c r="L332" s="21"/>
      <c r="M332" s="21"/>
      <c r="N332" s="21"/>
    </row>
    <row r="333">
      <c r="K333" s="21"/>
      <c r="L333" s="21"/>
      <c r="M333" s="21"/>
      <c r="N333" s="21"/>
    </row>
    <row r="334">
      <c r="K334" s="21"/>
      <c r="L334" s="21"/>
      <c r="M334" s="21"/>
      <c r="N334" s="21"/>
    </row>
    <row r="335">
      <c r="K335" s="21"/>
      <c r="L335" s="21"/>
      <c r="M335" s="21"/>
      <c r="N335" s="21"/>
    </row>
    <row r="336">
      <c r="K336" s="21"/>
      <c r="L336" s="21"/>
      <c r="M336" s="21"/>
      <c r="N336" s="21"/>
    </row>
    <row r="337">
      <c r="K337" s="21"/>
      <c r="L337" s="21"/>
      <c r="M337" s="21"/>
      <c r="N337" s="21"/>
    </row>
    <row r="338">
      <c r="K338" s="21"/>
      <c r="L338" s="21"/>
      <c r="M338" s="21"/>
      <c r="N338" s="21"/>
    </row>
    <row r="339">
      <c r="K339" s="21"/>
      <c r="L339" s="21"/>
      <c r="M339" s="21"/>
      <c r="N339" s="21"/>
    </row>
    <row r="340">
      <c r="K340" s="21"/>
      <c r="L340" s="21"/>
      <c r="M340" s="21"/>
      <c r="N340" s="21"/>
    </row>
    <row r="341">
      <c r="K341" s="21"/>
      <c r="L341" s="21"/>
      <c r="M341" s="21"/>
      <c r="N341" s="21"/>
    </row>
    <row r="342">
      <c r="K342" s="21"/>
      <c r="L342" s="21"/>
      <c r="M342" s="21"/>
      <c r="N342" s="21"/>
    </row>
    <row r="343">
      <c r="K343" s="21"/>
      <c r="L343" s="21"/>
      <c r="M343" s="21"/>
      <c r="N343" s="21"/>
    </row>
    <row r="344">
      <c r="K344" s="21"/>
      <c r="L344" s="21"/>
      <c r="M344" s="21"/>
      <c r="N344" s="21"/>
    </row>
    <row r="345">
      <c r="K345" s="21"/>
      <c r="L345" s="21"/>
      <c r="M345" s="21"/>
      <c r="N345" s="21"/>
    </row>
    <row r="346">
      <c r="K346" s="21"/>
      <c r="L346" s="21"/>
      <c r="M346" s="21"/>
      <c r="N346" s="21"/>
    </row>
    <row r="347">
      <c r="K347" s="21"/>
      <c r="L347" s="21"/>
      <c r="M347" s="21"/>
      <c r="N347" s="21"/>
    </row>
    <row r="348">
      <c r="K348" s="21"/>
      <c r="L348" s="21"/>
      <c r="M348" s="21"/>
      <c r="N348" s="21"/>
    </row>
    <row r="349">
      <c r="K349" s="21"/>
      <c r="L349" s="21"/>
      <c r="M349" s="21"/>
      <c r="N349" s="21"/>
    </row>
    <row r="350">
      <c r="K350" s="21"/>
      <c r="L350" s="21"/>
      <c r="M350" s="21"/>
      <c r="N350" s="21"/>
    </row>
    <row r="351">
      <c r="K351" s="21"/>
      <c r="L351" s="21"/>
      <c r="M351" s="21"/>
      <c r="N351" s="21"/>
    </row>
    <row r="352">
      <c r="K352" s="21"/>
      <c r="L352" s="21"/>
      <c r="M352" s="21"/>
      <c r="N352" s="21"/>
    </row>
    <row r="353">
      <c r="K353" s="21"/>
      <c r="L353" s="21"/>
      <c r="M353" s="21"/>
      <c r="N353" s="21"/>
    </row>
    <row r="354">
      <c r="K354" s="21"/>
      <c r="L354" s="21"/>
      <c r="M354" s="21"/>
      <c r="N354" s="21"/>
    </row>
    <row r="355">
      <c r="K355" s="21"/>
      <c r="L355" s="21"/>
      <c r="M355" s="21"/>
      <c r="N355" s="21"/>
    </row>
    <row r="356">
      <c r="K356" s="21"/>
      <c r="L356" s="21"/>
      <c r="M356" s="21"/>
      <c r="N356" s="21"/>
    </row>
    <row r="357">
      <c r="K357" s="21"/>
      <c r="L357" s="21"/>
      <c r="M357" s="21"/>
      <c r="N357" s="21"/>
    </row>
    <row r="358">
      <c r="K358" s="21"/>
      <c r="L358" s="21"/>
      <c r="M358" s="21"/>
      <c r="N358" s="21"/>
    </row>
    <row r="359">
      <c r="K359" s="21"/>
      <c r="L359" s="21"/>
      <c r="M359" s="21"/>
      <c r="N359" s="21"/>
    </row>
    <row r="360">
      <c r="K360" s="21"/>
      <c r="L360" s="21"/>
      <c r="M360" s="21"/>
      <c r="N360" s="21"/>
    </row>
    <row r="361">
      <c r="K361" s="21"/>
      <c r="L361" s="21"/>
      <c r="M361" s="21"/>
      <c r="N361" s="21"/>
    </row>
    <row r="362">
      <c r="K362" s="21"/>
      <c r="L362" s="21"/>
      <c r="M362" s="21"/>
      <c r="N362" s="21"/>
    </row>
    <row r="363">
      <c r="K363" s="21"/>
      <c r="L363" s="21"/>
      <c r="M363" s="21"/>
      <c r="N363" s="21"/>
    </row>
    <row r="364">
      <c r="K364" s="21"/>
      <c r="L364" s="21"/>
      <c r="M364" s="21"/>
      <c r="N364" s="21"/>
    </row>
    <row r="365">
      <c r="K365" s="21"/>
      <c r="L365" s="21"/>
      <c r="M365" s="21"/>
      <c r="N365" s="21"/>
    </row>
    <row r="366">
      <c r="K366" s="21"/>
      <c r="L366" s="21"/>
      <c r="M366" s="21"/>
      <c r="N366" s="21"/>
    </row>
    <row r="367">
      <c r="K367" s="21"/>
      <c r="L367" s="21"/>
      <c r="M367" s="21"/>
      <c r="N367" s="21"/>
    </row>
    <row r="368">
      <c r="K368" s="21"/>
      <c r="L368" s="21"/>
      <c r="M368" s="21"/>
      <c r="N368" s="21"/>
    </row>
    <row r="369">
      <c r="K369" s="21"/>
      <c r="L369" s="21"/>
      <c r="M369" s="21"/>
      <c r="N369" s="21"/>
    </row>
    <row r="370">
      <c r="K370" s="21"/>
      <c r="L370" s="21"/>
      <c r="M370" s="21"/>
      <c r="N370" s="21"/>
    </row>
    <row r="371">
      <c r="K371" s="21"/>
      <c r="L371" s="21"/>
      <c r="M371" s="21"/>
      <c r="N371" s="21"/>
    </row>
    <row r="372">
      <c r="K372" s="21"/>
      <c r="L372" s="21"/>
      <c r="M372" s="21"/>
      <c r="N372" s="21"/>
    </row>
    <row r="373">
      <c r="K373" s="21"/>
      <c r="L373" s="21"/>
      <c r="M373" s="21"/>
      <c r="N373" s="21"/>
    </row>
    <row r="374">
      <c r="K374" s="21"/>
      <c r="L374" s="21"/>
      <c r="M374" s="21"/>
      <c r="N374" s="21"/>
    </row>
    <row r="375">
      <c r="K375" s="21"/>
      <c r="L375" s="21"/>
      <c r="M375" s="21"/>
      <c r="N375" s="21"/>
    </row>
    <row r="376">
      <c r="K376" s="21"/>
      <c r="L376" s="21"/>
      <c r="M376" s="21"/>
      <c r="N376" s="21"/>
    </row>
    <row r="377">
      <c r="K377" s="21"/>
      <c r="L377" s="21"/>
      <c r="M377" s="21"/>
      <c r="N377" s="21"/>
    </row>
    <row r="378">
      <c r="K378" s="21"/>
      <c r="L378" s="21"/>
      <c r="M378" s="21"/>
      <c r="N378" s="21"/>
    </row>
    <row r="379">
      <c r="K379" s="21"/>
      <c r="L379" s="21"/>
      <c r="M379" s="21"/>
      <c r="N379" s="21"/>
    </row>
    <row r="380">
      <c r="K380" s="21"/>
      <c r="L380" s="21"/>
      <c r="M380" s="21"/>
      <c r="N380" s="21"/>
    </row>
    <row r="381">
      <c r="K381" s="21"/>
      <c r="L381" s="21"/>
      <c r="M381" s="21"/>
      <c r="N381" s="21"/>
    </row>
    <row r="382">
      <c r="K382" s="21"/>
      <c r="L382" s="21"/>
      <c r="M382" s="21"/>
      <c r="N382" s="21"/>
    </row>
    <row r="383">
      <c r="K383" s="21"/>
      <c r="L383" s="21"/>
      <c r="M383" s="21"/>
      <c r="N383" s="21"/>
    </row>
    <row r="384">
      <c r="K384" s="21"/>
      <c r="L384" s="21"/>
      <c r="M384" s="21"/>
      <c r="N384" s="21"/>
    </row>
    <row r="385">
      <c r="K385" s="21"/>
      <c r="L385" s="21"/>
      <c r="M385" s="21"/>
      <c r="N385" s="21"/>
    </row>
    <row r="386">
      <c r="K386" s="21"/>
      <c r="L386" s="21"/>
      <c r="M386" s="21"/>
      <c r="N386" s="21"/>
    </row>
    <row r="387">
      <c r="K387" s="21"/>
      <c r="L387" s="21"/>
      <c r="M387" s="21"/>
      <c r="N387" s="21"/>
    </row>
    <row r="388">
      <c r="K388" s="21"/>
      <c r="L388" s="21"/>
      <c r="M388" s="21"/>
      <c r="N388" s="21"/>
    </row>
    <row r="389">
      <c r="K389" s="21"/>
      <c r="L389" s="21"/>
      <c r="M389" s="21"/>
      <c r="N389" s="21"/>
    </row>
    <row r="390">
      <c r="K390" s="21"/>
      <c r="L390" s="21"/>
      <c r="M390" s="21"/>
      <c r="N390" s="21"/>
    </row>
    <row r="391">
      <c r="K391" s="21"/>
      <c r="L391" s="21"/>
      <c r="M391" s="21"/>
      <c r="N391" s="21"/>
    </row>
    <row r="392">
      <c r="K392" s="21"/>
      <c r="L392" s="21"/>
      <c r="M392" s="21"/>
      <c r="N392" s="21"/>
    </row>
    <row r="393">
      <c r="K393" s="21"/>
      <c r="L393" s="21"/>
      <c r="M393" s="21"/>
      <c r="N393" s="21"/>
    </row>
    <row r="394">
      <c r="K394" s="21"/>
      <c r="L394" s="21"/>
      <c r="M394" s="21"/>
      <c r="N394" s="21"/>
    </row>
    <row r="395">
      <c r="K395" s="21"/>
      <c r="L395" s="21"/>
      <c r="M395" s="21"/>
      <c r="N395" s="21"/>
    </row>
    <row r="396">
      <c r="K396" s="21"/>
      <c r="L396" s="21"/>
      <c r="M396" s="21"/>
      <c r="N396" s="21"/>
    </row>
    <row r="397">
      <c r="K397" s="21"/>
      <c r="L397" s="21"/>
      <c r="M397" s="21"/>
      <c r="N397" s="21"/>
    </row>
    <row r="398">
      <c r="K398" s="21"/>
      <c r="L398" s="21"/>
      <c r="M398" s="21"/>
      <c r="N398" s="21"/>
    </row>
    <row r="399">
      <c r="K399" s="21"/>
      <c r="L399" s="21"/>
      <c r="M399" s="21"/>
      <c r="N399" s="21"/>
    </row>
    <row r="400">
      <c r="K400" s="21"/>
      <c r="L400" s="21"/>
      <c r="M400" s="21"/>
      <c r="N400" s="21"/>
    </row>
    <row r="401">
      <c r="K401" s="21"/>
      <c r="L401" s="21"/>
      <c r="M401" s="21"/>
      <c r="N401" s="21"/>
    </row>
    <row r="402">
      <c r="K402" s="21"/>
      <c r="L402" s="21"/>
      <c r="M402" s="21"/>
      <c r="N402" s="21"/>
    </row>
    <row r="403">
      <c r="K403" s="21"/>
      <c r="L403" s="21"/>
      <c r="M403" s="21"/>
      <c r="N403" s="21"/>
    </row>
    <row r="404">
      <c r="K404" s="21"/>
      <c r="L404" s="21"/>
      <c r="M404" s="21"/>
      <c r="N404" s="21"/>
    </row>
    <row r="405">
      <c r="K405" s="21"/>
      <c r="L405" s="21"/>
      <c r="M405" s="21"/>
      <c r="N405" s="21"/>
    </row>
    <row r="406">
      <c r="K406" s="21"/>
      <c r="L406" s="21"/>
      <c r="M406" s="21"/>
      <c r="N406" s="21"/>
    </row>
    <row r="407">
      <c r="K407" s="21"/>
      <c r="L407" s="21"/>
      <c r="M407" s="21"/>
      <c r="N407" s="21"/>
    </row>
    <row r="408">
      <c r="K408" s="21"/>
      <c r="L408" s="21"/>
      <c r="M408" s="21"/>
      <c r="N408" s="21"/>
    </row>
    <row r="409">
      <c r="K409" s="21"/>
      <c r="L409" s="21"/>
      <c r="M409" s="21"/>
      <c r="N409" s="21"/>
    </row>
    <row r="410">
      <c r="K410" s="21"/>
      <c r="L410" s="21"/>
      <c r="M410" s="21"/>
      <c r="N410" s="21"/>
    </row>
    <row r="411">
      <c r="K411" s="21"/>
      <c r="L411" s="21"/>
      <c r="M411" s="21"/>
      <c r="N411" s="21"/>
    </row>
    <row r="412">
      <c r="K412" s="21"/>
      <c r="L412" s="21"/>
      <c r="M412" s="21"/>
      <c r="N412" s="21"/>
    </row>
    <row r="413">
      <c r="K413" s="21"/>
      <c r="L413" s="21"/>
      <c r="M413" s="21"/>
      <c r="N413" s="21"/>
    </row>
    <row r="414">
      <c r="K414" s="21"/>
      <c r="L414" s="21"/>
      <c r="M414" s="21"/>
      <c r="N414" s="21"/>
    </row>
    <row r="415">
      <c r="K415" s="21"/>
      <c r="L415" s="21"/>
      <c r="M415" s="21"/>
      <c r="N415" s="21"/>
    </row>
    <row r="416">
      <c r="K416" s="21"/>
      <c r="L416" s="21"/>
      <c r="M416" s="21"/>
      <c r="N416" s="21"/>
    </row>
    <row r="417">
      <c r="K417" s="21"/>
      <c r="L417" s="21"/>
      <c r="M417" s="21"/>
      <c r="N417" s="21"/>
    </row>
    <row r="418">
      <c r="K418" s="21"/>
      <c r="L418" s="21"/>
      <c r="M418" s="21"/>
      <c r="N418" s="21"/>
    </row>
    <row r="419">
      <c r="K419" s="21"/>
      <c r="L419" s="21"/>
      <c r="M419" s="21"/>
      <c r="N419" s="21"/>
    </row>
    <row r="420">
      <c r="K420" s="21"/>
      <c r="L420" s="21"/>
      <c r="M420" s="21"/>
      <c r="N420" s="21"/>
    </row>
    <row r="421">
      <c r="K421" s="21"/>
      <c r="L421" s="21"/>
      <c r="M421" s="21"/>
      <c r="N421" s="21"/>
    </row>
    <row r="422">
      <c r="K422" s="21"/>
      <c r="L422" s="21"/>
      <c r="M422" s="21"/>
      <c r="N422" s="21"/>
    </row>
    <row r="423">
      <c r="K423" s="21"/>
      <c r="L423" s="21"/>
      <c r="M423" s="21"/>
      <c r="N423" s="21"/>
    </row>
    <row r="424">
      <c r="K424" s="21"/>
      <c r="L424" s="21"/>
      <c r="M424" s="21"/>
      <c r="N424" s="21"/>
    </row>
    <row r="425">
      <c r="K425" s="21"/>
      <c r="L425" s="21"/>
      <c r="M425" s="21"/>
      <c r="N425" s="21"/>
    </row>
    <row r="426">
      <c r="K426" s="21"/>
      <c r="L426" s="21"/>
      <c r="M426" s="21"/>
      <c r="N426" s="21"/>
    </row>
    <row r="427">
      <c r="K427" s="21"/>
      <c r="L427" s="21"/>
      <c r="M427" s="21"/>
      <c r="N427" s="21"/>
    </row>
    <row r="428">
      <c r="K428" s="21"/>
      <c r="L428" s="21"/>
      <c r="M428" s="21"/>
      <c r="N428" s="21"/>
    </row>
    <row r="429">
      <c r="K429" s="21"/>
      <c r="L429" s="21"/>
      <c r="M429" s="21"/>
      <c r="N429" s="21"/>
    </row>
    <row r="430">
      <c r="K430" s="21"/>
      <c r="L430" s="21"/>
      <c r="M430" s="21"/>
      <c r="N430" s="21"/>
    </row>
    <row r="431">
      <c r="K431" s="21"/>
      <c r="L431" s="21"/>
      <c r="M431" s="21"/>
      <c r="N431" s="21"/>
    </row>
    <row r="432">
      <c r="K432" s="21"/>
      <c r="L432" s="21"/>
      <c r="M432" s="21"/>
      <c r="N432" s="21"/>
    </row>
    <row r="433">
      <c r="K433" s="21"/>
      <c r="L433" s="21"/>
      <c r="M433" s="21"/>
      <c r="N433" s="21"/>
    </row>
    <row r="434">
      <c r="K434" s="21"/>
      <c r="L434" s="21"/>
      <c r="M434" s="21"/>
      <c r="N434" s="21"/>
    </row>
    <row r="435">
      <c r="K435" s="21"/>
      <c r="L435" s="21"/>
      <c r="M435" s="21"/>
      <c r="N435" s="21"/>
    </row>
    <row r="436">
      <c r="K436" s="21"/>
      <c r="L436" s="21"/>
      <c r="M436" s="21"/>
      <c r="N436" s="21"/>
    </row>
    <row r="437">
      <c r="K437" s="21"/>
      <c r="L437" s="21"/>
      <c r="M437" s="21"/>
      <c r="N437" s="21"/>
    </row>
    <row r="438">
      <c r="K438" s="21"/>
      <c r="L438" s="21"/>
      <c r="M438" s="21"/>
      <c r="N438" s="21"/>
    </row>
    <row r="439">
      <c r="K439" s="21"/>
      <c r="L439" s="21"/>
      <c r="M439" s="21"/>
      <c r="N439" s="21"/>
    </row>
    <row r="440">
      <c r="K440" s="21"/>
      <c r="L440" s="21"/>
      <c r="M440" s="21"/>
      <c r="N440" s="21"/>
    </row>
    <row r="441">
      <c r="K441" s="21"/>
      <c r="L441" s="21"/>
      <c r="M441" s="21"/>
      <c r="N441" s="21"/>
    </row>
    <row r="442">
      <c r="K442" s="21"/>
      <c r="L442" s="21"/>
      <c r="M442" s="21"/>
      <c r="N442" s="21"/>
    </row>
    <row r="443">
      <c r="K443" s="21"/>
      <c r="L443" s="21"/>
      <c r="M443" s="21"/>
      <c r="N443" s="21"/>
    </row>
    <row r="444">
      <c r="K444" s="21"/>
      <c r="L444" s="21"/>
      <c r="M444" s="21"/>
      <c r="N444" s="21"/>
    </row>
    <row r="445">
      <c r="K445" s="21"/>
      <c r="L445" s="21"/>
      <c r="M445" s="21"/>
      <c r="N445" s="21"/>
    </row>
    <row r="446">
      <c r="K446" s="21"/>
      <c r="L446" s="21"/>
      <c r="M446" s="21"/>
      <c r="N446" s="21"/>
    </row>
    <row r="447">
      <c r="K447" s="21"/>
      <c r="L447" s="21"/>
      <c r="M447" s="21"/>
      <c r="N447" s="21"/>
    </row>
    <row r="448">
      <c r="K448" s="21"/>
      <c r="L448" s="21"/>
      <c r="M448" s="21"/>
      <c r="N448" s="21"/>
    </row>
    <row r="449">
      <c r="K449" s="21"/>
      <c r="L449" s="21"/>
      <c r="M449" s="21"/>
      <c r="N449" s="21"/>
    </row>
    <row r="450">
      <c r="K450" s="21"/>
      <c r="L450" s="21"/>
      <c r="M450" s="21"/>
      <c r="N450" s="21"/>
    </row>
    <row r="451">
      <c r="K451" s="21"/>
      <c r="L451" s="21"/>
      <c r="M451" s="21"/>
      <c r="N451" s="21"/>
    </row>
    <row r="452">
      <c r="K452" s="21"/>
      <c r="L452" s="21"/>
      <c r="M452" s="21"/>
      <c r="N452" s="21"/>
    </row>
    <row r="453">
      <c r="K453" s="21"/>
      <c r="L453" s="21"/>
      <c r="M453" s="21"/>
      <c r="N453" s="21"/>
    </row>
    <row r="454">
      <c r="K454" s="21"/>
      <c r="L454" s="21"/>
      <c r="M454" s="21"/>
      <c r="N454" s="21"/>
    </row>
    <row r="455">
      <c r="K455" s="21"/>
      <c r="L455" s="21"/>
      <c r="M455" s="21"/>
      <c r="N455" s="21"/>
    </row>
    <row r="456">
      <c r="K456" s="21"/>
      <c r="L456" s="21"/>
      <c r="M456" s="21"/>
      <c r="N456" s="21"/>
    </row>
    <row r="457">
      <c r="K457" s="21"/>
      <c r="L457" s="21"/>
      <c r="M457" s="21"/>
      <c r="N457" s="21"/>
    </row>
    <row r="458">
      <c r="K458" s="21"/>
      <c r="L458" s="21"/>
      <c r="M458" s="21"/>
      <c r="N458" s="21"/>
    </row>
    <row r="459">
      <c r="K459" s="21"/>
      <c r="L459" s="21"/>
      <c r="M459" s="21"/>
      <c r="N459" s="21"/>
    </row>
    <row r="460">
      <c r="K460" s="21"/>
      <c r="L460" s="21"/>
      <c r="M460" s="21"/>
      <c r="N460" s="21"/>
    </row>
    <row r="461">
      <c r="K461" s="21"/>
      <c r="L461" s="21"/>
      <c r="M461" s="21"/>
      <c r="N461" s="21"/>
    </row>
    <row r="462">
      <c r="K462" s="21"/>
      <c r="L462" s="21"/>
      <c r="M462" s="21"/>
      <c r="N462" s="21"/>
    </row>
    <row r="463">
      <c r="K463" s="21"/>
      <c r="L463" s="21"/>
      <c r="M463" s="21"/>
      <c r="N463" s="21"/>
    </row>
    <row r="464">
      <c r="K464" s="21"/>
      <c r="L464" s="21"/>
      <c r="M464" s="21"/>
      <c r="N464" s="21"/>
    </row>
    <row r="465">
      <c r="K465" s="21"/>
      <c r="L465" s="21"/>
      <c r="M465" s="21"/>
      <c r="N465" s="21"/>
    </row>
    <row r="466">
      <c r="K466" s="21"/>
      <c r="L466" s="21"/>
      <c r="M466" s="21"/>
      <c r="N466" s="21"/>
    </row>
    <row r="467">
      <c r="K467" s="21"/>
      <c r="L467" s="21"/>
      <c r="M467" s="21"/>
      <c r="N467" s="21"/>
    </row>
    <row r="468">
      <c r="K468" s="21"/>
      <c r="L468" s="21"/>
      <c r="M468" s="21"/>
      <c r="N468" s="21"/>
    </row>
    <row r="469">
      <c r="K469" s="21"/>
      <c r="L469" s="21"/>
      <c r="M469" s="21"/>
      <c r="N469" s="21"/>
    </row>
    <row r="470">
      <c r="K470" s="21"/>
      <c r="L470" s="21"/>
      <c r="M470" s="21"/>
      <c r="N470" s="21"/>
    </row>
    <row r="471">
      <c r="K471" s="21"/>
      <c r="L471" s="21"/>
      <c r="M471" s="21"/>
      <c r="N471" s="21"/>
    </row>
    <row r="472">
      <c r="K472" s="21"/>
      <c r="L472" s="21"/>
      <c r="M472" s="21"/>
      <c r="N472" s="21"/>
    </row>
    <row r="473">
      <c r="K473" s="21"/>
      <c r="L473" s="21"/>
      <c r="M473" s="21"/>
      <c r="N473" s="21"/>
    </row>
    <row r="474">
      <c r="K474" s="21"/>
      <c r="L474" s="21"/>
      <c r="M474" s="21"/>
      <c r="N474" s="21"/>
    </row>
    <row r="475">
      <c r="K475" s="21"/>
      <c r="L475" s="21"/>
      <c r="M475" s="21"/>
      <c r="N475" s="21"/>
    </row>
    <row r="476">
      <c r="K476" s="21"/>
      <c r="L476" s="21"/>
      <c r="M476" s="21"/>
      <c r="N476" s="21"/>
    </row>
    <row r="477">
      <c r="K477" s="21"/>
      <c r="L477" s="21"/>
      <c r="M477" s="21"/>
      <c r="N477" s="21"/>
    </row>
    <row r="478">
      <c r="K478" s="21"/>
      <c r="L478" s="21"/>
      <c r="M478" s="21"/>
      <c r="N478" s="21"/>
    </row>
    <row r="479">
      <c r="K479" s="21"/>
      <c r="L479" s="21"/>
      <c r="M479" s="21"/>
      <c r="N479" s="21"/>
    </row>
    <row r="480">
      <c r="K480" s="21"/>
      <c r="L480" s="21"/>
      <c r="M480" s="21"/>
      <c r="N480" s="21"/>
    </row>
    <row r="481">
      <c r="K481" s="21"/>
      <c r="L481" s="21"/>
      <c r="M481" s="21"/>
      <c r="N481" s="21"/>
    </row>
    <row r="482">
      <c r="K482" s="21"/>
      <c r="L482" s="21"/>
      <c r="M482" s="21"/>
      <c r="N482" s="21"/>
    </row>
    <row r="483">
      <c r="K483" s="21"/>
      <c r="L483" s="21"/>
      <c r="M483" s="21"/>
      <c r="N483" s="21"/>
    </row>
    <row r="484">
      <c r="K484" s="21"/>
      <c r="L484" s="21"/>
      <c r="M484" s="21"/>
      <c r="N484" s="21"/>
    </row>
    <row r="485">
      <c r="K485" s="21"/>
      <c r="L485" s="21"/>
      <c r="M485" s="21"/>
      <c r="N485" s="21"/>
    </row>
    <row r="486">
      <c r="K486" s="21"/>
      <c r="L486" s="21"/>
      <c r="M486" s="21"/>
      <c r="N486" s="21"/>
    </row>
    <row r="487">
      <c r="K487" s="21"/>
      <c r="L487" s="21"/>
      <c r="M487" s="21"/>
      <c r="N487" s="21"/>
    </row>
    <row r="488">
      <c r="K488" s="21"/>
      <c r="L488" s="21"/>
      <c r="M488" s="21"/>
      <c r="N488" s="21"/>
    </row>
    <row r="489">
      <c r="K489" s="21"/>
      <c r="L489" s="21"/>
      <c r="M489" s="21"/>
      <c r="N489" s="21"/>
    </row>
    <row r="490">
      <c r="K490" s="21"/>
      <c r="L490" s="21"/>
      <c r="M490" s="21"/>
      <c r="N490" s="21"/>
    </row>
    <row r="491">
      <c r="K491" s="21"/>
      <c r="L491" s="21"/>
      <c r="M491" s="21"/>
      <c r="N491" s="21"/>
    </row>
    <row r="492">
      <c r="K492" s="21"/>
      <c r="L492" s="21"/>
      <c r="M492" s="21"/>
      <c r="N492" s="21"/>
    </row>
    <row r="493">
      <c r="K493" s="21"/>
      <c r="L493" s="21"/>
      <c r="M493" s="21"/>
      <c r="N493" s="21"/>
    </row>
    <row r="494">
      <c r="K494" s="21"/>
      <c r="L494" s="21"/>
      <c r="M494" s="21"/>
      <c r="N494" s="21"/>
    </row>
    <row r="495">
      <c r="K495" s="21"/>
      <c r="L495" s="21"/>
      <c r="M495" s="21"/>
      <c r="N495" s="21"/>
    </row>
    <row r="496">
      <c r="K496" s="21"/>
      <c r="L496" s="21"/>
      <c r="M496" s="21"/>
      <c r="N496" s="21"/>
    </row>
    <row r="497">
      <c r="K497" s="21"/>
      <c r="L497" s="21"/>
      <c r="M497" s="21"/>
      <c r="N497" s="21"/>
    </row>
    <row r="498">
      <c r="K498" s="21"/>
      <c r="L498" s="21"/>
      <c r="M498" s="21"/>
      <c r="N498" s="21"/>
    </row>
    <row r="499">
      <c r="K499" s="21"/>
      <c r="L499" s="21"/>
      <c r="M499" s="21"/>
      <c r="N499" s="21"/>
    </row>
    <row r="500">
      <c r="K500" s="21"/>
      <c r="L500" s="21"/>
      <c r="M500" s="21"/>
      <c r="N500" s="21"/>
    </row>
    <row r="501">
      <c r="K501" s="21"/>
      <c r="L501" s="21"/>
      <c r="M501" s="21"/>
      <c r="N501" s="21"/>
    </row>
    <row r="502">
      <c r="K502" s="21"/>
      <c r="L502" s="21"/>
      <c r="M502" s="21"/>
      <c r="N502" s="21"/>
    </row>
    <row r="503">
      <c r="K503" s="21"/>
      <c r="L503" s="21"/>
      <c r="M503" s="21"/>
      <c r="N503" s="21"/>
    </row>
    <row r="504">
      <c r="K504" s="21"/>
      <c r="L504" s="21"/>
      <c r="M504" s="21"/>
      <c r="N504" s="21"/>
    </row>
    <row r="505">
      <c r="K505" s="21"/>
      <c r="L505" s="21"/>
      <c r="M505" s="21"/>
      <c r="N505" s="21"/>
    </row>
    <row r="506">
      <c r="K506" s="21"/>
      <c r="L506" s="21"/>
      <c r="M506" s="21"/>
      <c r="N506" s="21"/>
    </row>
    <row r="507">
      <c r="K507" s="21"/>
      <c r="L507" s="21"/>
      <c r="M507" s="21"/>
      <c r="N507" s="21"/>
    </row>
    <row r="508">
      <c r="K508" s="21"/>
      <c r="L508" s="21"/>
      <c r="M508" s="21"/>
      <c r="N508" s="21"/>
    </row>
    <row r="509">
      <c r="K509" s="21"/>
      <c r="L509" s="21"/>
      <c r="M509" s="21"/>
      <c r="N509" s="21"/>
    </row>
    <row r="510">
      <c r="K510" s="21"/>
      <c r="L510" s="21"/>
      <c r="M510" s="21"/>
      <c r="N510" s="21"/>
    </row>
    <row r="511">
      <c r="K511" s="21"/>
      <c r="L511" s="21"/>
      <c r="M511" s="21"/>
      <c r="N511" s="21"/>
    </row>
    <row r="512">
      <c r="K512" s="21"/>
      <c r="L512" s="21"/>
      <c r="M512" s="21"/>
      <c r="N512" s="21"/>
    </row>
    <row r="513">
      <c r="K513" s="21"/>
      <c r="L513" s="21"/>
      <c r="M513" s="21"/>
      <c r="N513" s="21"/>
    </row>
    <row r="514">
      <c r="K514" s="21"/>
      <c r="L514" s="21"/>
      <c r="M514" s="21"/>
      <c r="N514" s="21"/>
    </row>
    <row r="515">
      <c r="K515" s="21"/>
      <c r="L515" s="21"/>
      <c r="M515" s="21"/>
      <c r="N515" s="21"/>
    </row>
    <row r="516">
      <c r="K516" s="21"/>
      <c r="L516" s="21"/>
      <c r="M516" s="21"/>
      <c r="N516" s="21"/>
    </row>
    <row r="517">
      <c r="K517" s="21"/>
      <c r="L517" s="21"/>
      <c r="M517" s="21"/>
      <c r="N517" s="21"/>
    </row>
    <row r="518">
      <c r="K518" s="21"/>
      <c r="L518" s="21"/>
      <c r="M518" s="21"/>
      <c r="N518" s="21"/>
    </row>
    <row r="519">
      <c r="K519" s="21"/>
      <c r="L519" s="21"/>
      <c r="M519" s="21"/>
      <c r="N519" s="21"/>
    </row>
    <row r="520">
      <c r="K520" s="21"/>
      <c r="L520" s="21"/>
      <c r="M520" s="21"/>
      <c r="N520" s="21"/>
    </row>
    <row r="521">
      <c r="K521" s="21"/>
      <c r="L521" s="21"/>
      <c r="M521" s="21"/>
      <c r="N521" s="21"/>
    </row>
    <row r="522">
      <c r="K522" s="21"/>
      <c r="L522" s="21"/>
      <c r="M522" s="21"/>
      <c r="N522" s="21"/>
    </row>
    <row r="523">
      <c r="K523" s="21"/>
      <c r="L523" s="21"/>
      <c r="M523" s="21"/>
      <c r="N523" s="21"/>
    </row>
    <row r="524">
      <c r="K524" s="21"/>
      <c r="L524" s="21"/>
      <c r="M524" s="21"/>
      <c r="N524" s="21"/>
    </row>
    <row r="525">
      <c r="K525" s="21"/>
      <c r="L525" s="21"/>
      <c r="M525" s="21"/>
      <c r="N525" s="21"/>
    </row>
    <row r="526">
      <c r="K526" s="21"/>
      <c r="L526" s="21"/>
      <c r="M526" s="21"/>
      <c r="N526" s="21"/>
    </row>
    <row r="527">
      <c r="K527" s="21"/>
      <c r="L527" s="21"/>
      <c r="M527" s="21"/>
      <c r="N527" s="21"/>
    </row>
    <row r="528">
      <c r="K528" s="21"/>
      <c r="L528" s="21"/>
      <c r="M528" s="21"/>
      <c r="N528" s="21"/>
    </row>
    <row r="529">
      <c r="K529" s="21"/>
      <c r="L529" s="21"/>
      <c r="M529" s="21"/>
      <c r="N529" s="21"/>
    </row>
    <row r="530">
      <c r="K530" s="21"/>
      <c r="L530" s="21"/>
      <c r="M530" s="21"/>
      <c r="N530" s="21"/>
    </row>
    <row r="531">
      <c r="K531" s="21"/>
      <c r="L531" s="21"/>
      <c r="M531" s="21"/>
      <c r="N531" s="21"/>
    </row>
    <row r="532">
      <c r="K532" s="21"/>
      <c r="L532" s="21"/>
      <c r="M532" s="21"/>
      <c r="N532" s="21"/>
    </row>
    <row r="533">
      <c r="K533" s="21"/>
      <c r="L533" s="21"/>
      <c r="M533" s="21"/>
      <c r="N533" s="21"/>
    </row>
    <row r="534">
      <c r="K534" s="21"/>
      <c r="L534" s="21"/>
      <c r="M534" s="21"/>
      <c r="N534" s="21"/>
    </row>
    <row r="535">
      <c r="K535" s="21"/>
      <c r="L535" s="21"/>
      <c r="M535" s="21"/>
      <c r="N535" s="21"/>
    </row>
    <row r="536">
      <c r="K536" s="21"/>
      <c r="L536" s="21"/>
      <c r="M536" s="21"/>
      <c r="N536" s="21"/>
    </row>
    <row r="537">
      <c r="K537" s="21"/>
      <c r="L537" s="21"/>
      <c r="M537" s="21"/>
      <c r="N537" s="21"/>
    </row>
    <row r="538">
      <c r="K538" s="21"/>
      <c r="L538" s="21"/>
      <c r="M538" s="21"/>
      <c r="N538" s="21"/>
    </row>
    <row r="539">
      <c r="K539" s="21"/>
      <c r="L539" s="21"/>
      <c r="M539" s="21"/>
      <c r="N539" s="21"/>
    </row>
    <row r="540">
      <c r="K540" s="21"/>
      <c r="L540" s="21"/>
      <c r="M540" s="21"/>
      <c r="N540" s="21"/>
    </row>
    <row r="541">
      <c r="K541" s="21"/>
      <c r="L541" s="21"/>
      <c r="M541" s="21"/>
      <c r="N541" s="21"/>
    </row>
    <row r="542">
      <c r="K542" s="21"/>
      <c r="L542" s="21"/>
      <c r="M542" s="21"/>
      <c r="N542" s="21"/>
    </row>
    <row r="543">
      <c r="K543" s="21"/>
      <c r="L543" s="21"/>
      <c r="M543" s="21"/>
      <c r="N543" s="21"/>
    </row>
    <row r="544">
      <c r="K544" s="21"/>
      <c r="L544" s="21"/>
      <c r="M544" s="21"/>
      <c r="N544" s="21"/>
    </row>
    <row r="545">
      <c r="K545" s="21"/>
      <c r="L545" s="21"/>
      <c r="M545" s="21"/>
      <c r="N545" s="21"/>
    </row>
    <row r="546">
      <c r="K546" s="21"/>
      <c r="L546" s="21"/>
      <c r="M546" s="21"/>
      <c r="N546" s="21"/>
    </row>
    <row r="547">
      <c r="K547" s="21"/>
      <c r="L547" s="21"/>
      <c r="M547" s="21"/>
      <c r="N547" s="21"/>
    </row>
    <row r="548">
      <c r="K548" s="21"/>
      <c r="L548" s="21"/>
      <c r="M548" s="21"/>
      <c r="N548" s="21"/>
    </row>
    <row r="549">
      <c r="K549" s="21"/>
      <c r="L549" s="21"/>
      <c r="M549" s="21"/>
      <c r="N549" s="21"/>
    </row>
    <row r="550">
      <c r="K550" s="21"/>
      <c r="L550" s="21"/>
      <c r="M550" s="21"/>
      <c r="N550" s="21"/>
    </row>
    <row r="551">
      <c r="K551" s="21"/>
      <c r="L551" s="21"/>
      <c r="M551" s="21"/>
      <c r="N551" s="21"/>
    </row>
    <row r="552">
      <c r="K552" s="21"/>
      <c r="L552" s="21"/>
      <c r="M552" s="21"/>
      <c r="N552" s="21"/>
    </row>
    <row r="553">
      <c r="K553" s="21"/>
      <c r="L553" s="21"/>
      <c r="M553" s="21"/>
      <c r="N553" s="21"/>
    </row>
    <row r="554">
      <c r="K554" s="21"/>
      <c r="L554" s="21"/>
      <c r="M554" s="21"/>
      <c r="N554" s="21"/>
    </row>
    <row r="555">
      <c r="K555" s="21"/>
      <c r="L555" s="21"/>
      <c r="M555" s="21"/>
      <c r="N555" s="21"/>
    </row>
    <row r="556">
      <c r="K556" s="21"/>
      <c r="L556" s="21"/>
      <c r="M556" s="21"/>
      <c r="N556" s="21"/>
    </row>
    <row r="557">
      <c r="K557" s="21"/>
      <c r="L557" s="21"/>
      <c r="M557" s="21"/>
      <c r="N557" s="21"/>
    </row>
    <row r="558">
      <c r="K558" s="21"/>
      <c r="L558" s="21"/>
      <c r="M558" s="21"/>
      <c r="N558" s="21"/>
    </row>
    <row r="559">
      <c r="K559" s="21"/>
      <c r="L559" s="21"/>
      <c r="M559" s="21"/>
      <c r="N559" s="21"/>
    </row>
    <row r="560">
      <c r="K560" s="21"/>
      <c r="L560" s="21"/>
      <c r="M560" s="21"/>
      <c r="N560" s="21"/>
    </row>
    <row r="561">
      <c r="K561" s="21"/>
      <c r="L561" s="21"/>
      <c r="M561" s="21"/>
      <c r="N561" s="21"/>
    </row>
    <row r="562">
      <c r="K562" s="21"/>
      <c r="L562" s="21"/>
      <c r="M562" s="21"/>
      <c r="N562" s="21"/>
    </row>
    <row r="563">
      <c r="K563" s="21"/>
      <c r="L563" s="21"/>
      <c r="M563" s="21"/>
      <c r="N563" s="21"/>
    </row>
    <row r="564">
      <c r="K564" s="21"/>
      <c r="L564" s="21"/>
      <c r="M564" s="21"/>
      <c r="N564" s="21"/>
    </row>
    <row r="565">
      <c r="K565" s="21"/>
      <c r="L565" s="21"/>
      <c r="M565" s="21"/>
      <c r="N565" s="21"/>
    </row>
    <row r="566">
      <c r="K566" s="21"/>
      <c r="L566" s="21"/>
      <c r="M566" s="21"/>
      <c r="N566" s="21"/>
    </row>
    <row r="567">
      <c r="K567" s="21"/>
      <c r="L567" s="21"/>
      <c r="M567" s="21"/>
      <c r="N567" s="21"/>
    </row>
    <row r="568">
      <c r="K568" s="21"/>
      <c r="L568" s="21"/>
      <c r="M568" s="21"/>
      <c r="N568" s="21"/>
    </row>
    <row r="569">
      <c r="K569" s="21"/>
      <c r="L569" s="21"/>
      <c r="M569" s="21"/>
      <c r="N569" s="21"/>
    </row>
    <row r="570">
      <c r="K570" s="21"/>
      <c r="L570" s="21"/>
      <c r="M570" s="21"/>
      <c r="N570" s="21"/>
    </row>
    <row r="571">
      <c r="K571" s="21"/>
      <c r="L571" s="21"/>
      <c r="M571" s="21"/>
      <c r="N571" s="21"/>
    </row>
    <row r="572">
      <c r="K572" s="21"/>
      <c r="L572" s="21"/>
      <c r="M572" s="21"/>
      <c r="N572" s="21"/>
    </row>
    <row r="573">
      <c r="K573" s="21"/>
      <c r="L573" s="21"/>
      <c r="M573" s="21"/>
      <c r="N573" s="21"/>
    </row>
    <row r="574">
      <c r="K574" s="21"/>
      <c r="L574" s="21"/>
      <c r="M574" s="21"/>
      <c r="N574" s="21"/>
    </row>
    <row r="575">
      <c r="K575" s="21"/>
      <c r="L575" s="21"/>
      <c r="M575" s="21"/>
      <c r="N575" s="21"/>
    </row>
    <row r="576">
      <c r="K576" s="21"/>
      <c r="L576" s="21"/>
      <c r="M576" s="21"/>
      <c r="N576" s="21"/>
    </row>
    <row r="577">
      <c r="K577" s="21"/>
      <c r="L577" s="21"/>
      <c r="M577" s="21"/>
      <c r="N577" s="21"/>
    </row>
    <row r="578">
      <c r="K578" s="21"/>
      <c r="L578" s="21"/>
      <c r="M578" s="21"/>
      <c r="N578" s="21"/>
    </row>
    <row r="579">
      <c r="K579" s="21"/>
      <c r="L579" s="21"/>
      <c r="M579" s="21"/>
      <c r="N579" s="21"/>
    </row>
    <row r="580">
      <c r="K580" s="21"/>
      <c r="L580" s="21"/>
      <c r="M580" s="21"/>
      <c r="N580" s="21"/>
    </row>
    <row r="581">
      <c r="K581" s="21"/>
      <c r="L581" s="21"/>
      <c r="M581" s="21"/>
      <c r="N581" s="21"/>
    </row>
    <row r="582">
      <c r="K582" s="21"/>
      <c r="L582" s="21"/>
      <c r="M582" s="21"/>
      <c r="N582" s="21"/>
    </row>
    <row r="583">
      <c r="K583" s="21"/>
      <c r="L583" s="21"/>
      <c r="M583" s="21"/>
      <c r="N583" s="21"/>
    </row>
    <row r="584">
      <c r="K584" s="21"/>
      <c r="L584" s="21"/>
      <c r="M584" s="21"/>
      <c r="N584" s="21"/>
    </row>
    <row r="585">
      <c r="K585" s="21"/>
      <c r="L585" s="21"/>
      <c r="M585" s="21"/>
      <c r="N585" s="21"/>
    </row>
    <row r="586">
      <c r="K586" s="21"/>
      <c r="L586" s="21"/>
      <c r="M586" s="21"/>
      <c r="N586" s="21"/>
    </row>
    <row r="587">
      <c r="K587" s="21"/>
      <c r="L587" s="21"/>
      <c r="M587" s="21"/>
      <c r="N587" s="21"/>
    </row>
    <row r="588">
      <c r="K588" s="21"/>
      <c r="L588" s="21"/>
      <c r="M588" s="21"/>
      <c r="N588" s="21"/>
    </row>
    <row r="589">
      <c r="K589" s="21"/>
      <c r="L589" s="21"/>
      <c r="M589" s="21"/>
      <c r="N589" s="21"/>
    </row>
    <row r="590">
      <c r="K590" s="21"/>
      <c r="L590" s="21"/>
      <c r="M590" s="21"/>
      <c r="N590" s="21"/>
    </row>
    <row r="591">
      <c r="K591" s="21"/>
      <c r="L591" s="21"/>
      <c r="M591" s="21"/>
      <c r="N591" s="21"/>
    </row>
    <row r="592">
      <c r="K592" s="21"/>
      <c r="L592" s="21"/>
      <c r="M592" s="21"/>
      <c r="N592" s="21"/>
    </row>
    <row r="593">
      <c r="K593" s="21"/>
      <c r="L593" s="21"/>
      <c r="M593" s="21"/>
      <c r="N593" s="21"/>
    </row>
    <row r="594">
      <c r="K594" s="21"/>
      <c r="L594" s="21"/>
      <c r="M594" s="21"/>
      <c r="N594" s="21"/>
    </row>
    <row r="595">
      <c r="K595" s="21"/>
      <c r="L595" s="21"/>
      <c r="M595" s="21"/>
      <c r="N595" s="21"/>
    </row>
    <row r="596">
      <c r="K596" s="21"/>
      <c r="L596" s="21"/>
      <c r="M596" s="21"/>
      <c r="N596" s="21"/>
    </row>
    <row r="597">
      <c r="K597" s="21"/>
      <c r="L597" s="21"/>
      <c r="M597" s="21"/>
      <c r="N597" s="21"/>
    </row>
    <row r="598">
      <c r="K598" s="21"/>
      <c r="L598" s="21"/>
      <c r="M598" s="21"/>
      <c r="N598" s="21"/>
    </row>
    <row r="599">
      <c r="K599" s="21"/>
      <c r="L599" s="21"/>
      <c r="M599" s="21"/>
      <c r="N599" s="21"/>
    </row>
    <row r="600">
      <c r="K600" s="21"/>
      <c r="L600" s="21"/>
      <c r="M600" s="21"/>
      <c r="N600" s="21"/>
    </row>
    <row r="601">
      <c r="K601" s="21"/>
      <c r="L601" s="21"/>
      <c r="M601" s="21"/>
      <c r="N601" s="21"/>
    </row>
    <row r="602">
      <c r="K602" s="21"/>
      <c r="L602" s="21"/>
      <c r="M602" s="21"/>
      <c r="N602" s="21"/>
    </row>
    <row r="603">
      <c r="K603" s="21"/>
      <c r="L603" s="21"/>
      <c r="M603" s="21"/>
      <c r="N603" s="21"/>
    </row>
    <row r="604">
      <c r="K604" s="21"/>
      <c r="L604" s="21"/>
      <c r="M604" s="21"/>
      <c r="N604" s="21"/>
    </row>
    <row r="605">
      <c r="K605" s="21"/>
      <c r="L605" s="21"/>
      <c r="M605" s="21"/>
      <c r="N605" s="21"/>
    </row>
    <row r="606">
      <c r="K606" s="21"/>
      <c r="L606" s="21"/>
      <c r="M606" s="21"/>
      <c r="N606" s="21"/>
    </row>
    <row r="607">
      <c r="K607" s="21"/>
      <c r="L607" s="21"/>
      <c r="M607" s="21"/>
      <c r="N607" s="21"/>
    </row>
    <row r="608">
      <c r="K608" s="21"/>
      <c r="L608" s="21"/>
      <c r="M608" s="21"/>
      <c r="N608" s="21"/>
    </row>
    <row r="609">
      <c r="K609" s="21"/>
      <c r="L609" s="21"/>
      <c r="M609" s="21"/>
      <c r="N609" s="21"/>
    </row>
    <row r="610">
      <c r="K610" s="21"/>
      <c r="L610" s="21"/>
      <c r="M610" s="21"/>
      <c r="N610" s="21"/>
    </row>
    <row r="611">
      <c r="K611" s="21"/>
      <c r="L611" s="21"/>
      <c r="M611" s="21"/>
      <c r="N611" s="21"/>
    </row>
    <row r="612">
      <c r="K612" s="21"/>
      <c r="L612" s="21"/>
      <c r="M612" s="21"/>
      <c r="N612" s="21"/>
    </row>
    <row r="613">
      <c r="K613" s="21"/>
      <c r="L613" s="21"/>
      <c r="M613" s="21"/>
      <c r="N613" s="21"/>
    </row>
    <row r="614">
      <c r="K614" s="21"/>
      <c r="L614" s="21"/>
      <c r="M614" s="21"/>
      <c r="N614" s="21"/>
    </row>
    <row r="615">
      <c r="K615" s="21"/>
      <c r="L615" s="21"/>
      <c r="M615" s="21"/>
      <c r="N615" s="21"/>
    </row>
    <row r="616">
      <c r="K616" s="21"/>
      <c r="L616" s="21"/>
      <c r="M616" s="21"/>
      <c r="N616" s="21"/>
    </row>
    <row r="617">
      <c r="K617" s="21"/>
      <c r="L617" s="21"/>
      <c r="M617" s="21"/>
      <c r="N617" s="21"/>
    </row>
    <row r="618">
      <c r="K618" s="21"/>
      <c r="L618" s="21"/>
      <c r="M618" s="21"/>
      <c r="N618" s="21"/>
    </row>
    <row r="619">
      <c r="K619" s="21"/>
      <c r="L619" s="21"/>
      <c r="M619" s="21"/>
      <c r="N619" s="21"/>
    </row>
    <row r="620">
      <c r="K620" s="21"/>
      <c r="L620" s="21"/>
      <c r="M620" s="21"/>
      <c r="N620" s="21"/>
    </row>
    <row r="621">
      <c r="K621" s="21"/>
      <c r="L621" s="21"/>
      <c r="M621" s="21"/>
      <c r="N621" s="21"/>
    </row>
    <row r="622">
      <c r="K622" s="21"/>
      <c r="L622" s="21"/>
      <c r="M622" s="21"/>
      <c r="N622" s="21"/>
    </row>
    <row r="623">
      <c r="K623" s="21"/>
      <c r="L623" s="21"/>
      <c r="M623" s="21"/>
      <c r="N623" s="21"/>
    </row>
    <row r="624">
      <c r="K624" s="21"/>
      <c r="L624" s="21"/>
      <c r="M624" s="21"/>
      <c r="N624" s="21"/>
    </row>
    <row r="625">
      <c r="K625" s="21"/>
      <c r="L625" s="21"/>
      <c r="M625" s="21"/>
      <c r="N625" s="21"/>
    </row>
    <row r="626">
      <c r="K626" s="21"/>
      <c r="L626" s="21"/>
      <c r="M626" s="21"/>
      <c r="N626" s="21"/>
    </row>
    <row r="627">
      <c r="K627" s="21"/>
      <c r="L627" s="21"/>
      <c r="M627" s="21"/>
      <c r="N627" s="21"/>
    </row>
    <row r="628">
      <c r="K628" s="21"/>
      <c r="L628" s="21"/>
      <c r="M628" s="21"/>
      <c r="N628" s="21"/>
    </row>
    <row r="629">
      <c r="K629" s="21"/>
      <c r="L629" s="21"/>
      <c r="M629" s="21"/>
      <c r="N629" s="21"/>
    </row>
    <row r="630">
      <c r="K630" s="21"/>
      <c r="L630" s="21"/>
      <c r="M630" s="21"/>
      <c r="N630" s="21"/>
    </row>
    <row r="631">
      <c r="K631" s="21"/>
      <c r="L631" s="21"/>
      <c r="M631" s="21"/>
      <c r="N631" s="21"/>
    </row>
    <row r="632">
      <c r="K632" s="21"/>
      <c r="L632" s="21"/>
      <c r="M632" s="21"/>
      <c r="N632" s="21"/>
    </row>
    <row r="633">
      <c r="K633" s="21"/>
      <c r="L633" s="21"/>
      <c r="M633" s="21"/>
      <c r="N633" s="21"/>
    </row>
    <row r="634">
      <c r="K634" s="21"/>
      <c r="L634" s="21"/>
      <c r="M634" s="21"/>
      <c r="N634" s="21"/>
    </row>
    <row r="635">
      <c r="K635" s="21"/>
      <c r="L635" s="21"/>
      <c r="M635" s="21"/>
      <c r="N635" s="21"/>
    </row>
    <row r="636">
      <c r="K636" s="21"/>
      <c r="L636" s="21"/>
      <c r="M636" s="21"/>
      <c r="N636" s="21"/>
    </row>
    <row r="637">
      <c r="K637" s="21"/>
      <c r="L637" s="21"/>
      <c r="M637" s="21"/>
      <c r="N637" s="21"/>
    </row>
    <row r="638">
      <c r="K638" s="21"/>
      <c r="L638" s="21"/>
      <c r="M638" s="21"/>
      <c r="N638" s="21"/>
    </row>
    <row r="639">
      <c r="K639" s="21"/>
      <c r="L639" s="21"/>
      <c r="M639" s="21"/>
      <c r="N639" s="21"/>
    </row>
    <row r="640">
      <c r="K640" s="21"/>
      <c r="L640" s="21"/>
      <c r="M640" s="21"/>
      <c r="N640" s="21"/>
    </row>
    <row r="641">
      <c r="K641" s="21"/>
      <c r="L641" s="21"/>
      <c r="M641" s="21"/>
      <c r="N641" s="21"/>
    </row>
    <row r="642">
      <c r="K642" s="21"/>
      <c r="L642" s="21"/>
      <c r="M642" s="21"/>
      <c r="N642" s="21"/>
    </row>
    <row r="643">
      <c r="K643" s="21"/>
      <c r="L643" s="21"/>
      <c r="M643" s="21"/>
      <c r="N643" s="21"/>
    </row>
    <row r="644">
      <c r="K644" s="21"/>
      <c r="L644" s="21"/>
      <c r="M644" s="21"/>
      <c r="N644" s="21"/>
    </row>
    <row r="645">
      <c r="K645" s="21"/>
      <c r="L645" s="21"/>
      <c r="M645" s="21"/>
      <c r="N645" s="21"/>
    </row>
    <row r="646">
      <c r="K646" s="21"/>
      <c r="L646" s="21"/>
      <c r="M646" s="21"/>
      <c r="N646" s="21"/>
    </row>
    <row r="647">
      <c r="K647" s="21"/>
      <c r="L647" s="21"/>
      <c r="M647" s="21"/>
      <c r="N647" s="21"/>
    </row>
    <row r="648">
      <c r="K648" s="21"/>
      <c r="L648" s="21"/>
      <c r="M648" s="21"/>
      <c r="N648" s="21"/>
    </row>
    <row r="649">
      <c r="K649" s="21"/>
      <c r="L649" s="21"/>
      <c r="M649" s="21"/>
      <c r="N649" s="21"/>
    </row>
    <row r="650">
      <c r="K650" s="21"/>
      <c r="L650" s="21"/>
      <c r="M650" s="21"/>
      <c r="N650" s="21"/>
    </row>
    <row r="651">
      <c r="K651" s="21"/>
      <c r="L651" s="21"/>
      <c r="M651" s="21"/>
      <c r="N651" s="21"/>
    </row>
    <row r="652">
      <c r="K652" s="21"/>
      <c r="L652" s="21"/>
      <c r="M652" s="21"/>
      <c r="N652" s="21"/>
    </row>
    <row r="653">
      <c r="K653" s="21"/>
      <c r="L653" s="21"/>
      <c r="M653" s="21"/>
      <c r="N653" s="21"/>
    </row>
    <row r="654">
      <c r="K654" s="21"/>
      <c r="L654" s="21"/>
      <c r="M654" s="21"/>
      <c r="N654" s="21"/>
    </row>
    <row r="655">
      <c r="K655" s="21"/>
      <c r="L655" s="21"/>
      <c r="M655" s="21"/>
      <c r="N655" s="21"/>
    </row>
    <row r="656">
      <c r="K656" s="21"/>
      <c r="L656" s="21"/>
      <c r="M656" s="21"/>
      <c r="N656" s="21"/>
    </row>
    <row r="657">
      <c r="K657" s="21"/>
      <c r="L657" s="21"/>
      <c r="M657" s="21"/>
      <c r="N657" s="21"/>
    </row>
    <row r="658">
      <c r="K658" s="21"/>
      <c r="L658" s="21"/>
      <c r="M658" s="21"/>
      <c r="N658" s="21"/>
    </row>
    <row r="659">
      <c r="K659" s="21"/>
      <c r="L659" s="21"/>
      <c r="M659" s="21"/>
      <c r="N659" s="21"/>
    </row>
    <row r="660">
      <c r="K660" s="21"/>
      <c r="L660" s="21"/>
      <c r="M660" s="21"/>
      <c r="N660" s="21"/>
    </row>
    <row r="661">
      <c r="K661" s="21"/>
      <c r="L661" s="21"/>
      <c r="M661" s="21"/>
      <c r="N661" s="21"/>
    </row>
    <row r="662">
      <c r="K662" s="21"/>
      <c r="L662" s="21"/>
      <c r="M662" s="21"/>
      <c r="N662" s="21"/>
    </row>
    <row r="663">
      <c r="K663" s="21"/>
      <c r="L663" s="21"/>
      <c r="M663" s="21"/>
      <c r="N663" s="21"/>
    </row>
    <row r="664">
      <c r="K664" s="21"/>
      <c r="L664" s="21"/>
      <c r="M664" s="21"/>
      <c r="N664" s="21"/>
    </row>
    <row r="665">
      <c r="K665" s="21"/>
      <c r="L665" s="21"/>
      <c r="M665" s="21"/>
      <c r="N665" s="21"/>
    </row>
    <row r="666">
      <c r="K666" s="21"/>
      <c r="L666" s="21"/>
      <c r="M666" s="21"/>
      <c r="N666" s="21"/>
    </row>
    <row r="667">
      <c r="K667" s="21"/>
      <c r="L667" s="21"/>
      <c r="M667" s="21"/>
      <c r="N667" s="21"/>
    </row>
    <row r="668">
      <c r="K668" s="21"/>
      <c r="L668" s="21"/>
      <c r="M668" s="21"/>
      <c r="N668" s="21"/>
    </row>
    <row r="669">
      <c r="K669" s="21"/>
      <c r="L669" s="21"/>
      <c r="M669" s="21"/>
      <c r="N669" s="21"/>
    </row>
    <row r="670">
      <c r="K670" s="21"/>
      <c r="L670" s="21"/>
      <c r="M670" s="21"/>
      <c r="N670" s="21"/>
    </row>
    <row r="671">
      <c r="K671" s="21"/>
      <c r="L671" s="21"/>
      <c r="M671" s="21"/>
      <c r="N671" s="21"/>
    </row>
    <row r="672">
      <c r="K672" s="21"/>
      <c r="L672" s="21"/>
      <c r="M672" s="21"/>
      <c r="N672" s="21"/>
    </row>
    <row r="673">
      <c r="K673" s="21"/>
      <c r="L673" s="21"/>
      <c r="M673" s="21"/>
      <c r="N673" s="21"/>
    </row>
    <row r="674">
      <c r="K674" s="21"/>
      <c r="L674" s="21"/>
      <c r="M674" s="21"/>
      <c r="N674" s="21"/>
    </row>
    <row r="675">
      <c r="K675" s="21"/>
      <c r="L675" s="21"/>
      <c r="M675" s="21"/>
      <c r="N675" s="21"/>
    </row>
    <row r="676">
      <c r="K676" s="21"/>
      <c r="L676" s="21"/>
      <c r="M676" s="21"/>
      <c r="N676" s="21"/>
    </row>
    <row r="677">
      <c r="K677" s="21"/>
      <c r="L677" s="21"/>
      <c r="M677" s="21"/>
      <c r="N677" s="21"/>
    </row>
    <row r="678">
      <c r="K678" s="21"/>
      <c r="L678" s="21"/>
      <c r="M678" s="21"/>
      <c r="N678" s="21"/>
    </row>
    <row r="679">
      <c r="K679" s="21"/>
      <c r="L679" s="21"/>
      <c r="M679" s="21"/>
      <c r="N679" s="21"/>
    </row>
    <row r="680">
      <c r="K680" s="21"/>
      <c r="L680" s="21"/>
      <c r="M680" s="21"/>
      <c r="N680" s="21"/>
    </row>
    <row r="681">
      <c r="K681" s="21"/>
      <c r="L681" s="21"/>
      <c r="M681" s="21"/>
      <c r="N681" s="21"/>
    </row>
    <row r="682">
      <c r="K682" s="21"/>
      <c r="L682" s="21"/>
      <c r="M682" s="21"/>
      <c r="N682" s="21"/>
    </row>
    <row r="683">
      <c r="K683" s="21"/>
      <c r="L683" s="21"/>
      <c r="M683" s="21"/>
      <c r="N683" s="21"/>
    </row>
    <row r="684">
      <c r="K684" s="21"/>
      <c r="L684" s="21"/>
      <c r="M684" s="21"/>
      <c r="N684" s="21"/>
    </row>
    <row r="685">
      <c r="K685" s="21"/>
      <c r="L685" s="21"/>
      <c r="M685" s="21"/>
      <c r="N685" s="21"/>
    </row>
    <row r="686">
      <c r="K686" s="21"/>
      <c r="L686" s="21"/>
      <c r="M686" s="21"/>
      <c r="N686" s="21"/>
    </row>
    <row r="687">
      <c r="K687" s="21"/>
      <c r="L687" s="21"/>
      <c r="M687" s="21"/>
      <c r="N687" s="21"/>
    </row>
    <row r="688">
      <c r="K688" s="21"/>
      <c r="L688" s="21"/>
      <c r="M688" s="21"/>
      <c r="N688" s="21"/>
    </row>
    <row r="689">
      <c r="K689" s="21"/>
      <c r="L689" s="21"/>
      <c r="M689" s="21"/>
      <c r="N689" s="21"/>
    </row>
    <row r="690">
      <c r="K690" s="21"/>
      <c r="L690" s="21"/>
      <c r="M690" s="21"/>
      <c r="N690" s="21"/>
    </row>
    <row r="691">
      <c r="K691" s="21"/>
      <c r="L691" s="21"/>
      <c r="M691" s="21"/>
      <c r="N691" s="21"/>
    </row>
    <row r="692">
      <c r="K692" s="21"/>
      <c r="L692" s="21"/>
      <c r="M692" s="21"/>
      <c r="N692" s="21"/>
    </row>
    <row r="693">
      <c r="K693" s="21"/>
      <c r="L693" s="21"/>
      <c r="M693" s="21"/>
      <c r="N693" s="21"/>
    </row>
    <row r="694">
      <c r="K694" s="21"/>
      <c r="L694" s="21"/>
      <c r="M694" s="21"/>
      <c r="N694" s="21"/>
    </row>
    <row r="695">
      <c r="K695" s="21"/>
      <c r="L695" s="21"/>
      <c r="M695" s="21"/>
      <c r="N695" s="21"/>
    </row>
    <row r="696">
      <c r="K696" s="21"/>
      <c r="L696" s="21"/>
      <c r="M696" s="21"/>
      <c r="N696" s="21"/>
    </row>
    <row r="697">
      <c r="K697" s="21"/>
      <c r="L697" s="21"/>
      <c r="M697" s="21"/>
      <c r="N697" s="21"/>
    </row>
    <row r="698">
      <c r="K698" s="21"/>
      <c r="L698" s="21"/>
      <c r="M698" s="21"/>
      <c r="N698" s="21"/>
    </row>
    <row r="699">
      <c r="K699" s="21"/>
      <c r="L699" s="21"/>
      <c r="M699" s="21"/>
      <c r="N699" s="21"/>
    </row>
    <row r="700">
      <c r="K700" s="21"/>
      <c r="L700" s="21"/>
      <c r="M700" s="21"/>
      <c r="N700" s="21"/>
    </row>
    <row r="701">
      <c r="K701" s="21"/>
      <c r="L701" s="21"/>
      <c r="M701" s="21"/>
      <c r="N701" s="21"/>
    </row>
    <row r="702">
      <c r="K702" s="21"/>
      <c r="L702" s="21"/>
      <c r="M702" s="21"/>
      <c r="N702" s="21"/>
    </row>
    <row r="703">
      <c r="K703" s="21"/>
      <c r="L703" s="21"/>
      <c r="M703" s="21"/>
      <c r="N703" s="21"/>
    </row>
    <row r="704">
      <c r="K704" s="21"/>
      <c r="L704" s="21"/>
      <c r="M704" s="21"/>
      <c r="N704" s="21"/>
    </row>
    <row r="705">
      <c r="K705" s="21"/>
      <c r="L705" s="21"/>
      <c r="M705" s="21"/>
      <c r="N705" s="21"/>
    </row>
    <row r="706">
      <c r="K706" s="21"/>
      <c r="L706" s="21"/>
      <c r="M706" s="21"/>
      <c r="N706" s="21"/>
    </row>
    <row r="707">
      <c r="K707" s="21"/>
      <c r="L707" s="21"/>
      <c r="M707" s="21"/>
      <c r="N707" s="21"/>
    </row>
    <row r="708">
      <c r="K708" s="21"/>
      <c r="L708" s="21"/>
      <c r="M708" s="21"/>
      <c r="N708" s="21"/>
    </row>
    <row r="709">
      <c r="K709" s="21"/>
      <c r="L709" s="21"/>
      <c r="M709" s="21"/>
      <c r="N709" s="21"/>
    </row>
    <row r="710">
      <c r="K710" s="21"/>
      <c r="L710" s="21"/>
      <c r="M710" s="21"/>
      <c r="N710" s="21"/>
    </row>
    <row r="711">
      <c r="K711" s="21"/>
      <c r="L711" s="21"/>
      <c r="M711" s="21"/>
      <c r="N711" s="21"/>
    </row>
    <row r="712">
      <c r="K712" s="21"/>
      <c r="L712" s="21"/>
      <c r="M712" s="21"/>
      <c r="N712" s="21"/>
    </row>
    <row r="713">
      <c r="K713" s="21"/>
      <c r="L713" s="21"/>
      <c r="M713" s="21"/>
      <c r="N713" s="21"/>
    </row>
    <row r="714">
      <c r="K714" s="21"/>
      <c r="L714" s="21"/>
      <c r="M714" s="21"/>
      <c r="N714" s="21"/>
    </row>
    <row r="715">
      <c r="K715" s="21"/>
      <c r="L715" s="21"/>
      <c r="M715" s="21"/>
      <c r="N715" s="21"/>
    </row>
    <row r="716">
      <c r="K716" s="21"/>
      <c r="L716" s="21"/>
      <c r="M716" s="21"/>
      <c r="N716" s="21"/>
    </row>
    <row r="717">
      <c r="K717" s="21"/>
      <c r="L717" s="21"/>
      <c r="M717" s="21"/>
      <c r="N717" s="21"/>
    </row>
    <row r="718">
      <c r="K718" s="21"/>
      <c r="L718" s="21"/>
      <c r="M718" s="21"/>
      <c r="N718" s="21"/>
    </row>
    <row r="719">
      <c r="K719" s="21"/>
      <c r="L719" s="21"/>
      <c r="M719" s="21"/>
      <c r="N719" s="21"/>
    </row>
    <row r="720">
      <c r="K720" s="21"/>
      <c r="L720" s="21"/>
      <c r="M720" s="21"/>
      <c r="N720" s="21"/>
    </row>
    <row r="721">
      <c r="K721" s="21"/>
      <c r="L721" s="21"/>
      <c r="M721" s="21"/>
      <c r="N721" s="21"/>
    </row>
    <row r="722">
      <c r="K722" s="21"/>
      <c r="L722" s="21"/>
      <c r="M722" s="21"/>
      <c r="N722" s="21"/>
    </row>
    <row r="723">
      <c r="K723" s="21"/>
      <c r="L723" s="21"/>
      <c r="M723" s="21"/>
      <c r="N723" s="21"/>
    </row>
    <row r="724">
      <c r="K724" s="21"/>
      <c r="L724" s="21"/>
      <c r="M724" s="21"/>
      <c r="N724" s="21"/>
    </row>
    <row r="725">
      <c r="K725" s="21"/>
      <c r="L725" s="21"/>
      <c r="M725" s="21"/>
      <c r="N725" s="21"/>
    </row>
    <row r="726">
      <c r="K726" s="21"/>
      <c r="L726" s="21"/>
      <c r="M726" s="21"/>
      <c r="N726" s="21"/>
    </row>
    <row r="727">
      <c r="K727" s="21"/>
      <c r="L727" s="21"/>
      <c r="M727" s="21"/>
      <c r="N727" s="21"/>
    </row>
    <row r="728">
      <c r="K728" s="21"/>
      <c r="L728" s="21"/>
      <c r="M728" s="21"/>
      <c r="N728" s="21"/>
    </row>
    <row r="729">
      <c r="K729" s="21"/>
      <c r="L729" s="21"/>
      <c r="M729" s="21"/>
      <c r="N729" s="21"/>
    </row>
    <row r="730">
      <c r="K730" s="21"/>
      <c r="L730" s="21"/>
      <c r="M730" s="21"/>
      <c r="N730" s="21"/>
    </row>
    <row r="731">
      <c r="K731" s="21"/>
      <c r="L731" s="21"/>
      <c r="M731" s="21"/>
      <c r="N731" s="21"/>
    </row>
    <row r="732">
      <c r="K732" s="21"/>
      <c r="L732" s="21"/>
      <c r="M732" s="21"/>
      <c r="N732" s="21"/>
    </row>
    <row r="733">
      <c r="K733" s="21"/>
      <c r="L733" s="21"/>
      <c r="M733" s="21"/>
      <c r="N733" s="21"/>
    </row>
    <row r="734">
      <c r="K734" s="21"/>
      <c r="L734" s="21"/>
      <c r="M734" s="21"/>
      <c r="N734" s="21"/>
    </row>
    <row r="735">
      <c r="K735" s="21"/>
      <c r="L735" s="21"/>
      <c r="M735" s="21"/>
      <c r="N735" s="21"/>
    </row>
    <row r="736">
      <c r="K736" s="21"/>
      <c r="L736" s="21"/>
      <c r="M736" s="21"/>
      <c r="N736" s="21"/>
    </row>
    <row r="737">
      <c r="K737" s="21"/>
      <c r="L737" s="21"/>
      <c r="M737" s="21"/>
      <c r="N737" s="21"/>
    </row>
    <row r="738">
      <c r="K738" s="21"/>
      <c r="L738" s="21"/>
      <c r="M738" s="21"/>
      <c r="N738" s="21"/>
    </row>
    <row r="739">
      <c r="K739" s="21"/>
      <c r="L739" s="21"/>
      <c r="M739" s="21"/>
      <c r="N739" s="21"/>
    </row>
    <row r="740">
      <c r="K740" s="21"/>
      <c r="L740" s="21"/>
      <c r="M740" s="21"/>
      <c r="N740" s="21"/>
    </row>
    <row r="741">
      <c r="K741" s="21"/>
      <c r="L741" s="21"/>
      <c r="M741" s="21"/>
      <c r="N741" s="21"/>
    </row>
    <row r="742">
      <c r="K742" s="21"/>
      <c r="L742" s="21"/>
      <c r="M742" s="21"/>
      <c r="N742" s="21"/>
    </row>
    <row r="743">
      <c r="K743" s="21"/>
      <c r="L743" s="21"/>
      <c r="M743" s="21"/>
      <c r="N743" s="21"/>
    </row>
    <row r="744">
      <c r="K744" s="21"/>
      <c r="L744" s="21"/>
      <c r="M744" s="21"/>
      <c r="N744" s="21"/>
    </row>
    <row r="745">
      <c r="K745" s="21"/>
      <c r="L745" s="21"/>
      <c r="M745" s="21"/>
      <c r="N745" s="21"/>
    </row>
    <row r="746">
      <c r="K746" s="21"/>
      <c r="L746" s="21"/>
      <c r="M746" s="21"/>
      <c r="N746" s="21"/>
    </row>
    <row r="747">
      <c r="K747" s="21"/>
      <c r="L747" s="21"/>
      <c r="M747" s="21"/>
      <c r="N747" s="21"/>
    </row>
    <row r="748">
      <c r="K748" s="21"/>
      <c r="L748" s="21"/>
      <c r="M748" s="21"/>
      <c r="N748" s="21"/>
    </row>
    <row r="749">
      <c r="K749" s="21"/>
      <c r="L749" s="21"/>
      <c r="M749" s="21"/>
      <c r="N749" s="21"/>
    </row>
    <row r="750">
      <c r="K750" s="21"/>
      <c r="L750" s="21"/>
      <c r="M750" s="21"/>
      <c r="N750" s="21"/>
    </row>
    <row r="751">
      <c r="K751" s="21"/>
      <c r="L751" s="21"/>
      <c r="M751" s="21"/>
      <c r="N751" s="21"/>
    </row>
    <row r="752">
      <c r="K752" s="21"/>
      <c r="L752" s="21"/>
      <c r="M752" s="21"/>
      <c r="N752" s="21"/>
    </row>
    <row r="753">
      <c r="K753" s="21"/>
      <c r="L753" s="21"/>
      <c r="M753" s="21"/>
      <c r="N753" s="21"/>
    </row>
    <row r="754">
      <c r="K754" s="21"/>
      <c r="L754" s="21"/>
      <c r="M754" s="21"/>
      <c r="N754" s="21"/>
    </row>
    <row r="755">
      <c r="K755" s="21"/>
      <c r="L755" s="21"/>
      <c r="M755" s="21"/>
      <c r="N755" s="21"/>
    </row>
    <row r="756">
      <c r="K756" s="21"/>
      <c r="L756" s="21"/>
      <c r="M756" s="21"/>
      <c r="N756" s="21"/>
    </row>
    <row r="757">
      <c r="K757" s="21"/>
      <c r="L757" s="21"/>
      <c r="M757" s="21"/>
      <c r="N757" s="21"/>
    </row>
    <row r="758">
      <c r="K758" s="21"/>
      <c r="L758" s="21"/>
      <c r="M758" s="21"/>
      <c r="N758" s="21"/>
    </row>
    <row r="759">
      <c r="K759" s="21"/>
      <c r="L759" s="21"/>
      <c r="M759" s="21"/>
      <c r="N759" s="21"/>
    </row>
    <row r="760">
      <c r="K760" s="21"/>
      <c r="L760" s="21"/>
      <c r="M760" s="21"/>
      <c r="N760" s="21"/>
    </row>
    <row r="761">
      <c r="K761" s="21"/>
      <c r="L761" s="21"/>
      <c r="M761" s="21"/>
      <c r="N761" s="21"/>
    </row>
    <row r="762">
      <c r="K762" s="21"/>
      <c r="L762" s="21"/>
      <c r="M762" s="21"/>
      <c r="N762" s="21"/>
    </row>
    <row r="763">
      <c r="K763" s="21"/>
      <c r="L763" s="21"/>
      <c r="M763" s="21"/>
      <c r="N763" s="21"/>
    </row>
    <row r="764">
      <c r="K764" s="21"/>
      <c r="L764" s="21"/>
      <c r="M764" s="21"/>
      <c r="N764" s="21"/>
    </row>
    <row r="765">
      <c r="K765" s="21"/>
      <c r="L765" s="21"/>
      <c r="M765" s="21"/>
      <c r="N765" s="21"/>
    </row>
    <row r="766">
      <c r="K766" s="21"/>
      <c r="L766" s="21"/>
      <c r="M766" s="21"/>
      <c r="N766" s="21"/>
    </row>
    <row r="767">
      <c r="K767" s="21"/>
      <c r="L767" s="21"/>
      <c r="M767" s="21"/>
      <c r="N767" s="21"/>
    </row>
    <row r="768">
      <c r="K768" s="21"/>
      <c r="L768" s="21"/>
      <c r="M768" s="21"/>
      <c r="N768" s="21"/>
    </row>
    <row r="769">
      <c r="K769" s="21"/>
      <c r="L769" s="21"/>
      <c r="M769" s="21"/>
      <c r="N769" s="21"/>
    </row>
    <row r="770">
      <c r="K770" s="21"/>
      <c r="L770" s="21"/>
      <c r="M770" s="21"/>
      <c r="N770" s="21"/>
    </row>
    <row r="771">
      <c r="K771" s="21"/>
      <c r="L771" s="21"/>
      <c r="M771" s="21"/>
      <c r="N771" s="21"/>
    </row>
    <row r="772">
      <c r="K772" s="21"/>
      <c r="L772" s="21"/>
      <c r="M772" s="21"/>
      <c r="N772" s="21"/>
    </row>
    <row r="773">
      <c r="K773" s="21"/>
      <c r="L773" s="21"/>
      <c r="M773" s="21"/>
      <c r="N773" s="21"/>
    </row>
    <row r="774">
      <c r="K774" s="21"/>
      <c r="L774" s="21"/>
      <c r="M774" s="21"/>
      <c r="N774" s="21"/>
    </row>
    <row r="775">
      <c r="K775" s="21"/>
      <c r="L775" s="21"/>
      <c r="M775" s="21"/>
      <c r="N775" s="21"/>
    </row>
    <row r="776">
      <c r="K776" s="21"/>
      <c r="L776" s="21"/>
      <c r="M776" s="21"/>
      <c r="N776" s="21"/>
    </row>
    <row r="777">
      <c r="K777" s="21"/>
      <c r="L777" s="21"/>
      <c r="M777" s="21"/>
      <c r="N777" s="21"/>
    </row>
    <row r="778">
      <c r="K778" s="21"/>
      <c r="L778" s="21"/>
      <c r="M778" s="21"/>
      <c r="N778" s="21"/>
    </row>
    <row r="779">
      <c r="K779" s="21"/>
      <c r="L779" s="21"/>
      <c r="M779" s="21"/>
      <c r="N779" s="21"/>
    </row>
    <row r="780">
      <c r="K780" s="21"/>
      <c r="L780" s="21"/>
      <c r="M780" s="21"/>
      <c r="N780" s="21"/>
    </row>
    <row r="781">
      <c r="K781" s="21"/>
      <c r="L781" s="21"/>
      <c r="M781" s="21"/>
      <c r="N781" s="21"/>
    </row>
    <row r="782">
      <c r="K782" s="21"/>
      <c r="L782" s="21"/>
      <c r="M782" s="21"/>
      <c r="N782" s="21"/>
    </row>
    <row r="783">
      <c r="K783" s="21"/>
      <c r="L783" s="21"/>
      <c r="M783" s="21"/>
      <c r="N783" s="21"/>
    </row>
    <row r="784">
      <c r="K784" s="21"/>
      <c r="L784" s="21"/>
      <c r="M784" s="21"/>
      <c r="N784" s="21"/>
    </row>
    <row r="785">
      <c r="K785" s="21"/>
      <c r="L785" s="21"/>
      <c r="M785" s="21"/>
      <c r="N785" s="21"/>
    </row>
    <row r="786">
      <c r="K786" s="21"/>
      <c r="L786" s="21"/>
      <c r="M786" s="21"/>
      <c r="N786" s="21"/>
    </row>
    <row r="787">
      <c r="K787" s="21"/>
      <c r="L787" s="21"/>
      <c r="M787" s="21"/>
      <c r="N787" s="21"/>
    </row>
    <row r="788">
      <c r="K788" s="21"/>
      <c r="L788" s="21"/>
      <c r="M788" s="21"/>
      <c r="N788" s="21"/>
    </row>
    <row r="789">
      <c r="K789" s="21"/>
      <c r="L789" s="21"/>
      <c r="M789" s="21"/>
      <c r="N789" s="21"/>
    </row>
    <row r="790">
      <c r="K790" s="21"/>
      <c r="L790" s="21"/>
      <c r="M790" s="21"/>
      <c r="N790" s="21"/>
    </row>
    <row r="791">
      <c r="K791" s="21"/>
      <c r="L791" s="21"/>
      <c r="M791" s="21"/>
      <c r="N791" s="21"/>
    </row>
    <row r="792">
      <c r="K792" s="21"/>
      <c r="L792" s="21"/>
      <c r="M792" s="21"/>
      <c r="N792" s="21"/>
    </row>
    <row r="793">
      <c r="K793" s="21"/>
      <c r="L793" s="21"/>
      <c r="M793" s="21"/>
      <c r="N793" s="21"/>
    </row>
    <row r="794">
      <c r="K794" s="21"/>
      <c r="L794" s="21"/>
      <c r="M794" s="21"/>
      <c r="N794" s="21"/>
    </row>
    <row r="795">
      <c r="K795" s="21"/>
      <c r="L795" s="21"/>
      <c r="M795" s="21"/>
      <c r="N795" s="21"/>
    </row>
    <row r="796">
      <c r="K796" s="21"/>
      <c r="L796" s="21"/>
      <c r="M796" s="21"/>
      <c r="N796" s="21"/>
    </row>
    <row r="797">
      <c r="K797" s="21"/>
      <c r="L797" s="21"/>
      <c r="M797" s="21"/>
      <c r="N797" s="21"/>
    </row>
    <row r="798">
      <c r="K798" s="21"/>
      <c r="L798" s="21"/>
      <c r="M798" s="21"/>
      <c r="N798" s="21"/>
    </row>
    <row r="799">
      <c r="K799" s="21"/>
      <c r="L799" s="21"/>
      <c r="M799" s="21"/>
      <c r="N799" s="21"/>
    </row>
    <row r="800">
      <c r="K800" s="21"/>
      <c r="L800" s="21"/>
      <c r="M800" s="21"/>
      <c r="N800" s="21"/>
    </row>
    <row r="801">
      <c r="K801" s="21"/>
      <c r="L801" s="21"/>
      <c r="M801" s="21"/>
      <c r="N801" s="21"/>
    </row>
    <row r="802">
      <c r="K802" s="21"/>
      <c r="L802" s="21"/>
      <c r="M802" s="21"/>
      <c r="N802" s="21"/>
    </row>
    <row r="803">
      <c r="K803" s="21"/>
      <c r="L803" s="21"/>
      <c r="M803" s="21"/>
      <c r="N803" s="21"/>
    </row>
    <row r="804">
      <c r="K804" s="21"/>
      <c r="L804" s="21"/>
      <c r="M804" s="21"/>
      <c r="N804" s="21"/>
    </row>
    <row r="805">
      <c r="K805" s="21"/>
      <c r="L805" s="21"/>
      <c r="M805" s="21"/>
      <c r="N805" s="21"/>
    </row>
    <row r="806">
      <c r="K806" s="21"/>
      <c r="L806" s="21"/>
      <c r="M806" s="21"/>
      <c r="N806" s="21"/>
    </row>
    <row r="807">
      <c r="K807" s="21"/>
      <c r="L807" s="21"/>
      <c r="M807" s="21"/>
      <c r="N807" s="21"/>
    </row>
    <row r="808">
      <c r="K808" s="21"/>
      <c r="L808" s="21"/>
      <c r="M808" s="21"/>
      <c r="N808" s="21"/>
    </row>
    <row r="809">
      <c r="K809" s="21"/>
      <c r="L809" s="21"/>
      <c r="M809" s="21"/>
      <c r="N809" s="21"/>
    </row>
    <row r="810">
      <c r="K810" s="21"/>
      <c r="L810" s="21"/>
      <c r="M810" s="21"/>
      <c r="N810" s="21"/>
    </row>
    <row r="811">
      <c r="K811" s="21"/>
      <c r="L811" s="21"/>
      <c r="M811" s="21"/>
      <c r="N811" s="21"/>
    </row>
    <row r="812">
      <c r="K812" s="21"/>
      <c r="L812" s="21"/>
      <c r="M812" s="21"/>
      <c r="N812" s="21"/>
    </row>
    <row r="813">
      <c r="K813" s="21"/>
      <c r="L813" s="21"/>
      <c r="M813" s="21"/>
      <c r="N813" s="21"/>
    </row>
    <row r="814">
      <c r="K814" s="21"/>
      <c r="L814" s="21"/>
      <c r="M814" s="21"/>
      <c r="N814" s="21"/>
    </row>
    <row r="815">
      <c r="K815" s="21"/>
      <c r="L815" s="21"/>
      <c r="M815" s="21"/>
      <c r="N815" s="21"/>
    </row>
    <row r="816">
      <c r="K816" s="21"/>
      <c r="L816" s="21"/>
      <c r="M816" s="21"/>
      <c r="N816" s="21"/>
    </row>
    <row r="817">
      <c r="K817" s="21"/>
      <c r="L817" s="21"/>
      <c r="M817" s="21"/>
      <c r="N817" s="21"/>
    </row>
    <row r="818">
      <c r="K818" s="21"/>
      <c r="L818" s="21"/>
      <c r="M818" s="21"/>
      <c r="N818" s="21"/>
    </row>
    <row r="819">
      <c r="K819" s="21"/>
      <c r="L819" s="21"/>
      <c r="M819" s="21"/>
      <c r="N819" s="21"/>
    </row>
    <row r="820">
      <c r="K820" s="21"/>
      <c r="L820" s="21"/>
      <c r="M820" s="21"/>
      <c r="N820" s="21"/>
    </row>
    <row r="821">
      <c r="K821" s="21"/>
      <c r="L821" s="21"/>
      <c r="M821" s="21"/>
      <c r="N821" s="21"/>
    </row>
    <row r="822">
      <c r="K822" s="21"/>
      <c r="L822" s="21"/>
      <c r="M822" s="21"/>
      <c r="N822" s="21"/>
    </row>
    <row r="823">
      <c r="K823" s="21"/>
      <c r="L823" s="21"/>
      <c r="M823" s="21"/>
      <c r="N823" s="21"/>
    </row>
    <row r="824">
      <c r="K824" s="21"/>
      <c r="L824" s="21"/>
      <c r="M824" s="21"/>
      <c r="N824" s="21"/>
    </row>
    <row r="825">
      <c r="K825" s="21"/>
      <c r="L825" s="21"/>
      <c r="M825" s="21"/>
      <c r="N825" s="21"/>
    </row>
    <row r="826">
      <c r="K826" s="21"/>
      <c r="L826" s="21"/>
      <c r="M826" s="21"/>
      <c r="N826" s="21"/>
    </row>
    <row r="827">
      <c r="K827" s="21"/>
      <c r="L827" s="21"/>
      <c r="M827" s="21"/>
      <c r="N827" s="21"/>
    </row>
    <row r="828">
      <c r="K828" s="21"/>
      <c r="L828" s="21"/>
      <c r="M828" s="21"/>
      <c r="N828" s="21"/>
    </row>
    <row r="829">
      <c r="K829" s="21"/>
      <c r="L829" s="21"/>
      <c r="M829" s="21"/>
      <c r="N829" s="21"/>
    </row>
    <row r="830">
      <c r="K830" s="21"/>
      <c r="L830" s="21"/>
      <c r="M830" s="21"/>
      <c r="N830" s="21"/>
    </row>
    <row r="831">
      <c r="K831" s="21"/>
      <c r="L831" s="21"/>
      <c r="M831" s="21"/>
      <c r="N831" s="21"/>
    </row>
    <row r="832">
      <c r="K832" s="21"/>
      <c r="L832" s="21"/>
      <c r="M832" s="21"/>
      <c r="N832" s="21"/>
    </row>
    <row r="833">
      <c r="K833" s="21"/>
      <c r="L833" s="21"/>
      <c r="M833" s="21"/>
      <c r="N833" s="21"/>
    </row>
    <row r="834">
      <c r="K834" s="21"/>
      <c r="L834" s="21"/>
      <c r="M834" s="21"/>
      <c r="N834" s="21"/>
    </row>
    <row r="835">
      <c r="K835" s="21"/>
      <c r="L835" s="21"/>
      <c r="M835" s="21"/>
      <c r="N835" s="21"/>
    </row>
    <row r="836">
      <c r="K836" s="21"/>
      <c r="L836" s="21"/>
      <c r="M836" s="21"/>
      <c r="N836" s="21"/>
    </row>
    <row r="837">
      <c r="K837" s="21"/>
      <c r="L837" s="21"/>
      <c r="M837" s="21"/>
      <c r="N837" s="21"/>
    </row>
    <row r="838">
      <c r="K838" s="21"/>
      <c r="L838" s="21"/>
      <c r="M838" s="21"/>
      <c r="N838" s="21"/>
    </row>
    <row r="839">
      <c r="K839" s="21"/>
      <c r="L839" s="21"/>
      <c r="M839" s="21"/>
      <c r="N839" s="21"/>
    </row>
    <row r="840">
      <c r="K840" s="21"/>
      <c r="L840" s="21"/>
      <c r="M840" s="21"/>
      <c r="N840" s="21"/>
    </row>
    <row r="841">
      <c r="K841" s="21"/>
      <c r="L841" s="21"/>
      <c r="M841" s="21"/>
      <c r="N841" s="21"/>
    </row>
    <row r="842">
      <c r="K842" s="21"/>
      <c r="L842" s="21"/>
      <c r="M842" s="21"/>
      <c r="N842" s="21"/>
    </row>
    <row r="843">
      <c r="K843" s="21"/>
      <c r="L843" s="21"/>
      <c r="M843" s="21"/>
      <c r="N843" s="21"/>
    </row>
    <row r="844">
      <c r="K844" s="21"/>
      <c r="L844" s="21"/>
      <c r="M844" s="21"/>
      <c r="N844" s="21"/>
    </row>
    <row r="845">
      <c r="K845" s="21"/>
      <c r="L845" s="21"/>
      <c r="M845" s="21"/>
      <c r="N845" s="21"/>
    </row>
    <row r="846">
      <c r="K846" s="21"/>
      <c r="L846" s="21"/>
      <c r="M846" s="21"/>
      <c r="N846" s="21"/>
    </row>
    <row r="847">
      <c r="K847" s="21"/>
      <c r="L847" s="21"/>
      <c r="M847" s="21"/>
      <c r="N847" s="21"/>
    </row>
    <row r="848">
      <c r="K848" s="21"/>
      <c r="L848" s="21"/>
      <c r="M848" s="21"/>
      <c r="N848" s="21"/>
    </row>
    <row r="849">
      <c r="K849" s="21"/>
      <c r="L849" s="21"/>
      <c r="M849" s="21"/>
      <c r="N849" s="21"/>
    </row>
    <row r="850">
      <c r="K850" s="21"/>
      <c r="L850" s="21"/>
      <c r="M850" s="21"/>
      <c r="N850" s="21"/>
    </row>
    <row r="851">
      <c r="K851" s="21"/>
      <c r="L851" s="21"/>
      <c r="M851" s="21"/>
      <c r="N851" s="21"/>
    </row>
    <row r="852">
      <c r="K852" s="21"/>
      <c r="L852" s="21"/>
      <c r="M852" s="21"/>
      <c r="N852" s="21"/>
    </row>
    <row r="853">
      <c r="K853" s="21"/>
      <c r="L853" s="21"/>
      <c r="M853" s="21"/>
      <c r="N853" s="21"/>
    </row>
    <row r="854">
      <c r="K854" s="21"/>
      <c r="L854" s="21"/>
      <c r="M854" s="21"/>
      <c r="N854" s="21"/>
    </row>
    <row r="855">
      <c r="K855" s="21"/>
      <c r="L855" s="21"/>
      <c r="M855" s="21"/>
      <c r="N855" s="21"/>
    </row>
    <row r="856">
      <c r="K856" s="21"/>
      <c r="L856" s="21"/>
      <c r="M856" s="21"/>
      <c r="N856" s="21"/>
    </row>
    <row r="857">
      <c r="K857" s="21"/>
      <c r="L857" s="21"/>
      <c r="M857" s="21"/>
      <c r="N857" s="21"/>
    </row>
    <row r="858">
      <c r="K858" s="21"/>
      <c r="L858" s="21"/>
      <c r="M858" s="21"/>
      <c r="N858" s="21"/>
    </row>
    <row r="859">
      <c r="K859" s="21"/>
      <c r="L859" s="21"/>
      <c r="M859" s="21"/>
      <c r="N859" s="21"/>
    </row>
    <row r="860">
      <c r="K860" s="21"/>
      <c r="L860" s="21"/>
      <c r="M860" s="21"/>
      <c r="N860" s="21"/>
    </row>
    <row r="861">
      <c r="K861" s="21"/>
      <c r="L861" s="21"/>
      <c r="M861" s="21"/>
      <c r="N861" s="21"/>
    </row>
    <row r="862">
      <c r="K862" s="21"/>
      <c r="L862" s="21"/>
      <c r="M862" s="21"/>
      <c r="N862" s="21"/>
    </row>
    <row r="863">
      <c r="K863" s="21"/>
      <c r="L863" s="21"/>
      <c r="M863" s="21"/>
      <c r="N863" s="21"/>
    </row>
    <row r="864">
      <c r="K864" s="21"/>
      <c r="L864" s="21"/>
      <c r="M864" s="21"/>
      <c r="N864" s="21"/>
    </row>
    <row r="865">
      <c r="K865" s="21"/>
      <c r="L865" s="21"/>
      <c r="M865" s="21"/>
      <c r="N865" s="21"/>
    </row>
    <row r="866">
      <c r="K866" s="21"/>
      <c r="L866" s="21"/>
      <c r="M866" s="21"/>
      <c r="N866" s="21"/>
    </row>
    <row r="867">
      <c r="K867" s="21"/>
      <c r="L867" s="21"/>
      <c r="M867" s="21"/>
      <c r="N867" s="21"/>
    </row>
    <row r="868">
      <c r="K868" s="21"/>
      <c r="L868" s="21"/>
      <c r="M868" s="21"/>
      <c r="N868" s="21"/>
    </row>
    <row r="869">
      <c r="K869" s="21"/>
      <c r="L869" s="21"/>
      <c r="M869" s="21"/>
      <c r="N869" s="21"/>
    </row>
    <row r="870">
      <c r="K870" s="21"/>
      <c r="L870" s="21"/>
      <c r="M870" s="21"/>
      <c r="N870" s="21"/>
    </row>
    <row r="871">
      <c r="K871" s="21"/>
      <c r="L871" s="21"/>
      <c r="M871" s="21"/>
      <c r="N871" s="21"/>
    </row>
    <row r="872">
      <c r="K872" s="21"/>
      <c r="L872" s="21"/>
      <c r="M872" s="21"/>
      <c r="N872" s="21"/>
    </row>
    <row r="873">
      <c r="K873" s="21"/>
      <c r="L873" s="21"/>
      <c r="M873" s="21"/>
      <c r="N873" s="21"/>
    </row>
    <row r="874">
      <c r="K874" s="21"/>
      <c r="L874" s="21"/>
      <c r="M874" s="21"/>
      <c r="N874" s="21"/>
    </row>
    <row r="875">
      <c r="K875" s="21"/>
      <c r="L875" s="21"/>
      <c r="M875" s="21"/>
      <c r="N875" s="21"/>
    </row>
    <row r="876">
      <c r="K876" s="21"/>
      <c r="L876" s="21"/>
      <c r="M876" s="21"/>
      <c r="N876" s="21"/>
    </row>
    <row r="877">
      <c r="K877" s="21"/>
      <c r="L877" s="21"/>
      <c r="M877" s="21"/>
      <c r="N877" s="21"/>
    </row>
    <row r="878">
      <c r="K878" s="21"/>
      <c r="L878" s="21"/>
      <c r="M878" s="21"/>
      <c r="N878" s="21"/>
    </row>
    <row r="879">
      <c r="K879" s="21"/>
      <c r="L879" s="21"/>
      <c r="M879" s="21"/>
      <c r="N879" s="21"/>
    </row>
    <row r="880">
      <c r="K880" s="21"/>
      <c r="L880" s="21"/>
      <c r="M880" s="21"/>
      <c r="N880" s="21"/>
    </row>
    <row r="881">
      <c r="K881" s="21"/>
      <c r="L881" s="21"/>
      <c r="M881" s="21"/>
      <c r="N881" s="21"/>
    </row>
    <row r="882">
      <c r="K882" s="21"/>
      <c r="L882" s="21"/>
      <c r="M882" s="21"/>
      <c r="N882" s="21"/>
    </row>
    <row r="883">
      <c r="K883" s="21"/>
      <c r="L883" s="21"/>
      <c r="M883" s="21"/>
      <c r="N883" s="21"/>
    </row>
    <row r="884">
      <c r="K884" s="21"/>
      <c r="L884" s="21"/>
      <c r="M884" s="21"/>
      <c r="N884" s="21"/>
    </row>
    <row r="885">
      <c r="K885" s="21"/>
      <c r="L885" s="21"/>
      <c r="M885" s="21"/>
      <c r="N885" s="21"/>
    </row>
    <row r="886">
      <c r="K886" s="21"/>
      <c r="L886" s="21"/>
      <c r="M886" s="21"/>
      <c r="N886" s="21"/>
    </row>
    <row r="887">
      <c r="K887" s="21"/>
      <c r="L887" s="21"/>
      <c r="M887" s="21"/>
      <c r="N887" s="21"/>
    </row>
    <row r="888">
      <c r="K888" s="21"/>
      <c r="L888" s="21"/>
      <c r="M888" s="21"/>
      <c r="N888" s="21"/>
    </row>
    <row r="889">
      <c r="K889" s="21"/>
      <c r="L889" s="21"/>
      <c r="M889" s="21"/>
      <c r="N889" s="21"/>
    </row>
    <row r="890">
      <c r="K890" s="21"/>
      <c r="L890" s="21"/>
      <c r="M890" s="21"/>
      <c r="N890" s="21"/>
    </row>
    <row r="891">
      <c r="K891" s="21"/>
      <c r="L891" s="21"/>
      <c r="M891" s="21"/>
      <c r="N891" s="21"/>
    </row>
    <row r="892">
      <c r="K892" s="21"/>
      <c r="L892" s="21"/>
      <c r="M892" s="21"/>
      <c r="N892" s="21"/>
    </row>
    <row r="893">
      <c r="K893" s="21"/>
      <c r="L893" s="21"/>
      <c r="M893" s="21"/>
      <c r="N893" s="21"/>
    </row>
    <row r="894">
      <c r="K894" s="21"/>
      <c r="L894" s="21"/>
      <c r="M894" s="21"/>
      <c r="N894" s="21"/>
    </row>
    <row r="895">
      <c r="K895" s="21"/>
      <c r="L895" s="21"/>
      <c r="M895" s="21"/>
      <c r="N895" s="21"/>
    </row>
    <row r="896">
      <c r="K896" s="21"/>
      <c r="L896" s="21"/>
      <c r="M896" s="21"/>
      <c r="N896" s="21"/>
    </row>
    <row r="897">
      <c r="K897" s="21"/>
      <c r="L897" s="21"/>
      <c r="M897" s="21"/>
      <c r="N897" s="21"/>
    </row>
    <row r="898">
      <c r="K898" s="21"/>
      <c r="L898" s="21"/>
      <c r="M898" s="21"/>
      <c r="N898" s="21"/>
    </row>
    <row r="899">
      <c r="K899" s="21"/>
      <c r="L899" s="21"/>
      <c r="M899" s="21"/>
      <c r="N899" s="21"/>
    </row>
    <row r="900">
      <c r="K900" s="21"/>
      <c r="L900" s="21"/>
      <c r="M900" s="21"/>
      <c r="N900" s="21"/>
    </row>
    <row r="901">
      <c r="K901" s="21"/>
      <c r="L901" s="21"/>
      <c r="M901" s="21"/>
      <c r="N901" s="21"/>
    </row>
    <row r="902">
      <c r="K902" s="21"/>
      <c r="L902" s="21"/>
      <c r="M902" s="21"/>
      <c r="N902" s="21"/>
    </row>
    <row r="903">
      <c r="K903" s="21"/>
      <c r="L903" s="21"/>
      <c r="M903" s="21"/>
      <c r="N903" s="21"/>
    </row>
    <row r="904">
      <c r="K904" s="21"/>
      <c r="L904" s="21"/>
      <c r="M904" s="21"/>
      <c r="N904" s="21"/>
    </row>
    <row r="905">
      <c r="K905" s="21"/>
      <c r="L905" s="21"/>
      <c r="M905" s="21"/>
      <c r="N905" s="21"/>
    </row>
    <row r="906">
      <c r="K906" s="21"/>
      <c r="L906" s="21"/>
      <c r="M906" s="21"/>
      <c r="N906" s="21"/>
    </row>
    <row r="907">
      <c r="K907" s="21"/>
      <c r="L907" s="21"/>
      <c r="M907" s="21"/>
      <c r="N907" s="21"/>
    </row>
    <row r="908">
      <c r="K908" s="21"/>
      <c r="L908" s="21"/>
      <c r="M908" s="21"/>
      <c r="N908" s="21"/>
    </row>
    <row r="909">
      <c r="K909" s="21"/>
      <c r="L909" s="21"/>
      <c r="M909" s="21"/>
      <c r="N909" s="21"/>
    </row>
    <row r="910">
      <c r="K910" s="21"/>
      <c r="L910" s="21"/>
      <c r="M910" s="21"/>
      <c r="N910" s="21"/>
    </row>
    <row r="911">
      <c r="K911" s="21"/>
      <c r="L911" s="21"/>
      <c r="M911" s="21"/>
      <c r="N911" s="21"/>
    </row>
    <row r="912">
      <c r="K912" s="21"/>
      <c r="L912" s="21"/>
      <c r="M912" s="21"/>
      <c r="N912" s="21"/>
    </row>
    <row r="913">
      <c r="K913" s="21"/>
      <c r="L913" s="21"/>
      <c r="M913" s="21"/>
      <c r="N913" s="21"/>
    </row>
    <row r="914">
      <c r="K914" s="21"/>
      <c r="L914" s="21"/>
      <c r="M914" s="21"/>
      <c r="N914" s="21"/>
    </row>
    <row r="915">
      <c r="K915" s="21"/>
      <c r="L915" s="21"/>
      <c r="M915" s="21"/>
      <c r="N915" s="21"/>
    </row>
    <row r="916">
      <c r="K916" s="21"/>
      <c r="L916" s="21"/>
      <c r="M916" s="21"/>
      <c r="N916" s="21"/>
    </row>
    <row r="917">
      <c r="K917" s="21"/>
      <c r="L917" s="21"/>
      <c r="M917" s="21"/>
      <c r="N917" s="21"/>
    </row>
    <row r="918">
      <c r="K918" s="21"/>
      <c r="L918" s="21"/>
      <c r="M918" s="21"/>
      <c r="N918" s="21"/>
    </row>
    <row r="919">
      <c r="K919" s="21"/>
      <c r="L919" s="21"/>
      <c r="M919" s="21"/>
      <c r="N919" s="21"/>
    </row>
    <row r="920">
      <c r="K920" s="21"/>
      <c r="L920" s="21"/>
      <c r="M920" s="21"/>
      <c r="N920" s="21"/>
    </row>
    <row r="921">
      <c r="K921" s="21"/>
      <c r="L921" s="21"/>
      <c r="M921" s="21"/>
      <c r="N921" s="21"/>
    </row>
    <row r="922">
      <c r="K922" s="21"/>
      <c r="L922" s="21"/>
      <c r="M922" s="21"/>
      <c r="N922" s="21"/>
    </row>
    <row r="923">
      <c r="K923" s="21"/>
      <c r="L923" s="21"/>
      <c r="M923" s="21"/>
      <c r="N923" s="21"/>
    </row>
    <row r="924">
      <c r="K924" s="21"/>
      <c r="L924" s="21"/>
      <c r="M924" s="21"/>
      <c r="N924" s="21"/>
    </row>
    <row r="925">
      <c r="K925" s="21"/>
      <c r="L925" s="21"/>
      <c r="M925" s="21"/>
      <c r="N925" s="21"/>
    </row>
    <row r="926">
      <c r="K926" s="21"/>
      <c r="L926" s="21"/>
      <c r="M926" s="21"/>
      <c r="N926" s="21"/>
    </row>
    <row r="927">
      <c r="K927" s="21"/>
      <c r="L927" s="21"/>
      <c r="M927" s="21"/>
      <c r="N927" s="21"/>
    </row>
    <row r="928">
      <c r="K928" s="21"/>
      <c r="L928" s="21"/>
      <c r="M928" s="21"/>
      <c r="N928" s="21"/>
    </row>
    <row r="929">
      <c r="K929" s="21"/>
      <c r="L929" s="21"/>
      <c r="M929" s="21"/>
      <c r="N929" s="21"/>
    </row>
    <row r="930">
      <c r="K930" s="21"/>
      <c r="L930" s="21"/>
      <c r="M930" s="21"/>
      <c r="N930" s="21"/>
    </row>
    <row r="931">
      <c r="K931" s="21"/>
      <c r="L931" s="21"/>
      <c r="M931" s="21"/>
      <c r="N931" s="21"/>
    </row>
    <row r="932">
      <c r="K932" s="21"/>
      <c r="L932" s="21"/>
      <c r="M932" s="21"/>
      <c r="N932" s="21"/>
    </row>
    <row r="933">
      <c r="K933" s="21"/>
      <c r="L933" s="21"/>
      <c r="M933" s="21"/>
      <c r="N933" s="21"/>
    </row>
    <row r="934">
      <c r="K934" s="21"/>
      <c r="L934" s="21"/>
      <c r="M934" s="21"/>
      <c r="N934" s="21"/>
    </row>
    <row r="935">
      <c r="K935" s="21"/>
      <c r="L935" s="21"/>
      <c r="M935" s="21"/>
      <c r="N935" s="21"/>
    </row>
    <row r="936">
      <c r="K936" s="21"/>
      <c r="L936" s="21"/>
      <c r="M936" s="21"/>
      <c r="N936" s="21"/>
    </row>
    <row r="937">
      <c r="K937" s="21"/>
      <c r="L937" s="21"/>
      <c r="M937" s="21"/>
      <c r="N937" s="21"/>
    </row>
    <row r="938">
      <c r="K938" s="21"/>
      <c r="L938" s="21"/>
      <c r="M938" s="21"/>
      <c r="N938" s="21"/>
    </row>
    <row r="939">
      <c r="K939" s="21"/>
      <c r="L939" s="21"/>
      <c r="M939" s="21"/>
      <c r="N939" s="21"/>
    </row>
    <row r="940">
      <c r="K940" s="21"/>
      <c r="L940" s="21"/>
      <c r="M940" s="21"/>
      <c r="N940" s="21"/>
    </row>
    <row r="941">
      <c r="K941" s="21"/>
      <c r="L941" s="21"/>
      <c r="M941" s="21"/>
      <c r="N941" s="21"/>
    </row>
    <row r="942">
      <c r="K942" s="21"/>
      <c r="L942" s="21"/>
      <c r="M942" s="21"/>
      <c r="N942" s="21"/>
    </row>
    <row r="943">
      <c r="K943" s="21"/>
      <c r="L943" s="21"/>
      <c r="M943" s="21"/>
      <c r="N943" s="21"/>
    </row>
    <row r="944">
      <c r="K944" s="21"/>
      <c r="L944" s="21"/>
      <c r="M944" s="21"/>
      <c r="N944" s="21"/>
    </row>
    <row r="945">
      <c r="K945" s="21"/>
      <c r="L945" s="21"/>
      <c r="M945" s="21"/>
      <c r="N945" s="21"/>
    </row>
    <row r="946">
      <c r="K946" s="21"/>
      <c r="L946" s="21"/>
      <c r="M946" s="21"/>
      <c r="N946" s="21"/>
    </row>
    <row r="947">
      <c r="K947" s="21"/>
      <c r="L947" s="21"/>
      <c r="M947" s="21"/>
      <c r="N947" s="21"/>
    </row>
    <row r="948">
      <c r="K948" s="21"/>
      <c r="L948" s="21"/>
      <c r="M948" s="21"/>
      <c r="N948" s="21"/>
    </row>
    <row r="949">
      <c r="K949" s="21"/>
      <c r="L949" s="21"/>
      <c r="M949" s="21"/>
      <c r="N949" s="21"/>
    </row>
    <row r="950">
      <c r="K950" s="21"/>
      <c r="L950" s="21"/>
      <c r="M950" s="21"/>
      <c r="N950" s="21"/>
    </row>
    <row r="951">
      <c r="K951" s="21"/>
      <c r="L951" s="21"/>
      <c r="M951" s="21"/>
      <c r="N951" s="21"/>
    </row>
    <row r="952">
      <c r="K952" s="21"/>
      <c r="L952" s="21"/>
      <c r="M952" s="21"/>
      <c r="N952" s="21"/>
    </row>
    <row r="953">
      <c r="K953" s="21"/>
      <c r="L953" s="21"/>
      <c r="M953" s="21"/>
      <c r="N953" s="21"/>
    </row>
    <row r="954">
      <c r="K954" s="21"/>
      <c r="L954" s="21"/>
      <c r="M954" s="21"/>
      <c r="N954" s="21"/>
    </row>
    <row r="955">
      <c r="K955" s="21"/>
      <c r="L955" s="21"/>
      <c r="M955" s="21"/>
      <c r="N955" s="21"/>
    </row>
    <row r="956">
      <c r="K956" s="21"/>
      <c r="L956" s="21"/>
      <c r="M956" s="21"/>
      <c r="N956" s="21"/>
    </row>
    <row r="957">
      <c r="K957" s="21"/>
      <c r="L957" s="21"/>
      <c r="M957" s="21"/>
      <c r="N957" s="21"/>
    </row>
    <row r="958">
      <c r="K958" s="21"/>
      <c r="L958" s="21"/>
      <c r="M958" s="21"/>
      <c r="N958" s="21"/>
    </row>
    <row r="959">
      <c r="K959" s="21"/>
      <c r="L959" s="21"/>
      <c r="M959" s="21"/>
      <c r="N959" s="21"/>
    </row>
    <row r="960">
      <c r="K960" s="21"/>
      <c r="L960" s="21"/>
      <c r="M960" s="21"/>
      <c r="N960" s="21"/>
    </row>
    <row r="961">
      <c r="K961" s="21"/>
      <c r="L961" s="21"/>
      <c r="M961" s="21"/>
      <c r="N961" s="21"/>
    </row>
    <row r="962">
      <c r="K962" s="21"/>
      <c r="L962" s="21"/>
      <c r="M962" s="21"/>
      <c r="N962" s="21"/>
    </row>
    <row r="963">
      <c r="K963" s="21"/>
      <c r="L963" s="21"/>
      <c r="M963" s="21"/>
      <c r="N963" s="21"/>
    </row>
    <row r="964">
      <c r="K964" s="21"/>
      <c r="L964" s="21"/>
      <c r="M964" s="21"/>
      <c r="N964" s="21"/>
    </row>
    <row r="965">
      <c r="K965" s="21"/>
      <c r="L965" s="21"/>
      <c r="M965" s="21"/>
      <c r="N965" s="21"/>
    </row>
    <row r="966">
      <c r="K966" s="21"/>
      <c r="L966" s="21"/>
      <c r="M966" s="21"/>
      <c r="N966" s="21"/>
    </row>
    <row r="967">
      <c r="K967" s="21"/>
      <c r="L967" s="21"/>
      <c r="M967" s="21"/>
      <c r="N967" s="21"/>
    </row>
    <row r="968">
      <c r="K968" s="21"/>
      <c r="L968" s="21"/>
      <c r="M968" s="21"/>
      <c r="N968" s="21"/>
    </row>
    <row r="969">
      <c r="K969" s="21"/>
      <c r="L969" s="21"/>
      <c r="M969" s="21"/>
      <c r="N969" s="21"/>
    </row>
    <row r="970">
      <c r="K970" s="21"/>
      <c r="L970" s="21"/>
      <c r="M970" s="21"/>
      <c r="N970" s="21"/>
    </row>
    <row r="971">
      <c r="K971" s="21"/>
      <c r="L971" s="21"/>
      <c r="M971" s="21"/>
      <c r="N971" s="21"/>
    </row>
    <row r="972">
      <c r="K972" s="21"/>
      <c r="L972" s="21"/>
      <c r="M972" s="21"/>
      <c r="N972" s="21"/>
    </row>
    <row r="973">
      <c r="K973" s="21"/>
      <c r="L973" s="21"/>
      <c r="M973" s="21"/>
      <c r="N973" s="21"/>
    </row>
    <row r="974">
      <c r="K974" s="21"/>
      <c r="L974" s="21"/>
      <c r="M974" s="21"/>
      <c r="N974" s="21"/>
    </row>
    <row r="975">
      <c r="K975" s="21"/>
      <c r="L975" s="21"/>
      <c r="M975" s="21"/>
      <c r="N975" s="21"/>
    </row>
    <row r="976">
      <c r="K976" s="21"/>
      <c r="L976" s="21"/>
      <c r="M976" s="21"/>
      <c r="N976" s="21"/>
    </row>
    <row r="977">
      <c r="K977" s="21"/>
      <c r="L977" s="21"/>
      <c r="M977" s="21"/>
      <c r="N977" s="21"/>
    </row>
    <row r="978">
      <c r="K978" s="21"/>
      <c r="L978" s="21"/>
      <c r="M978" s="21"/>
      <c r="N978" s="21"/>
    </row>
    <row r="979">
      <c r="K979" s="21"/>
      <c r="L979" s="21"/>
      <c r="M979" s="21"/>
      <c r="N979" s="21"/>
    </row>
    <row r="980">
      <c r="K980" s="21"/>
      <c r="L980" s="21"/>
      <c r="M980" s="21"/>
      <c r="N980" s="21"/>
    </row>
    <row r="981">
      <c r="K981" s="21"/>
      <c r="L981" s="21"/>
      <c r="M981" s="21"/>
      <c r="N981" s="21"/>
    </row>
    <row r="982">
      <c r="K982" s="21"/>
      <c r="L982" s="21"/>
      <c r="M982" s="21"/>
      <c r="N982" s="21"/>
    </row>
    <row r="983">
      <c r="K983" s="21"/>
      <c r="L983" s="21"/>
      <c r="M983" s="21"/>
      <c r="N983" s="21"/>
    </row>
    <row r="984">
      <c r="K984" s="21"/>
      <c r="L984" s="21"/>
      <c r="M984" s="21"/>
      <c r="N984" s="21"/>
    </row>
    <row r="985">
      <c r="K985" s="21"/>
      <c r="L985" s="21"/>
      <c r="M985" s="21"/>
      <c r="N985" s="21"/>
    </row>
    <row r="986">
      <c r="K986" s="21"/>
      <c r="L986" s="21"/>
      <c r="M986" s="21"/>
      <c r="N986" s="21"/>
    </row>
    <row r="987">
      <c r="K987" s="21"/>
      <c r="L987" s="21"/>
      <c r="M987" s="21"/>
      <c r="N987" s="21"/>
    </row>
    <row r="988">
      <c r="K988" s="21"/>
      <c r="L988" s="21"/>
      <c r="M988" s="21"/>
      <c r="N988" s="21"/>
    </row>
    <row r="989">
      <c r="K989" s="21"/>
      <c r="L989" s="21"/>
      <c r="M989" s="21"/>
      <c r="N989" s="21"/>
    </row>
    <row r="990">
      <c r="K990" s="21"/>
      <c r="L990" s="21"/>
      <c r="M990" s="21"/>
      <c r="N990" s="21"/>
    </row>
    <row r="991">
      <c r="K991" s="21"/>
      <c r="L991" s="21"/>
      <c r="M991" s="21"/>
      <c r="N991" s="21"/>
    </row>
    <row r="992">
      <c r="K992" s="21"/>
      <c r="L992" s="21"/>
      <c r="M992" s="21"/>
      <c r="N992" s="21"/>
    </row>
    <row r="993">
      <c r="K993" s="21"/>
      <c r="L993" s="21"/>
      <c r="M993" s="21"/>
      <c r="N993" s="21"/>
    </row>
    <row r="994">
      <c r="K994" s="21"/>
      <c r="L994" s="21"/>
      <c r="M994" s="21"/>
      <c r="N994" s="21"/>
    </row>
    <row r="995">
      <c r="K995" s="21"/>
      <c r="L995" s="21"/>
      <c r="M995" s="21"/>
      <c r="N995" s="21"/>
    </row>
    <row r="996">
      <c r="K996" s="21"/>
      <c r="L996" s="21"/>
      <c r="M996" s="21"/>
      <c r="N996" s="21"/>
    </row>
    <row r="997">
      <c r="K997" s="21"/>
      <c r="L997" s="21"/>
      <c r="M997" s="21"/>
      <c r="N997" s="21"/>
    </row>
    <row r="998">
      <c r="K998" s="21"/>
      <c r="L998" s="21"/>
      <c r="M998" s="21"/>
      <c r="N998" s="21"/>
    </row>
    <row r="999">
      <c r="K999" s="21"/>
      <c r="L999" s="21"/>
      <c r="M999" s="21"/>
      <c r="N999" s="21"/>
    </row>
    <row r="1000">
      <c r="K1000" s="21"/>
      <c r="L1000" s="21"/>
      <c r="M1000" s="21"/>
      <c r="N1000" s="21"/>
    </row>
    <row r="1001">
      <c r="K1001" s="21"/>
      <c r="L1001" s="21"/>
      <c r="M1001" s="21"/>
      <c r="N1001" s="21"/>
    </row>
    <row r="1002">
      <c r="K1002" s="21"/>
      <c r="L1002" s="21"/>
      <c r="M1002" s="21"/>
      <c r="N1002" s="21"/>
    </row>
    <row r="1003">
      <c r="K1003" s="21"/>
      <c r="L1003" s="21"/>
      <c r="M1003" s="21"/>
      <c r="N1003" s="21"/>
    </row>
  </sheetData>
  <mergeCells count="10">
    <mergeCell ref="D25:E25"/>
    <mergeCell ref="D26:E26"/>
    <mergeCell ref="D27:E27"/>
    <mergeCell ref="A1:F1"/>
    <mergeCell ref="H1:N1"/>
    <mergeCell ref="P1:U1"/>
    <mergeCell ref="P2:R2"/>
    <mergeCell ref="S2:U2"/>
    <mergeCell ref="P12:R12"/>
    <mergeCell ref="S12:U12"/>
  </mergeCells>
  <printOptions gridLines="1" horizontalCentered="1"/>
  <pageMargins bottom="0.75" footer="0.0" header="0.0" left="0.7" right="0.7" top="0.75"/>
  <pageSetup fitToHeight="0" paperSize="9" cellComments="atEnd" orientation="landscape" pageOrder="overThenDown"/>
  <drawing r:id="rId1"/>
</worksheet>
</file>