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gif" ContentType="image/gif"/>
  <Override PartName="/xl/media/image4.gif" ContentType="image/gi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Q1" sheetId="1" state="visible" r:id="rId2"/>
    <sheet name="Q2" sheetId="2" state="visible" r:id="rId3"/>
    <sheet name="Q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<sst xmlns="http://schemas.openxmlformats.org/spreadsheetml/2006/main" count="57" uniqueCount="38">
  <si>
    <t xml:space="preserve">Approach 1</t>
  </si>
  <si>
    <t xml:space="preserve">Date</t>
  </si>
  <si>
    <t xml:space="preserve"># of days from spot</t>
  </si>
  <si>
    <t xml:space="preserve">Forward points</t>
  </si>
  <si>
    <t xml:space="preserve">FX</t>
  </si>
  <si>
    <t xml:space="preserve">Slope</t>
  </si>
  <si>
    <t xml:space="preserve">spot</t>
  </si>
  <si>
    <t xml:space="preserve">1Y</t>
  </si>
  <si>
    <t xml:space="preserve">2Y</t>
  </si>
  <si>
    <t xml:space="preserve">18M</t>
  </si>
  <si>
    <t xml:space="preserve">Approach 2</t>
  </si>
  <si>
    <t xml:space="preserve"># of Brazil Business Days</t>
  </si>
  <si>
    <t xml:space="preserve">OffShore Z_USD</t>
  </si>
  <si>
    <t xml:space="preserve">OffShore USD rates</t>
  </si>
  <si>
    <t xml:space="preserve">OnShore USD rates</t>
  </si>
  <si>
    <t xml:space="preserve">OnShore BRL rates</t>
  </si>
  <si>
    <t xml:space="preserve">Convertibility rate</t>
  </si>
  <si>
    <t xml:space="preserve">Convertibility</t>
  </si>
  <si>
    <t xml:space="preserve">OnShore Z_BRL</t>
  </si>
  <si>
    <t xml:space="preserve">OnShore Z_USD</t>
  </si>
  <si>
    <t xml:space="preserve">OffShore Z-BRL</t>
  </si>
  <si>
    <t xml:space="preserve">OffShore BRL rates</t>
  </si>
  <si>
    <t xml:space="preserve">OffShore FX</t>
  </si>
  <si>
    <t xml:space="preserve">Approach 3</t>
  </si>
  <si>
    <t xml:space="preserve">OffShore Z_BRL</t>
  </si>
  <si>
    <t xml:space="preserve">PU</t>
  </si>
  <si>
    <t xml:space="preserve">f_CDI</t>
  </si>
  <si>
    <t xml:space="preserve">When there is upfront fee</t>
  </si>
  <si>
    <t xml:space="preserve">When there is minimum tenor requirement</t>
  </si>
  <si>
    <t xml:space="preserve">r0</t>
  </si>
  <si>
    <t xml:space="preserve">sigma</t>
  </si>
  <si>
    <t xml:space="preserve">adjusted sigma</t>
  </si>
  <si>
    <t xml:space="preserve">kappa</t>
  </si>
  <si>
    <t xml:space="preserve">T</t>
  </si>
  <si>
    <t xml:space="preserve">sigma=10%</t>
  </si>
  <si>
    <t xml:space="preserve">t\k</t>
  </si>
  <si>
    <t xml:space="preserve">sigma=30%</t>
  </si>
  <si>
    <t xml:space="preserve">Convexity adjustments greater than 101% or less than 99% are highlighted. Roughly speaking, if maturity is less than or equal to 3 years, convexity can be safely ignored.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</si>
</sst>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0.00000%"/>
    <numFmt numFmtId="168" formatCode="0.00%"/>
    <numFmt numFmtId="169" formatCode="0.000%"/>
    <numFmt numFmtId="170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gif"/><Relationship Id="rId2" Type="http://schemas.openxmlformats.org/officeDocument/2006/relationships/image" Target="../media/image5.gi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0</xdr:rowOff>
    </xdr:from>
    <xdr:to>
      <xdr:col>2</xdr:col>
      <xdr:colOff>121320</xdr:colOff>
      <xdr:row>3</xdr:row>
      <xdr:rowOff>69120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174960"/>
          <a:ext cx="3426480" cy="419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</xdr:row>
      <xdr:rowOff>0</xdr:rowOff>
    </xdr:from>
    <xdr:to>
      <xdr:col>3</xdr:col>
      <xdr:colOff>117720</xdr:colOff>
      <xdr:row>7</xdr:row>
      <xdr:rowOff>63360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876240"/>
          <a:ext cx="4203720" cy="413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0</xdr:colOff>
      <xdr:row>1</xdr:row>
      <xdr:rowOff>0</xdr:rowOff>
    </xdr:from>
    <xdr:to>
      <xdr:col>10</xdr:col>
      <xdr:colOff>160200</xdr:colOff>
      <xdr:row>7</xdr:row>
      <xdr:rowOff>131760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2695320" y="190440"/>
          <a:ext cx="3646440" cy="1274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3.8"/>
  <cols>
    <col collapsed="false" hidden="false" max="1" min="1" style="0" width="10.530612244898"/>
    <col collapsed="false" hidden="false" max="3" min="2" style="0" width="16.8724489795918"/>
    <col collapsed="false" hidden="false" max="4" min="4" style="0" width="20.6530612244898"/>
    <col collapsed="false" hidden="false" max="5" min="5" style="0" width="16.469387755102"/>
    <col collapsed="false" hidden="false" max="6" min="6" style="0" width="16.6020408163265"/>
    <col collapsed="false" hidden="false" max="7" min="7" style="0" width="16.469387755102"/>
    <col collapsed="false" hidden="false" max="8" min="8" style="0" width="15.9285714285714"/>
    <col collapsed="false" hidden="false" max="9" min="9" style="0" width="15.3877551020408"/>
    <col collapsed="false" hidden="false" max="10" min="10" style="0" width="12.1479591836735"/>
    <col collapsed="false" hidden="false" max="11" min="11" style="0" width="13.7704081632653"/>
    <col collapsed="false" hidden="false" max="12" min="12" style="0" width="14.1734693877551"/>
    <col collapsed="false" hidden="false" max="13" min="13" style="0" width="13.7704081632653"/>
    <col collapsed="false" hidden="false" max="14" min="14" style="0" width="16.0663265306122"/>
    <col collapsed="false" hidden="false" max="15" min="15" style="0" width="12.9591836734694"/>
    <col collapsed="false" hidden="false" max="17" min="16" style="0" width="13.7704081632653"/>
    <col collapsed="false" hidden="false" max="1025" min="18" style="0" width="8.23469387755102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customFormat="false" ht="13.8" hidden="false" customHeight="false" outlineLevel="0" collapsed="false">
      <c r="A3" s="0" t="s">
        <v>6</v>
      </c>
      <c r="B3" s="3" t="n">
        <v>42331</v>
      </c>
      <c r="C3" s="0" t="n">
        <v>0</v>
      </c>
      <c r="D3" s="0" t="n">
        <v>0</v>
      </c>
      <c r="E3" s="0" t="n">
        <v>3.75</v>
      </c>
    </row>
    <row r="4" customFormat="false" ht="13.8" hidden="false" customHeight="false" outlineLevel="0" collapsed="false">
      <c r="A4" s="0" t="s">
        <v>7</v>
      </c>
      <c r="B4" s="3" t="n">
        <v>42826</v>
      </c>
      <c r="C4" s="0" t="n">
        <f aca="false">B4-$B$3</f>
        <v>495</v>
      </c>
      <c r="D4" s="0" t="n">
        <v>4400</v>
      </c>
      <c r="E4" s="0" t="n">
        <f aca="false">E3+D4*0.0001</f>
        <v>4.19</v>
      </c>
    </row>
    <row r="5" customFormat="false" ht="13.8" hidden="false" customHeight="false" outlineLevel="0" collapsed="false">
      <c r="A5" s="0" t="s">
        <v>8</v>
      </c>
      <c r="B5" s="3" t="n">
        <v>42917</v>
      </c>
      <c r="C5" s="0" t="n">
        <f aca="false">B5-$B$3</f>
        <v>586</v>
      </c>
      <c r="D5" s="0" t="n">
        <v>9050</v>
      </c>
      <c r="E5" s="0" t="n">
        <f aca="false">E3+D5*0.0001</f>
        <v>4.655</v>
      </c>
      <c r="F5" s="0" t="n">
        <f aca="false">(E5-E4)/(C5-C4)</f>
        <v>0.00510989010989011</v>
      </c>
    </row>
    <row r="6" customFormat="false" ht="13.8" hidden="false" customHeight="false" outlineLevel="0" collapsed="false">
      <c r="A6" s="0" t="s">
        <v>9</v>
      </c>
      <c r="B6" s="3" t="n">
        <v>42878</v>
      </c>
      <c r="C6" s="0" t="n">
        <f aca="false">B6-B3</f>
        <v>547</v>
      </c>
      <c r="E6" s="4" t="n">
        <f aca="false">E4+F5*(C6-C4)</f>
        <v>4.45571428571429</v>
      </c>
    </row>
    <row r="7" customFormat="false" ht="15" hidden="false" customHeight="false" outlineLevel="0" collapsed="false">
      <c r="B7" s="3"/>
    </row>
    <row r="9" customFormat="false" ht="13.8" hidden="false" customHeight="false" outlineLevel="0" collapsed="false">
      <c r="A9" s="1" t="s">
        <v>10</v>
      </c>
    </row>
    <row r="10" customFormat="false" ht="13.8" hidden="false" customHeight="false" outlineLevel="0" collapsed="false">
      <c r="A10" s="2"/>
      <c r="B10" s="2"/>
      <c r="C10" s="2" t="s">
        <v>2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J10" s="2" t="s">
        <v>17</v>
      </c>
      <c r="K10" s="2" t="s">
        <v>18</v>
      </c>
      <c r="L10" s="2" t="s">
        <v>19</v>
      </c>
      <c r="M10" s="2" t="s">
        <v>20</v>
      </c>
      <c r="N10" s="0" t="s">
        <v>21</v>
      </c>
      <c r="O10" s="2" t="s">
        <v>22</v>
      </c>
    </row>
    <row r="11" customFormat="false" ht="13.8" hidden="false" customHeight="false" outlineLevel="0" collapsed="false">
      <c r="A11" s="0" t="s">
        <v>7</v>
      </c>
      <c r="C11" s="0" t="n">
        <f aca="false">C4</f>
        <v>495</v>
      </c>
      <c r="D11" s="0" t="n">
        <v>341</v>
      </c>
      <c r="E11" s="0" t="n">
        <v>0.9935</v>
      </c>
      <c r="F11" s="5" t="n">
        <f aca="false">-LN(E11)/(C11/365)</f>
        <v>0.00480857414433716</v>
      </c>
      <c r="G11" s="6" t="n">
        <v>0.0403</v>
      </c>
      <c r="H11" s="6" t="n">
        <v>0.1533</v>
      </c>
      <c r="I11" s="6" t="n">
        <v>0.0096</v>
      </c>
      <c r="J11" s="6" t="n">
        <f aca="false">1+I11*C11/360</f>
        <v>1.0132</v>
      </c>
      <c r="K11" s="0" t="n">
        <f aca="false">(1+H11)^(-D11/252)</f>
        <v>0.82448216127309</v>
      </c>
      <c r="L11" s="0" t="n">
        <f aca="false">1/(1+G11*C11/360)</f>
        <v>0.947496831807469</v>
      </c>
      <c r="M11" s="0" t="n">
        <f aca="false">K11*E11/L11/J11</f>
        <v>0.853249784811399</v>
      </c>
      <c r="N11" s="0" t="n">
        <f aca="false">-LN(M11)/(C11/365)</f>
        <v>0.117023382502737</v>
      </c>
    </row>
    <row r="12" customFormat="false" ht="13.8" hidden="false" customHeight="false" outlineLevel="0" collapsed="false">
      <c r="A12" s="0" t="s">
        <v>8</v>
      </c>
      <c r="C12" s="0" t="n">
        <f aca="false">C5</f>
        <v>586</v>
      </c>
      <c r="D12" s="0" t="n">
        <v>402</v>
      </c>
      <c r="E12" s="0" t="n">
        <v>0.981</v>
      </c>
      <c r="F12" s="5" t="n">
        <f aca="false">-LN(E12)/(C12/365)</f>
        <v>0.0119483431520861</v>
      </c>
      <c r="G12" s="6" t="n">
        <v>0.0402</v>
      </c>
      <c r="H12" s="6" t="n">
        <v>0.1543</v>
      </c>
      <c r="I12" s="6" t="n">
        <v>0.004</v>
      </c>
      <c r="J12" s="6" t="n">
        <f aca="false">1+I12*C12/360</f>
        <v>1.00651111111111</v>
      </c>
      <c r="K12" s="0" t="n">
        <f aca="false">(1+H12)^(-D12/252)</f>
        <v>0.795402300318384</v>
      </c>
      <c r="L12" s="0" t="n">
        <f aca="false">1/(1+G12*C12/360)</f>
        <v>0.938582302717821</v>
      </c>
      <c r="M12" s="0" t="n">
        <f aca="false">K12*E12/L12/J12</f>
        <v>0.825971220385017</v>
      </c>
      <c r="N12" s="0" t="n">
        <f aca="false">-LN(M12)/(C12/365)</f>
        <v>0.11908925272905</v>
      </c>
    </row>
    <row r="13" customFormat="false" ht="13.8" hidden="false" customHeight="false" outlineLevel="0" collapsed="false">
      <c r="A13" s="0" t="s">
        <v>9</v>
      </c>
      <c r="C13" s="0" t="n">
        <f aca="false">C6</f>
        <v>547</v>
      </c>
      <c r="D13" s="0" t="n">
        <v>375</v>
      </c>
      <c r="E13" s="0" t="n">
        <f aca="false">EXP(-F13*C13/365)</f>
        <v>0.986767837802984</v>
      </c>
      <c r="F13" s="7" t="n">
        <f aca="false">F11+(F12-F11)/(C12-C11)*(C13-C11)</f>
        <v>0.00888844214876513</v>
      </c>
      <c r="M13" s="0" t="n">
        <f aca="false">EXP(-N13*C13/365)</f>
        <v>0.837659239584434</v>
      </c>
      <c r="N13" s="0" t="n">
        <f aca="false">N11+(N12-N11)/(C12-C11)*(C13-C11)</f>
        <v>0.118203879774916</v>
      </c>
      <c r="O13" s="4" t="n">
        <f aca="false">E3*E13/M13</f>
        <v>4.41752351898722</v>
      </c>
    </row>
    <row r="14" customFormat="false" ht="15" hidden="false" customHeight="false" outlineLevel="0" collapsed="false"/>
    <row r="16" customFormat="false" ht="13.8" hidden="false" customHeight="false" outlineLevel="0" collapsed="false">
      <c r="A16" s="1" t="s">
        <v>23</v>
      </c>
    </row>
    <row r="17" customFormat="false" ht="13.8" hidden="false" customHeight="false" outlineLevel="0" collapsed="false">
      <c r="C17" s="2" t="s">
        <v>2</v>
      </c>
      <c r="D17" s="2" t="s">
        <v>11</v>
      </c>
      <c r="E17" s="2" t="s">
        <v>12</v>
      </c>
      <c r="F17" s="2" t="s">
        <v>13</v>
      </c>
      <c r="G17" s="2" t="s">
        <v>14</v>
      </c>
      <c r="H17" s="2" t="s">
        <v>15</v>
      </c>
      <c r="I17" s="2" t="s">
        <v>16</v>
      </c>
      <c r="J17" s="2" t="s">
        <v>17</v>
      </c>
      <c r="K17" s="2" t="s">
        <v>18</v>
      </c>
      <c r="L17" s="2" t="s">
        <v>19</v>
      </c>
      <c r="M17" s="2" t="s">
        <v>24</v>
      </c>
      <c r="O17" s="2" t="s">
        <v>25</v>
      </c>
      <c r="P17" s="2" t="s">
        <v>26</v>
      </c>
      <c r="Q17" s="2" t="s">
        <v>22</v>
      </c>
    </row>
    <row r="18" customFormat="false" ht="13.8" hidden="false" customHeight="false" outlineLevel="0" collapsed="false">
      <c r="A18" s="0" t="s">
        <v>7</v>
      </c>
      <c r="C18" s="0" t="n">
        <v>495</v>
      </c>
      <c r="D18" s="0" t="n">
        <v>341</v>
      </c>
      <c r="F18" s="7" t="n">
        <f aca="false">F11</f>
        <v>0.00480857414433716</v>
      </c>
      <c r="G18" s="6" t="n">
        <v>0.0403</v>
      </c>
      <c r="H18" s="6" t="n">
        <v>0.1533</v>
      </c>
      <c r="I18" s="6" t="n">
        <v>0.0096</v>
      </c>
      <c r="O18" s="0" t="n">
        <f aca="false">100000/((1+H18)^(D18/252))</f>
        <v>82448.216127309</v>
      </c>
    </row>
    <row r="19" customFormat="false" ht="13.8" hidden="false" customHeight="false" outlineLevel="0" collapsed="false">
      <c r="A19" s="0" t="s">
        <v>8</v>
      </c>
      <c r="C19" s="0" t="n">
        <v>586</v>
      </c>
      <c r="D19" s="0" t="n">
        <v>402</v>
      </c>
      <c r="F19" s="7" t="n">
        <f aca="false">F12</f>
        <v>0.0119483431520861</v>
      </c>
      <c r="G19" s="6" t="n">
        <v>0.0402</v>
      </c>
      <c r="H19" s="6" t="n">
        <v>0.1543</v>
      </c>
      <c r="I19" s="6" t="n">
        <v>0.004</v>
      </c>
      <c r="O19" s="0" t="n">
        <f aca="false">100000/((1+H19)^(D19/252))</f>
        <v>79540.2300318384</v>
      </c>
    </row>
    <row r="20" customFormat="false" ht="13.8" hidden="false" customHeight="false" outlineLevel="0" collapsed="false">
      <c r="A20" s="0" t="s">
        <v>9</v>
      </c>
      <c r="C20" s="0" t="n">
        <v>547</v>
      </c>
      <c r="D20" s="0" t="n">
        <v>375</v>
      </c>
      <c r="E20" s="0" t="n">
        <f aca="false">EXP(-F20*C20/365)</f>
        <v>0.986767837802984</v>
      </c>
      <c r="F20" s="5" t="n">
        <f aca="false">F18+(F19-F18)/($C19-$C18)*($C20-$C18)</f>
        <v>0.00888844214876513</v>
      </c>
      <c r="G20" s="5" t="n">
        <f aca="false">G18+(G19-G18)/($F19-$F18)*($F20-$F18)</f>
        <v>0.0402428571428571</v>
      </c>
      <c r="I20" s="5" t="n">
        <f aca="false">I18+(I19-I18)/($F19-$F18)*($F20-$F18)</f>
        <v>0.0064</v>
      </c>
      <c r="J20" s="8" t="n">
        <f aca="false">1+I20*(C20/360)</f>
        <v>1.00972444444444</v>
      </c>
      <c r="K20" s="9" t="n">
        <f aca="false">O20/100000</f>
        <v>0.808145001775</v>
      </c>
      <c r="L20" s="0" t="n">
        <f aca="false">1/(1+G20*C20/360)</f>
        <v>0.9423766942166</v>
      </c>
      <c r="M20" s="9" t="n">
        <f aca="false">K20*E20/L20/J20</f>
        <v>0.838063390892602</v>
      </c>
      <c r="O20" s="0" t="n">
        <f aca="false">O18/((1+P20)^((D20-D18)/252))</f>
        <v>80814.5001775</v>
      </c>
      <c r="P20" s="0" t="n">
        <f aca="false">(O18/O19)^(252/(D19-D18))-1</f>
        <v>0.15990615674187</v>
      </c>
      <c r="Q20" s="10" t="n">
        <f aca="false">E3*E20/M20</f>
        <v>4.41539319337169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35.7704081632653"/>
    <col collapsed="false" hidden="false" max="1025" min="2" style="0" width="11.0714285714286"/>
  </cols>
  <sheetData>
    <row r="1" customFormat="false" ht="13.8" hidden="false" customHeight="false" outlineLevel="0" collapsed="false">
      <c r="A1" s="9" t="s">
        <v>27</v>
      </c>
    </row>
    <row r="2" customFormat="false" ht="13.8" hidden="false" customHeight="false" outlineLevel="0" collapsed="false">
      <c r="A2" s="11"/>
      <c r="B2" s="11"/>
      <c r="C2" s="11"/>
      <c r="D2" s="11"/>
    </row>
    <row r="3" customFormat="false" ht="13.8" hidden="false" customHeight="false" outlineLevel="0" collapsed="false">
      <c r="A3" s="11"/>
      <c r="B3" s="11"/>
      <c r="C3" s="11"/>
      <c r="D3" s="11"/>
    </row>
    <row r="4" customFormat="false" ht="13.8" hidden="false" customHeight="false" outlineLevel="0" collapsed="false">
      <c r="A4" s="11"/>
      <c r="B4" s="11"/>
      <c r="C4" s="11"/>
      <c r="D4" s="11"/>
    </row>
    <row r="5" customFormat="false" ht="13.8" hidden="false" customHeight="false" outlineLevel="0" collapsed="false">
      <c r="A5" s="9" t="s">
        <v>28</v>
      </c>
    </row>
  </sheetData>
  <mergeCells count="1">
    <mergeCell ref="A2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RowHeight="15"/>
  <cols>
    <col collapsed="false" hidden="false" max="1" min="1" style="0" width="13.5"/>
    <col collapsed="false" hidden="false" max="1025" min="2" style="0" width="8.23469387755102"/>
  </cols>
  <sheetData>
    <row r="2" customFormat="false" ht="15" hidden="false" customHeight="false" outlineLevel="0" collapsed="false">
      <c r="A2" s="0" t="s">
        <v>29</v>
      </c>
      <c r="B2" s="12" t="n">
        <v>0.15</v>
      </c>
    </row>
    <row r="3" customFormat="false" ht="15" hidden="false" customHeight="false" outlineLevel="0" collapsed="false">
      <c r="A3" s="0" t="s">
        <v>30</v>
      </c>
      <c r="B3" s="12" t="n">
        <v>0.1</v>
      </c>
      <c r="C3" s="12" t="n">
        <v>0.3</v>
      </c>
    </row>
    <row r="4" customFormat="false" ht="15" hidden="false" customHeight="false" outlineLevel="0" collapsed="false">
      <c r="A4" s="0" t="s">
        <v>31</v>
      </c>
      <c r="B4" s="8" t="n">
        <f aca="false">B3*$B$2</f>
        <v>0.015</v>
      </c>
      <c r="C4" s="8" t="n">
        <f aca="false">C3*$B$2</f>
        <v>0.045</v>
      </c>
    </row>
    <row r="5" customFormat="false" ht="15" hidden="false" customHeight="false" outlineLevel="0" collapsed="false">
      <c r="A5" s="0" t="s">
        <v>32</v>
      </c>
      <c r="B5" s="12" t="n">
        <v>0.5</v>
      </c>
      <c r="C5" s="12" t="n">
        <v>1.5</v>
      </c>
    </row>
    <row r="6" customFormat="false" ht="15" hidden="false" customHeight="false" outlineLevel="0" collapsed="false">
      <c r="A6" s="0" t="s">
        <v>33</v>
      </c>
      <c r="B6" s="0" t="n">
        <v>1</v>
      </c>
      <c r="C6" s="0" t="n">
        <v>10</v>
      </c>
    </row>
    <row r="9" customFormat="false" ht="15" hidden="false" customHeight="false" outlineLevel="0" collapsed="false">
      <c r="A9" s="0" t="s">
        <v>34</v>
      </c>
    </row>
    <row r="10" customFormat="false" ht="15" hidden="false" customHeight="false" outlineLevel="0" collapsed="false">
      <c r="A10" s="0" t="s">
        <v>35</v>
      </c>
      <c r="B10" s="12" t="n">
        <v>0.5</v>
      </c>
      <c r="C10" s="12" t="n">
        <f aca="false">B10+0.1</f>
        <v>0.6</v>
      </c>
      <c r="D10" s="12" t="n">
        <f aca="false">C10+0.1</f>
        <v>0.7</v>
      </c>
      <c r="E10" s="12" t="n">
        <f aca="false">D10+0.1</f>
        <v>0.8</v>
      </c>
      <c r="F10" s="12" t="n">
        <f aca="false">E10+0.1</f>
        <v>0.9</v>
      </c>
      <c r="G10" s="12" t="n">
        <f aca="false">F10+0.1</f>
        <v>1</v>
      </c>
      <c r="H10" s="12" t="n">
        <f aca="false">G10+0.1</f>
        <v>1.1</v>
      </c>
      <c r="I10" s="12" t="n">
        <f aca="false">H10+0.1</f>
        <v>1.2</v>
      </c>
      <c r="J10" s="12" t="n">
        <f aca="false">I10+0.1</f>
        <v>1.3</v>
      </c>
      <c r="K10" s="12" t="n">
        <f aca="false">J10+0.1</f>
        <v>1.4</v>
      </c>
      <c r="L10" s="12" t="n">
        <f aca="false">K10+0.1</f>
        <v>1.5</v>
      </c>
    </row>
    <row r="11" customFormat="false" ht="15" hidden="false" customHeight="false" outlineLevel="0" collapsed="false">
      <c r="A11" s="0" t="n">
        <v>1</v>
      </c>
      <c r="B11" s="13" t="n">
        <f aca="false">EXP(-1/6*B$10*(1-B$10)*$B$4^2*$A11^3)</f>
        <v>0.999990625043945</v>
      </c>
      <c r="C11" s="13" t="n">
        <f aca="false">EXP(-1/6*C$10*(1-C$10)*$B$4^2*$A11^3)</f>
        <v>0.9999910000405</v>
      </c>
      <c r="D11" s="13" t="n">
        <f aca="false">EXP(-1/6*D$10*(1-D$10)*$B$4^2*$A11^3)</f>
        <v>0.999992125031008</v>
      </c>
      <c r="E11" s="13" t="n">
        <f aca="false">EXP(-1/6*E$10*(1-E$10)*$B$4^2*$A11^3)</f>
        <v>0.999994000018</v>
      </c>
      <c r="F11" s="13" t="n">
        <f aca="false">EXP(-1/6*F$10*(1-F$10)*$B$4^2*$A11^3)</f>
        <v>0.999996625005695</v>
      </c>
      <c r="G11" s="13" t="n">
        <f aca="false">EXP(-1/6*G$10*(1-G$10)*$B$4^2*$A11^3)</f>
        <v>1</v>
      </c>
      <c r="H11" s="13" t="n">
        <f aca="false">EXP(-1/6*H$10*(1-H$10)*$B$4^2*$A11^3)</f>
        <v>1.00000412500851</v>
      </c>
      <c r="I11" s="13" t="n">
        <f aca="false">EXP(-1/6*I$10*(1-I$10)*$B$4^2*$A11^3)</f>
        <v>1.0000090000405</v>
      </c>
      <c r="J11" s="13" t="n">
        <f aca="false">EXP(-1/6*J$10*(1-J$10)*$B$4^2*$A11^3)</f>
        <v>1.00001462510695</v>
      </c>
      <c r="K11" s="13" t="n">
        <f aca="false">EXP(-1/6*K$10*(1-K$10)*$B$4^2*$A11^3)</f>
        <v>1.0000210002205</v>
      </c>
      <c r="L11" s="13" t="n">
        <f aca="false">EXP(-1/6*L$10*(1-L$10)*$B$4^2*$A11^3)</f>
        <v>1.00002812539551</v>
      </c>
    </row>
    <row r="12" customFormat="false" ht="15" hidden="false" customHeight="false" outlineLevel="0" collapsed="false">
      <c r="A12" s="0" t="n">
        <f aca="false">A11+1</f>
        <v>2</v>
      </c>
      <c r="B12" s="13" t="n">
        <f aca="false">EXP(-1/6*B$10*(1-B$10)*$B$4^2*$A12^3)</f>
        <v>0.99992500281243</v>
      </c>
      <c r="C12" s="13" t="n">
        <f aca="false">EXP(-1/6*C$10*(1-C$10)*$B$4^2*$A12^3)</f>
        <v>0.999928002591938</v>
      </c>
      <c r="D12" s="13" t="n">
        <f aca="false">EXP(-1/6*D$10*(1-D$10)*$B$4^2*$A12^3)</f>
        <v>0.999937001984458</v>
      </c>
      <c r="E12" s="13" t="n">
        <f aca="false">EXP(-1/6*E$10*(1-E$10)*$B$4^2*$A12^3)</f>
        <v>0.999952001151982</v>
      </c>
      <c r="F12" s="13" t="n">
        <f aca="false">EXP(-1/6*F$10*(1-F$10)*$B$4^2*$A12^3)</f>
        <v>0.999973000364497</v>
      </c>
      <c r="G12" s="13" t="n">
        <f aca="false">EXP(-1/6*G$10*(1-G$10)*$B$4^2*$A12^3)</f>
        <v>1</v>
      </c>
      <c r="H12" s="13" t="n">
        <f aca="false">EXP(-1/6*H$10*(1-H$10)*$B$4^2*$A12^3)</f>
        <v>1.00003300054451</v>
      </c>
      <c r="I12" s="13" t="n">
        <f aca="false">EXP(-1/6*I$10*(1-I$10)*$B$4^2*$A12^3)</f>
        <v>1.00007200259206</v>
      </c>
      <c r="J12" s="13" t="n">
        <f aca="false">EXP(-1/6*J$10*(1-J$10)*$B$4^2*$A12^3)</f>
        <v>1.00011700684477</v>
      </c>
      <c r="K12" s="13" t="n">
        <f aca="false">EXP(-1/6*K$10*(1-K$10)*$B$4^2*$A12^3)</f>
        <v>1.00016801411279</v>
      </c>
      <c r="L12" s="13" t="n">
        <f aca="false">EXP(-1/6*L$10*(1-L$10)*$B$4^2*$A12^3)</f>
        <v>1.0002250253144</v>
      </c>
    </row>
    <row r="13" customFormat="false" ht="15" hidden="false" customHeight="false" outlineLevel="0" collapsed="false">
      <c r="A13" s="0" t="n">
        <f aca="false">A12+1</f>
        <v>3</v>
      </c>
      <c r="B13" s="13" t="n">
        <f aca="false">EXP(-1/6*B$10*(1-B$10)*$B$4^2*$A13^3)</f>
        <v>0.99974690703343</v>
      </c>
      <c r="C13" s="13" t="n">
        <f aca="false">EXP(-1/6*C$10*(1-C$10)*$B$4^2*$A13^3)</f>
        <v>0.999757029522109</v>
      </c>
      <c r="D13" s="13" t="n">
        <f aca="false">EXP(-1/6*D$10*(1-D$10)*$B$4^2*$A13^3)</f>
        <v>0.999787397603093</v>
      </c>
      <c r="E13" s="13" t="n">
        <f aca="false">EXP(-1/6*E$10*(1-E$10)*$B$4^2*$A13^3)</f>
        <v>0.999838013121291</v>
      </c>
      <c r="F13" s="13" t="n">
        <f aca="false">EXP(-1/6*F$10*(1-F$10)*$B$4^2*$A13^3)</f>
        <v>0.999908879151757</v>
      </c>
      <c r="G13" s="13" t="n">
        <f aca="false">EXP(-1/6*G$10*(1-G$10)*$B$4^2*$A13^3)</f>
        <v>1</v>
      </c>
      <c r="H13" s="13" t="n">
        <f aca="false">EXP(-1/6*H$10*(1-H$10)*$B$4^2*$A13^3)</f>
        <v>1.00011138120243</v>
      </c>
      <c r="I13" s="13" t="n">
        <f aca="false">EXP(-1/6*I$10*(1-I$10)*$B$4^2*$A13^3)</f>
        <v>1.00024302952689</v>
      </c>
      <c r="J13" s="13" t="n">
        <f aca="false">EXP(-1/6*J$10*(1-J$10)*$B$4^2*$A13^3)</f>
        <v>1.0003949529734</v>
      </c>
      <c r="K13" s="13" t="n">
        <f aca="false">EXP(-1/6*K$10*(1-K$10)*$B$4^2*$A13^3)</f>
        <v>1.00056716077489</v>
      </c>
      <c r="L13" s="13" t="n">
        <f aca="false">EXP(-1/6*L$10*(1-L$10)*$B$4^2*$A13^3)</f>
        <v>1.00075966339819</v>
      </c>
    </row>
    <row r="14" customFormat="false" ht="15" hidden="false" customHeight="false" outlineLevel="0" collapsed="false">
      <c r="A14" s="0" t="n">
        <f aca="false">A13+1</f>
        <v>4</v>
      </c>
      <c r="B14" s="13" t="n">
        <f aca="false">EXP(-1/6*B$10*(1-B$10)*$B$4^2*$A14^3)</f>
        <v>0.999400179964005</v>
      </c>
      <c r="C14" s="13" t="n">
        <f aca="false">EXP(-1/6*C$10*(1-C$10)*$B$4^2*$A14^3)</f>
        <v>0.999424165856154</v>
      </c>
      <c r="D14" s="13" t="n">
        <f aca="false">EXP(-1/6*D$10*(1-D$10)*$B$4^2*$A14^3)</f>
        <v>0.999496126986665</v>
      </c>
      <c r="E14" s="13" t="n">
        <f aca="false">EXP(-1/6*E$10*(1-E$10)*$B$4^2*$A14^3)</f>
        <v>0.999616073718564</v>
      </c>
      <c r="F14" s="13" t="n">
        <f aca="false">EXP(-1/6*F$10*(1-F$10)*$B$4^2*$A14^3)</f>
        <v>0.99978402332632</v>
      </c>
      <c r="G14" s="13" t="n">
        <f aca="false">EXP(-1/6*G$10*(1-G$10)*$B$4^2*$A14^3)</f>
        <v>1</v>
      </c>
      <c r="H14" s="13" t="n">
        <f aca="false">EXP(-1/6*H$10*(1-H$10)*$B$4^2*$A14^3)</f>
        <v>1.00026403485107</v>
      </c>
      <c r="I14" s="13" t="n">
        <f aca="false">EXP(-1/6*I$10*(1-I$10)*$B$4^2*$A14^3)</f>
        <v>1.00057616591986</v>
      </c>
      <c r="J14" s="13" t="n">
        <f aca="false">EXP(-1/6*J$10*(1-J$10)*$B$4^2*$A14^3)</f>
        <v>1.0009364381847</v>
      </c>
      <c r="K14" s="13" t="n">
        <f aca="false">EXP(-1/6*K$10*(1-K$10)*$B$4^2*$A14^3)</f>
        <v>1.00134490357276</v>
      </c>
      <c r="L14" s="13" t="n">
        <f aca="false">EXP(-1/6*L$10*(1-L$10)*$B$4^2*$A14^3)</f>
        <v>1.00180162097244</v>
      </c>
    </row>
    <row r="15" customFormat="false" ht="15" hidden="false" customHeight="false" outlineLevel="0" collapsed="false">
      <c r="A15" s="0" t="n">
        <f aca="false">A14+1</f>
        <v>5</v>
      </c>
      <c r="B15" s="13" t="n">
        <f aca="false">EXP(-1/6*B$10*(1-B$10)*$B$4^2*$A15^3)</f>
        <v>0.998828811377365</v>
      </c>
      <c r="C15" s="13" t="n">
        <f aca="false">EXP(-1/6*C$10*(1-C$10)*$B$4^2*$A15^3)</f>
        <v>0.998875632575262</v>
      </c>
      <c r="D15" s="13" t="n">
        <f aca="false">EXP(-1/6*D$10*(1-D$10)*$B$4^2*$A15^3)</f>
        <v>0.999016109338134</v>
      </c>
      <c r="E15" s="13" t="n">
        <f aca="false">EXP(-1/6*E$10*(1-E$10)*$B$4^2*$A15^3)</f>
        <v>0.999250281179701</v>
      </c>
      <c r="F15" s="13" t="n">
        <f aca="false">EXP(-1/6*F$10*(1-F$10)*$B$4^2*$A15^3)</f>
        <v>0.999578213976745</v>
      </c>
      <c r="G15" s="13" t="n">
        <f aca="false">EXP(-1/6*G$10*(1-G$10)*$B$4^2*$A15^3)</f>
        <v>1</v>
      </c>
      <c r="H15" s="13" t="n">
        <f aca="false">EXP(-1/6*H$10*(1-H$10)*$B$4^2*$A15^3)</f>
        <v>1.00051575795742</v>
      </c>
      <c r="I15" s="13" t="n">
        <f aca="false">EXP(-1/6*I$10*(1-I$10)*$B$4^2*$A15^3)</f>
        <v>1.00112563304987</v>
      </c>
      <c r="J15" s="13" t="n">
        <f aca="false">EXP(-1/6*J$10*(1-J$10)*$B$4^2*$A15^3)</f>
        <v>1.00182979703925</v>
      </c>
      <c r="K15" s="13" t="n">
        <f aca="false">EXP(-1/6*K$10*(1-K$10)*$B$4^2*$A15^3)</f>
        <v>1.00262844832913</v>
      </c>
      <c r="L15" s="13" t="n">
        <f aca="false">EXP(-1/6*L$10*(1-L$10)*$B$4^2*$A15^3)</f>
        <v>1.0035218120579</v>
      </c>
    </row>
    <row r="16" customFormat="false" ht="15" hidden="false" customHeight="false" outlineLevel="0" collapsed="false">
      <c r="A16" s="0" t="n">
        <f aca="false">A15+1</f>
        <v>6</v>
      </c>
      <c r="B16" s="13" t="n">
        <f aca="false">EXP(-1/6*B$10*(1-B$10)*$B$4^2*$A16^3)</f>
        <v>0.997977048929239</v>
      </c>
      <c r="C16" s="13" t="n">
        <f aca="false">EXP(-1/6*C$10*(1-C$10)*$B$4^2*$A16^3)</f>
        <v>0.998057888344155</v>
      </c>
      <c r="D16" s="13" t="n">
        <f aca="false">EXP(-1/6*D$10*(1-D$10)*$B$4^2*$A16^3)</f>
        <v>0.99830044588057</v>
      </c>
      <c r="E16" s="13" t="n">
        <f aca="false">EXP(-1/6*E$10*(1-E$10)*$B$4^2*$A16^3)</f>
        <v>0.99870483944532</v>
      </c>
      <c r="F16" s="13" t="n">
        <f aca="false">EXP(-1/6*F$10*(1-F$10)*$B$4^2*$A16^3)</f>
        <v>0.999271265655942</v>
      </c>
      <c r="G16" s="13" t="n">
        <f aca="false">EXP(-1/6*G$10*(1-G$10)*$B$4^2*$A16^3)</f>
        <v>1</v>
      </c>
      <c r="H16" s="13" t="n">
        <f aca="false">EXP(-1/6*H$10*(1-H$10)*$B$4^2*$A16^3)</f>
        <v>1.00089139705842</v>
      </c>
      <c r="I16" s="13" t="n">
        <f aca="false">EXP(-1/6*I$10*(1-I$10)*$B$4^2*$A16^3)</f>
        <v>1.00194589079304</v>
      </c>
      <c r="J16" s="13" t="n">
        <f aca="false">EXP(-1/6*J$10*(1-J$10)*$B$4^2*$A16^3)</f>
        <v>1.00316399489874</v>
      </c>
      <c r="K16" s="13" t="n">
        <f aca="false">EXP(-1/6*K$10*(1-K$10)*$B$4^2*$A16^3)</f>
        <v>1.00454630322058</v>
      </c>
      <c r="L16" s="13" t="n">
        <f aca="false">EXP(-1/6*L$10*(1-L$10)*$B$4^2*$A16^3)</f>
        <v>1.00609349023627</v>
      </c>
    </row>
    <row r="17" customFormat="false" ht="15" hidden="false" customHeight="false" outlineLevel="0" collapsed="false">
      <c r="A17" s="0" t="n">
        <f aca="false">A16+1</f>
        <v>7</v>
      </c>
      <c r="B17" s="13" t="n">
        <f aca="false">EXP(-1/6*B$10*(1-B$10)*$B$4^2*$A17^3)</f>
        <v>0.996789539584798</v>
      </c>
      <c r="C17" s="13" t="n">
        <f aca="false">EXP(-1/6*C$10*(1-C$10)*$B$4^2*$A17^3)</f>
        <v>0.996917759885318</v>
      </c>
      <c r="D17" s="13" t="n">
        <f aca="false">EXP(-1/6*D$10*(1-D$10)*$B$4^2*$A17^3)</f>
        <v>0.997302519755747</v>
      </c>
      <c r="E17" s="13" t="n">
        <f aca="false">EXP(-1/6*E$10*(1-E$10)*$B$4^2*$A17^3)</f>
        <v>0.997944116230017</v>
      </c>
      <c r="F17" s="13" t="n">
        <f aca="false">EXP(-1/6*F$10*(1-F$10)*$B$4^2*$A17^3)</f>
        <v>0.99884304478934</v>
      </c>
      <c r="G17" s="13" t="n">
        <f aca="false">EXP(-1/6*G$10*(1-G$10)*$B$4^2*$A17^3)</f>
        <v>1</v>
      </c>
      <c r="H17" s="13" t="n">
        <f aca="false">EXP(-1/6*H$10*(1-H$10)*$B$4^2*$A17^3)</f>
        <v>1.00141587640787</v>
      </c>
      <c r="I17" s="13" t="n">
        <f aca="false">EXP(-1/6*I$10*(1-I$10)*$B$4^2*$A17^3)</f>
        <v>1.00309176969125</v>
      </c>
      <c r="J17" s="13" t="n">
        <f aca="false">EXP(-1/6*J$10*(1-J$10)*$B$4^2*$A17^3)</f>
        <v>1.00502897807417</v>
      </c>
      <c r="K17" s="13" t="n">
        <f aca="false">EXP(-1/6*K$10*(1-K$10)*$B$4^2*$A17^3)</f>
        <v>1.00722900400262</v>
      </c>
      <c r="L17" s="13" t="n">
        <f aca="false">EXP(-1/6*L$10*(1-L$10)*$B$4^2*$A17^3)</f>
        <v>1.00969355608675</v>
      </c>
    </row>
    <row r="18" customFormat="false" ht="13.8" hidden="false" customHeight="false" outlineLevel="0" collapsed="false">
      <c r="A18" s="0" t="n">
        <f aca="false">A17+1</f>
        <v>8</v>
      </c>
      <c r="B18" s="13" t="n">
        <f aca="false">EXP(-1/6*B$10*(1-B$10)*$B$4^2*$A18^3)</f>
        <v>0.995211501590097</v>
      </c>
      <c r="C18" s="13" t="n">
        <f aca="false">EXP(-1/6*C$10*(1-C$10)*$B$4^2*$A18^3)</f>
        <v>0.995402600543315</v>
      </c>
      <c r="D18" s="13" t="n">
        <f aca="false">EXP(-1/6*D$10*(1-D$10)*$B$4^2*$A18^3)</f>
        <v>0.995976117598283</v>
      </c>
      <c r="E18" s="13" t="n">
        <f aca="false">EXP(-1/6*E$10*(1-E$10)*$B$4^2*$A18^3)</f>
        <v>0.99693271376387</v>
      </c>
      <c r="F18" s="13" t="n">
        <f aca="false">EXP(-1/6*F$10*(1-F$10)*$B$4^2*$A18^3)</f>
        <v>0.998273492132408</v>
      </c>
      <c r="G18" s="13" t="n">
        <f aca="false">EXP(-1/6*G$10*(1-G$10)*$B$4^2*$A18^3)</f>
        <v>1</v>
      </c>
      <c r="H18" s="13" t="n">
        <f aca="false">EXP(-1/6*H$10*(1-H$10)*$B$4^2*$A18^3)</f>
        <v>1.00211423184294</v>
      </c>
      <c r="I18" s="13" t="n">
        <f aca="false">EXP(-1/6*I$10*(1-I$10)*$B$4^2*$A18^3)</f>
        <v>1.00461863315826</v>
      </c>
      <c r="J18" s="13" t="n">
        <f aca="false">EXP(-1/6*J$10*(1-J$10)*$B$4^2*$A18^3)</f>
        <v>1.00751610517873</v>
      </c>
      <c r="K18" s="14" t="n">
        <f aca="false">EXP(-1/6*K$10*(1-K$10)*$B$4^2*$A18^3)</f>
        <v>1.01081001047512</v>
      </c>
      <c r="L18" s="14" t="n">
        <f aca="false">EXP(-1/6*L$10*(1-L$10)*$B$4^2*$A18^3)</f>
        <v>1.01450417946076</v>
      </c>
    </row>
    <row r="19" customFormat="false" ht="13.8" hidden="false" customHeight="false" outlineLevel="0" collapsed="false">
      <c r="A19" s="0" t="n">
        <f aca="false">A18+1</f>
        <v>9</v>
      </c>
      <c r="B19" s="13" t="n">
        <f aca="false">EXP(-1/6*B$10*(1-B$10)*$B$4^2*$A19^3)</f>
        <v>0.993188926227493</v>
      </c>
      <c r="C19" s="13" t="n">
        <f aca="false">EXP(-1/6*C$10*(1-C$10)*$B$4^2*$A19^3)</f>
        <v>0.993460476366018</v>
      </c>
      <c r="D19" s="13" t="n">
        <f aca="false">EXP(-1/6*D$10*(1-D$10)*$B$4^2*$A19^3)</f>
        <v>0.994275572333802</v>
      </c>
      <c r="E19" s="13" t="n">
        <f aca="false">EXP(-1/6*E$10*(1-E$10)*$B$4^2*$A19^3)</f>
        <v>0.9956355520061</v>
      </c>
      <c r="F19" s="13" t="n">
        <f aca="false">EXP(-1/6*F$10*(1-F$10)*$B$4^2*$A19^3)</f>
        <v>0.997542649241806</v>
      </c>
      <c r="G19" s="13" t="n">
        <f aca="false">EXP(-1/6*G$10*(1-G$10)*$B$4^2*$A19^3)</f>
        <v>1</v>
      </c>
      <c r="H19" s="13" t="n">
        <f aca="false">EXP(-1/6*H$10*(1-H$10)*$B$4^2*$A19^3)</f>
        <v>1.00301165093593</v>
      </c>
      <c r="I19" s="13" t="n">
        <f aca="false">EXP(-1/6*I$10*(1-I$10)*$B$4^2*$A19^3)</f>
        <v>1.0065825705094</v>
      </c>
      <c r="J19" s="14" t="n">
        <f aca="false">EXP(-1/6*J$10*(1-J$10)*$B$4^2*$A19^3)</f>
        <v>1.01071866264827</v>
      </c>
      <c r="K19" s="14" t="n">
        <f aca="false">EXP(-1/6*K$10*(1-K$10)*$B$4^2*$A19^3)</f>
        <v>1.01542678301968</v>
      </c>
      <c r="L19" s="14" t="n">
        <f aca="false">EXP(-1/6*L$10*(1-L$10)*$B$4^2*$A19^3)</f>
        <v>1.02071475797183</v>
      </c>
    </row>
    <row r="20" customFormat="false" ht="13.8" hidden="false" customHeight="false" outlineLevel="0" collapsed="false">
      <c r="A20" s="0" t="n">
        <f aca="false">A19+1</f>
        <v>10</v>
      </c>
      <c r="B20" s="13" t="n">
        <f aca="false">EXP(-1/6*B$10*(1-B$10)*$B$4^2*$A20^3)</f>
        <v>0.990668808304661</v>
      </c>
      <c r="C20" s="13" t="n">
        <f aca="false">EXP(-1/6*C$10*(1-C$10)*$B$4^2*$A20^3)</f>
        <v>0.991040378772884</v>
      </c>
      <c r="D20" s="13" t="n">
        <f aca="false">EXP(-1/6*D$10*(1-D$10)*$B$4^2*$A20^3)</f>
        <v>0.992155926576988</v>
      </c>
      <c r="E20" s="13" t="n">
        <f aca="false">EXP(-1/6*E$10*(1-E$10)*$B$4^2*$A20^3)</f>
        <v>0.994017964053935</v>
      </c>
      <c r="F20" s="13" t="n">
        <f aca="false">EXP(-1/6*F$10*(1-F$10)*$B$4^2*$A20^3)</f>
        <v>0.996630688910676</v>
      </c>
      <c r="G20" s="13" t="n">
        <f aca="false">EXP(-1/6*G$10*(1-G$10)*$B$4^2*$A20^3)</f>
        <v>1</v>
      </c>
      <c r="H20" s="13" t="n">
        <f aca="false">EXP(-1/6*H$10*(1-H$10)*$B$4^2*$A20^3)</f>
        <v>1.00413351952282</v>
      </c>
      <c r="I20" s="13" t="n">
        <f aca="false">EXP(-1/6*I$10*(1-I$10)*$B$4^2*$A20^3)</f>
        <v>1.00904062177387</v>
      </c>
      <c r="J20" s="14" t="n">
        <f aca="false">EXP(-1/6*J$10*(1-J$10)*$B$4^2*$A20^3)</f>
        <v>1.0147324685827</v>
      </c>
      <c r="K20" s="14" t="n">
        <f aca="false">EXP(-1/6*K$10*(1-K$10)*$B$4^2*$A20^3)</f>
        <v>1.02122205163753</v>
      </c>
      <c r="L20" s="14" t="n">
        <f aca="false">EXP(-1/6*L$10*(1-L$10)*$B$4^2*$A20^3)</f>
        <v>1.02852424191665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35</v>
      </c>
      <c r="B23" s="15" t="n">
        <v>0.5</v>
      </c>
      <c r="C23" s="15" t="n">
        <f aca="false">B23+0.1</f>
        <v>0.6</v>
      </c>
      <c r="D23" s="15" t="n">
        <f aca="false">C23+0.1</f>
        <v>0.7</v>
      </c>
      <c r="E23" s="15" t="n">
        <f aca="false">D23+0.1</f>
        <v>0.8</v>
      </c>
      <c r="F23" s="15" t="n">
        <f aca="false">E23+0.1</f>
        <v>0.9</v>
      </c>
      <c r="G23" s="15" t="n">
        <f aca="false">F23+0.1</f>
        <v>1</v>
      </c>
      <c r="H23" s="15" t="n">
        <f aca="false">G23+0.1</f>
        <v>1.1</v>
      </c>
      <c r="I23" s="15" t="n">
        <f aca="false">H23+0.1</f>
        <v>1.2</v>
      </c>
      <c r="J23" s="15" t="n">
        <f aca="false">I23+0.1</f>
        <v>1.3</v>
      </c>
      <c r="K23" s="15" t="n">
        <f aca="false">J23+0.1</f>
        <v>1.4</v>
      </c>
      <c r="L23" s="15" t="n">
        <f aca="false">K23+0.1</f>
        <v>1.5</v>
      </c>
    </row>
    <row r="24" customFormat="false" ht="15" hidden="false" customHeight="false" outlineLevel="0" collapsed="false">
      <c r="A24" s="0" t="n">
        <v>1</v>
      </c>
      <c r="B24" s="13" t="n">
        <f aca="false">EXP(-1/6*B$23*(1-B$23)*$C$4^2*$A24^3)</f>
        <v>0.99991562855947</v>
      </c>
      <c r="C24" s="13" t="n">
        <f aca="false">EXP(-1/6*C$23*(1-C$23)*$C$4^2*$A24^3)</f>
        <v>0.999919003280411</v>
      </c>
      <c r="D24" s="13" t="n">
        <f aca="false">EXP(-1/6*D$23*(1-D$23)*$C$4^2*$A24^3)</f>
        <v>0.999929127511573</v>
      </c>
      <c r="E24" s="13" t="n">
        <f aca="false">EXP(-1/6*E$23*(1-E$23)*$C$4^2*$A24^3)</f>
        <v>0.999946001457974</v>
      </c>
      <c r="F24" s="13" t="n">
        <f aca="false">EXP(-1/6*F$23*(1-F$23)*$C$4^2*$A24^3)</f>
        <v>0.999969625461316</v>
      </c>
      <c r="G24" s="13" t="n">
        <f aca="false">EXP(-1/6*G$23*(1-G$23)*$C$4^2*$A24^3)</f>
        <v>1</v>
      </c>
      <c r="H24" s="13" t="n">
        <f aca="false">EXP(-1/6*H$23*(1-H$23)*$C$4^2*$A24^3)</f>
        <v>1.00003712568914</v>
      </c>
      <c r="I24" s="13" t="n">
        <f aca="false">EXP(-1/6*I$23*(1-I$23)*$C$4^2*$A24^3)</f>
        <v>1.00008100328059</v>
      </c>
      <c r="J24" s="13" t="n">
        <f aca="false">EXP(-1/6*J$23*(1-J$23)*$C$4^2*$A24^3)</f>
        <v>1.00013163366295</v>
      </c>
      <c r="K24" s="13" t="n">
        <f aca="false">EXP(-1/6*K$23*(1-K$23)*$C$4^2*$A24^3)</f>
        <v>1.00018901786163</v>
      </c>
      <c r="L24" s="13" t="n">
        <f aca="false">EXP(-1/6*L$23*(1-L$23)*$C$4^2*$A24^3)</f>
        <v>1.00025315703884</v>
      </c>
    </row>
    <row r="25" customFormat="false" ht="15" hidden="false" customHeight="false" outlineLevel="0" collapsed="false">
      <c r="A25" s="0" t="n">
        <f aca="false">A24+1</f>
        <v>2</v>
      </c>
      <c r="B25" s="13" t="n">
        <f aca="false">EXP(-1/6*B$23*(1-B$23)*$C$4^2*$A25^3)</f>
        <v>0.999325227761251</v>
      </c>
      <c r="C25" s="13" t="n">
        <f aca="false">EXP(-1/6*C$23*(1-C$23)*$C$4^2*$A25^3)</f>
        <v>0.999352209906658</v>
      </c>
      <c r="D25" s="13" t="n">
        <f aca="false">EXP(-1/6*D$23*(1-D$23)*$C$4^2*$A25^3)</f>
        <v>0.999433160714124</v>
      </c>
      <c r="E25" s="13" t="n">
        <f aca="false">EXP(-1/6*E$23*(1-E$23)*$C$4^2*$A25^3)</f>
        <v>0.999568093298564</v>
      </c>
      <c r="F25" s="13" t="n">
        <f aca="false">EXP(-1/6*F$23*(1-F$23)*$C$4^2*$A25^3)</f>
        <v>0.999757029522109</v>
      </c>
      <c r="G25" s="13" t="n">
        <f aca="false">EXP(-1/6*G$23*(1-G$23)*$C$4^2*$A25^3)</f>
        <v>1</v>
      </c>
      <c r="H25" s="13" t="n">
        <f aca="false">EXP(-1/6*H$23*(1-H$23)*$C$4^2*$A25^3)</f>
        <v>1.00029704410887</v>
      </c>
      <c r="I25" s="13" t="n">
        <f aca="false">EXP(-1/6*I$23*(1-I$23)*$C$4^2*$A25^3)</f>
        <v>1.00064820999736</v>
      </c>
      <c r="J25" s="13" t="n">
        <f aca="false">EXP(-1/6*J$23*(1-J$23)*$C$4^2*$A25^3)</f>
        <v>1.00105355459915</v>
      </c>
      <c r="K25" s="13" t="n">
        <f aca="false">EXP(-1/6*K$23*(1-K$23)*$C$4^2*$A25^3)</f>
        <v>1.00151314364833</v>
      </c>
      <c r="L25" s="13" t="n">
        <f aca="false">EXP(-1/6*L$23*(1-L$23)*$C$4^2*$A25^3)</f>
        <v>1.00202705169716</v>
      </c>
    </row>
    <row r="26" customFormat="false" ht="15" hidden="false" customHeight="false" outlineLevel="0" collapsed="false">
      <c r="A26" s="0" t="n">
        <f aca="false">A25+1</f>
        <v>3</v>
      </c>
      <c r="B26" s="13" t="n">
        <f aca="false">EXP(-1/6*B$23*(1-B$23)*$C$4^2*$A26^3)</f>
        <v>0.997724467957357</v>
      </c>
      <c r="C26" s="13" t="n">
        <f aca="false">EXP(-1/6*C$23*(1-C$23)*$C$4^2*$A26^3)</f>
        <v>0.997815389742061</v>
      </c>
      <c r="D26" s="13" t="n">
        <f aca="false">EXP(-1/6*D$23*(1-D$23)*$C$4^2*$A26^3)</f>
        <v>0.998088204812942</v>
      </c>
      <c r="E26" s="13" t="n">
        <f aca="false">EXP(-1/6*E$23*(1-E$23)*$C$4^2*$A26^3)</f>
        <v>0.998543062365628</v>
      </c>
      <c r="F26" s="13" t="n">
        <f aca="false">EXP(-1/6*F$23*(1-F$23)*$C$4^2*$A26^3)</f>
        <v>0.99918021121059</v>
      </c>
      <c r="G26" s="13" t="n">
        <f aca="false">EXP(-1/6*G$23*(1-G$23)*$C$4^2*$A26^3)</f>
        <v>1</v>
      </c>
      <c r="H26" s="13" t="n">
        <f aca="false">EXP(-1/6*H$23*(1-H$23)*$C$4^2*$A26^3)</f>
        <v>1.00100287754572</v>
      </c>
      <c r="I26" s="13" t="n">
        <f aca="false">EXP(-1/6*I$23*(1-I$23)*$C$4^2*$A26^3)</f>
        <v>1.00218939322885</v>
      </c>
      <c r="J26" s="13" t="n">
        <f aca="false">EXP(-1/6*J$23*(1-J$23)*$C$4^2*$A26^3)</f>
        <v>1.00356019750133</v>
      </c>
      <c r="K26" s="13" t="n">
        <f aca="false">EXP(-1/6*K$23*(1-K$23)*$C$4^2*$A26^3)</f>
        <v>1.00511604248032</v>
      </c>
      <c r="L26" s="13" t="n">
        <f aca="false">EXP(-1/6*L$23*(1-L$23)*$C$4^2*$A26^3)</f>
        <v>1.00685778263596</v>
      </c>
    </row>
    <row r="27" customFormat="false" ht="13.8" hidden="false" customHeight="false" outlineLevel="0" collapsed="false">
      <c r="A27" s="0" t="n">
        <f aca="false">A26+1</f>
        <v>4</v>
      </c>
      <c r="B27" s="13" t="n">
        <f aca="false">EXP(-1/6*B$23*(1-B$23)*$C$4^2*$A27^3)</f>
        <v>0.994614553791391</v>
      </c>
      <c r="C27" s="13" t="n">
        <f aca="false">EXP(-1/6*C$23*(1-C$23)*$C$4^2*$A27^3)</f>
        <v>0.994829413739049</v>
      </c>
      <c r="D27" s="13" t="n">
        <f aca="false">EXP(-1/6*D$23*(1-D$23)*$C$4^2*$A27^3)</f>
        <v>0.995474272110699</v>
      </c>
      <c r="E27" s="13" t="n">
        <f aca="false">EXP(-1/6*E$23*(1-E$23)*$C$4^2*$A27^3)</f>
        <v>0.996549965094233</v>
      </c>
      <c r="F27" s="13" t="n">
        <f aca="false">EXP(-1/6*F$23*(1-F$23)*$C$4^2*$A27^3)</f>
        <v>0.998057888344155</v>
      </c>
      <c r="G27" s="13" t="n">
        <f aca="false">EXP(-1/6*G$23*(1-G$23)*$C$4^2*$A27^3)</f>
        <v>1</v>
      </c>
      <c r="H27" s="13" t="n">
        <f aca="false">EXP(-1/6*H$23*(1-H$23)*$C$4^2*$A27^3)</f>
        <v>1.0023788249249</v>
      </c>
      <c r="I27" s="13" t="n">
        <f aca="false">EXP(-1/6*I$23*(1-I$23)*$C$4^2*$A27^3)</f>
        <v>1.00519746017713</v>
      </c>
      <c r="J27" s="13" t="n">
        <f aca="false">EXP(-1/6*J$23*(1-J$23)*$C$4^2*$A27^3)</f>
        <v>1.00845958173132</v>
      </c>
      <c r="K27" s="14" t="n">
        <f aca="false">EXP(-1/6*K$23*(1-K$23)*$C$4^2*$A27^3)</f>
        <v>1.01216945246959</v>
      </c>
      <c r="L27" s="14" t="n">
        <f aca="false">EXP(-1/6*L$23*(1-L$23)*$C$4^2*$A27^3)</f>
        <v>1.0163319314671</v>
      </c>
    </row>
    <row r="28" customFormat="false" ht="13.8" hidden="false" customHeight="false" outlineLevel="0" collapsed="false">
      <c r="A28" s="0" t="n">
        <f aca="false">A27+1</f>
        <v>5</v>
      </c>
      <c r="B28" s="14" t="n">
        <f aca="false">EXP(-1/6*B$23*(1-B$23)*$C$4^2*$A28^3)</f>
        <v>0.989508548267576</v>
      </c>
      <c r="C28" s="14" t="n">
        <f aca="false">EXP(-1/6*C$23*(1-C$23)*$C$4^2*$A28^3)</f>
        <v>0.989926085254391</v>
      </c>
      <c r="D28" s="13" t="n">
        <f aca="false">EXP(-1/6*D$23*(1-D$23)*$C$4^2*$A28^3)</f>
        <v>0.991179753625713</v>
      </c>
      <c r="E28" s="13" t="n">
        <f aca="false">EXP(-1/6*E$23*(1-E$23)*$C$4^2*$A28^3)</f>
        <v>0.993272730078568</v>
      </c>
      <c r="F28" s="13" t="n">
        <f aca="false">EXP(-1/6*F$23*(1-F$23)*$C$4^2*$A28^3)</f>
        <v>0.996210324015746</v>
      </c>
      <c r="G28" s="13" t="n">
        <f aca="false">EXP(-1/6*G$23*(1-G$23)*$C$4^2*$A28^3)</f>
        <v>1</v>
      </c>
      <c r="H28" s="13" t="n">
        <f aca="false">EXP(-1/6*H$23*(1-H$23)*$C$4^2*$A28^3)</f>
        <v>1.00465140937582</v>
      </c>
      <c r="I28" s="14" t="n">
        <f aca="false">EXP(-1/6*I$23*(1-I$23)*$C$4^2*$A28^3)</f>
        <v>1.0101764312464</v>
      </c>
      <c r="J28" s="14" t="n">
        <f aca="false">EXP(-1/6*J$23*(1-J$23)*$C$4^2*$A28^3)</f>
        <v>1.01658922304935</v>
      </c>
      <c r="K28" s="14" t="n">
        <f aca="false">EXP(-1/6*K$23*(1-K$23)*$C$4^2*$A28^3)</f>
        <v>1.02390628103282</v>
      </c>
      <c r="L28" s="14" t="n">
        <f aca="false">EXP(-1/6*L$23*(1-L$23)*$C$4^2*$A28^3)</f>
        <v>1.03214651099368</v>
      </c>
    </row>
    <row r="29" customFormat="false" ht="13.8" hidden="false" customHeight="false" outlineLevel="0" collapsed="false">
      <c r="A29" s="0" t="n">
        <f aca="false">A28+1</f>
        <v>6</v>
      </c>
      <c r="B29" s="14" t="n">
        <f aca="false">EXP(-1/6*B$23*(1-B$23)*$C$4^2*$A29^3)</f>
        <v>0.981940070985107</v>
      </c>
      <c r="C29" s="14" t="n">
        <f aca="false">EXP(-1/6*C$23*(1-C$23)*$C$4^2*$A29^3)</f>
        <v>0.982656166281877</v>
      </c>
      <c r="D29" s="14" t="n">
        <f aca="false">EXP(-1/6*D$23*(1-D$23)*$C$4^2*$A29^3)</f>
        <v>0.984807587038618</v>
      </c>
      <c r="E29" s="14" t="n">
        <f aca="false">EXP(-1/6*E$23*(1-E$23)*$C$4^2*$A29^3)</f>
        <v>0.988403760738371</v>
      </c>
      <c r="F29" s="13" t="n">
        <f aca="false">EXP(-1/6*F$23*(1-F$23)*$C$4^2*$A29^3)</f>
        <v>0.993460476366018</v>
      </c>
      <c r="G29" s="13" t="n">
        <f aca="false">EXP(-1/6*G$23*(1-G$23)*$C$4^2*$A29^3)</f>
        <v>1</v>
      </c>
      <c r="H29" s="13" t="n">
        <f aca="false">EXP(-1/6*H$23*(1-H$23)*$C$4^2*$A29^3)</f>
        <v>1.00805123829585</v>
      </c>
      <c r="I29" s="14" t="n">
        <f aca="false">EXP(-1/6*I$23*(1-I$23)*$C$4^2*$A29^3)</f>
        <v>1.01764995154281</v>
      </c>
      <c r="J29" s="14" t="n">
        <f aca="false">EXP(-1/6*J$23*(1-J$23)*$C$4^2*$A29^3)</f>
        <v>1.02883901849304</v>
      </c>
      <c r="K29" s="14" t="n">
        <f aca="false">EXP(-1/6*K$23*(1-K$23)*$C$4^2*$A29^3)</f>
        <v>1.04166875571016</v>
      </c>
      <c r="L29" s="14" t="n">
        <f aca="false">EXP(-1/6*L$23*(1-L$23)*$C$4^2*$A29^3)</f>
        <v>1.05619729476823</v>
      </c>
    </row>
    <row r="30" customFormat="false" ht="13.8" hidden="false" customHeight="false" outlineLevel="0" collapsed="false">
      <c r="A30" s="0" t="n">
        <f aca="false">A29+1</f>
        <v>7</v>
      </c>
      <c r="B30" s="14" t="n">
        <f aca="false">EXP(-1/6*B$23*(1-B$23)*$C$4^2*$A30^3)</f>
        <v>0.971474144031528</v>
      </c>
      <c r="C30" s="14" t="n">
        <f aca="false">EXP(-1/6*C$23*(1-C$23)*$C$4^2*$A30^3)</f>
        <v>0.972599397972897</v>
      </c>
      <c r="D30" s="14" t="n">
        <f aca="false">EXP(-1/6*D$23*(1-D$23)*$C$4^2*$A30^3)</f>
        <v>0.975982986095685</v>
      </c>
      <c r="E30" s="14" t="n">
        <f aca="false">EXP(-1/6*E$23*(1-E$23)*$C$4^2*$A30^3)</f>
        <v>0.981648478087713</v>
      </c>
      <c r="F30" s="14" t="n">
        <f aca="false">EXP(-1/6*F$23*(1-F$23)*$C$4^2*$A30^3)</f>
        <v>0.989635460876988</v>
      </c>
      <c r="G30" s="13" t="n">
        <f aca="false">EXP(-1/6*G$23*(1-G$23)*$C$4^2*$A30^3)</f>
        <v>1</v>
      </c>
      <c r="H30" s="14" t="n">
        <f aca="false">EXP(-1/6*H$23*(1-H$23)*$C$4^2*$A30^3)</f>
        <v>1.01281529602091</v>
      </c>
      <c r="I30" s="14" t="n">
        <f aca="false">EXP(-1/6*I$23*(1-I$23)*$C$4^2*$A30^3)</f>
        <v>1.02817254676922</v>
      </c>
      <c r="J30" s="14" t="n">
        <f aca="false">EXP(-1/6*J$23*(1-J$23)*$C$4^2*$A30^3)</f>
        <v>1.04618202962467</v>
      </c>
      <c r="K30" s="14" t="n">
        <f aca="false">EXP(-1/6*K$23*(1-K$23)*$C$4^2*$A30^3)</f>
        <v>1.06697442184155</v>
      </c>
      <c r="L30" s="14" t="n">
        <f aca="false">EXP(-1/6*L$23*(1-L$23)*$C$4^2*$A30^3)</f>
        <v>1.09070238105244</v>
      </c>
    </row>
    <row r="31" customFormat="false" ht="13.8" hidden="false" customHeight="false" outlineLevel="0" collapsed="false">
      <c r="A31" s="0" t="n">
        <f aca="false">A30+1</f>
        <v>8</v>
      </c>
      <c r="B31" s="14" t="n">
        <f aca="false">EXP(-1/6*B$23*(1-B$23)*$C$4^2*$A31^3)</f>
        <v>0.957719826945968</v>
      </c>
      <c r="C31" s="14" t="n">
        <f aca="false">EXP(-1/6*C$23*(1-C$23)*$C$4^2*$A31^3)</f>
        <v>0.95937619749893</v>
      </c>
      <c r="D31" s="14" t="n">
        <f aca="false">EXP(-1/6*D$23*(1-D$23)*$C$4^2*$A31^3)</f>
        <v>0.964362517080322</v>
      </c>
      <c r="E31" s="14" t="n">
        <f aca="false">EXP(-1/6*E$23*(1-E$23)*$C$4^2*$A31^3)</f>
        <v>0.972730707754834</v>
      </c>
      <c r="F31" s="14" t="n">
        <f aca="false">EXP(-1/6*F$23*(1-F$23)*$C$4^2*$A31^3)</f>
        <v>0.984568307868564</v>
      </c>
      <c r="G31" s="13" t="n">
        <f aca="false">EXP(-1/6*G$23*(1-G$23)*$C$4^2*$A31^3)</f>
        <v>1</v>
      </c>
      <c r="H31" s="14" t="n">
        <f aca="false">EXP(-1/6*H$23*(1-H$23)*$C$4^2*$A31^3)</f>
        <v>1.01918980210321</v>
      </c>
      <c r="I31" s="14" t="n">
        <f aca="false">EXP(-1/6*I$23*(1-I$23)*$C$4^2*$A31^3)</f>
        <v>1.04234397581155</v>
      </c>
      <c r="J31" s="14" t="n">
        <f aca="false">EXP(-1/6*J$23*(1-J$23)*$C$4^2*$A31^3)</f>
        <v>1.06971472416889</v>
      </c>
      <c r="K31" s="14" t="n">
        <f aca="false">EXP(-1/6*K$23*(1-K$23)*$C$4^2*$A31^3)</f>
        <v>1.1016047716653</v>
      </c>
      <c r="L31" s="14" t="n">
        <f aca="false">EXP(-1/6*L$23*(1-L$23)*$C$4^2*$A31^3)</f>
        <v>1.13837294306542</v>
      </c>
    </row>
    <row r="32" customFormat="false" ht="13.8" hidden="false" customHeight="false" outlineLevel="0" collapsed="false">
      <c r="A32" s="0" t="n">
        <f aca="false">A31+1</f>
        <v>9</v>
      </c>
      <c r="B32" s="14" t="n">
        <f aca="false">EXP(-1/6*B$23*(1-B$23)*$C$4^2*$A32^3)</f>
        <v>0.940344129971886</v>
      </c>
      <c r="C32" s="14" t="n">
        <f aca="false">EXP(-1/6*C$23*(1-C$23)*$C$4^2*$A32^3)</f>
        <v>0.942660577657112</v>
      </c>
      <c r="D32" s="14" t="n">
        <f aca="false">EXP(-1/6*D$23*(1-D$23)*$C$4^2*$A32^3)</f>
        <v>0.949644215057404</v>
      </c>
      <c r="E32" s="14" t="n">
        <f aca="false">EXP(-1/6*E$23*(1-E$23)*$C$4^2*$A32^3)</f>
        <v>0.9613987727951</v>
      </c>
      <c r="F32" s="14" t="n">
        <f aca="false">EXP(-1/6*F$23*(1-F$23)*$C$4^2*$A32^3)</f>
        <v>0.978099989911573</v>
      </c>
      <c r="G32" s="13" t="n">
        <f aca="false">EXP(-1/6*G$23*(1-G$23)*$C$4^2*$A32^3)</f>
        <v>1</v>
      </c>
      <c r="H32" s="14" t="n">
        <f aca="false">EXP(-1/6*H$23*(1-H$23)*$C$4^2*$A32^3)</f>
        <v>1.02743368483616</v>
      </c>
      <c r="I32" s="14" t="n">
        <f aca="false">EXP(-1/6*I$23*(1-I$23)*$C$4^2*$A32^3)</f>
        <v>1.06082722000044</v>
      </c>
      <c r="J32" s="14" t="n">
        <f aca="false">EXP(-1/6*J$23*(1-J$23)*$C$4^2*$A32^3)</f>
        <v>1.1007091181846</v>
      </c>
      <c r="K32" s="14" t="n">
        <f aca="false">EXP(-1/6*K$23*(1-K$23)*$C$4^2*$A32^3)</f>
        <v>1.14772417115569</v>
      </c>
      <c r="L32" s="14" t="n">
        <f aca="false">EXP(-1/6*L$23*(1-L$23)*$C$4^2*$A32^3)</f>
        <v>1.20265080536312</v>
      </c>
    </row>
    <row r="33" customFormat="false" ht="13.8" hidden="false" customHeight="false" outlineLevel="0" collapsed="false">
      <c r="A33" s="0" t="n">
        <f aca="false">A32+1</f>
        <v>10</v>
      </c>
      <c r="B33" s="14" t="n">
        <f aca="false">EXP(-1/6*B$23*(1-B$23)*$C$4^2*$A33^3)</f>
        <v>0.919086534013519</v>
      </c>
      <c r="C33" s="14" t="n">
        <f aca="false">EXP(-1/6*C$23*(1-C$23)*$C$4^2*$A33^3)</f>
        <v>0.922193691444608</v>
      </c>
      <c r="D33" s="14" t="n">
        <f aca="false">EXP(-1/6*D$23*(1-D$23)*$C$4^2*$A33^3)</f>
        <v>0.931578332141457</v>
      </c>
      <c r="E33" s="14" t="n">
        <f aca="false">EXP(-1/6*E$23*(1-E$23)*$C$4^2*$A33^3)</f>
        <v>0.947432106501798</v>
      </c>
      <c r="F33" s="14" t="n">
        <f aca="false">EXP(-1/6*F$23*(1-F$23)*$C$4^2*$A33^3)</f>
        <v>0.97008168469935</v>
      </c>
      <c r="G33" s="13" t="n">
        <f aca="false">EXP(-1/6*G$23*(1-G$23)*$C$4^2*$A33^3)</f>
        <v>1</v>
      </c>
      <c r="H33" s="14" t="n">
        <f aca="false">EXP(-1/6*H$23*(1-H$23)*$C$4^2*$A33^3)</f>
        <v>1.03782274057308</v>
      </c>
      <c r="I33" s="14" t="n">
        <f aca="false">EXP(-1/6*I$23*(1-I$23)*$C$4^2*$A33^3)</f>
        <v>1.08437089656676</v>
      </c>
      <c r="J33" s="14" t="n">
        <f aca="false">EXP(-1/6*J$23*(1-J$23)*$C$4^2*$A33^3)</f>
        <v>1.14068048387166</v>
      </c>
      <c r="K33" s="14" t="n">
        <f aca="false">EXP(-1/6*K$23*(1-K$23)*$C$4^2*$A33^3)</f>
        <v>1.2080409524829</v>
      </c>
      <c r="L33" s="14" t="n">
        <f aca="false">EXP(-1/6*L$23*(1-L$23)*$C$4^2*$A33^3)</f>
        <v>1.28804427230624</v>
      </c>
    </row>
    <row r="35" customFormat="false" ht="13.8" hidden="false" customHeight="false" outlineLevel="0" collapsed="false">
      <c r="A35" s="16" t="s">
        <v>37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</sheetData>
  <mergeCells count="1">
    <mergeCell ref="A35:Q35"/>
  </mergeCells>
  <conditionalFormatting sqref="B11:L20">
    <cfRule type="cellIs" priority="2" operator="lessThan" aboveAverage="0" equalAverage="0" bottom="0" percent="0" rank="0" text="" dxfId="0">
      <formula>0.99</formula>
    </cfRule>
    <cfRule type="cellIs" priority="3" operator="greaterThan" aboveAverage="0" equalAverage="0" bottom="0" percent="0" rank="0" text="" dxfId="1">
      <formula>1.01</formula>
    </cfRule>
  </conditionalFormatting>
  <conditionalFormatting sqref="B24:L33">
    <cfRule type="cellIs" priority="4" operator="lessThan" aboveAverage="0" equalAverage="0" bottom="0" percent="0" rank="0" text="" dxfId="1">
      <formula>0.99</formula>
    </cfRule>
    <cfRule type="cellIs" priority="5" operator="greaterThan" aboveAverage="0" equalAverage="0" bottom="0" percent="0" rank="0" text="" dxfId="2">
      <formula>1.01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2017-11-21T21:18:33Z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