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（TLR4）细胞实验\胰腺腺泡原代细胞\PCR\"/>
    </mc:Choice>
  </mc:AlternateContent>
  <xr:revisionPtr revIDLastSave="0" documentId="13_ncr:1_{A566EFA3-5D9E-4953-A35D-559F322F9C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3" i="1"/>
  <c r="G44" i="1"/>
  <c r="G45" i="1"/>
  <c r="G46" i="1"/>
  <c r="G35" i="1"/>
  <c r="F36" i="1"/>
  <c r="E44" i="1"/>
  <c r="E45" i="1"/>
  <c r="E46" i="1"/>
  <c r="E43" i="1"/>
  <c r="E40" i="1"/>
  <c r="E41" i="1"/>
  <c r="G41" i="1" s="1"/>
  <c r="E42" i="1"/>
  <c r="G42" i="1" s="1"/>
  <c r="E39" i="1"/>
  <c r="E36" i="1"/>
  <c r="E37" i="1"/>
  <c r="E38" i="1"/>
  <c r="E35" i="1"/>
  <c r="D36" i="1"/>
  <c r="G20" i="1"/>
  <c r="G22" i="1"/>
  <c r="G23" i="1"/>
  <c r="G24" i="1"/>
  <c r="G27" i="1"/>
  <c r="G28" i="1"/>
  <c r="G29" i="1"/>
  <c r="G30" i="1"/>
  <c r="G19" i="1"/>
  <c r="F20" i="1"/>
  <c r="E28" i="1"/>
  <c r="E29" i="1"/>
  <c r="E30" i="1"/>
  <c r="E27" i="1"/>
  <c r="E24" i="1"/>
  <c r="E25" i="1"/>
  <c r="G25" i="1" s="1"/>
  <c r="E26" i="1"/>
  <c r="G26" i="1" s="1"/>
  <c r="H26" i="1" s="1"/>
  <c r="E23" i="1"/>
  <c r="E20" i="1"/>
  <c r="E21" i="1"/>
  <c r="G21" i="1" s="1"/>
  <c r="E22" i="1"/>
  <c r="E19" i="1"/>
  <c r="D20" i="1"/>
  <c r="H3" i="1"/>
  <c r="G4" i="1"/>
  <c r="G5" i="1"/>
  <c r="G6" i="1"/>
  <c r="G7" i="1"/>
  <c r="G8" i="1"/>
  <c r="G9" i="1"/>
  <c r="G10" i="1"/>
  <c r="G11" i="1"/>
  <c r="H11" i="1" s="1"/>
  <c r="G12" i="1"/>
  <c r="G13" i="1"/>
  <c r="G14" i="1"/>
  <c r="G3" i="1"/>
  <c r="F4" i="1"/>
  <c r="E12" i="1"/>
  <c r="E13" i="1"/>
  <c r="H13" i="1" s="1"/>
  <c r="E14" i="1"/>
  <c r="E11" i="1"/>
  <c r="E8" i="1"/>
  <c r="E9" i="1"/>
  <c r="E10" i="1"/>
  <c r="E7" i="1"/>
  <c r="E4" i="1"/>
  <c r="E5" i="1"/>
  <c r="E6" i="1"/>
  <c r="E3" i="1"/>
  <c r="D4" i="1"/>
  <c r="H22" i="1"/>
  <c r="H35" i="1"/>
  <c r="H12" i="1"/>
  <c r="D23" i="1"/>
  <c r="D29" i="1"/>
  <c r="D45" i="1"/>
  <c r="D39" i="1"/>
  <c r="D7" i="1"/>
  <c r="D13" i="1"/>
  <c r="H25" i="1" l="1"/>
  <c r="H27" i="1"/>
  <c r="H19" i="1"/>
  <c r="H7" i="1"/>
  <c r="H5" i="1"/>
  <c r="H24" i="1"/>
  <c r="H6" i="1"/>
  <c r="H43" i="1"/>
  <c r="H21" i="1"/>
  <c r="H39" i="1"/>
  <c r="H45" i="1"/>
  <c r="H37" i="1"/>
  <c r="H4" i="1"/>
  <c r="H10" i="1"/>
  <c r="H8" i="1"/>
  <c r="H23" i="1"/>
  <c r="H20" i="1"/>
  <c r="H36" i="1"/>
  <c r="H9" i="1"/>
  <c r="H14" i="1"/>
  <c r="H42" i="1"/>
  <c r="H38" i="1"/>
  <c r="H30" i="1"/>
  <c r="H28" i="1"/>
  <c r="H29" i="1"/>
  <c r="H46" i="1"/>
  <c r="H40" i="1"/>
  <c r="H44" i="1"/>
  <c r="H41" i="1"/>
</calcChain>
</file>

<file path=xl/sharedStrings.xml><?xml version="1.0" encoding="utf-8"?>
<sst xmlns="http://schemas.openxmlformats.org/spreadsheetml/2006/main" count="66" uniqueCount="28">
  <si>
    <t>样品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</si>
  <si>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</si>
  <si>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</si>
  <si>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</si>
  <si>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CT值</t>
    <phoneticPr fontId="2" type="noConversion"/>
  </si>
  <si>
    <t>内参</t>
    <phoneticPr fontId="2" type="noConversion"/>
  </si>
  <si>
    <t>内参基因CT均值</t>
    <phoneticPr fontId="2" type="noConversion"/>
  </si>
  <si>
    <r>
      <t>目的基因</t>
    </r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宋体"/>
        <family val="3"/>
        <charset val="134"/>
        <scheme val="minor"/>
      </rPr>
      <t>Ct</t>
    </r>
    <phoneticPr fontId="2" type="noConversion"/>
  </si>
  <si>
    <r>
      <rPr>
        <sz val="11"/>
        <color theme="1"/>
        <rFont val="Calibri"/>
        <family val="2"/>
      </rPr>
      <t>ΔΔ</t>
    </r>
    <r>
      <rPr>
        <sz val="11"/>
        <color theme="1"/>
        <rFont val="宋体"/>
        <charset val="134"/>
        <scheme val="minor"/>
      </rPr>
      <t>Ct</t>
    </r>
    <phoneticPr fontId="2" type="noConversion"/>
  </si>
  <si>
    <t>相对表达量</t>
    <phoneticPr fontId="2" type="noConversion"/>
  </si>
  <si>
    <t>LACT</t>
    <phoneticPr fontId="2" type="noConversion"/>
  </si>
  <si>
    <t>pla2g2a</t>
    <phoneticPr fontId="2" type="noConversion"/>
  </si>
  <si>
    <t>pla2g4a</t>
    <phoneticPr fontId="2" type="noConversion"/>
  </si>
  <si>
    <t>C4</t>
  </si>
  <si>
    <t>相对表达量</t>
  </si>
  <si>
    <t>L1</t>
  </si>
  <si>
    <t>L1</t>
    <phoneticPr fontId="2" type="noConversion"/>
  </si>
  <si>
    <t>L2</t>
  </si>
  <si>
    <t>L3</t>
  </si>
  <si>
    <t>L4</t>
  </si>
  <si>
    <t>T1</t>
  </si>
  <si>
    <t>T1</t>
    <phoneticPr fontId="2" type="noConversion"/>
  </si>
  <si>
    <t>T2</t>
  </si>
  <si>
    <t>T3</t>
  </si>
  <si>
    <t>T4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</si>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</sst>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workbookViewId="0">
      <selection activeCell="L24" sqref="L24"/>
    </sheetView>
  </sheetViews>
  <sheetFormatPr defaultColWidth="9" defaultRowHeight="14.4"/>
  <cols>
    <col min="1" max="3" width="9" style="1"/>
    <col min="4" max="4" width="21.6640625" style="1" customWidth="1"/>
    <col min="5" max="5" width="14.109375" style="1"/>
    <col min="6" max="6" width="10.77734375" style="1" customWidth="1"/>
    <col min="7" max="7" width="14.109375" style="1"/>
    <col min="8" max="8" width="12.88671875" style="1"/>
    <col min="9" max="9" width="11.44140625" style="1" customWidth="1"/>
    <col min="10" max="10" width="9" style="1"/>
    <col min="11" max="13" width="9" style="2"/>
    <col min="14" max="14" width="13.21875" style="2" customWidth="1"/>
    <col min="15" max="15" width="16.109375" style="2" customWidth="1"/>
    <col min="16" max="17" width="9" style="2"/>
    <col min="18" max="18" width="18.44140625" style="2" customWidth="1"/>
    <col min="19" max="19" width="18.5546875" style="2" customWidth="1"/>
    <col min="20" max="16384" width="9" style="1"/>
  </cols>
  <sheetData>
    <row r="1" spans="1:24" ht="15.6">
      <c r="B1" s="3" t="s">
        <v>5</v>
      </c>
      <c r="C1" s="4" t="s">
        <v>10</v>
      </c>
      <c r="E1" s="5"/>
      <c r="F1" s="5"/>
      <c r="G1" s="5"/>
      <c r="H1" s="6"/>
    </row>
    <row r="2" spans="1:24">
      <c r="A2" s="4" t="s">
        <v>0</v>
      </c>
      <c r="B2" s="4" t="s">
        <v>4</v>
      </c>
      <c r="C2" s="4" t="s">
        <v>4</v>
      </c>
      <c r="D2" s="4" t="s">
        <v>6</v>
      </c>
      <c r="E2" s="4" t="s">
        <v>7</v>
      </c>
      <c r="G2" s="7" t="s">
        <v>8</v>
      </c>
      <c r="H2" s="4" t="s">
        <v>9</v>
      </c>
      <c r="I2" s="1" t="s">
        <v>14</v>
      </c>
      <c r="T2" s="4"/>
      <c r="U2" s="4"/>
    </row>
    <row r="3" spans="1:24">
      <c r="A3" s="8" t="s">
        <v>1</v>
      </c>
      <c r="B3" s="9">
        <v>13.74</v>
      </c>
      <c r="C3" s="9">
        <v>24.33</v>
      </c>
      <c r="D3" s="10"/>
      <c r="E3" s="1">
        <f>C3-13.8725</f>
        <v>10.457499999999998</v>
      </c>
      <c r="G3" s="1">
        <f>E3-10.885</f>
        <v>-0.42750000000000199</v>
      </c>
      <c r="H3" s="1">
        <f>2^(-G3)</f>
        <v>1.3449010205670087</v>
      </c>
      <c r="I3" s="1">
        <v>1.3449010205670087</v>
      </c>
    </row>
    <row r="4" spans="1:24">
      <c r="A4" s="8" t="s">
        <v>2</v>
      </c>
      <c r="B4" s="9">
        <v>14.18</v>
      </c>
      <c r="C4" s="9">
        <v>25.27</v>
      </c>
      <c r="D4" s="10">
        <f>AVERAGE(B3:B6)</f>
        <v>13.8725</v>
      </c>
      <c r="E4" s="1">
        <f t="shared" ref="E4:E6" si="0">C4-13.8725</f>
        <v>11.397499999999999</v>
      </c>
      <c r="F4" s="1">
        <f>AVERAGE(E3:E6)</f>
        <v>10.885</v>
      </c>
      <c r="G4" s="1">
        <f t="shared" ref="G4:G14" si="1">E4-10.885</f>
        <v>0.51249999999999929</v>
      </c>
      <c r="H4" s="1">
        <f t="shared" ref="H4:H13" si="2">2^(-G4)</f>
        <v>0.70100663283069309</v>
      </c>
      <c r="I4" s="1">
        <v>0.70100663283069309</v>
      </c>
      <c r="K4" s="1"/>
      <c r="L4" s="1"/>
      <c r="M4" s="1"/>
      <c r="N4" s="1"/>
      <c r="O4" s="1"/>
      <c r="P4" s="1"/>
      <c r="Q4" s="1"/>
      <c r="R4" s="1"/>
      <c r="S4" s="1"/>
    </row>
    <row r="5" spans="1:24">
      <c r="A5" s="8" t="s">
        <v>3</v>
      </c>
      <c r="B5" s="9">
        <v>13.57</v>
      </c>
      <c r="C5" s="9">
        <v>24.45</v>
      </c>
      <c r="D5" s="10"/>
      <c r="E5" s="1">
        <f t="shared" si="0"/>
        <v>10.577499999999999</v>
      </c>
      <c r="G5" s="1">
        <f t="shared" si="1"/>
        <v>-0.30750000000000099</v>
      </c>
      <c r="H5" s="1">
        <f t="shared" si="2"/>
        <v>1.2375613104385514</v>
      </c>
      <c r="I5" s="1">
        <v>1.2375613104385514</v>
      </c>
      <c r="T5" s="2"/>
      <c r="U5" s="2"/>
      <c r="V5" s="2"/>
    </row>
    <row r="6" spans="1:24">
      <c r="A6" s="8" t="s">
        <v>13</v>
      </c>
      <c r="B6" s="9">
        <v>14</v>
      </c>
      <c r="C6" s="9">
        <v>24.98</v>
      </c>
      <c r="D6" s="10"/>
      <c r="E6" s="1">
        <f t="shared" si="0"/>
        <v>11.1075</v>
      </c>
      <c r="G6" s="1">
        <f t="shared" si="1"/>
        <v>0.22250000000000014</v>
      </c>
      <c r="H6" s="1">
        <f t="shared" si="2"/>
        <v>0.85707894422809983</v>
      </c>
      <c r="I6" s="1">
        <v>0.85707894422809983</v>
      </c>
    </row>
    <row r="7" spans="1:24">
      <c r="A7" s="8" t="s">
        <v>16</v>
      </c>
      <c r="B7" s="9">
        <v>13.38</v>
      </c>
      <c r="C7" s="9">
        <v>24.95</v>
      </c>
      <c r="D7" s="10">
        <f>AVERAGE(B7:B10)</f>
        <v>14.2075</v>
      </c>
      <c r="E7" s="1">
        <f>C7-14.2075</f>
        <v>10.7425</v>
      </c>
      <c r="G7" s="1">
        <f t="shared" si="1"/>
        <v>-0.14250000000000007</v>
      </c>
      <c r="H7" s="1">
        <f t="shared" si="2"/>
        <v>1.1038162273110463</v>
      </c>
      <c r="I7" s="1">
        <v>1.1038162273110463</v>
      </c>
    </row>
    <row r="8" spans="1:24">
      <c r="A8" s="8" t="s">
        <v>17</v>
      </c>
      <c r="B8" s="9">
        <v>14.66</v>
      </c>
      <c r="C8" s="9">
        <v>26.05</v>
      </c>
      <c r="D8" s="10"/>
      <c r="E8" s="1">
        <f t="shared" ref="E8:E10" si="3">C8-14.2075</f>
        <v>11.842500000000001</v>
      </c>
      <c r="G8" s="1">
        <f t="shared" si="1"/>
        <v>0.95750000000000135</v>
      </c>
      <c r="H8" s="1">
        <f t="shared" si="2"/>
        <v>0.51494847833744861</v>
      </c>
      <c r="I8" s="1">
        <v>0.51494847833744861</v>
      </c>
    </row>
    <row r="9" spans="1:24">
      <c r="A9" s="8" t="s">
        <v>18</v>
      </c>
      <c r="B9" s="9">
        <v>15.31</v>
      </c>
      <c r="C9" s="9">
        <v>26.66</v>
      </c>
      <c r="D9" s="10"/>
      <c r="E9" s="1">
        <f t="shared" si="3"/>
        <v>12.452500000000001</v>
      </c>
      <c r="G9" s="1">
        <f t="shared" si="1"/>
        <v>1.5675000000000008</v>
      </c>
      <c r="H9" s="1">
        <f t="shared" si="2"/>
        <v>0.33739254467014701</v>
      </c>
      <c r="I9" s="1">
        <v>0.33739254467014701</v>
      </c>
    </row>
    <row r="10" spans="1:24">
      <c r="A10" s="8" t="s">
        <v>19</v>
      </c>
      <c r="B10" s="9">
        <v>13.48</v>
      </c>
      <c r="C10" s="9">
        <v>24.82</v>
      </c>
      <c r="D10" s="10"/>
      <c r="E10" s="1">
        <f t="shared" si="3"/>
        <v>10.612500000000001</v>
      </c>
      <c r="G10" s="1">
        <f t="shared" si="1"/>
        <v>-0.27249999999999908</v>
      </c>
      <c r="H10" s="1">
        <f t="shared" si="2"/>
        <v>1.2078991448958698</v>
      </c>
      <c r="I10" s="1">
        <v>1.2078991448958698</v>
      </c>
    </row>
    <row r="11" spans="1:24">
      <c r="A11" s="8" t="s">
        <v>21</v>
      </c>
      <c r="B11" s="9">
        <v>14.6</v>
      </c>
      <c r="C11" s="9">
        <v>25.01</v>
      </c>
      <c r="D11" s="10"/>
      <c r="E11" s="1">
        <f>C11-14.1375</f>
        <v>10.872500000000002</v>
      </c>
      <c r="G11" s="1">
        <f t="shared" si="1"/>
        <v>-1.2499999999997513E-2</v>
      </c>
      <c r="H11" s="1">
        <f t="shared" si="2"/>
        <v>1.0087019837903972</v>
      </c>
      <c r="I11" s="1">
        <v>1.0087019837903972</v>
      </c>
    </row>
    <row r="12" spans="1:24">
      <c r="A12" s="8" t="s">
        <v>22</v>
      </c>
      <c r="B12" s="9">
        <v>13.68</v>
      </c>
      <c r="C12" s="9">
        <v>24.78</v>
      </c>
      <c r="D12" s="10"/>
      <c r="E12" s="1">
        <f t="shared" ref="E12:E14" si="4">C12-14.1375</f>
        <v>10.642500000000002</v>
      </c>
      <c r="G12" s="1">
        <f t="shared" si="1"/>
        <v>-0.24249999999999794</v>
      </c>
      <c r="H12" s="1">
        <f t="shared" si="2"/>
        <v>1.1830409399489064</v>
      </c>
      <c r="I12" s="1">
        <v>1.1830409399489064</v>
      </c>
    </row>
    <row r="13" spans="1:24">
      <c r="A13" s="8" t="s">
        <v>23</v>
      </c>
      <c r="B13" s="9">
        <v>14.08</v>
      </c>
      <c r="C13" s="9">
        <v>25.68</v>
      </c>
      <c r="D13" s="10">
        <f>AVERAGE(B11:B14)</f>
        <v>14.137499999999999</v>
      </c>
      <c r="E13" s="1">
        <f t="shared" si="4"/>
        <v>11.5425</v>
      </c>
      <c r="G13" s="1">
        <f t="shared" si="1"/>
        <v>0.65750000000000064</v>
      </c>
      <c r="H13" s="1">
        <f t="shared" si="2"/>
        <v>0.63397594226561582</v>
      </c>
      <c r="I13" s="1">
        <v>0.63397594226561582</v>
      </c>
    </row>
    <row r="14" spans="1:24">
      <c r="A14" s="8" t="s">
        <v>24</v>
      </c>
      <c r="B14" s="9">
        <v>14.19</v>
      </c>
      <c r="C14" s="9">
        <v>24.78</v>
      </c>
      <c r="D14" s="10"/>
      <c r="E14" s="1">
        <f t="shared" si="4"/>
        <v>10.642500000000002</v>
      </c>
      <c r="G14" s="1">
        <f t="shared" si="1"/>
        <v>-0.24249999999999794</v>
      </c>
      <c r="H14" s="1">
        <f t="shared" ref="H14" si="5">2^(-G14)</f>
        <v>1.1830409399489064</v>
      </c>
      <c r="I14" s="1">
        <v>1.1830409399489064</v>
      </c>
    </row>
    <row r="15" spans="1:24">
      <c r="T15" s="2"/>
      <c r="U15" s="2"/>
      <c r="V15" s="2"/>
      <c r="W15" s="2"/>
      <c r="X15" s="2"/>
    </row>
    <row r="16" spans="1:24">
      <c r="K16" s="1"/>
      <c r="T16" s="2"/>
      <c r="U16" s="2"/>
      <c r="V16" s="2"/>
      <c r="W16" s="2"/>
      <c r="X16" s="2"/>
    </row>
    <row r="17" spans="1:24" ht="15.6">
      <c r="A17" s="2"/>
      <c r="B17" s="4" t="s">
        <v>5</v>
      </c>
      <c r="C17" s="4" t="s">
        <v>12</v>
      </c>
      <c r="D17" s="2"/>
      <c r="E17" s="11"/>
      <c r="F17" s="11"/>
      <c r="G17" s="11"/>
      <c r="H17" s="12"/>
      <c r="I17" s="2"/>
      <c r="K17" s="1"/>
      <c r="T17" s="2"/>
      <c r="U17" s="2"/>
      <c r="V17" s="2"/>
      <c r="W17" s="2"/>
      <c r="X17" s="2"/>
    </row>
    <row r="18" spans="1:24">
      <c r="A18" s="4" t="s">
        <v>0</v>
      </c>
      <c r="B18" s="4" t="s">
        <v>4</v>
      </c>
      <c r="C18" s="4" t="s">
        <v>4</v>
      </c>
      <c r="D18" s="4" t="s">
        <v>6</v>
      </c>
      <c r="E18" s="4" t="s">
        <v>7</v>
      </c>
      <c r="F18" s="2"/>
      <c r="G18" s="13" t="s">
        <v>8</v>
      </c>
      <c r="H18" s="4" t="s">
        <v>9</v>
      </c>
      <c r="I18" s="2" t="s">
        <v>14</v>
      </c>
      <c r="K18" s="1"/>
      <c r="T18" s="2"/>
      <c r="U18" s="2"/>
      <c r="V18" s="2"/>
      <c r="W18" s="2"/>
      <c r="X18" s="2"/>
    </row>
    <row r="19" spans="1:24">
      <c r="A19" s="14" t="s">
        <v>25</v>
      </c>
      <c r="B19" s="9">
        <v>13.74</v>
      </c>
      <c r="C19" s="15">
        <v>30.28</v>
      </c>
      <c r="D19" s="16"/>
      <c r="E19" s="2">
        <f>C19-13.8725</f>
        <v>16.407499999999999</v>
      </c>
      <c r="F19" s="2"/>
      <c r="G19" s="2">
        <f>E19-17</f>
        <v>-0.59250000000000114</v>
      </c>
      <c r="H19" s="2">
        <f>2^(-G19)</f>
        <v>1.507857402565651</v>
      </c>
      <c r="I19" s="2">
        <v>1.507857402565651</v>
      </c>
      <c r="K19" s="1"/>
    </row>
    <row r="20" spans="1:24">
      <c r="A20" s="14" t="s">
        <v>26</v>
      </c>
      <c r="B20" s="9">
        <v>14.18</v>
      </c>
      <c r="C20" s="15">
        <v>30.95</v>
      </c>
      <c r="D20" s="16">
        <f>AVERAGE(B19:B22)</f>
        <v>13.8725</v>
      </c>
      <c r="E20" s="2">
        <f t="shared" ref="E20:E22" si="6">C20-13.8725</f>
        <v>17.077500000000001</v>
      </c>
      <c r="F20" s="2">
        <f>AVERAGE(E19:E22)</f>
        <v>17</v>
      </c>
      <c r="G20" s="2">
        <f t="shared" ref="G20:G30" si="7">E20-17</f>
        <v>7.7500000000000568E-2</v>
      </c>
      <c r="H20" s="2">
        <f t="shared" ref="H20:H30" si="8">2^(-G20)</f>
        <v>0.94769846094838284</v>
      </c>
      <c r="I20" s="2">
        <v>0.94769846094838284</v>
      </c>
      <c r="K20" s="1"/>
      <c r="L20" s="1"/>
      <c r="M20" s="1"/>
      <c r="N20" s="1"/>
      <c r="O20" s="1"/>
      <c r="P20" s="1"/>
      <c r="Q20" s="1"/>
      <c r="R20" s="1"/>
      <c r="S20" s="1"/>
    </row>
    <row r="21" spans="1:24">
      <c r="A21" s="14" t="s">
        <v>27</v>
      </c>
      <c r="B21" s="9">
        <v>13.57</v>
      </c>
      <c r="C21" s="15">
        <v>30.87</v>
      </c>
      <c r="D21" s="16"/>
      <c r="E21" s="2">
        <f t="shared" si="6"/>
        <v>16.997500000000002</v>
      </c>
      <c r="F21" s="2"/>
      <c r="G21" s="2">
        <f t="shared" si="7"/>
        <v>-2.4999999999977263E-3</v>
      </c>
      <c r="H21" s="2">
        <f t="shared" si="8"/>
        <v>1.0017343702346944</v>
      </c>
      <c r="I21" s="2">
        <v>1.0017343702346944</v>
      </c>
      <c r="T21" s="2"/>
      <c r="U21" s="2"/>
      <c r="V21" s="2"/>
      <c r="W21" s="2"/>
    </row>
    <row r="22" spans="1:24">
      <c r="A22" s="14" t="s">
        <v>13</v>
      </c>
      <c r="B22" s="9">
        <v>14</v>
      </c>
      <c r="C22" s="15">
        <v>31.39</v>
      </c>
      <c r="D22" s="16"/>
      <c r="E22" s="2">
        <f t="shared" si="6"/>
        <v>17.517499999999998</v>
      </c>
      <c r="F22" s="2"/>
      <c r="G22" s="2">
        <f t="shared" si="7"/>
        <v>0.51749999999999829</v>
      </c>
      <c r="H22" s="2">
        <f t="shared" si="8"/>
        <v>0.69858133412517798</v>
      </c>
      <c r="I22" s="2">
        <v>0.69858133412517798</v>
      </c>
      <c r="K22" s="1"/>
      <c r="L22" s="1"/>
      <c r="M22" s="1"/>
      <c r="N22" s="1"/>
      <c r="O22" s="1"/>
      <c r="P22" s="1"/>
      <c r="Q22" s="1"/>
      <c r="R22" s="1"/>
      <c r="S22" s="1"/>
    </row>
    <row r="23" spans="1:24">
      <c r="A23" s="14" t="s">
        <v>15</v>
      </c>
      <c r="B23" s="9">
        <v>13.38</v>
      </c>
      <c r="C23" s="15">
        <v>30.85</v>
      </c>
      <c r="D23" s="16">
        <f>AVERAGE(B23:B26)</f>
        <v>14.2075</v>
      </c>
      <c r="E23" s="2">
        <f>C23-14.2075</f>
        <v>16.642500000000002</v>
      </c>
      <c r="F23" s="2"/>
      <c r="G23" s="2">
        <f t="shared" si="7"/>
        <v>-0.35749999999999815</v>
      </c>
      <c r="H23" s="2">
        <f t="shared" si="8"/>
        <v>1.2812038158001999</v>
      </c>
      <c r="I23" s="2">
        <v>1.2812038158001999</v>
      </c>
      <c r="K23" s="1"/>
      <c r="L23" s="1"/>
      <c r="M23" s="1"/>
      <c r="N23" s="1"/>
      <c r="O23" s="1"/>
      <c r="P23" s="1"/>
      <c r="Q23" s="1"/>
      <c r="R23" s="1"/>
      <c r="S23" s="1"/>
    </row>
    <row r="24" spans="1:24">
      <c r="A24" s="14" t="s">
        <v>17</v>
      </c>
      <c r="B24" s="9">
        <v>14.66</v>
      </c>
      <c r="C24" s="15">
        <v>30.4</v>
      </c>
      <c r="D24" s="16"/>
      <c r="E24" s="2">
        <f t="shared" ref="E24:E26" si="9">C24-14.2075</f>
        <v>16.192499999999999</v>
      </c>
      <c r="F24" s="2"/>
      <c r="G24" s="2">
        <f t="shared" si="7"/>
        <v>-0.80750000000000099</v>
      </c>
      <c r="H24" s="2">
        <f t="shared" si="8"/>
        <v>1.7501759894904199</v>
      </c>
      <c r="I24" s="2">
        <v>1.7501759894904199</v>
      </c>
      <c r="K24" s="1"/>
      <c r="L24" s="1"/>
      <c r="M24" s="1"/>
      <c r="N24" s="1"/>
      <c r="O24" s="1"/>
      <c r="P24" s="1"/>
      <c r="Q24" s="1"/>
      <c r="R24" s="1"/>
      <c r="S24" s="1"/>
    </row>
    <row r="25" spans="1:24">
      <c r="A25" s="14" t="s">
        <v>18</v>
      </c>
      <c r="B25" s="9">
        <v>15.31</v>
      </c>
      <c r="C25" s="15">
        <v>30.88</v>
      </c>
      <c r="D25" s="16"/>
      <c r="E25" s="2">
        <f t="shared" si="9"/>
        <v>16.672499999999999</v>
      </c>
      <c r="F25" s="2"/>
      <c r="G25" s="2">
        <f t="shared" si="7"/>
        <v>-0.32750000000000057</v>
      </c>
      <c r="H25" s="2">
        <f>2^(-G25)</f>
        <v>1.2548370225405401</v>
      </c>
      <c r="I25" s="2">
        <v>1.2548370225405401</v>
      </c>
      <c r="K25" s="1"/>
      <c r="L25" s="1"/>
      <c r="M25" s="1"/>
      <c r="N25" s="1"/>
      <c r="O25" s="1"/>
      <c r="P25" s="1"/>
      <c r="Q25" s="1"/>
      <c r="R25" s="1"/>
      <c r="S25" s="1"/>
    </row>
    <row r="26" spans="1:24">
      <c r="A26" s="14" t="s">
        <v>19</v>
      </c>
      <c r="B26" s="9">
        <v>13.48</v>
      </c>
      <c r="C26" s="15">
        <v>30.47</v>
      </c>
      <c r="D26" s="16"/>
      <c r="E26" s="2">
        <f t="shared" si="9"/>
        <v>16.262499999999999</v>
      </c>
      <c r="F26" s="2"/>
      <c r="G26" s="2">
        <f t="shared" si="7"/>
        <v>-0.73750000000000071</v>
      </c>
      <c r="H26" s="2">
        <f t="shared" si="8"/>
        <v>1.6672841508527203</v>
      </c>
      <c r="I26" s="2">
        <v>1.6672841508527203</v>
      </c>
      <c r="K26" s="1"/>
      <c r="L26" s="1"/>
      <c r="M26" s="1"/>
      <c r="N26" s="1"/>
      <c r="O26" s="1"/>
      <c r="P26" s="1"/>
      <c r="Q26" s="1"/>
      <c r="R26" s="1"/>
      <c r="S26" s="1"/>
    </row>
    <row r="27" spans="1:24">
      <c r="A27" s="14" t="s">
        <v>20</v>
      </c>
      <c r="B27" s="9">
        <v>14.6</v>
      </c>
      <c r="C27" s="15">
        <v>31.13</v>
      </c>
      <c r="D27" s="16"/>
      <c r="E27" s="2">
        <f>C27-14.1375</f>
        <v>16.9925</v>
      </c>
      <c r="F27" s="2"/>
      <c r="G27" s="2">
        <f t="shared" si="7"/>
        <v>-7.5000000000002842E-3</v>
      </c>
      <c r="H27" s="2">
        <f t="shared" si="8"/>
        <v>1.0052121400414762</v>
      </c>
      <c r="I27" s="2">
        <v>1.0052121400414762</v>
      </c>
      <c r="K27" s="1"/>
      <c r="L27" s="1"/>
      <c r="M27" s="1"/>
      <c r="N27" s="1"/>
      <c r="O27" s="1"/>
      <c r="P27" s="1"/>
      <c r="Q27" s="1"/>
      <c r="R27" s="1"/>
      <c r="S27" s="1"/>
    </row>
    <row r="28" spans="1:24">
      <c r="A28" s="14" t="s">
        <v>22</v>
      </c>
      <c r="B28" s="9">
        <v>13.68</v>
      </c>
      <c r="C28" s="15">
        <v>30.81</v>
      </c>
      <c r="D28" s="16"/>
      <c r="E28" s="2">
        <f t="shared" ref="E28:E30" si="10">C28-14.1375</f>
        <v>16.672499999999999</v>
      </c>
      <c r="F28" s="2"/>
      <c r="G28" s="2">
        <f t="shared" si="7"/>
        <v>-0.32750000000000057</v>
      </c>
      <c r="H28" s="2">
        <f t="shared" si="8"/>
        <v>1.2548370225405401</v>
      </c>
      <c r="I28" s="2">
        <v>1.2548370225405401</v>
      </c>
      <c r="K28" s="1"/>
      <c r="L28" s="1"/>
      <c r="M28" s="1"/>
      <c r="N28" s="1"/>
      <c r="O28" s="1"/>
      <c r="P28" s="1"/>
      <c r="Q28" s="1"/>
      <c r="R28" s="1"/>
      <c r="S28" s="1"/>
    </row>
    <row r="29" spans="1:24">
      <c r="A29" s="14" t="s">
        <v>23</v>
      </c>
      <c r="B29" s="9">
        <v>14.08</v>
      </c>
      <c r="C29" s="15">
        <v>31.75</v>
      </c>
      <c r="D29" s="16">
        <f>AVERAGE(B27:B30)</f>
        <v>14.137499999999999</v>
      </c>
      <c r="E29" s="2">
        <f t="shared" si="10"/>
        <v>17.612500000000001</v>
      </c>
      <c r="F29" s="2"/>
      <c r="G29" s="2">
        <f t="shared" si="7"/>
        <v>0.61250000000000071</v>
      </c>
      <c r="H29" s="2">
        <f t="shared" si="8"/>
        <v>0.65406231571716522</v>
      </c>
      <c r="I29" s="2">
        <v>0.65406231571716522</v>
      </c>
      <c r="K29" s="1"/>
      <c r="L29" s="1"/>
      <c r="M29" s="1"/>
      <c r="N29" s="1"/>
      <c r="O29" s="1"/>
      <c r="P29" s="1"/>
      <c r="Q29" s="1"/>
      <c r="R29" s="1"/>
      <c r="S29" s="1"/>
    </row>
    <row r="30" spans="1:24">
      <c r="A30" s="14" t="s">
        <v>24</v>
      </c>
      <c r="B30" s="9">
        <v>14.19</v>
      </c>
      <c r="C30" s="15">
        <v>30.83</v>
      </c>
      <c r="D30" s="16"/>
      <c r="E30" s="2">
        <f t="shared" si="10"/>
        <v>16.692499999999999</v>
      </c>
      <c r="F30" s="2"/>
      <c r="G30" s="2">
        <f t="shared" si="7"/>
        <v>-0.30750000000000099</v>
      </c>
      <c r="H30" s="2">
        <f t="shared" si="8"/>
        <v>1.2375613104385514</v>
      </c>
      <c r="I30" s="2">
        <v>1.2375613104385514</v>
      </c>
      <c r="K30" s="1"/>
      <c r="L30" s="1"/>
      <c r="M30" s="1"/>
      <c r="N30" s="1"/>
      <c r="O30" s="1"/>
      <c r="P30" s="1"/>
      <c r="Q30" s="1"/>
      <c r="R30" s="1"/>
      <c r="S30" s="1"/>
    </row>
    <row r="32" spans="1:24">
      <c r="T32" s="2"/>
      <c r="U32" s="2"/>
      <c r="V32" s="2"/>
      <c r="W32" s="2"/>
    </row>
    <row r="33" spans="1:23" ht="15.6">
      <c r="A33" s="2"/>
      <c r="B33" s="4" t="s">
        <v>5</v>
      </c>
      <c r="C33" s="4" t="s">
        <v>11</v>
      </c>
      <c r="D33" s="2"/>
      <c r="E33" s="11"/>
      <c r="F33" s="11"/>
      <c r="G33" s="11"/>
      <c r="H33" s="12"/>
      <c r="I33" s="2"/>
      <c r="K33" s="1"/>
      <c r="L33" s="1"/>
      <c r="M33" s="1"/>
      <c r="N33" s="1"/>
      <c r="O33" s="1"/>
      <c r="P33" s="1"/>
      <c r="Q33" s="1"/>
    </row>
    <row r="34" spans="1:23">
      <c r="A34" s="4" t="s">
        <v>0</v>
      </c>
      <c r="B34" s="4" t="s">
        <v>4</v>
      </c>
      <c r="C34" s="4" t="s">
        <v>4</v>
      </c>
      <c r="D34" s="4" t="s">
        <v>6</v>
      </c>
      <c r="E34" s="4" t="s">
        <v>7</v>
      </c>
      <c r="F34" s="2"/>
      <c r="G34" s="13" t="s">
        <v>8</v>
      </c>
      <c r="H34" s="4" t="s">
        <v>9</v>
      </c>
      <c r="I34" s="2" t="s">
        <v>14</v>
      </c>
    </row>
    <row r="35" spans="1:23">
      <c r="A35" s="14" t="s">
        <v>25</v>
      </c>
      <c r="B35" s="9">
        <v>13.74</v>
      </c>
      <c r="C35" s="15">
        <v>30.67</v>
      </c>
      <c r="D35" s="16"/>
      <c r="E35" s="2">
        <f>C35-13.8725</f>
        <v>16.797499999999999</v>
      </c>
      <c r="F35" s="2"/>
      <c r="G35" s="2">
        <f>E35-16.995</f>
        <v>-0.19750000000000156</v>
      </c>
      <c r="H35" s="2">
        <f t="shared" ref="H35:H46" si="11">2^(-G35)</f>
        <v>1.1467095361097654</v>
      </c>
      <c r="I35" s="2">
        <v>1.1467095361097654</v>
      </c>
    </row>
    <row r="36" spans="1:23">
      <c r="A36" s="14" t="s">
        <v>26</v>
      </c>
      <c r="B36" s="9">
        <v>14.18</v>
      </c>
      <c r="C36" s="15">
        <v>31.4</v>
      </c>
      <c r="D36" s="16">
        <f>AVERAGE(B35:B38)</f>
        <v>13.8725</v>
      </c>
      <c r="E36" s="2">
        <f t="shared" ref="E36:E38" si="12">C36-13.8725</f>
        <v>17.527499999999996</v>
      </c>
      <c r="F36" s="2">
        <f>AVERAGE(E35:E38)</f>
        <v>16.994999999999997</v>
      </c>
      <c r="G36" s="2">
        <f t="shared" ref="G36:G46" si="13">E36-16.995</f>
        <v>0.53249999999999531</v>
      </c>
      <c r="H36" s="2">
        <f t="shared" si="11"/>
        <v>0.69135566736439946</v>
      </c>
      <c r="I36" s="2">
        <v>0.69135566736439946</v>
      </c>
    </row>
    <row r="37" spans="1:23">
      <c r="A37" s="14" t="s">
        <v>27</v>
      </c>
      <c r="B37" s="9">
        <v>13.57</v>
      </c>
      <c r="C37" s="15">
        <v>30.18</v>
      </c>
      <c r="D37" s="16"/>
      <c r="E37" s="2">
        <f t="shared" si="12"/>
        <v>16.307499999999997</v>
      </c>
      <c r="F37" s="2"/>
      <c r="G37" s="2">
        <f t="shared" si="13"/>
        <v>-0.68750000000000355</v>
      </c>
      <c r="H37" s="2">
        <f t="shared" si="11"/>
        <v>1.6104903319492583</v>
      </c>
      <c r="I37" s="2">
        <v>1.6104903319492583</v>
      </c>
      <c r="T37" s="2"/>
      <c r="U37" s="2"/>
      <c r="V37" s="2"/>
      <c r="W37" s="2"/>
    </row>
    <row r="38" spans="1:23">
      <c r="A38" s="14" t="s">
        <v>13</v>
      </c>
      <c r="B38" s="9">
        <v>14</v>
      </c>
      <c r="C38" s="15">
        <v>31.22</v>
      </c>
      <c r="D38" s="16"/>
      <c r="E38" s="2">
        <f t="shared" si="12"/>
        <v>17.347499999999997</v>
      </c>
      <c r="F38" s="2"/>
      <c r="G38" s="2">
        <f t="shared" si="13"/>
        <v>0.35249999999999559</v>
      </c>
      <c r="H38" s="2">
        <f t="shared" si="11"/>
        <v>0.78322569456505053</v>
      </c>
      <c r="I38" s="2">
        <v>0.78322569456505053</v>
      </c>
    </row>
    <row r="39" spans="1:23">
      <c r="A39" s="14" t="s">
        <v>15</v>
      </c>
      <c r="B39" s="9">
        <v>13.38</v>
      </c>
      <c r="C39" s="15">
        <v>30.88</v>
      </c>
      <c r="D39" s="16">
        <f>AVERAGE(B39:B42)</f>
        <v>14.2075</v>
      </c>
      <c r="E39" s="2">
        <f>C39-14.2075</f>
        <v>16.672499999999999</v>
      </c>
      <c r="F39" s="2"/>
      <c r="G39" s="2">
        <f t="shared" si="13"/>
        <v>-0.32250000000000156</v>
      </c>
      <c r="H39" s="2">
        <f t="shared" si="11"/>
        <v>1.2504956162486898</v>
      </c>
      <c r="I39" s="2">
        <v>1.2504956162486898</v>
      </c>
    </row>
    <row r="40" spans="1:23">
      <c r="A40" s="14" t="s">
        <v>17</v>
      </c>
      <c r="B40" s="9">
        <v>14.66</v>
      </c>
      <c r="C40" s="15">
        <v>30.48</v>
      </c>
      <c r="D40" s="16"/>
      <c r="E40" s="2">
        <f t="shared" ref="E40:E42" si="14">C40-14.2075</f>
        <v>16.272500000000001</v>
      </c>
      <c r="F40" s="2"/>
      <c r="G40" s="2">
        <f t="shared" si="13"/>
        <v>-0.72250000000000014</v>
      </c>
      <c r="H40" s="2">
        <f t="shared" si="11"/>
        <v>1.65003885802697</v>
      </c>
      <c r="I40" s="2">
        <v>1.65003885802697</v>
      </c>
    </row>
    <row r="41" spans="1:23">
      <c r="A41" s="14" t="s">
        <v>18</v>
      </c>
      <c r="B41" s="9">
        <v>15.31</v>
      </c>
      <c r="C41" s="15">
        <v>30.26</v>
      </c>
      <c r="D41" s="16"/>
      <c r="E41" s="2">
        <f t="shared" si="14"/>
        <v>16.052500000000002</v>
      </c>
      <c r="F41" s="2"/>
      <c r="G41" s="2">
        <f t="shared" si="13"/>
        <v>-0.94249999999999901</v>
      </c>
      <c r="H41" s="2">
        <f t="shared" si="11"/>
        <v>1.9218556769220665</v>
      </c>
      <c r="I41" s="2">
        <v>1.9218556769220665</v>
      </c>
    </row>
    <row r="42" spans="1:23">
      <c r="A42" s="14" t="s">
        <v>19</v>
      </c>
      <c r="B42" s="9">
        <v>13.48</v>
      </c>
      <c r="C42" s="15">
        <v>30.14</v>
      </c>
      <c r="D42" s="16"/>
      <c r="E42" s="2">
        <f t="shared" si="14"/>
        <v>15.932500000000001</v>
      </c>
      <c r="F42" s="2"/>
      <c r="G42" s="2">
        <f t="shared" si="13"/>
        <v>-1.0625</v>
      </c>
      <c r="H42" s="2">
        <f t="shared" si="11"/>
        <v>2.0885475648548275</v>
      </c>
      <c r="I42" s="2">
        <v>2.0885475648548275</v>
      </c>
    </row>
    <row r="43" spans="1:23">
      <c r="A43" s="14" t="s">
        <v>20</v>
      </c>
      <c r="B43" s="9">
        <v>14.6</v>
      </c>
      <c r="C43" s="15">
        <v>30.94</v>
      </c>
      <c r="D43" s="16"/>
      <c r="E43" s="2">
        <f>C43-14.1375</f>
        <v>16.802500000000002</v>
      </c>
      <c r="F43" s="2"/>
      <c r="G43" s="2">
        <f t="shared" si="13"/>
        <v>-0.19249999999999901</v>
      </c>
      <c r="H43" s="2">
        <f t="shared" si="11"/>
        <v>1.142742222502046</v>
      </c>
      <c r="I43" s="2">
        <v>1.142742222502046</v>
      </c>
    </row>
    <row r="44" spans="1:23">
      <c r="A44" s="14" t="s">
        <v>22</v>
      </c>
      <c r="B44" s="9">
        <v>13.68</v>
      </c>
      <c r="C44" s="15">
        <v>30.74</v>
      </c>
      <c r="D44" s="16"/>
      <c r="E44" s="2">
        <f t="shared" ref="E44:E46" si="15">C44-14.1375</f>
        <v>16.602499999999999</v>
      </c>
      <c r="F44" s="2"/>
      <c r="G44" s="2">
        <f t="shared" si="13"/>
        <v>-0.39250000000000185</v>
      </c>
      <c r="H44" s="2">
        <f t="shared" si="11"/>
        <v>1.3126661111737588</v>
      </c>
      <c r="I44" s="2">
        <v>1.3126661111737588</v>
      </c>
    </row>
    <row r="45" spans="1:23">
      <c r="A45" s="14" t="s">
        <v>23</v>
      </c>
      <c r="B45" s="9">
        <v>14.08</v>
      </c>
      <c r="C45" s="15">
        <v>31.64</v>
      </c>
      <c r="D45" s="16">
        <f>AVERAGE(B43:B46)</f>
        <v>14.137499999999999</v>
      </c>
      <c r="E45" s="2">
        <f t="shared" si="15"/>
        <v>17.502500000000001</v>
      </c>
      <c r="F45" s="2"/>
      <c r="G45" s="2">
        <f t="shared" si="13"/>
        <v>0.50750000000000028</v>
      </c>
      <c r="H45" s="2">
        <f t="shared" si="11"/>
        <v>0.70344035156337414</v>
      </c>
      <c r="I45" s="2">
        <v>0.70344035156337414</v>
      </c>
    </row>
    <row r="46" spans="1:23">
      <c r="A46" s="14" t="s">
        <v>24</v>
      </c>
      <c r="B46" s="9">
        <v>14.19</v>
      </c>
      <c r="C46" s="15">
        <v>30.92</v>
      </c>
      <c r="D46" s="16"/>
      <c r="E46" s="2">
        <f t="shared" si="15"/>
        <v>16.782500000000002</v>
      </c>
      <c r="F46" s="2"/>
      <c r="G46" s="2">
        <f t="shared" si="13"/>
        <v>-0.21249999999999858</v>
      </c>
      <c r="H46" s="2">
        <f t="shared" si="11"/>
        <v>1.1586943094622761</v>
      </c>
      <c r="I46" s="2">
        <v>1.1586943094622761</v>
      </c>
    </row>
    <row r="61" spans="20:27">
      <c r="T61" s="2"/>
      <c r="U61" s="2"/>
      <c r="V61" s="2"/>
      <c r="W61" s="2"/>
      <c r="X61" s="2"/>
      <c r="Y61" s="2"/>
      <c r="Z61" s="2"/>
      <c r="AA6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2023-04-24T08:17:00Z</dcterms:created>
  <dcterms:modified xsi:type="dcterms:W3CDTF">2025-01-22T02:56:06Z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3145F53A0E944AC18F1871699C10CF40</vt:lpwstr>
  </property>
  <property fmtid="{D5CDD505-2E9C-101B-9397-08002B2CF9AE}" pid="3" name="KSOProductBuildVer">
    <vt:lpwstr>2052-11.1.0.12598</vt:lpwstr>
  </property>
</Properties>
</file>