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30" windowWidth="19980" windowHeight="9210"/>
  </bookViews>
  <sheets>
    <sheet name="Acr3C" sheetId="1" r:id="rId1"/>
  </sheets>
  <calcPr calcId="145621"/>
</workbook>
</file>

<file path=xl/calcChain.xml><?xml version="1.0" encoding="utf-8"?>
<calcChain xmlns="http://schemas.openxmlformats.org/spreadsheetml/2006/main">
  <c r="G11" i="1" l="1"/>
  <c r="I49" i="1"/>
  <c r="I51" i="1"/>
  <c r="I52" i="1"/>
  <c r="I53" i="1"/>
  <c r="I54" i="1"/>
  <c r="I55" i="1"/>
  <c r="I56" i="1"/>
  <c r="I57" i="1"/>
  <c r="I58" i="1"/>
  <c r="I59" i="1"/>
  <c r="I60" i="1"/>
  <c r="I61" i="1"/>
  <c r="I50" i="1"/>
  <c r="I36" i="1"/>
  <c r="I37" i="1"/>
  <c r="I38" i="1"/>
  <c r="I39" i="1"/>
  <c r="I40" i="1"/>
  <c r="I41" i="1"/>
  <c r="I42" i="1"/>
  <c r="I26" i="1"/>
  <c r="I27" i="1"/>
  <c r="I28" i="1"/>
  <c r="I29" i="1"/>
  <c r="I30" i="1"/>
  <c r="I31" i="1"/>
  <c r="I32" i="1"/>
  <c r="I33" i="1"/>
  <c r="I34" i="1"/>
  <c r="I35" i="1"/>
  <c r="I23" i="1"/>
  <c r="I24" i="1"/>
  <c r="I25" i="1"/>
  <c r="G35" i="1"/>
  <c r="G30" i="1"/>
  <c r="D48" i="1"/>
  <c r="I48" i="1"/>
  <c r="D47" i="1"/>
  <c r="I47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15" i="1"/>
  <c r="I15" i="1"/>
  <c r="D12" i="1"/>
  <c r="I12" i="1"/>
  <c r="D13" i="1"/>
  <c r="I13" i="1"/>
  <c r="D14" i="1"/>
  <c r="I14" i="1"/>
  <c r="D11" i="1"/>
  <c r="I11" i="1"/>
  <c r="G49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6" i="1"/>
  <c r="G28" i="1"/>
  <c r="G29" i="1"/>
  <c r="G31" i="1"/>
  <c r="G32" i="1"/>
  <c r="G33" i="1"/>
  <c r="G34" i="1"/>
  <c r="G36" i="1"/>
  <c r="G37" i="1"/>
  <c r="G38" i="1"/>
  <c r="G40" i="1"/>
  <c r="G41" i="1"/>
  <c r="G42" i="1"/>
  <c r="G39" i="1"/>
</calcChain>
</file>

<file path=xl/sharedStrings.xml><?xml version="1.0" encoding="utf-8"?>
<sst xmlns="http://schemas.openxmlformats.org/spreadsheetml/2006/main" count="171" uniqueCount="122">
  <si>
    <t xml:space="preserve">Table 1. Monoisotopic exact masses of molecular ion adducts </t>
  </si>
  <si>
    <t xml:space="preserve"> </t>
  </si>
  <si>
    <t xml:space="preserve">often observed in ESI mass spectra </t>
  </si>
  <si>
    <t xml:space="preserve">Charge </t>
  </si>
  <si>
    <t xml:space="preserve">1. Positive ion mode </t>
  </si>
  <si>
    <t xml:space="preserve">2. Negative ion mode </t>
  </si>
  <si>
    <t>Ion name</t>
  </si>
  <si>
    <t>Ion mass</t>
  </si>
  <si>
    <t xml:space="preserve">M+3H </t>
  </si>
  <si>
    <t xml:space="preserve">M+2H+Na </t>
  </si>
  <si>
    <t xml:space="preserve">M+H+2Na </t>
  </si>
  <si>
    <t xml:space="preserve">M+3Na </t>
  </si>
  <si>
    <t xml:space="preserve">M+2H </t>
  </si>
  <si>
    <t xml:space="preserve">M+H+Na </t>
  </si>
  <si>
    <t xml:space="preserve">M+H+K </t>
  </si>
  <si>
    <t xml:space="preserve">M+2Na </t>
  </si>
  <si>
    <t xml:space="preserve">M+H </t>
  </si>
  <si>
    <t xml:space="preserve">M+NH4 </t>
  </si>
  <si>
    <t xml:space="preserve">M+Na </t>
  </si>
  <si>
    <t xml:space="preserve">M+K </t>
  </si>
  <si>
    <t xml:space="preserve">M+ACN+H </t>
  </si>
  <si>
    <t xml:space="preserve">M+ACN+Na </t>
  </si>
  <si>
    <t xml:space="preserve">M+2K+H </t>
  </si>
  <si>
    <t xml:space="preserve">M+2ACN+H </t>
  </si>
  <si>
    <t xml:space="preserve">2M+H </t>
  </si>
  <si>
    <t xml:space="preserve">2M+NH4 </t>
  </si>
  <si>
    <t xml:space="preserve">2M+Na </t>
  </si>
  <si>
    <t xml:space="preserve">2M+K </t>
  </si>
  <si>
    <t xml:space="preserve">2M+ACN+H </t>
  </si>
  <si>
    <t xml:space="preserve">2M+ACN+Na </t>
  </si>
  <si>
    <t xml:space="preserve">M/3 + 1.007276 </t>
  </si>
  <si>
    <t xml:space="preserve">M/3 + 8.334590 </t>
  </si>
  <si>
    <t xml:space="preserve">M/3 + 15.7661904 </t>
  </si>
  <si>
    <t xml:space="preserve">M/3 + 22.989218 </t>
  </si>
  <si>
    <t xml:space="preserve">M/2 + 1.007276 </t>
  </si>
  <si>
    <t xml:space="preserve">M/2 + 9.520550 </t>
  </si>
  <si>
    <t xml:space="preserve">M/2 + 11.998247 </t>
  </si>
  <si>
    <t xml:space="preserve">M/2 + 19.985217 </t>
  </si>
  <si>
    <t xml:space="preserve">M/2 + 21.520550 </t>
  </si>
  <si>
    <t xml:space="preserve">M/2 + 22.989218 </t>
  </si>
  <si>
    <t xml:space="preserve">M/2 + 42.033823 </t>
  </si>
  <si>
    <t xml:space="preserve">M/2 + 62.547097 </t>
  </si>
  <si>
    <t xml:space="preserve">M + 1.007276 </t>
  </si>
  <si>
    <t xml:space="preserve">M + 18.033823 </t>
  </si>
  <si>
    <t xml:space="preserve">M + 22.989218 </t>
  </si>
  <si>
    <t xml:space="preserve">M + 38.963158 </t>
  </si>
  <si>
    <t xml:space="preserve">M + 33.033489 </t>
  </si>
  <si>
    <t xml:space="preserve">M + 42.033823 </t>
  </si>
  <si>
    <t xml:space="preserve">M + 44.971160 </t>
  </si>
  <si>
    <t xml:space="preserve">M + 64.015765 </t>
  </si>
  <si>
    <t xml:space="preserve">M + 76.919040 </t>
  </si>
  <si>
    <t xml:space="preserve">M + 79.02122 </t>
  </si>
  <si>
    <t xml:space="preserve">M + 83.060370 </t>
  </si>
  <si>
    <t xml:space="preserve">2M + 1.007276 </t>
  </si>
  <si>
    <t xml:space="preserve">2M + 18.033823 </t>
  </si>
  <si>
    <t xml:space="preserve">2M + 22.989218 </t>
  </si>
  <si>
    <t xml:space="preserve">2M + 38.963158 </t>
  </si>
  <si>
    <t xml:space="preserve">2M + 42.033823 </t>
  </si>
  <si>
    <t xml:space="preserve">2M + 64.015765 </t>
  </si>
  <si>
    <t xml:space="preserve">M + 20.974666 </t>
  </si>
  <si>
    <t xml:space="preserve">M + 34.969402 </t>
  </si>
  <si>
    <t xml:space="preserve">M + 36.948606 </t>
  </si>
  <si>
    <t xml:space="preserve">M + 44.998201 </t>
  </si>
  <si>
    <t xml:space="preserve">M + 59.013851 </t>
  </si>
  <si>
    <t xml:space="preserve">M + 78.918885 </t>
  </si>
  <si>
    <t xml:space="preserve">M + 112.985586 </t>
  </si>
  <si>
    <t xml:space="preserve">2M + 44.998201 </t>
  </si>
  <si>
    <t xml:space="preserve">2M + 59.013851 </t>
  </si>
  <si>
    <t>http://dx.doi.org/10.1016/S1044-0305(99)00089-6</t>
  </si>
  <si>
    <t>M+ACN+2H</t>
  </si>
  <si>
    <t>2M+3H2O+2H</t>
  </si>
  <si>
    <t>Tobias Kind</t>
  </si>
  <si>
    <t>Mass</t>
  </si>
  <si>
    <t>Result:</t>
  </si>
  <si>
    <t>Your M here:</t>
  </si>
  <si>
    <t xml:space="preserve">2M + 28.02312 </t>
  </si>
  <si>
    <t>Mult</t>
  </si>
  <si>
    <t>Use Molecular Weight Calculator</t>
  </si>
  <si>
    <t>http://ncrr.pnl.gov/software/</t>
  </si>
  <si>
    <t>http://www.alchemistmatt.com/mwtwin.html</t>
  </si>
  <si>
    <t>(actually this task should be done by every good</t>
  </si>
  <si>
    <t>LC-MS software automatically, directly integrated,</t>
  </si>
  <si>
    <t>no questions asked)</t>
  </si>
  <si>
    <t xml:space="preserve">M-2H </t>
  </si>
  <si>
    <t xml:space="preserve">M-H </t>
  </si>
  <si>
    <t xml:space="preserve">M+K-2H </t>
  </si>
  <si>
    <t xml:space="preserve">2M-H </t>
  </si>
  <si>
    <t xml:space="preserve">2M+FA-H </t>
  </si>
  <si>
    <t xml:space="preserve">2M+Hac-H </t>
  </si>
  <si>
    <t xml:space="preserve">3M-H </t>
  </si>
  <si>
    <t>M-H2O-H</t>
  </si>
  <si>
    <t xml:space="preserve">M/3 - 1.007276 </t>
  </si>
  <si>
    <t xml:space="preserve">M/2 - 1.007276 </t>
  </si>
  <si>
    <t xml:space="preserve">M - 1.007276 </t>
  </si>
  <si>
    <t xml:space="preserve">M+Na-2H </t>
  </si>
  <si>
    <t xml:space="preserve">2M - 1.007276 </t>
  </si>
  <si>
    <t xml:space="preserve">3M - 1.007276 </t>
  </si>
  <si>
    <t>M- 19.01839</t>
  </si>
  <si>
    <t>3-</t>
  </si>
  <si>
    <t>2-</t>
  </si>
  <si>
    <t>1-</t>
  </si>
  <si>
    <t>3+</t>
  </si>
  <si>
    <t>2+</t>
  </si>
  <si>
    <t>1+</t>
  </si>
  <si>
    <t xml:space="preserve">M+2Na-H </t>
  </si>
  <si>
    <t>Reverse:</t>
  </si>
  <si>
    <t>M+IsoProp+H</t>
  </si>
  <si>
    <t>M + 61.06534</t>
  </si>
  <si>
    <t>M + 84.05511</t>
  </si>
  <si>
    <t>Your M+X or M-X</t>
  </si>
  <si>
    <t xml:space="preserve">M+H+NH4 </t>
    <phoneticPr fontId="1" type="noConversion"/>
  </si>
  <si>
    <t>M+2ACN+2H</t>
    <phoneticPr fontId="1" type="noConversion"/>
  </si>
  <si>
    <t xml:space="preserve">M+CH3OH+H </t>
    <phoneticPr fontId="1" type="noConversion"/>
  </si>
  <si>
    <t xml:space="preserve">M+DMSO+H </t>
    <phoneticPr fontId="1" type="noConversion"/>
  </si>
  <si>
    <t>M+IsoProp+Na+H</t>
    <phoneticPr fontId="1" type="noConversion"/>
  </si>
  <si>
    <t>M+3ACN+2H</t>
    <phoneticPr fontId="1" type="noConversion"/>
  </si>
  <si>
    <t xml:space="preserve">M+Cl </t>
    <phoneticPr fontId="1" type="noConversion"/>
  </si>
  <si>
    <t xml:space="preserve">M+FA-H </t>
    <phoneticPr fontId="1" type="noConversion"/>
  </si>
  <si>
    <t xml:space="preserve">M+Hac-H </t>
    <phoneticPr fontId="1" type="noConversion"/>
  </si>
  <si>
    <t xml:space="preserve">M+Br </t>
    <phoneticPr fontId="1" type="noConversion"/>
  </si>
  <si>
    <t xml:space="preserve">M+TFA-H </t>
    <phoneticPr fontId="1" type="noConversion"/>
  </si>
  <si>
    <t xml:space="preserve">M-3H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</si>
</sst>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"/>
    <numFmt numFmtId="177" formatCode="0.00000"/>
  </numFmts>
  <fonts count="5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Alignment="1" applyProtection="1"/>
    <xf numFmtId="176" fontId="0" fillId="0" borderId="0" xfId="0" applyNumberFormat="1"/>
    <xf numFmtId="0" fontId="0" fillId="2" borderId="0" xfId="0" applyFill="1"/>
    <xf numFmtId="177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76" fontId="0" fillId="4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fiehnlab.ucdavis.edu/staff/kin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63</xdr:row>
      <xdr:rowOff>66675</xdr:rowOff>
    </xdr:from>
    <xdr:to>
      <xdr:col>3</xdr:col>
      <xdr:colOff>342900</xdr:colOff>
      <xdr:row>67</xdr:row>
      <xdr:rowOff>76200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0" y="10267950"/>
          <a:ext cx="376237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 is the MW, ACN is acetonitrile, DMSO is dimethylsulfoxide, FA is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formic acid, HAc is acetic acid, TFA is trifluoroacetic acid, IsoProp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is Isopropanol, MeOH, CH3OH is methanol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48683</xdr:colOff>
      <xdr:row>2</xdr:row>
      <xdr:rowOff>142875</xdr:rowOff>
    </xdr:to>
    <xdr:pic>
      <xdr:nvPicPr>
        <xdr:cNvPr id="1032" name="Picture 2" descr="logo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05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600075</xdr:colOff>
      <xdr:row>1</xdr:row>
      <xdr:rowOff>123825</xdr:rowOff>
    </xdr:from>
    <xdr:to>
      <xdr:col>17</xdr:col>
      <xdr:colOff>371475</xdr:colOff>
      <xdr:row>8</xdr:row>
      <xdr:rowOff>47625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8029575" y="285750"/>
          <a:ext cx="4038600" cy="1057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C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Source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Huang N.; Siegel M.M.1; Kruppa G.H.; Laukien F.H.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 Am Soc Mass Spectrom 1999, 10, 1166–1173</a:t>
          </a:r>
        </a:p>
        <a:p>
          <a:pPr algn="l" rtl="0">
            <a:lnSpc>
              <a:spcPts val="900"/>
            </a:lnSpc>
            <a:defRPr sz="1000"/>
          </a:pPr>
          <a:r>
            <a:rPr lang="en-US" altLang="zh-C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Automation of a Fourier transform ion cyclotron resonance mass spectrometer for acquisition, analysis, and e-mailing of high-resolution exact-mass electrospray ionization mass spectral data</a:t>
          </a:r>
        </a:p>
      </xdr:txBody>
    </xdr:sp>
    <xdr:clientData/>
  </xdr:twoCellAnchor>
  <xdr:twoCellAnchor>
    <xdr:from>
      <xdr:col>10</xdr:col>
      <xdr:colOff>600075</xdr:colOff>
      <xdr:row>22</xdr:row>
      <xdr:rowOff>57150</xdr:rowOff>
    </xdr:from>
    <xdr:to>
      <xdr:col>16</xdr:col>
      <xdr:colOff>590550</xdr:colOff>
      <xdr:row>33</xdr:row>
      <xdr:rowOff>47625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8029575" y="3619500"/>
          <a:ext cx="3648075" cy="1771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Example: 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Find Adduct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Taxol, C47H51NO14, M=853.33089 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Enter 853.33089 in green box read M+22.9, m/z=876.320108</a:t>
          </a:r>
        </a:p>
        <a:p>
          <a:pPr algn="l" rtl="0">
            <a:defRPr sz="1000"/>
          </a:pPr>
          <a:endParaRPr lang="en-US" altLang="zh-C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Reverse take 12 Tesla-FT-MS result out of MS m/z=876.330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suspect M+Na adduct, read M=853.340782, enter this value into formula finder with 2 ppm mass accuracy (CHNSOP enabled)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get some thousand results, compare isotopic pattern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chemistmatt.com/mwtwin.html" TargetMode="External"/><Relationship Id="rId2" Type="http://schemas.openxmlformats.org/officeDocument/2006/relationships/hyperlink" Target="http://ncrr.pnl.gov/software/" TargetMode="External"/><Relationship Id="rId1" Type="http://schemas.openxmlformats.org/officeDocument/2006/relationships/hyperlink" Target="http://dx.doi.org/10.1016/S1044-0305(99)00089-6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9"/>
  <sheetViews>
    <sheetView tabSelected="1" topLeftCell="A31" zoomScale="90" workbookViewId="0">
      <selection activeCell="E71" sqref="E71"/>
    </sheetView>
  </sheetViews>
  <sheetFormatPr defaultRowHeight="12.75" x14ac:dyDescent="0.2"/>
  <cols>
    <col min="1" max="1" width="25.7109375" customWidth="1"/>
    <col min="2" max="2" width="19.7109375" customWidth="1"/>
    <col min="3" max="3" width="7.28515625" customWidth="1"/>
    <col min="4" max="4" width="5.28515625" customWidth="1"/>
    <col min="5" max="5" width="12.5703125" bestFit="1" customWidth="1"/>
    <col min="6" max="6" width="2.140625" customWidth="1"/>
    <col min="7" max="7" width="15.28515625" customWidth="1"/>
    <col min="8" max="8" width="2" customWidth="1"/>
    <col min="9" max="9" width="14.28515625" customWidth="1"/>
  </cols>
  <sheetData>
    <row r="3" spans="1:12" x14ac:dyDescent="0.2">
      <c r="L3" s="1"/>
    </row>
    <row r="4" spans="1:12" x14ac:dyDescent="0.2">
      <c r="A4" s="1" t="s">
        <v>71</v>
      </c>
    </row>
    <row r="6" spans="1:12" x14ac:dyDescent="0.2">
      <c r="A6" t="s">
        <v>0</v>
      </c>
      <c r="L6" s="2"/>
    </row>
    <row r="7" spans="1:12" x14ac:dyDescent="0.2">
      <c r="A7" t="s">
        <v>2</v>
      </c>
      <c r="G7" s="5" t="s">
        <v>74</v>
      </c>
      <c r="I7" s="8" t="s">
        <v>109</v>
      </c>
    </row>
    <row r="8" spans="1:12" x14ac:dyDescent="0.2">
      <c r="G8" s="6">
        <v>853.33088999999995</v>
      </c>
      <c r="I8" s="9">
        <v>876.32</v>
      </c>
    </row>
    <row r="9" spans="1:12" x14ac:dyDescent="0.2">
      <c r="A9" s="1" t="s">
        <v>6</v>
      </c>
      <c r="B9" s="1" t="s">
        <v>7</v>
      </c>
      <c r="C9" s="1" t="s">
        <v>3</v>
      </c>
      <c r="D9" s="1" t="s">
        <v>76</v>
      </c>
      <c r="E9" s="1" t="s">
        <v>72</v>
      </c>
      <c r="G9" s="1" t="s">
        <v>73</v>
      </c>
      <c r="H9" s="1"/>
      <c r="I9" s="1" t="s">
        <v>105</v>
      </c>
    </row>
    <row r="10" spans="1:12" x14ac:dyDescent="0.2">
      <c r="A10" s="1" t="s">
        <v>4</v>
      </c>
      <c r="L10" s="3" t="s">
        <v>68</v>
      </c>
    </row>
    <row r="11" spans="1:12" x14ac:dyDescent="0.2">
      <c r="A11" t="s">
        <v>8</v>
      </c>
      <c r="B11" t="s">
        <v>30</v>
      </c>
      <c r="C11" t="s">
        <v>101</v>
      </c>
      <c r="D11" s="7">
        <f>1/3</f>
        <v>0.33333333333333331</v>
      </c>
      <c r="E11" s="4">
        <v>1.0072760000000001</v>
      </c>
      <c r="G11" s="10">
        <f>E11+$G$8*D11</f>
        <v>285.45090599999997</v>
      </c>
      <c r="H11" s="4"/>
      <c r="I11" s="4">
        <f t="shared" ref="I11:I22" si="0">$I$8*D11-E11</f>
        <v>291.09939066666669</v>
      </c>
    </row>
    <row r="12" spans="1:12" x14ac:dyDescent="0.2">
      <c r="A12" t="s">
        <v>9</v>
      </c>
      <c r="B12" t="s">
        <v>31</v>
      </c>
      <c r="C12" t="s">
        <v>101</v>
      </c>
      <c r="D12" s="7">
        <f>1/3</f>
        <v>0.33333333333333331</v>
      </c>
      <c r="E12" s="4">
        <v>8.3345900000000004</v>
      </c>
      <c r="G12" s="10">
        <f t="shared" ref="G12:G42" si="1">E12+$G$8*D12</f>
        <v>292.77821999999998</v>
      </c>
      <c r="H12" s="4"/>
      <c r="I12" s="4">
        <f t="shared" si="0"/>
        <v>283.77207666666669</v>
      </c>
      <c r="L12" t="s">
        <v>77</v>
      </c>
    </row>
    <row r="13" spans="1:12" x14ac:dyDescent="0.2">
      <c r="A13" t="s">
        <v>10</v>
      </c>
      <c r="B13" t="s">
        <v>32</v>
      </c>
      <c r="C13" t="s">
        <v>101</v>
      </c>
      <c r="D13" s="7">
        <f>1/3</f>
        <v>0.33333333333333331</v>
      </c>
      <c r="E13" s="4">
        <v>15.766190399999999</v>
      </c>
      <c r="G13" s="10">
        <f t="shared" si="1"/>
        <v>300.20982040000001</v>
      </c>
      <c r="H13" s="4"/>
      <c r="I13" s="4">
        <f t="shared" si="0"/>
        <v>276.34047626666666</v>
      </c>
      <c r="L13" s="3" t="s">
        <v>79</v>
      </c>
    </row>
    <row r="14" spans="1:12" x14ac:dyDescent="0.2">
      <c r="A14" t="s">
        <v>11</v>
      </c>
      <c r="B14" t="s">
        <v>33</v>
      </c>
      <c r="C14" t="s">
        <v>101</v>
      </c>
      <c r="D14" s="7">
        <f>1/3</f>
        <v>0.33333333333333331</v>
      </c>
      <c r="E14" s="4">
        <v>22.989218000000001</v>
      </c>
      <c r="G14" s="10">
        <f t="shared" si="1"/>
        <v>307.43284799999998</v>
      </c>
      <c r="H14" s="4"/>
      <c r="I14" s="4">
        <f t="shared" si="0"/>
        <v>269.11744866666669</v>
      </c>
      <c r="L14" s="3" t="s">
        <v>78</v>
      </c>
    </row>
    <row r="15" spans="1:12" x14ac:dyDescent="0.2">
      <c r="A15" t="s">
        <v>12</v>
      </c>
      <c r="B15" t="s">
        <v>34</v>
      </c>
      <c r="C15" t="s">
        <v>102</v>
      </c>
      <c r="D15">
        <f t="shared" ref="D15:D22" si="2">1/2</f>
        <v>0.5</v>
      </c>
      <c r="E15" s="4">
        <v>1.0072760000000001</v>
      </c>
      <c r="G15" s="10">
        <f t="shared" si="1"/>
        <v>427.67272099999997</v>
      </c>
      <c r="H15" s="4"/>
      <c r="I15" s="4">
        <f t="shared" si="0"/>
        <v>437.15272400000003</v>
      </c>
    </row>
    <row r="16" spans="1:12" x14ac:dyDescent="0.2">
      <c r="A16" t="s">
        <v>110</v>
      </c>
      <c r="B16" t="s">
        <v>35</v>
      </c>
      <c r="C16" t="s">
        <v>102</v>
      </c>
      <c r="D16">
        <f t="shared" si="2"/>
        <v>0.5</v>
      </c>
      <c r="E16" s="4">
        <v>9.5205500000000001</v>
      </c>
      <c r="G16" s="10">
        <f t="shared" si="1"/>
        <v>436.18599499999999</v>
      </c>
      <c r="H16" s="4"/>
      <c r="I16" s="4">
        <f t="shared" si="0"/>
        <v>428.63945000000001</v>
      </c>
    </row>
    <row r="17" spans="1:12" x14ac:dyDescent="0.2">
      <c r="A17" t="s">
        <v>13</v>
      </c>
      <c r="B17" t="s">
        <v>36</v>
      </c>
      <c r="C17" t="s">
        <v>102</v>
      </c>
      <c r="D17">
        <f t="shared" si="2"/>
        <v>0.5</v>
      </c>
      <c r="E17" s="4">
        <v>11.998246999999999</v>
      </c>
      <c r="G17" s="10">
        <f t="shared" si="1"/>
        <v>438.66369199999997</v>
      </c>
      <c r="H17" s="4"/>
      <c r="I17" s="4">
        <f t="shared" si="0"/>
        <v>426.16175300000003</v>
      </c>
      <c r="L17" t="s">
        <v>80</v>
      </c>
    </row>
    <row r="18" spans="1:12" x14ac:dyDescent="0.2">
      <c r="A18" t="s">
        <v>14</v>
      </c>
      <c r="B18" t="s">
        <v>37</v>
      </c>
      <c r="C18" t="s">
        <v>102</v>
      </c>
      <c r="D18">
        <f t="shared" si="2"/>
        <v>0.5</v>
      </c>
      <c r="E18" s="4">
        <v>19.985216999999999</v>
      </c>
      <c r="G18" s="10">
        <f t="shared" si="1"/>
        <v>446.65066199999995</v>
      </c>
      <c r="H18" s="4"/>
      <c r="I18" s="4">
        <f t="shared" si="0"/>
        <v>418.17478300000005</v>
      </c>
      <c r="L18" t="s">
        <v>81</v>
      </c>
    </row>
    <row r="19" spans="1:12" x14ac:dyDescent="0.2">
      <c r="A19" t="s">
        <v>69</v>
      </c>
      <c r="B19" t="s">
        <v>38</v>
      </c>
      <c r="C19" t="s">
        <v>102</v>
      </c>
      <c r="D19">
        <f t="shared" si="2"/>
        <v>0.5</v>
      </c>
      <c r="E19" s="4">
        <v>21.52055</v>
      </c>
      <c r="G19" s="10">
        <f t="shared" si="1"/>
        <v>448.18599499999999</v>
      </c>
      <c r="H19" s="4"/>
      <c r="I19" s="4">
        <f t="shared" si="0"/>
        <v>416.63945000000001</v>
      </c>
      <c r="L19" t="s">
        <v>82</v>
      </c>
    </row>
    <row r="20" spans="1:12" x14ac:dyDescent="0.2">
      <c r="A20" t="s">
        <v>15</v>
      </c>
      <c r="B20" t="s">
        <v>39</v>
      </c>
      <c r="C20" t="s">
        <v>102</v>
      </c>
      <c r="D20">
        <f t="shared" si="2"/>
        <v>0.5</v>
      </c>
      <c r="E20" s="4">
        <v>22.989218000000001</v>
      </c>
      <c r="G20" s="10">
        <f t="shared" si="1"/>
        <v>449.65466299999997</v>
      </c>
      <c r="H20" s="4"/>
      <c r="I20" s="4">
        <f t="shared" si="0"/>
        <v>415.17078200000003</v>
      </c>
    </row>
    <row r="21" spans="1:12" x14ac:dyDescent="0.2">
      <c r="A21" t="s">
        <v>111</v>
      </c>
      <c r="B21" t="s">
        <v>40</v>
      </c>
      <c r="C21" t="s">
        <v>102</v>
      </c>
      <c r="D21">
        <f t="shared" si="2"/>
        <v>0.5</v>
      </c>
      <c r="E21" s="4">
        <v>42.033822999999998</v>
      </c>
      <c r="G21" s="10">
        <f t="shared" si="1"/>
        <v>468.69926799999996</v>
      </c>
      <c r="H21" s="4"/>
      <c r="I21" s="4">
        <f t="shared" si="0"/>
        <v>396.12617700000004</v>
      </c>
    </row>
    <row r="22" spans="1:12" x14ac:dyDescent="0.2">
      <c r="A22" t="s">
        <v>115</v>
      </c>
      <c r="B22" t="s">
        <v>41</v>
      </c>
      <c r="C22" t="s">
        <v>102</v>
      </c>
      <c r="D22">
        <f t="shared" si="2"/>
        <v>0.5</v>
      </c>
      <c r="E22" s="4">
        <v>62.547097000000001</v>
      </c>
      <c r="G22" s="10">
        <f t="shared" si="1"/>
        <v>489.21254199999998</v>
      </c>
      <c r="H22" s="4"/>
      <c r="I22" s="4">
        <f t="shared" si="0"/>
        <v>375.61290300000002</v>
      </c>
    </row>
    <row r="23" spans="1:12" x14ac:dyDescent="0.2">
      <c r="A23" t="s">
        <v>16</v>
      </c>
      <c r="B23" t="s">
        <v>42</v>
      </c>
      <c r="C23" t="s">
        <v>103</v>
      </c>
      <c r="D23">
        <v>1</v>
      </c>
      <c r="E23" s="4">
        <v>1.0072760000000001</v>
      </c>
      <c r="G23" s="10">
        <f t="shared" si="1"/>
        <v>854.338166</v>
      </c>
      <c r="H23" s="4"/>
      <c r="I23" s="4">
        <f t="shared" ref="I23:I42" si="3">$I$8*D23-E23</f>
        <v>875.312724</v>
      </c>
    </row>
    <row r="24" spans="1:12" x14ac:dyDescent="0.2">
      <c r="A24" t="s">
        <v>17</v>
      </c>
      <c r="B24" t="s">
        <v>43</v>
      </c>
      <c r="C24" t="s">
        <v>103</v>
      </c>
      <c r="D24">
        <v>1</v>
      </c>
      <c r="E24" s="4">
        <v>18.033823000000002</v>
      </c>
      <c r="G24" s="10">
        <f t="shared" si="1"/>
        <v>871.36471299999994</v>
      </c>
      <c r="H24" s="4"/>
      <c r="I24" s="4">
        <f t="shared" si="3"/>
        <v>858.28617700000007</v>
      </c>
    </row>
    <row r="25" spans="1:12" x14ac:dyDescent="0.2">
      <c r="A25" t="s">
        <v>18</v>
      </c>
      <c r="B25" t="s">
        <v>44</v>
      </c>
      <c r="C25" t="s">
        <v>103</v>
      </c>
      <c r="D25">
        <v>1</v>
      </c>
      <c r="E25" s="4">
        <v>22.989218000000001</v>
      </c>
      <c r="G25" s="10">
        <f t="shared" si="1"/>
        <v>876.320108</v>
      </c>
      <c r="H25" s="4"/>
      <c r="I25" s="4">
        <f>$I$8*D25-E25</f>
        <v>853.330782</v>
      </c>
    </row>
    <row r="26" spans="1:12" x14ac:dyDescent="0.2">
      <c r="A26" t="s">
        <v>112</v>
      </c>
      <c r="B26" t="s">
        <v>46</v>
      </c>
      <c r="C26" t="s">
        <v>103</v>
      </c>
      <c r="D26">
        <v>1</v>
      </c>
      <c r="E26" s="4">
        <v>33.033489000000003</v>
      </c>
      <c r="G26" s="10">
        <f t="shared" si="1"/>
        <v>886.36437899999999</v>
      </c>
      <c r="H26" s="4"/>
      <c r="I26" s="4">
        <f t="shared" si="3"/>
        <v>843.28651100000002</v>
      </c>
    </row>
    <row r="27" spans="1:12" x14ac:dyDescent="0.2">
      <c r="A27" t="s">
        <v>19</v>
      </c>
      <c r="B27" t="s">
        <v>45</v>
      </c>
      <c r="C27" t="s">
        <v>103</v>
      </c>
      <c r="D27">
        <v>1</v>
      </c>
      <c r="E27" s="4">
        <v>38.963158</v>
      </c>
      <c r="G27" s="10">
        <f t="shared" si="1"/>
        <v>892.29404799999998</v>
      </c>
      <c r="H27" s="4"/>
      <c r="I27" s="4">
        <f t="shared" si="3"/>
        <v>837.35684200000003</v>
      </c>
    </row>
    <row r="28" spans="1:12" x14ac:dyDescent="0.2">
      <c r="A28" t="s">
        <v>20</v>
      </c>
      <c r="B28" t="s">
        <v>47</v>
      </c>
      <c r="C28" t="s">
        <v>103</v>
      </c>
      <c r="D28">
        <v>1</v>
      </c>
      <c r="E28" s="4">
        <v>42.033822999999998</v>
      </c>
      <c r="G28" s="10">
        <f t="shared" si="1"/>
        <v>895.36471299999994</v>
      </c>
      <c r="H28" s="4"/>
      <c r="I28" s="4">
        <f t="shared" si="3"/>
        <v>834.28617700000007</v>
      </c>
    </row>
    <row r="29" spans="1:12" x14ac:dyDescent="0.2">
      <c r="A29" t="s">
        <v>104</v>
      </c>
      <c r="B29" t="s">
        <v>48</v>
      </c>
      <c r="C29" t="s">
        <v>103</v>
      </c>
      <c r="D29">
        <v>1</v>
      </c>
      <c r="E29" s="4">
        <v>44.971159999999998</v>
      </c>
      <c r="G29" s="10">
        <f t="shared" si="1"/>
        <v>898.30205000000001</v>
      </c>
      <c r="H29" s="4"/>
      <c r="I29" s="4">
        <f t="shared" si="3"/>
        <v>831.34884000000011</v>
      </c>
    </row>
    <row r="30" spans="1:12" x14ac:dyDescent="0.2">
      <c r="A30" t="s">
        <v>106</v>
      </c>
      <c r="B30" t="s">
        <v>107</v>
      </c>
      <c r="C30" t="s">
        <v>103</v>
      </c>
      <c r="D30">
        <v>1</v>
      </c>
      <c r="E30" s="4">
        <v>61.065339999999999</v>
      </c>
      <c r="G30" s="10">
        <f t="shared" si="1"/>
        <v>914.39622999999995</v>
      </c>
      <c r="H30" s="4"/>
      <c r="I30" s="4">
        <f t="shared" si="3"/>
        <v>815.25466000000006</v>
      </c>
    </row>
    <row r="31" spans="1:12" x14ac:dyDescent="0.2">
      <c r="A31" t="s">
        <v>21</v>
      </c>
      <c r="B31" t="s">
        <v>49</v>
      </c>
      <c r="C31" t="s">
        <v>103</v>
      </c>
      <c r="D31">
        <v>1</v>
      </c>
      <c r="E31" s="4">
        <v>64.015765000000002</v>
      </c>
      <c r="G31" s="10">
        <f t="shared" si="1"/>
        <v>917.34665499999994</v>
      </c>
      <c r="H31" s="4"/>
      <c r="I31" s="4">
        <f t="shared" si="3"/>
        <v>812.30423500000006</v>
      </c>
    </row>
    <row r="32" spans="1:12" x14ac:dyDescent="0.2">
      <c r="A32" t="s">
        <v>22</v>
      </c>
      <c r="B32" t="s">
        <v>50</v>
      </c>
      <c r="C32" t="s">
        <v>103</v>
      </c>
      <c r="D32">
        <v>1</v>
      </c>
      <c r="E32" s="4">
        <v>76.919039999999995</v>
      </c>
      <c r="G32" s="10">
        <f t="shared" si="1"/>
        <v>930.24992999999995</v>
      </c>
      <c r="H32" s="4"/>
      <c r="I32" s="4">
        <f t="shared" si="3"/>
        <v>799.40096000000005</v>
      </c>
    </row>
    <row r="33" spans="1:9" x14ac:dyDescent="0.2">
      <c r="A33" t="s">
        <v>113</v>
      </c>
      <c r="B33" t="s">
        <v>51</v>
      </c>
      <c r="C33" t="s">
        <v>103</v>
      </c>
      <c r="D33">
        <v>1</v>
      </c>
      <c r="E33" s="4">
        <v>79.02122</v>
      </c>
      <c r="G33" s="10">
        <f t="shared" si="1"/>
        <v>932.35210999999993</v>
      </c>
      <c r="H33" s="4"/>
      <c r="I33" s="4">
        <f t="shared" si="3"/>
        <v>797.29878000000008</v>
      </c>
    </row>
    <row r="34" spans="1:9" x14ac:dyDescent="0.2">
      <c r="A34" t="s">
        <v>23</v>
      </c>
      <c r="B34" t="s">
        <v>52</v>
      </c>
      <c r="C34" t="s">
        <v>103</v>
      </c>
      <c r="D34">
        <v>1</v>
      </c>
      <c r="E34" s="4">
        <v>83.060370000000006</v>
      </c>
      <c r="G34" s="10">
        <f t="shared" si="1"/>
        <v>936.39125999999999</v>
      </c>
      <c r="H34" s="4"/>
      <c r="I34" s="4">
        <f t="shared" si="3"/>
        <v>793.25963000000002</v>
      </c>
    </row>
    <row r="35" spans="1:9" x14ac:dyDescent="0.2">
      <c r="A35" t="s">
        <v>114</v>
      </c>
      <c r="B35" t="s">
        <v>108</v>
      </c>
      <c r="C35" t="s">
        <v>103</v>
      </c>
      <c r="D35">
        <v>1</v>
      </c>
      <c r="E35" s="4">
        <v>84.055109999999999</v>
      </c>
      <c r="G35" s="10">
        <f t="shared" si="1"/>
        <v>937.38599999999997</v>
      </c>
      <c r="H35" s="4"/>
      <c r="I35" s="4">
        <f t="shared" si="3"/>
        <v>792.26489000000004</v>
      </c>
    </row>
    <row r="36" spans="1:9" x14ac:dyDescent="0.2">
      <c r="A36" t="s">
        <v>24</v>
      </c>
      <c r="B36" t="s">
        <v>53</v>
      </c>
      <c r="C36" t="s">
        <v>103</v>
      </c>
      <c r="D36">
        <v>2</v>
      </c>
      <c r="E36" s="4">
        <v>1.0072760000000001</v>
      </c>
      <c r="G36" s="10">
        <f t="shared" si="1"/>
        <v>1707.669056</v>
      </c>
      <c r="H36" s="4"/>
      <c r="I36" s="4">
        <f t="shared" si="3"/>
        <v>1751.6327240000001</v>
      </c>
    </row>
    <row r="37" spans="1:9" x14ac:dyDescent="0.2">
      <c r="A37" t="s">
        <v>25</v>
      </c>
      <c r="B37" t="s">
        <v>54</v>
      </c>
      <c r="C37" t="s">
        <v>103</v>
      </c>
      <c r="D37">
        <v>2</v>
      </c>
      <c r="E37" s="4">
        <v>18.033823000000002</v>
      </c>
      <c r="G37" s="10">
        <f t="shared" si="1"/>
        <v>1724.6956029999999</v>
      </c>
      <c r="H37" s="4"/>
      <c r="I37" s="4">
        <f t="shared" si="3"/>
        <v>1734.6061770000001</v>
      </c>
    </row>
    <row r="38" spans="1:9" x14ac:dyDescent="0.2">
      <c r="A38" t="s">
        <v>26</v>
      </c>
      <c r="B38" t="s">
        <v>55</v>
      </c>
      <c r="C38" t="s">
        <v>103</v>
      </c>
      <c r="D38">
        <v>2</v>
      </c>
      <c r="E38" s="4">
        <v>22.989218000000001</v>
      </c>
      <c r="G38" s="10">
        <f t="shared" si="1"/>
        <v>1729.6509979999998</v>
      </c>
      <c r="H38" s="4"/>
      <c r="I38" s="4">
        <f t="shared" si="3"/>
        <v>1729.6507820000002</v>
      </c>
    </row>
    <row r="39" spans="1:9" x14ac:dyDescent="0.2">
      <c r="A39" t="s">
        <v>70</v>
      </c>
      <c r="B39" t="s">
        <v>75</v>
      </c>
      <c r="C39" t="s">
        <v>102</v>
      </c>
      <c r="D39">
        <v>2</v>
      </c>
      <c r="E39" s="4">
        <v>28.023119999999999</v>
      </c>
      <c r="G39" s="10">
        <f t="shared" si="1"/>
        <v>1734.6849</v>
      </c>
      <c r="H39" s="4"/>
      <c r="I39" s="4">
        <f t="shared" si="3"/>
        <v>1724.61688</v>
      </c>
    </row>
    <row r="40" spans="1:9" x14ac:dyDescent="0.2">
      <c r="A40" t="s">
        <v>27</v>
      </c>
      <c r="B40" t="s">
        <v>56</v>
      </c>
      <c r="C40" t="s">
        <v>103</v>
      </c>
      <c r="D40">
        <v>2</v>
      </c>
      <c r="E40" s="4">
        <v>38.963158</v>
      </c>
      <c r="G40" s="10">
        <f t="shared" si="1"/>
        <v>1745.6249379999999</v>
      </c>
      <c r="H40" s="4"/>
      <c r="I40" s="4">
        <f t="shared" si="3"/>
        <v>1713.6768420000001</v>
      </c>
    </row>
    <row r="41" spans="1:9" x14ac:dyDescent="0.2">
      <c r="A41" t="s">
        <v>28</v>
      </c>
      <c r="B41" t="s">
        <v>57</v>
      </c>
      <c r="C41" t="s">
        <v>103</v>
      </c>
      <c r="D41">
        <v>2</v>
      </c>
      <c r="E41" s="4">
        <v>42.033822999999998</v>
      </c>
      <c r="G41" s="10">
        <f t="shared" si="1"/>
        <v>1748.6956029999999</v>
      </c>
      <c r="H41" s="4"/>
      <c r="I41" s="4">
        <f t="shared" si="3"/>
        <v>1710.6061770000001</v>
      </c>
    </row>
    <row r="42" spans="1:9" x14ac:dyDescent="0.2">
      <c r="A42" t="s">
        <v>29</v>
      </c>
      <c r="B42" t="s">
        <v>58</v>
      </c>
      <c r="C42" t="s">
        <v>103</v>
      </c>
      <c r="D42">
        <v>2</v>
      </c>
      <c r="E42" s="4">
        <v>64.015765000000002</v>
      </c>
      <c r="G42" s="10">
        <f t="shared" si="1"/>
        <v>1770.677545</v>
      </c>
      <c r="H42" s="4"/>
      <c r="I42" s="4">
        <f t="shared" si="3"/>
        <v>1688.624235</v>
      </c>
    </row>
    <row r="43" spans="1:9" x14ac:dyDescent="0.2">
      <c r="E43" s="4"/>
      <c r="G43" s="4"/>
      <c r="H43" s="4"/>
    </row>
    <row r="44" spans="1:9" x14ac:dyDescent="0.2">
      <c r="E44" s="4"/>
      <c r="G44" s="4"/>
      <c r="H44" s="4"/>
    </row>
    <row r="45" spans="1:9" x14ac:dyDescent="0.2">
      <c r="E45" s="4"/>
      <c r="G45" s="4"/>
      <c r="H45" s="4"/>
    </row>
    <row r="46" spans="1:9" x14ac:dyDescent="0.2">
      <c r="A46" s="1" t="s">
        <v>5</v>
      </c>
      <c r="D46" t="s">
        <v>1</v>
      </c>
      <c r="E46" s="4"/>
      <c r="G46" s="4"/>
      <c r="H46" s="4"/>
    </row>
    <row r="47" spans="1:9" x14ac:dyDescent="0.2">
      <c r="A47" t="s">
        <v>121</v>
      </c>
      <c r="B47" t="s">
        <v>91</v>
      </c>
      <c r="C47" t="s">
        <v>98</v>
      </c>
      <c r="D47">
        <f>1/3</f>
        <v>0.33333333333333331</v>
      </c>
      <c r="E47" s="4">
        <v>-1.0072760000000001</v>
      </c>
      <c r="G47" s="10">
        <f t="shared" ref="G47:G61" si="4">$G$8*D47+E47</f>
        <v>283.43635399999999</v>
      </c>
      <c r="H47" s="4"/>
      <c r="I47" s="4">
        <f>$I$8*D47+((-1)*E47)</f>
        <v>293.11394266666667</v>
      </c>
    </row>
    <row r="48" spans="1:9" x14ac:dyDescent="0.2">
      <c r="A48" t="s">
        <v>83</v>
      </c>
      <c r="B48" t="s">
        <v>92</v>
      </c>
      <c r="C48" t="s">
        <v>99</v>
      </c>
      <c r="D48">
        <f>1/2</f>
        <v>0.5</v>
      </c>
      <c r="E48" s="4">
        <v>-1.0072760000000001</v>
      </c>
      <c r="G48" s="10">
        <f t="shared" si="4"/>
        <v>425.65816899999999</v>
      </c>
      <c r="H48" s="4"/>
      <c r="I48" s="4">
        <f>$I$8*D48+((-1)*E48)</f>
        <v>439.16727600000002</v>
      </c>
    </row>
    <row r="49" spans="1:9" x14ac:dyDescent="0.2">
      <c r="A49" t="s">
        <v>90</v>
      </c>
      <c r="B49" t="s">
        <v>97</v>
      </c>
      <c r="C49" t="s">
        <v>100</v>
      </c>
      <c r="D49">
        <v>1</v>
      </c>
      <c r="E49">
        <v>-19.01839</v>
      </c>
      <c r="G49" s="10">
        <f t="shared" si="4"/>
        <v>834.3125</v>
      </c>
      <c r="H49" s="4"/>
      <c r="I49" s="4">
        <f>$I$8*D49+((-1)*E49)</f>
        <v>895.33839</v>
      </c>
    </row>
    <row r="50" spans="1:9" x14ac:dyDescent="0.2">
      <c r="A50" t="s">
        <v>84</v>
      </c>
      <c r="B50" t="s">
        <v>93</v>
      </c>
      <c r="C50" t="s">
        <v>100</v>
      </c>
      <c r="D50">
        <v>1</v>
      </c>
      <c r="E50" s="4">
        <v>-1.0072760000000001</v>
      </c>
      <c r="G50" s="10">
        <f t="shared" si="4"/>
        <v>852.32361399999991</v>
      </c>
      <c r="H50" s="4"/>
      <c r="I50" s="4">
        <f>$I$8*D50+((-1)*E50)</f>
        <v>877.3272760000001</v>
      </c>
    </row>
    <row r="51" spans="1:9" x14ac:dyDescent="0.2">
      <c r="A51" t="s">
        <v>94</v>
      </c>
      <c r="B51" t="s">
        <v>59</v>
      </c>
      <c r="C51" t="s">
        <v>100</v>
      </c>
      <c r="D51">
        <v>1</v>
      </c>
      <c r="E51" s="4">
        <v>20.974665999999999</v>
      </c>
      <c r="G51" s="10">
        <f t="shared" si="4"/>
        <v>874.30555599999991</v>
      </c>
      <c r="H51" s="4"/>
      <c r="I51" s="4">
        <f t="shared" ref="I51:I61" si="5">$I$8*D51+((-1)*E51)</f>
        <v>855.34533400000009</v>
      </c>
    </row>
    <row r="52" spans="1:9" x14ac:dyDescent="0.2">
      <c r="A52" t="s">
        <v>116</v>
      </c>
      <c r="B52" t="s">
        <v>60</v>
      </c>
      <c r="C52" t="s">
        <v>100</v>
      </c>
      <c r="D52">
        <v>1</v>
      </c>
      <c r="E52" s="4">
        <v>34.969402000000002</v>
      </c>
      <c r="G52" s="10">
        <f t="shared" si="4"/>
        <v>888.3002919999999</v>
      </c>
      <c r="H52" s="4"/>
      <c r="I52" s="4">
        <f t="shared" si="5"/>
        <v>841.35059799999999</v>
      </c>
    </row>
    <row r="53" spans="1:9" x14ac:dyDescent="0.2">
      <c r="A53" t="s">
        <v>85</v>
      </c>
      <c r="B53" t="s">
        <v>61</v>
      </c>
      <c r="C53" t="s">
        <v>100</v>
      </c>
      <c r="D53">
        <v>1</v>
      </c>
      <c r="E53" s="4">
        <v>36.948605999999998</v>
      </c>
      <c r="G53" s="10">
        <f t="shared" si="4"/>
        <v>890.27949599999999</v>
      </c>
      <c r="H53" s="4"/>
      <c r="I53" s="4">
        <f t="shared" si="5"/>
        <v>839.37139400000001</v>
      </c>
    </row>
    <row r="54" spans="1:9" x14ac:dyDescent="0.2">
      <c r="A54" t="s">
        <v>117</v>
      </c>
      <c r="B54" t="s">
        <v>62</v>
      </c>
      <c r="C54" t="s">
        <v>100</v>
      </c>
      <c r="D54">
        <v>1</v>
      </c>
      <c r="E54" s="4">
        <v>44.998201000000002</v>
      </c>
      <c r="G54" s="10">
        <f t="shared" si="4"/>
        <v>898.32909099999995</v>
      </c>
      <c r="H54" s="4"/>
      <c r="I54" s="4">
        <f t="shared" si="5"/>
        <v>831.32179900000006</v>
      </c>
    </row>
    <row r="55" spans="1:9" x14ac:dyDescent="0.2">
      <c r="A55" t="s">
        <v>118</v>
      </c>
      <c r="B55" t="s">
        <v>63</v>
      </c>
      <c r="C55" t="s">
        <v>100</v>
      </c>
      <c r="D55">
        <v>1</v>
      </c>
      <c r="E55" s="4">
        <v>59.013851000000003</v>
      </c>
      <c r="G55" s="10">
        <f t="shared" si="4"/>
        <v>912.344741</v>
      </c>
      <c r="H55" s="4"/>
      <c r="I55" s="4">
        <f t="shared" si="5"/>
        <v>817.306149</v>
      </c>
    </row>
    <row r="56" spans="1:9" x14ac:dyDescent="0.2">
      <c r="A56" t="s">
        <v>119</v>
      </c>
      <c r="B56" t="s">
        <v>64</v>
      </c>
      <c r="C56" t="s">
        <v>100</v>
      </c>
      <c r="D56">
        <v>1</v>
      </c>
      <c r="E56" s="4">
        <v>78.918885000000003</v>
      </c>
      <c r="G56" s="10">
        <f t="shared" si="4"/>
        <v>932.249775</v>
      </c>
      <c r="H56" s="4"/>
      <c r="I56" s="4">
        <f t="shared" si="5"/>
        <v>797.401115</v>
      </c>
    </row>
    <row r="57" spans="1:9" x14ac:dyDescent="0.2">
      <c r="A57" t="s">
        <v>120</v>
      </c>
      <c r="B57" t="s">
        <v>65</v>
      </c>
      <c r="C57" t="s">
        <v>100</v>
      </c>
      <c r="D57">
        <v>1</v>
      </c>
      <c r="E57" s="4">
        <v>112.985586</v>
      </c>
      <c r="G57" s="10">
        <f t="shared" si="4"/>
        <v>966.31647599999997</v>
      </c>
      <c r="H57" s="4"/>
      <c r="I57" s="4">
        <f t="shared" si="5"/>
        <v>763.33441400000004</v>
      </c>
    </row>
    <row r="58" spans="1:9" x14ac:dyDescent="0.2">
      <c r="A58" t="s">
        <v>86</v>
      </c>
      <c r="B58" t="s">
        <v>95</v>
      </c>
      <c r="C58" t="s">
        <v>100</v>
      </c>
      <c r="D58">
        <v>2</v>
      </c>
      <c r="E58" s="4">
        <v>-1.0072760000000001</v>
      </c>
      <c r="G58" s="10">
        <f t="shared" si="4"/>
        <v>1705.6545039999999</v>
      </c>
      <c r="H58" s="4"/>
      <c r="I58" s="4">
        <f t="shared" si="5"/>
        <v>1753.6472760000001</v>
      </c>
    </row>
    <row r="59" spans="1:9" x14ac:dyDescent="0.2">
      <c r="A59" t="s">
        <v>87</v>
      </c>
      <c r="B59" t="s">
        <v>66</v>
      </c>
      <c r="C59" t="s">
        <v>100</v>
      </c>
      <c r="D59">
        <v>2</v>
      </c>
      <c r="E59" s="4">
        <v>44.998201000000002</v>
      </c>
      <c r="G59" s="10">
        <f t="shared" si="4"/>
        <v>1751.659981</v>
      </c>
      <c r="H59" s="4"/>
      <c r="I59" s="4">
        <f t="shared" si="5"/>
        <v>1707.641799</v>
      </c>
    </row>
    <row r="60" spans="1:9" x14ac:dyDescent="0.2">
      <c r="A60" t="s">
        <v>88</v>
      </c>
      <c r="B60" t="s">
        <v>67</v>
      </c>
      <c r="C60" t="s">
        <v>100</v>
      </c>
      <c r="D60">
        <v>2</v>
      </c>
      <c r="E60" s="4">
        <v>59.013851000000003</v>
      </c>
      <c r="G60" s="10">
        <f t="shared" si="4"/>
        <v>1765.6756309999998</v>
      </c>
      <c r="H60" s="4"/>
      <c r="I60" s="4">
        <f t="shared" si="5"/>
        <v>1693.6261490000002</v>
      </c>
    </row>
    <row r="61" spans="1:9" x14ac:dyDescent="0.2">
      <c r="A61" t="s">
        <v>89</v>
      </c>
      <c r="B61" t="s">
        <v>96</v>
      </c>
      <c r="C61" t="s">
        <v>100</v>
      </c>
      <c r="D61">
        <v>3</v>
      </c>
      <c r="E61" s="4">
        <v>1.0072760000000001</v>
      </c>
      <c r="G61" s="10">
        <f t="shared" si="4"/>
        <v>2560.9999459999995</v>
      </c>
      <c r="H61" s="4"/>
      <c r="I61" s="4">
        <f t="shared" si="5"/>
        <v>2627.9527240000002</v>
      </c>
    </row>
    <row r="62" spans="1:9" x14ac:dyDescent="0.2">
      <c r="D62" t="s">
        <v>1</v>
      </c>
    </row>
    <row r="63" spans="1:9" x14ac:dyDescent="0.2">
      <c r="D63" t="s">
        <v>1</v>
      </c>
    </row>
    <row r="64" spans="1:9" x14ac:dyDescent="0.2">
      <c r="D64" t="s">
        <v>1</v>
      </c>
    </row>
    <row r="65" spans="4:4" x14ac:dyDescent="0.2">
      <c r="D65" t="s">
        <v>1</v>
      </c>
    </row>
    <row r="66" spans="4:4" x14ac:dyDescent="0.2">
      <c r="D66" t="s">
        <v>1</v>
      </c>
    </row>
    <row r="67" spans="4:4" x14ac:dyDescent="0.2">
      <c r="D67" t="s">
        <v>1</v>
      </c>
    </row>
    <row r="68" spans="4:4" x14ac:dyDescent="0.2">
      <c r="D68" t="s">
        <v>1</v>
      </c>
    </row>
    <row r="69" spans="4:4" x14ac:dyDescent="0.2">
      <c r="D69" t="s">
        <v>1</v>
      </c>
    </row>
  </sheetData>
  <phoneticPr fontId="1" type="noConversion"/>
  <hyperlinks>
    <hyperlink ref="L10" r:id="rId1"/>
    <hyperlink ref="L14" r:id="rId2"/>
    <hyperlink ref="L13" r:id="rId3"/>
  </hyperlinks>
  <pageMargins left="0.75" right="0.75" top="1" bottom="1" header="0.5" footer="0.5"/>
  <pageSetup paperSize="9" orientation="portrait" horizontalDpi="1200" verticalDpi="1200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Acr3C</vt:lpstr>
    </vt:vector>
  </TitlesOfParts>
  <Company>Fiehnlab.ucdavis.edu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Kind</dc:creator>
  <cp:lastModifiedBy>谢桂纲</cp:lastModifiedBy>
  <dcterms:created xsi:type="dcterms:W3CDTF">2006-04-05T21:20:43Z</dcterms:created>
  <dcterms:modified xsi:type="dcterms:W3CDTF">2018-08-29T09:08:21Z</dcterms:modified>
</cp:coreProperties>
</file>