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nez/Dropbox/orange3/Orange/distance/tests/"/>
    </mc:Choice>
  </mc:AlternateContent>
  <bookViews>
    <workbookView xWindow="80" yWindow="460" windowWidth="28720" windowHeight="17540" tabRatio="500" activeTab="11"/>
  </bookViews>
  <sheets>
    <sheet name="disc - eucl+manh" sheetId="2" r:id="rId1"/>
    <sheet name="cont - eucl" sheetId="1" r:id="rId2"/>
    <sheet name="mixed - eucl" sheetId="3" r:id="rId3"/>
    <sheet name="two-tables - eucl" sheetId="4" r:id="rId4"/>
    <sheet name="cont - manh" sheetId="5" r:id="rId5"/>
    <sheet name="mixed - manh" sheetId="6" r:id="rId6"/>
    <sheet name="two-tables - manh" sheetId="7" r:id="rId7"/>
    <sheet name="cont - cosine" sheetId="9" r:id="rId8"/>
    <sheet name="disc - cosine" sheetId="10" r:id="rId9"/>
    <sheet name="mixed - cosine" sheetId="11" r:id="rId10"/>
    <sheet name="two-tables - cosine" sheetId="12" r:id="rId11"/>
    <sheet name="jaccard" sheetId="8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0" l="1"/>
  <c r="D21" i="10"/>
  <c r="F20" i="10"/>
  <c r="D10" i="10"/>
  <c r="A43" i="9"/>
  <c r="E39" i="9"/>
  <c r="E40" i="9"/>
  <c r="A26" i="9"/>
  <c r="E23" i="9"/>
  <c r="R43" i="9"/>
  <c r="V40" i="9"/>
  <c r="S43" i="9"/>
  <c r="W40" i="9"/>
  <c r="S26" i="9"/>
  <c r="W23" i="9"/>
  <c r="A7" i="12"/>
  <c r="E33" i="12"/>
  <c r="E22" i="12"/>
  <c r="F22" i="12"/>
  <c r="G22" i="12"/>
  <c r="H22" i="12"/>
  <c r="A8" i="12"/>
  <c r="E23" i="12"/>
  <c r="F23" i="12"/>
  <c r="G23" i="12"/>
  <c r="H23" i="12"/>
  <c r="E34" i="12"/>
  <c r="E35" i="12"/>
  <c r="J30" i="12"/>
  <c r="K30" i="12"/>
  <c r="L30" i="12"/>
  <c r="E6" i="12"/>
  <c r="F6" i="12"/>
  <c r="G6" i="12"/>
  <c r="H6" i="12"/>
  <c r="M30" i="12"/>
  <c r="J29" i="12"/>
  <c r="K29" i="12"/>
  <c r="L29" i="12"/>
  <c r="E5" i="12"/>
  <c r="F5" i="12"/>
  <c r="G5" i="12"/>
  <c r="H5" i="12"/>
  <c r="M29" i="12"/>
  <c r="J28" i="12"/>
  <c r="K28" i="12"/>
  <c r="L28" i="12"/>
  <c r="E4" i="12"/>
  <c r="F4" i="12"/>
  <c r="G4" i="12"/>
  <c r="H4" i="12"/>
  <c r="M28" i="12"/>
  <c r="J27" i="12"/>
  <c r="K27" i="12"/>
  <c r="L27" i="12"/>
  <c r="E3" i="12"/>
  <c r="F3" i="12"/>
  <c r="G3" i="12"/>
  <c r="H3" i="12"/>
  <c r="M27" i="12"/>
  <c r="N30" i="12"/>
  <c r="N29" i="12"/>
  <c r="N28" i="12"/>
  <c r="N27" i="12"/>
  <c r="J23" i="12"/>
  <c r="J25" i="12"/>
  <c r="K25" i="12"/>
  <c r="L25" i="12"/>
  <c r="M25" i="12"/>
  <c r="N25" i="12"/>
  <c r="J24" i="12"/>
  <c r="K24" i="12"/>
  <c r="L24" i="12"/>
  <c r="M24" i="12"/>
  <c r="N24" i="12"/>
  <c r="K23" i="12"/>
  <c r="L23" i="12"/>
  <c r="M23" i="12"/>
  <c r="N23" i="12"/>
  <c r="J22" i="12"/>
  <c r="K22" i="12"/>
  <c r="L22" i="12"/>
  <c r="M22" i="12"/>
  <c r="N22" i="12"/>
  <c r="I5" i="11"/>
  <c r="J5" i="11"/>
  <c r="K5" i="11"/>
  <c r="L5" i="11"/>
  <c r="M5" i="11"/>
  <c r="G3" i="11"/>
  <c r="G5" i="11"/>
  <c r="N5" i="11"/>
  <c r="O5" i="11"/>
  <c r="I4" i="11"/>
  <c r="J4" i="11"/>
  <c r="K4" i="11"/>
  <c r="L4" i="11"/>
  <c r="M4" i="11"/>
  <c r="G4" i="11"/>
  <c r="N4" i="11"/>
  <c r="O4" i="11"/>
  <c r="I3" i="11"/>
  <c r="J3" i="11"/>
  <c r="K3" i="11"/>
  <c r="L3" i="11"/>
  <c r="M3" i="11"/>
  <c r="N3" i="11"/>
  <c r="O3" i="11"/>
  <c r="AB40" i="9"/>
  <c r="Z40" i="9"/>
  <c r="X39" i="9"/>
  <c r="X40" i="9"/>
  <c r="X41" i="9"/>
  <c r="X42" i="9"/>
  <c r="AB45" i="9"/>
  <c r="AB46" i="9"/>
  <c r="W39" i="9"/>
  <c r="S44" i="9"/>
  <c r="W41" i="9"/>
  <c r="W42" i="9"/>
  <c r="AA45" i="9"/>
  <c r="AA46" i="9"/>
  <c r="V39" i="9"/>
  <c r="V41" i="9"/>
  <c r="V42" i="9"/>
  <c r="Z45" i="9"/>
  <c r="Z46" i="9"/>
  <c r="T44" i="9"/>
  <c r="R44" i="9"/>
  <c r="AB39" i="9"/>
  <c r="AB41" i="9"/>
  <c r="AB42" i="9"/>
  <c r="AB43" i="9"/>
  <c r="AA39" i="9"/>
  <c r="AA40" i="9"/>
  <c r="AA41" i="9"/>
  <c r="AA42" i="9"/>
  <c r="AA43" i="9"/>
  <c r="Z39" i="9"/>
  <c r="Z41" i="9"/>
  <c r="Z42" i="9"/>
  <c r="Z43" i="9"/>
  <c r="T43" i="9"/>
  <c r="AJ41" i="9"/>
  <c r="AF40" i="9"/>
  <c r="AE41" i="9"/>
  <c r="AI41" i="9"/>
  <c r="AF39" i="9"/>
  <c r="AD41" i="9"/>
  <c r="AH41" i="9"/>
  <c r="AJ40" i="9"/>
  <c r="AI40" i="9"/>
  <c r="AE39" i="9"/>
  <c r="AD40" i="9"/>
  <c r="AH40" i="9"/>
  <c r="AJ39" i="9"/>
  <c r="AI39" i="9"/>
  <c r="AH39" i="9"/>
  <c r="AA23" i="9"/>
  <c r="Z23" i="9"/>
  <c r="AB23" i="9"/>
  <c r="V22" i="9"/>
  <c r="W22" i="9"/>
  <c r="X22" i="9"/>
  <c r="Z22" i="9"/>
  <c r="AA22" i="9"/>
  <c r="AB22" i="9"/>
  <c r="V23" i="9"/>
  <c r="X23" i="9"/>
  <c r="R26" i="9"/>
  <c r="V24" i="9"/>
  <c r="W24" i="9"/>
  <c r="X24" i="9"/>
  <c r="Z24" i="9"/>
  <c r="AA24" i="9"/>
  <c r="AB24" i="9"/>
  <c r="V25" i="9"/>
  <c r="W25" i="9"/>
  <c r="X25" i="9"/>
  <c r="Z25" i="9"/>
  <c r="AA25" i="9"/>
  <c r="AB25" i="9"/>
  <c r="T26" i="9"/>
  <c r="Z26" i="9"/>
  <c r="AA26" i="9"/>
  <c r="AB26" i="9"/>
  <c r="R27" i="9"/>
  <c r="S27" i="9"/>
  <c r="T27" i="9"/>
  <c r="Z28" i="9"/>
  <c r="AA28" i="9"/>
  <c r="AB28" i="9"/>
  <c r="Z29" i="9"/>
  <c r="AA29" i="9"/>
  <c r="AB29" i="9"/>
  <c r="AF22" i="9"/>
  <c r="AE22" i="9"/>
  <c r="AJ24" i="9"/>
  <c r="AF23" i="9"/>
  <c r="AE24" i="9"/>
  <c r="AI24" i="9"/>
  <c r="AD24" i="9"/>
  <c r="AH24" i="9"/>
  <c r="AJ23" i="9"/>
  <c r="AI23" i="9"/>
  <c r="AD23" i="9"/>
  <c r="AH23" i="9"/>
  <c r="AJ22" i="9"/>
  <c r="AI22" i="9"/>
  <c r="AH22" i="9"/>
  <c r="AB5" i="9"/>
  <c r="S3" i="9"/>
  <c r="S4" i="9"/>
  <c r="S5" i="9"/>
  <c r="S6" i="9"/>
  <c r="S7" i="9"/>
  <c r="F3" i="9"/>
  <c r="F4" i="9"/>
  <c r="F5" i="9"/>
  <c r="F6" i="9"/>
  <c r="S9" i="9"/>
  <c r="S10" i="9"/>
  <c r="G3" i="9"/>
  <c r="G4" i="9"/>
  <c r="G5" i="9"/>
  <c r="G6" i="9"/>
  <c r="T9" i="9"/>
  <c r="T10" i="9"/>
  <c r="X4" i="9"/>
  <c r="W5" i="9"/>
  <c r="AA5" i="9"/>
  <c r="T3" i="9"/>
  <c r="T4" i="9"/>
  <c r="T5" i="9"/>
  <c r="T6" i="9"/>
  <c r="T7" i="9"/>
  <c r="E3" i="9"/>
  <c r="E4" i="9"/>
  <c r="E5" i="9"/>
  <c r="E6" i="9"/>
  <c r="R9" i="9"/>
  <c r="R10" i="9"/>
  <c r="X3" i="9"/>
  <c r="V5" i="9"/>
  <c r="Z5" i="9"/>
  <c r="AB4" i="9"/>
  <c r="AA4" i="9"/>
  <c r="R3" i="9"/>
  <c r="R4" i="9"/>
  <c r="R5" i="9"/>
  <c r="R6" i="9"/>
  <c r="R7" i="9"/>
  <c r="W3" i="9"/>
  <c r="V4" i="9"/>
  <c r="Z4" i="9"/>
  <c r="AB3" i="9"/>
  <c r="AA3" i="9"/>
  <c r="Z3" i="9"/>
  <c r="D22" i="10"/>
  <c r="F21" i="10"/>
  <c r="K21" i="10"/>
  <c r="J22" i="10"/>
  <c r="O22" i="10"/>
  <c r="F24" i="10"/>
  <c r="K20" i="10"/>
  <c r="I22" i="10"/>
  <c r="N22" i="10"/>
  <c r="F26" i="10"/>
  <c r="K19" i="10"/>
  <c r="H22" i="10"/>
  <c r="M22" i="10"/>
  <c r="P21" i="10"/>
  <c r="J20" i="10"/>
  <c r="I21" i="10"/>
  <c r="N21" i="10"/>
  <c r="F23" i="10"/>
  <c r="J19" i="10"/>
  <c r="H21" i="10"/>
  <c r="M21" i="10"/>
  <c r="P20" i="10"/>
  <c r="O20" i="10"/>
  <c r="M20" i="10"/>
  <c r="P19" i="10"/>
  <c r="O19" i="10"/>
  <c r="N19" i="10"/>
  <c r="F39" i="9"/>
  <c r="G39" i="9"/>
  <c r="H39" i="9"/>
  <c r="F53" i="9"/>
  <c r="G53" i="9"/>
  <c r="H53" i="9"/>
  <c r="I53" i="9"/>
  <c r="E42" i="9"/>
  <c r="F42" i="9"/>
  <c r="G42" i="9"/>
  <c r="H42" i="9"/>
  <c r="J53" i="9"/>
  <c r="K53" i="9"/>
  <c r="F40" i="9"/>
  <c r="G40" i="9"/>
  <c r="H40" i="9"/>
  <c r="F50" i="9"/>
  <c r="G50" i="9"/>
  <c r="H50" i="9"/>
  <c r="I50" i="9"/>
  <c r="J50" i="9"/>
  <c r="K50" i="9"/>
  <c r="F49" i="9"/>
  <c r="G49" i="9"/>
  <c r="H49" i="9"/>
  <c r="I49" i="9"/>
  <c r="E41" i="9"/>
  <c r="F41" i="9"/>
  <c r="G41" i="9"/>
  <c r="H41" i="9"/>
  <c r="J49" i="9"/>
  <c r="K49" i="9"/>
  <c r="F47" i="9"/>
  <c r="G47" i="9"/>
  <c r="H47" i="9"/>
  <c r="I47" i="9"/>
  <c r="J47" i="9"/>
  <c r="K47" i="9"/>
  <c r="F46" i="9"/>
  <c r="G46" i="9"/>
  <c r="H46" i="9"/>
  <c r="I46" i="9"/>
  <c r="J46" i="9"/>
  <c r="K46" i="9"/>
  <c r="F45" i="9"/>
  <c r="G45" i="9"/>
  <c r="H45" i="9"/>
  <c r="I45" i="9"/>
  <c r="J45" i="9"/>
  <c r="K45" i="9"/>
  <c r="F36" i="9"/>
  <c r="G36" i="9"/>
  <c r="H36" i="9"/>
  <c r="I36" i="9"/>
  <c r="E22" i="9"/>
  <c r="F22" i="9"/>
  <c r="G22" i="9"/>
  <c r="H22" i="9"/>
  <c r="E25" i="9"/>
  <c r="F25" i="9"/>
  <c r="G25" i="9"/>
  <c r="H25" i="9"/>
  <c r="J36" i="9"/>
  <c r="K36" i="9"/>
  <c r="H33" i="9"/>
  <c r="F33" i="9"/>
  <c r="G33" i="9"/>
  <c r="I33" i="9"/>
  <c r="G23" i="9"/>
  <c r="A27" i="9"/>
  <c r="F23" i="9"/>
  <c r="H23" i="9"/>
  <c r="J33" i="9"/>
  <c r="K33" i="9"/>
  <c r="F32" i="9"/>
  <c r="G32" i="9"/>
  <c r="H32" i="9"/>
  <c r="I32" i="9"/>
  <c r="E24" i="9"/>
  <c r="F24" i="9"/>
  <c r="G24" i="9"/>
  <c r="H24" i="9"/>
  <c r="J32" i="9"/>
  <c r="K32" i="9"/>
  <c r="F30" i="9"/>
  <c r="G30" i="9"/>
  <c r="H30" i="9"/>
  <c r="I30" i="9"/>
  <c r="J30" i="9"/>
  <c r="K30" i="9"/>
  <c r="H29" i="9"/>
  <c r="F29" i="9"/>
  <c r="G29" i="9"/>
  <c r="I29" i="9"/>
  <c r="J29" i="9"/>
  <c r="K29" i="9"/>
  <c r="H28" i="9"/>
  <c r="F28" i="9"/>
  <c r="G28" i="9"/>
  <c r="I28" i="9"/>
  <c r="J28" i="9"/>
  <c r="K28" i="9"/>
  <c r="F17" i="9"/>
  <c r="G17" i="9"/>
  <c r="H17" i="9"/>
  <c r="I17" i="9"/>
  <c r="H3" i="9"/>
  <c r="H6" i="9"/>
  <c r="J17" i="9"/>
  <c r="K17" i="9"/>
  <c r="F14" i="9"/>
  <c r="G14" i="9"/>
  <c r="H14" i="9"/>
  <c r="I14" i="9"/>
  <c r="H4" i="9"/>
  <c r="J14" i="9"/>
  <c r="K14" i="9"/>
  <c r="F13" i="9"/>
  <c r="G13" i="9"/>
  <c r="H13" i="9"/>
  <c r="I13" i="9"/>
  <c r="H5" i="9"/>
  <c r="J13" i="9"/>
  <c r="K13" i="9"/>
  <c r="F11" i="9"/>
  <c r="G11" i="9"/>
  <c r="H11" i="9"/>
  <c r="I11" i="9"/>
  <c r="J11" i="9"/>
  <c r="K11" i="9"/>
  <c r="F10" i="9"/>
  <c r="G10" i="9"/>
  <c r="H10" i="9"/>
  <c r="I10" i="9"/>
  <c r="J10" i="9"/>
  <c r="K10" i="9"/>
  <c r="F9" i="9"/>
  <c r="G9" i="9"/>
  <c r="H9" i="9"/>
  <c r="I9" i="9"/>
  <c r="J9" i="9"/>
  <c r="K9" i="9"/>
  <c r="C8" i="12"/>
  <c r="B8" i="12"/>
  <c r="C7" i="12"/>
  <c r="B7" i="12"/>
  <c r="S3" i="11"/>
  <c r="T3" i="11"/>
  <c r="R4" i="11"/>
  <c r="T4" i="11"/>
  <c r="R5" i="11"/>
  <c r="S5" i="11"/>
  <c r="F6" i="11"/>
  <c r="E6" i="11"/>
  <c r="D6" i="11"/>
  <c r="C7" i="11"/>
  <c r="B7" i="11"/>
  <c r="A7" i="11"/>
  <c r="C6" i="11"/>
  <c r="B6" i="11"/>
  <c r="A6" i="11"/>
  <c r="D11" i="10"/>
  <c r="F10" i="10"/>
  <c r="F11" i="10"/>
  <c r="D4" i="10"/>
  <c r="D5" i="10"/>
  <c r="F4" i="10"/>
  <c r="F5" i="10"/>
  <c r="A44" i="9"/>
  <c r="P47" i="9"/>
  <c r="O48" i="9"/>
  <c r="P46" i="9"/>
  <c r="N48" i="9"/>
  <c r="P45" i="9"/>
  <c r="M48" i="9"/>
  <c r="O46" i="9"/>
  <c r="N47" i="9"/>
  <c r="O45" i="9"/>
  <c r="M47" i="9"/>
  <c r="N45" i="9"/>
  <c r="M46" i="9"/>
  <c r="P30" i="9"/>
  <c r="O31" i="9"/>
  <c r="P29" i="9"/>
  <c r="N31" i="9"/>
  <c r="P28" i="9"/>
  <c r="M31" i="9"/>
  <c r="O29" i="9"/>
  <c r="N30" i="9"/>
  <c r="O28" i="9"/>
  <c r="M30" i="9"/>
  <c r="N28" i="9"/>
  <c r="M29" i="9"/>
  <c r="P11" i="9"/>
  <c r="O12" i="9"/>
  <c r="P10" i="9"/>
  <c r="N12" i="9"/>
  <c r="O10" i="9"/>
  <c r="N11" i="9"/>
  <c r="P9" i="9"/>
  <c r="M12" i="9"/>
  <c r="O9" i="9"/>
  <c r="M11" i="9"/>
  <c r="N9" i="9"/>
  <c r="M10" i="9"/>
  <c r="B26" i="9"/>
  <c r="B27" i="9"/>
  <c r="C26" i="9"/>
  <c r="C27" i="9"/>
  <c r="C44" i="9"/>
  <c r="B44" i="9"/>
  <c r="C43" i="9"/>
  <c r="B43" i="9"/>
  <c r="AN41" i="9"/>
  <c r="AM41" i="9"/>
  <c r="AO40" i="9"/>
  <c r="AM40" i="9"/>
  <c r="AO39" i="9"/>
  <c r="AN39" i="9"/>
  <c r="O26" i="8"/>
  <c r="M26" i="8"/>
  <c r="A31" i="8"/>
  <c r="B31" i="8"/>
  <c r="M27" i="8"/>
  <c r="O31" i="8"/>
  <c r="N32" i="8"/>
  <c r="O30" i="8"/>
  <c r="M32" i="8"/>
  <c r="N30" i="8"/>
  <c r="M31" i="8"/>
  <c r="O7" i="8"/>
  <c r="N8" i="8"/>
  <c r="O6" i="8"/>
  <c r="M8" i="8"/>
  <c r="N6" i="8"/>
  <c r="M7" i="8"/>
  <c r="J15" i="8"/>
  <c r="G14" i="8"/>
  <c r="I14" i="8"/>
  <c r="I20" i="8"/>
  <c r="H21" i="8"/>
  <c r="I19" i="8"/>
  <c r="G21" i="8"/>
  <c r="I18" i="8"/>
  <c r="F21" i="8"/>
  <c r="H19" i="8"/>
  <c r="G20" i="8"/>
  <c r="H18" i="8"/>
  <c r="F20" i="8"/>
  <c r="G18" i="8"/>
  <c r="F19" i="8"/>
  <c r="I8" i="8"/>
  <c r="H9" i="8"/>
  <c r="I7" i="8"/>
  <c r="G9" i="8"/>
  <c r="H7" i="8"/>
  <c r="G8" i="8"/>
  <c r="I6" i="8"/>
  <c r="F9" i="8"/>
  <c r="H6" i="8"/>
  <c r="F8" i="8"/>
  <c r="G6" i="8"/>
  <c r="F7" i="8"/>
  <c r="A7" i="7"/>
  <c r="A10" i="7"/>
  <c r="A11" i="7"/>
  <c r="A12" i="7"/>
  <c r="A13" i="7"/>
  <c r="A8" i="7"/>
  <c r="E22" i="7"/>
  <c r="E23" i="7"/>
  <c r="I34" i="7"/>
  <c r="B7" i="7"/>
  <c r="B10" i="7"/>
  <c r="B11" i="7"/>
  <c r="B12" i="7"/>
  <c r="B13" i="7"/>
  <c r="B8" i="7"/>
  <c r="F22" i="7"/>
  <c r="F23" i="7"/>
  <c r="J34" i="7"/>
  <c r="C7" i="7"/>
  <c r="C10" i="7"/>
  <c r="C11" i="7"/>
  <c r="C12" i="7"/>
  <c r="C13" i="7"/>
  <c r="C8" i="7"/>
  <c r="G22" i="7"/>
  <c r="G23" i="7"/>
  <c r="K34" i="7"/>
  <c r="L34" i="7"/>
  <c r="A7" i="4"/>
  <c r="A8" i="4"/>
  <c r="E22" i="4"/>
  <c r="B7" i="4"/>
  <c r="B8" i="4"/>
  <c r="F22" i="4"/>
  <c r="C7" i="4"/>
  <c r="C8" i="4"/>
  <c r="G22" i="4"/>
  <c r="E23" i="4"/>
  <c r="F23" i="4"/>
  <c r="G23" i="4"/>
  <c r="E6" i="7"/>
  <c r="I30" i="7"/>
  <c r="F6" i="7"/>
  <c r="J30" i="7"/>
  <c r="G6" i="7"/>
  <c r="K30" i="7"/>
  <c r="L30" i="7"/>
  <c r="E5" i="7"/>
  <c r="I29" i="7"/>
  <c r="F5" i="7"/>
  <c r="J29" i="7"/>
  <c r="G5" i="7"/>
  <c r="K29" i="7"/>
  <c r="L29" i="7"/>
  <c r="E4" i="7"/>
  <c r="I28" i="7"/>
  <c r="F4" i="7"/>
  <c r="J28" i="7"/>
  <c r="G4" i="7"/>
  <c r="K28" i="7"/>
  <c r="L28" i="7"/>
  <c r="E3" i="7"/>
  <c r="I27" i="7"/>
  <c r="F3" i="7"/>
  <c r="J27" i="7"/>
  <c r="G3" i="7"/>
  <c r="K27" i="7"/>
  <c r="L27" i="7"/>
  <c r="I25" i="7"/>
  <c r="J25" i="7"/>
  <c r="K25" i="7"/>
  <c r="L25" i="7"/>
  <c r="I24" i="7"/>
  <c r="J24" i="7"/>
  <c r="K24" i="7"/>
  <c r="L24" i="7"/>
  <c r="I23" i="7"/>
  <c r="J23" i="7"/>
  <c r="K23" i="7"/>
  <c r="L23" i="7"/>
  <c r="I22" i="7"/>
  <c r="J22" i="7"/>
  <c r="K22" i="7"/>
  <c r="L22" i="7"/>
  <c r="C14" i="6"/>
  <c r="C17" i="6"/>
  <c r="C18" i="6"/>
  <c r="C19" i="6"/>
  <c r="C15" i="6"/>
  <c r="J13" i="6"/>
  <c r="B14" i="6"/>
  <c r="B17" i="6"/>
  <c r="B18" i="6"/>
  <c r="B19" i="6"/>
  <c r="B15" i="6"/>
  <c r="I13" i="6"/>
  <c r="A14" i="6"/>
  <c r="A17" i="6"/>
  <c r="A18" i="6"/>
  <c r="A19" i="6"/>
  <c r="A15" i="6"/>
  <c r="H13" i="6"/>
  <c r="J12" i="6"/>
  <c r="I12" i="6"/>
  <c r="H12" i="6"/>
  <c r="J11" i="6"/>
  <c r="I11" i="6"/>
  <c r="H11" i="6"/>
  <c r="L13" i="6"/>
  <c r="M13" i="6"/>
  <c r="N13" i="6"/>
  <c r="O13" i="6"/>
  <c r="Q13" i="6"/>
  <c r="L12" i="6"/>
  <c r="M12" i="6"/>
  <c r="N12" i="6"/>
  <c r="O12" i="6"/>
  <c r="Q12" i="6"/>
  <c r="L11" i="6"/>
  <c r="M11" i="6"/>
  <c r="N11" i="6"/>
  <c r="O11" i="6"/>
  <c r="Q11" i="6"/>
  <c r="D14" i="6"/>
  <c r="D6" i="6"/>
  <c r="C6" i="6"/>
  <c r="B6" i="6"/>
  <c r="A6" i="6"/>
  <c r="I3" i="6"/>
  <c r="I5" i="6"/>
  <c r="M5" i="6"/>
  <c r="J3" i="6"/>
  <c r="J5" i="6"/>
  <c r="N5" i="6"/>
  <c r="I4" i="6"/>
  <c r="M4" i="6"/>
  <c r="J4" i="6"/>
  <c r="N4" i="6"/>
  <c r="M3" i="6"/>
  <c r="N3" i="6"/>
  <c r="Y43" i="5"/>
  <c r="Y46" i="5"/>
  <c r="Y48" i="5"/>
  <c r="Y49" i="5"/>
  <c r="Y44" i="5"/>
  <c r="Z43" i="5"/>
  <c r="Z46" i="5"/>
  <c r="Z48" i="5"/>
  <c r="Z49" i="5"/>
  <c r="Z44" i="5"/>
  <c r="AP40" i="5"/>
  <c r="AR40" i="5"/>
  <c r="AR39" i="5"/>
  <c r="AR41" i="5"/>
  <c r="AR42" i="5"/>
  <c r="AR44" i="5"/>
  <c r="AQ39" i="5"/>
  <c r="AQ40" i="5"/>
  <c r="AQ41" i="5"/>
  <c r="AQ42" i="5"/>
  <c r="AQ44" i="5"/>
  <c r="AP39" i="5"/>
  <c r="AP41" i="5"/>
  <c r="AP42" i="5"/>
  <c r="AP44" i="5"/>
  <c r="Z26" i="5"/>
  <c r="Z29" i="5"/>
  <c r="Z31" i="5"/>
  <c r="Z32" i="5"/>
  <c r="Z27" i="5"/>
  <c r="AP23" i="5"/>
  <c r="AQ23" i="5"/>
  <c r="AQ22" i="5"/>
  <c r="AQ24" i="5"/>
  <c r="AQ25" i="5"/>
  <c r="AQ27" i="5"/>
  <c r="AP22" i="5"/>
  <c r="AP24" i="5"/>
  <c r="AP25" i="5"/>
  <c r="AP27" i="5"/>
  <c r="AR22" i="5"/>
  <c r="AR23" i="5"/>
  <c r="AR24" i="5"/>
  <c r="AR25" i="5"/>
  <c r="AR27" i="5"/>
  <c r="AQ3" i="5"/>
  <c r="AQ4" i="5"/>
  <c r="AQ5" i="5"/>
  <c r="AQ6" i="5"/>
  <c r="AQ8" i="5"/>
  <c r="AP3" i="5"/>
  <c r="AP4" i="5"/>
  <c r="AP5" i="5"/>
  <c r="AP6" i="5"/>
  <c r="AP8" i="5"/>
  <c r="AR3" i="5"/>
  <c r="AR4" i="5"/>
  <c r="AR5" i="5"/>
  <c r="AR6" i="5"/>
  <c r="AR8" i="5"/>
  <c r="AA43" i="5"/>
  <c r="AA46" i="5"/>
  <c r="AA47" i="5"/>
  <c r="AA48" i="5"/>
  <c r="AA49" i="5"/>
  <c r="AA44" i="5"/>
  <c r="AE40" i="5"/>
  <c r="AI40" i="5"/>
  <c r="AE42" i="5"/>
  <c r="AC42" i="5"/>
  <c r="AI42" i="5"/>
  <c r="AE41" i="5"/>
  <c r="AC41" i="5"/>
  <c r="AI41" i="5"/>
  <c r="AE39" i="5"/>
  <c r="AC39" i="5"/>
  <c r="AI39" i="5"/>
  <c r="AA26" i="5"/>
  <c r="AA29" i="5"/>
  <c r="AA30" i="5"/>
  <c r="AA31" i="5"/>
  <c r="AA32" i="5"/>
  <c r="AA27" i="5"/>
  <c r="AE25" i="5"/>
  <c r="Y26" i="5"/>
  <c r="Y29" i="5"/>
  <c r="Y30" i="5"/>
  <c r="Y31" i="5"/>
  <c r="Y32" i="5"/>
  <c r="Y27" i="5"/>
  <c r="AC25" i="5"/>
  <c r="AI25" i="5"/>
  <c r="AE24" i="5"/>
  <c r="AC24" i="5"/>
  <c r="AI24" i="5"/>
  <c r="AE23" i="5"/>
  <c r="AC23" i="5"/>
  <c r="AI23" i="5"/>
  <c r="AE22" i="5"/>
  <c r="AC22" i="5"/>
  <c r="AI22" i="5"/>
  <c r="AD39" i="5"/>
  <c r="AH39" i="5"/>
  <c r="AH40" i="5"/>
  <c r="AD41" i="5"/>
  <c r="AH41" i="5"/>
  <c r="AD42" i="5"/>
  <c r="AH42" i="5"/>
  <c r="AH44" i="5"/>
  <c r="AG39" i="5"/>
  <c r="AG41" i="5"/>
  <c r="AG42" i="5"/>
  <c r="AG44" i="5"/>
  <c r="AI44" i="5"/>
  <c r="AI27" i="5"/>
  <c r="AD22" i="5"/>
  <c r="AH22" i="5"/>
  <c r="AH23" i="5"/>
  <c r="AD24" i="5"/>
  <c r="AH24" i="5"/>
  <c r="AD25" i="5"/>
  <c r="AH25" i="5"/>
  <c r="AH27" i="5"/>
  <c r="AG22" i="5"/>
  <c r="AG23" i="5"/>
  <c r="AG24" i="5"/>
  <c r="AG25" i="5"/>
  <c r="AG27" i="5"/>
  <c r="B7" i="5"/>
  <c r="B10" i="5"/>
  <c r="B11" i="5"/>
  <c r="B12" i="5"/>
  <c r="B13" i="5"/>
  <c r="B8" i="5"/>
  <c r="F3" i="5"/>
  <c r="C7" i="5"/>
  <c r="C10" i="5"/>
  <c r="C11" i="5"/>
  <c r="C12" i="5"/>
  <c r="C13" i="5"/>
  <c r="C8" i="5"/>
  <c r="G3" i="5"/>
  <c r="Z3" i="5"/>
  <c r="F4" i="5"/>
  <c r="G4" i="5"/>
  <c r="Z4" i="5"/>
  <c r="F5" i="5"/>
  <c r="G5" i="5"/>
  <c r="Z5" i="5"/>
  <c r="F6" i="5"/>
  <c r="G6" i="5"/>
  <c r="Z6" i="5"/>
  <c r="Z8" i="5"/>
  <c r="A7" i="5"/>
  <c r="A10" i="5"/>
  <c r="A11" i="5"/>
  <c r="A12" i="5"/>
  <c r="A13" i="5"/>
  <c r="A8" i="5"/>
  <c r="E3" i="5"/>
  <c r="Y3" i="5"/>
  <c r="E4" i="5"/>
  <c r="Y4" i="5"/>
  <c r="E5" i="5"/>
  <c r="Y5" i="5"/>
  <c r="E6" i="5"/>
  <c r="Y6" i="5"/>
  <c r="Y8" i="5"/>
  <c r="AA3" i="5"/>
  <c r="AA4" i="5"/>
  <c r="AA5" i="5"/>
  <c r="AA6" i="5"/>
  <c r="AA8" i="5"/>
  <c r="A43" i="5"/>
  <c r="A48" i="5"/>
  <c r="A49" i="5"/>
  <c r="A44" i="5"/>
  <c r="O48" i="5"/>
  <c r="P48" i="5"/>
  <c r="Q48" i="5"/>
  <c r="R48" i="5"/>
  <c r="O45" i="5"/>
  <c r="P45" i="5"/>
  <c r="Q45" i="5"/>
  <c r="R45" i="5"/>
  <c r="O44" i="5"/>
  <c r="P44" i="5"/>
  <c r="Q44" i="5"/>
  <c r="R44" i="5"/>
  <c r="O42" i="5"/>
  <c r="P42" i="5"/>
  <c r="Q42" i="5"/>
  <c r="R42" i="5"/>
  <c r="O41" i="5"/>
  <c r="P41" i="5"/>
  <c r="Q41" i="5"/>
  <c r="R41" i="5"/>
  <c r="O40" i="5"/>
  <c r="P40" i="5"/>
  <c r="Q40" i="5"/>
  <c r="R40" i="5"/>
  <c r="O25" i="5"/>
  <c r="O31" i="5"/>
  <c r="P31" i="5"/>
  <c r="Q31" i="5"/>
  <c r="R31" i="5"/>
  <c r="A26" i="5"/>
  <c r="A29" i="5"/>
  <c r="A31" i="5"/>
  <c r="A32" i="5"/>
  <c r="A27" i="5"/>
  <c r="O28" i="5"/>
  <c r="P28" i="5"/>
  <c r="Q28" i="5"/>
  <c r="R28" i="5"/>
  <c r="O27" i="5"/>
  <c r="P27" i="5"/>
  <c r="Q27" i="5"/>
  <c r="R27" i="5"/>
  <c r="P25" i="5"/>
  <c r="Q25" i="5"/>
  <c r="R25" i="5"/>
  <c r="O24" i="5"/>
  <c r="P24" i="5"/>
  <c r="Q24" i="5"/>
  <c r="R24" i="5"/>
  <c r="O23" i="5"/>
  <c r="P23" i="5"/>
  <c r="Q23" i="5"/>
  <c r="R23" i="5"/>
  <c r="Q17" i="5"/>
  <c r="P17" i="5"/>
  <c r="O17" i="5"/>
  <c r="R17" i="5"/>
  <c r="O14" i="5"/>
  <c r="P14" i="5"/>
  <c r="Q14" i="5"/>
  <c r="R14" i="5"/>
  <c r="O13" i="5"/>
  <c r="P13" i="5"/>
  <c r="Q13" i="5"/>
  <c r="R13" i="5"/>
  <c r="O11" i="5"/>
  <c r="P11" i="5"/>
  <c r="Q11" i="5"/>
  <c r="R11" i="5"/>
  <c r="O10" i="5"/>
  <c r="P10" i="5"/>
  <c r="Q10" i="5"/>
  <c r="R10" i="5"/>
  <c r="O9" i="5"/>
  <c r="P9" i="5"/>
  <c r="Q9" i="5"/>
  <c r="R9" i="5"/>
  <c r="E42" i="5"/>
  <c r="E53" i="5"/>
  <c r="E41" i="5"/>
  <c r="E49" i="5"/>
  <c r="E45" i="5"/>
  <c r="C43" i="5"/>
  <c r="C46" i="5"/>
  <c r="C47" i="5"/>
  <c r="C48" i="5"/>
  <c r="C49" i="5"/>
  <c r="C44" i="5"/>
  <c r="G42" i="5"/>
  <c r="B43" i="5"/>
  <c r="B46" i="5"/>
  <c r="B47" i="5"/>
  <c r="B48" i="5"/>
  <c r="B49" i="5"/>
  <c r="B44" i="5"/>
  <c r="F42" i="5"/>
  <c r="G41" i="5"/>
  <c r="F41" i="5"/>
  <c r="G40" i="5"/>
  <c r="F40" i="5"/>
  <c r="G39" i="5"/>
  <c r="F39" i="5"/>
  <c r="F53" i="5"/>
  <c r="G53" i="5"/>
  <c r="H53" i="5"/>
  <c r="E50" i="5"/>
  <c r="F50" i="5"/>
  <c r="G50" i="5"/>
  <c r="H50" i="5"/>
  <c r="F49" i="5"/>
  <c r="G49" i="5"/>
  <c r="H49" i="5"/>
  <c r="E47" i="5"/>
  <c r="F47" i="5"/>
  <c r="G47" i="5"/>
  <c r="H47" i="5"/>
  <c r="E46" i="5"/>
  <c r="F46" i="5"/>
  <c r="G46" i="5"/>
  <c r="H46" i="5"/>
  <c r="F45" i="5"/>
  <c r="G45" i="5"/>
  <c r="H45" i="5"/>
  <c r="E25" i="5"/>
  <c r="E33" i="5"/>
  <c r="E24" i="5"/>
  <c r="E29" i="5"/>
  <c r="E22" i="5"/>
  <c r="E28" i="5"/>
  <c r="E36" i="5"/>
  <c r="B26" i="5"/>
  <c r="B29" i="5"/>
  <c r="B30" i="5"/>
  <c r="B31" i="5"/>
  <c r="B32" i="5"/>
  <c r="B27" i="5"/>
  <c r="F22" i="5"/>
  <c r="F25" i="5"/>
  <c r="F36" i="5"/>
  <c r="C26" i="5"/>
  <c r="C29" i="5"/>
  <c r="C30" i="5"/>
  <c r="C31" i="5"/>
  <c r="C32" i="5"/>
  <c r="C27" i="5"/>
  <c r="G22" i="5"/>
  <c r="G25" i="5"/>
  <c r="G36" i="5"/>
  <c r="H36" i="5"/>
  <c r="F23" i="5"/>
  <c r="F33" i="5"/>
  <c r="G23" i="5"/>
  <c r="G33" i="5"/>
  <c r="H33" i="5"/>
  <c r="E32" i="5"/>
  <c r="F24" i="5"/>
  <c r="F32" i="5"/>
  <c r="G24" i="5"/>
  <c r="G32" i="5"/>
  <c r="H32" i="5"/>
  <c r="E30" i="5"/>
  <c r="F30" i="5"/>
  <c r="G30" i="5"/>
  <c r="H30" i="5"/>
  <c r="F29" i="5"/>
  <c r="G29" i="5"/>
  <c r="H29" i="5"/>
  <c r="F28" i="5"/>
  <c r="G28" i="5"/>
  <c r="H28" i="5"/>
  <c r="E17" i="5"/>
  <c r="F17" i="5"/>
  <c r="G17" i="5"/>
  <c r="H17" i="5"/>
  <c r="E14" i="5"/>
  <c r="F14" i="5"/>
  <c r="G14" i="5"/>
  <c r="H14" i="5"/>
  <c r="E13" i="5"/>
  <c r="F13" i="5"/>
  <c r="G13" i="5"/>
  <c r="H13" i="5"/>
  <c r="E11" i="5"/>
  <c r="F11" i="5"/>
  <c r="G11" i="5"/>
  <c r="H11" i="5"/>
  <c r="E10" i="5"/>
  <c r="F10" i="5"/>
  <c r="G10" i="5"/>
  <c r="H10" i="5"/>
  <c r="E9" i="5"/>
  <c r="F9" i="5"/>
  <c r="G9" i="5"/>
  <c r="H9" i="5"/>
  <c r="L47" i="5"/>
  <c r="K47" i="5"/>
  <c r="J47" i="5"/>
  <c r="M46" i="5"/>
  <c r="K46" i="5"/>
  <c r="J46" i="5"/>
  <c r="M45" i="5"/>
  <c r="L45" i="5"/>
  <c r="J45" i="5"/>
  <c r="M44" i="5"/>
  <c r="L44" i="5"/>
  <c r="K44" i="5"/>
  <c r="V42" i="5"/>
  <c r="U42" i="5"/>
  <c r="T42" i="5"/>
  <c r="AU41" i="5"/>
  <c r="AT41" i="5"/>
  <c r="AL41" i="5"/>
  <c r="AK41" i="5"/>
  <c r="W41" i="5"/>
  <c r="U41" i="5"/>
  <c r="T41" i="5"/>
  <c r="AV40" i="5"/>
  <c r="AT40" i="5"/>
  <c r="AM40" i="5"/>
  <c r="AK40" i="5"/>
  <c r="W40" i="5"/>
  <c r="V40" i="5"/>
  <c r="T40" i="5"/>
  <c r="AV39" i="5"/>
  <c r="AU39" i="5"/>
  <c r="AM39" i="5"/>
  <c r="AL39" i="5"/>
  <c r="W39" i="5"/>
  <c r="V39" i="5"/>
  <c r="U39" i="5"/>
  <c r="L30" i="5"/>
  <c r="K30" i="5"/>
  <c r="J30" i="5"/>
  <c r="M29" i="5"/>
  <c r="K29" i="5"/>
  <c r="J29" i="5"/>
  <c r="M28" i="5"/>
  <c r="L28" i="5"/>
  <c r="J28" i="5"/>
  <c r="M27" i="5"/>
  <c r="L27" i="5"/>
  <c r="K27" i="5"/>
  <c r="V25" i="5"/>
  <c r="U25" i="5"/>
  <c r="T25" i="5"/>
  <c r="AU24" i="5"/>
  <c r="AT24" i="5"/>
  <c r="AL24" i="5"/>
  <c r="AK24" i="5"/>
  <c r="W24" i="5"/>
  <c r="U24" i="5"/>
  <c r="T24" i="5"/>
  <c r="AV23" i="5"/>
  <c r="AT23" i="5"/>
  <c r="AM23" i="5"/>
  <c r="AK23" i="5"/>
  <c r="W23" i="5"/>
  <c r="V23" i="5"/>
  <c r="T23" i="5"/>
  <c r="AV22" i="5"/>
  <c r="AU22" i="5"/>
  <c r="AM22" i="5"/>
  <c r="AL22" i="5"/>
  <c r="W22" i="5"/>
  <c r="V22" i="5"/>
  <c r="U22" i="5"/>
  <c r="V11" i="5"/>
  <c r="U11" i="5"/>
  <c r="T11" i="5"/>
  <c r="L11" i="5"/>
  <c r="K11" i="5"/>
  <c r="J11" i="5"/>
  <c r="W10" i="5"/>
  <c r="U10" i="5"/>
  <c r="T10" i="5"/>
  <c r="M10" i="5"/>
  <c r="K10" i="5"/>
  <c r="J10" i="5"/>
  <c r="W9" i="5"/>
  <c r="V9" i="5"/>
  <c r="T9" i="5"/>
  <c r="M9" i="5"/>
  <c r="L9" i="5"/>
  <c r="J9" i="5"/>
  <c r="W8" i="5"/>
  <c r="V8" i="5"/>
  <c r="U8" i="5"/>
  <c r="M8" i="5"/>
  <c r="L8" i="5"/>
  <c r="K8" i="5"/>
  <c r="AU5" i="5"/>
  <c r="AT5" i="5"/>
  <c r="AD5" i="5"/>
  <c r="AC5" i="5"/>
  <c r="AV4" i="5"/>
  <c r="AT4" i="5"/>
  <c r="AE4" i="5"/>
  <c r="AC4" i="5"/>
  <c r="AV3" i="5"/>
  <c r="AU3" i="5"/>
  <c r="AE3" i="5"/>
  <c r="AD3" i="5"/>
  <c r="I34" i="4"/>
  <c r="J34" i="4"/>
  <c r="K34" i="4"/>
  <c r="L34" i="4"/>
  <c r="G6" i="4"/>
  <c r="K30" i="4"/>
  <c r="F6" i="4"/>
  <c r="J30" i="4"/>
  <c r="E6" i="4"/>
  <c r="I30" i="4"/>
  <c r="G5" i="4"/>
  <c r="K29" i="4"/>
  <c r="F5" i="4"/>
  <c r="J29" i="4"/>
  <c r="E5" i="4"/>
  <c r="I29" i="4"/>
  <c r="G4" i="4"/>
  <c r="K28" i="4"/>
  <c r="F4" i="4"/>
  <c r="J28" i="4"/>
  <c r="E4" i="4"/>
  <c r="I28" i="4"/>
  <c r="G3" i="4"/>
  <c r="K27" i="4"/>
  <c r="F3" i="4"/>
  <c r="J27" i="4"/>
  <c r="E3" i="4"/>
  <c r="I27" i="4"/>
  <c r="L30" i="4"/>
  <c r="L29" i="4"/>
  <c r="L28" i="4"/>
  <c r="L27" i="4"/>
  <c r="I25" i="4"/>
  <c r="J25" i="4"/>
  <c r="K25" i="4"/>
  <c r="L25" i="4"/>
  <c r="I24" i="4"/>
  <c r="J24" i="4"/>
  <c r="K24" i="4"/>
  <c r="L24" i="4"/>
  <c r="I23" i="4"/>
  <c r="J23" i="4"/>
  <c r="K23" i="4"/>
  <c r="L23" i="4"/>
  <c r="I22" i="4"/>
  <c r="J22" i="4"/>
  <c r="K22" i="4"/>
  <c r="L22" i="4"/>
  <c r="C6" i="3"/>
  <c r="C7" i="3"/>
  <c r="J3" i="3"/>
  <c r="J5" i="3"/>
  <c r="N5" i="3"/>
  <c r="B6" i="3"/>
  <c r="B7" i="3"/>
  <c r="I3" i="3"/>
  <c r="I5" i="3"/>
  <c r="M5" i="3"/>
  <c r="A6" i="3"/>
  <c r="A7" i="3"/>
  <c r="H3" i="3"/>
  <c r="H5" i="3"/>
  <c r="L5" i="3"/>
  <c r="O5" i="3"/>
  <c r="Q5" i="3"/>
  <c r="H4" i="3"/>
  <c r="L4" i="3"/>
  <c r="I4" i="3"/>
  <c r="M4" i="3"/>
  <c r="J4" i="3"/>
  <c r="N4" i="3"/>
  <c r="O4" i="3"/>
  <c r="Q4" i="3"/>
  <c r="L3" i="3"/>
  <c r="M3" i="3"/>
  <c r="N3" i="3"/>
  <c r="O3" i="3"/>
  <c r="Q3" i="3"/>
  <c r="Y44" i="1"/>
  <c r="Z44" i="1"/>
  <c r="Y43" i="1"/>
  <c r="Z43" i="1"/>
  <c r="AP40" i="1"/>
  <c r="AR40" i="1"/>
  <c r="AR39" i="1"/>
  <c r="AR41" i="1"/>
  <c r="AR42" i="1"/>
  <c r="AR44" i="1"/>
  <c r="AQ39" i="1"/>
  <c r="AQ40" i="1"/>
  <c r="AQ41" i="1"/>
  <c r="AQ42" i="1"/>
  <c r="AQ44" i="1"/>
  <c r="AP39" i="1"/>
  <c r="AP41" i="1"/>
  <c r="AP42" i="1"/>
  <c r="AP44" i="1"/>
  <c r="AU41" i="1"/>
  <c r="AT41" i="1"/>
  <c r="AV40" i="1"/>
  <c r="AT40" i="1"/>
  <c r="AV39" i="1"/>
  <c r="AU39" i="1"/>
  <c r="AR25" i="1"/>
  <c r="AR24" i="1"/>
  <c r="AR23" i="1"/>
  <c r="AR22" i="1"/>
  <c r="Z26" i="1"/>
  <c r="Z27" i="1"/>
  <c r="AQ23" i="1"/>
  <c r="AP23" i="1"/>
  <c r="AQ25" i="1"/>
  <c r="AP25" i="1"/>
  <c r="AQ24" i="1"/>
  <c r="AP24" i="1"/>
  <c r="AQ22" i="1"/>
  <c r="AP22" i="1"/>
  <c r="AR27" i="1"/>
  <c r="AQ27" i="1"/>
  <c r="AP27" i="1"/>
  <c r="AU24" i="1"/>
  <c r="AT24" i="1"/>
  <c r="AV23" i="1"/>
  <c r="AT23" i="1"/>
  <c r="AV22" i="1"/>
  <c r="AU22" i="1"/>
  <c r="AQ3" i="1"/>
  <c r="AQ4" i="1"/>
  <c r="AQ5" i="1"/>
  <c r="AQ6" i="1"/>
  <c r="AQ8" i="1"/>
  <c r="AU5" i="1"/>
  <c r="AR3" i="1"/>
  <c r="AR4" i="1"/>
  <c r="AR5" i="1"/>
  <c r="AR6" i="1"/>
  <c r="AR8" i="1"/>
  <c r="AT5" i="1"/>
  <c r="AV4" i="1"/>
  <c r="AP3" i="1"/>
  <c r="AP4" i="1"/>
  <c r="AP5" i="1"/>
  <c r="AP6" i="1"/>
  <c r="AP8" i="1"/>
  <c r="AT4" i="1"/>
  <c r="AV3" i="1"/>
  <c r="AU3" i="1"/>
  <c r="AA43" i="1"/>
  <c r="AA44" i="1"/>
  <c r="AE40" i="1"/>
  <c r="AI40" i="1"/>
  <c r="AE42" i="1"/>
  <c r="AD42" i="1"/>
  <c r="AC42" i="1"/>
  <c r="AE41" i="1"/>
  <c r="AD41" i="1"/>
  <c r="AC41" i="1"/>
  <c r="AE39" i="1"/>
  <c r="AD39" i="1"/>
  <c r="AC39" i="1"/>
  <c r="AI39" i="1"/>
  <c r="AI41" i="1"/>
  <c r="AI42" i="1"/>
  <c r="AI44" i="1"/>
  <c r="AH39" i="1"/>
  <c r="AH40" i="1"/>
  <c r="AH41" i="1"/>
  <c r="AH42" i="1"/>
  <c r="AH44" i="1"/>
  <c r="AG39" i="1"/>
  <c r="AG41" i="1"/>
  <c r="AG42" i="1"/>
  <c r="AG44" i="1"/>
  <c r="AL41" i="1"/>
  <c r="AK41" i="1"/>
  <c r="AM40" i="1"/>
  <c r="AK40" i="1"/>
  <c r="AM39" i="1"/>
  <c r="AL39" i="1"/>
  <c r="AA26" i="1"/>
  <c r="AA27" i="1"/>
  <c r="AE23" i="1"/>
  <c r="AH23" i="1"/>
  <c r="Y26" i="1"/>
  <c r="Y27" i="1"/>
  <c r="AC23" i="1"/>
  <c r="AG23" i="1"/>
  <c r="AC22" i="1"/>
  <c r="AD22" i="1"/>
  <c r="AG22" i="1"/>
  <c r="AC24" i="1"/>
  <c r="AD24" i="1"/>
  <c r="AG24" i="1"/>
  <c r="AC25" i="1"/>
  <c r="AD25" i="1"/>
  <c r="AG25" i="1"/>
  <c r="AG27" i="1"/>
  <c r="AK23" i="1"/>
  <c r="AL22" i="1"/>
  <c r="AE22" i="1"/>
  <c r="AI22" i="1"/>
  <c r="AI23" i="1"/>
  <c r="AE24" i="1"/>
  <c r="AI24" i="1"/>
  <c r="AE25" i="1"/>
  <c r="AI25" i="1"/>
  <c r="AI27" i="1"/>
  <c r="AK24" i="1"/>
  <c r="AM22" i="1"/>
  <c r="AH22" i="1"/>
  <c r="AH24" i="1"/>
  <c r="AH25" i="1"/>
  <c r="AH27" i="1"/>
  <c r="AL24" i="1"/>
  <c r="AM23" i="1"/>
  <c r="B7" i="1"/>
  <c r="B8" i="1"/>
  <c r="F3" i="1"/>
  <c r="C7" i="1"/>
  <c r="C8" i="1"/>
  <c r="G3" i="1"/>
  <c r="Z3" i="1"/>
  <c r="F4" i="1"/>
  <c r="G4" i="1"/>
  <c r="Z4" i="1"/>
  <c r="F5" i="1"/>
  <c r="G5" i="1"/>
  <c r="Z5" i="1"/>
  <c r="F6" i="1"/>
  <c r="G6" i="1"/>
  <c r="Z6" i="1"/>
  <c r="Z8" i="1"/>
  <c r="AD5" i="1"/>
  <c r="AE4" i="1"/>
  <c r="A7" i="1"/>
  <c r="A8" i="1"/>
  <c r="E3" i="1"/>
  <c r="AA3" i="1"/>
  <c r="E4" i="1"/>
  <c r="AA4" i="1"/>
  <c r="E5" i="1"/>
  <c r="AA5" i="1"/>
  <c r="E6" i="1"/>
  <c r="AA6" i="1"/>
  <c r="AA8" i="1"/>
  <c r="AC5" i="1"/>
  <c r="AE3" i="1"/>
  <c r="Y3" i="1"/>
  <c r="Y4" i="1"/>
  <c r="Y5" i="1"/>
  <c r="Y6" i="1"/>
  <c r="Y8" i="1"/>
  <c r="AC4" i="1"/>
  <c r="AD3" i="1"/>
  <c r="A43" i="1"/>
  <c r="A44" i="1"/>
  <c r="O44" i="1"/>
  <c r="O48" i="1"/>
  <c r="O40" i="1"/>
  <c r="P48" i="1"/>
  <c r="Q48" i="1"/>
  <c r="R48" i="1"/>
  <c r="O45" i="1"/>
  <c r="P45" i="1"/>
  <c r="Q45" i="1"/>
  <c r="R45" i="1"/>
  <c r="P44" i="1"/>
  <c r="Q44" i="1"/>
  <c r="R44" i="1"/>
  <c r="O42" i="1"/>
  <c r="P42" i="1"/>
  <c r="Q42" i="1"/>
  <c r="R42" i="1"/>
  <c r="V42" i="1"/>
  <c r="U42" i="1"/>
  <c r="T42" i="1"/>
  <c r="W41" i="1"/>
  <c r="O41" i="1"/>
  <c r="P41" i="1"/>
  <c r="Q41" i="1"/>
  <c r="R41" i="1"/>
  <c r="U41" i="1"/>
  <c r="T41" i="1"/>
  <c r="W40" i="1"/>
  <c r="V40" i="1"/>
  <c r="P40" i="1"/>
  <c r="Q40" i="1"/>
  <c r="R40" i="1"/>
  <c r="T40" i="1"/>
  <c r="W39" i="1"/>
  <c r="V39" i="1"/>
  <c r="U39" i="1"/>
  <c r="O25" i="1"/>
  <c r="P25" i="1"/>
  <c r="Q25" i="1"/>
  <c r="R25" i="1"/>
  <c r="V25" i="1"/>
  <c r="P28" i="1"/>
  <c r="Q28" i="1"/>
  <c r="A26" i="1"/>
  <c r="A27" i="1"/>
  <c r="O28" i="1"/>
  <c r="R28" i="1"/>
  <c r="U25" i="1"/>
  <c r="O31" i="1"/>
  <c r="P31" i="1"/>
  <c r="Q31" i="1"/>
  <c r="R31" i="1"/>
  <c r="T25" i="1"/>
  <c r="W24" i="1"/>
  <c r="O24" i="1"/>
  <c r="P24" i="1"/>
  <c r="Q24" i="1"/>
  <c r="R24" i="1"/>
  <c r="U24" i="1"/>
  <c r="O27" i="1"/>
  <c r="P27" i="1"/>
  <c r="Q27" i="1"/>
  <c r="R27" i="1"/>
  <c r="T24" i="1"/>
  <c r="W23" i="1"/>
  <c r="V23" i="1"/>
  <c r="O23" i="1"/>
  <c r="P23" i="1"/>
  <c r="Q23" i="1"/>
  <c r="R23" i="1"/>
  <c r="T23" i="1"/>
  <c r="W22" i="1"/>
  <c r="V22" i="1"/>
  <c r="U22" i="1"/>
  <c r="O11" i="1"/>
  <c r="P11" i="1"/>
  <c r="Q11" i="1"/>
  <c r="R11" i="1"/>
  <c r="V11" i="1"/>
  <c r="O14" i="1"/>
  <c r="P14" i="1"/>
  <c r="Q14" i="1"/>
  <c r="R14" i="1"/>
  <c r="U11" i="1"/>
  <c r="O17" i="1"/>
  <c r="P17" i="1"/>
  <c r="Q17" i="1"/>
  <c r="R17" i="1"/>
  <c r="T11" i="1"/>
  <c r="W10" i="1"/>
  <c r="O10" i="1"/>
  <c r="P10" i="1"/>
  <c r="Q10" i="1"/>
  <c r="R10" i="1"/>
  <c r="U10" i="1"/>
  <c r="O13" i="1"/>
  <c r="P13" i="1"/>
  <c r="Q13" i="1"/>
  <c r="R13" i="1"/>
  <c r="T10" i="1"/>
  <c r="W9" i="1"/>
  <c r="V9" i="1"/>
  <c r="O9" i="1"/>
  <c r="P9" i="1"/>
  <c r="Q9" i="1"/>
  <c r="R9" i="1"/>
  <c r="T9" i="1"/>
  <c r="W8" i="1"/>
  <c r="V8" i="1"/>
  <c r="U8" i="1"/>
  <c r="E25" i="1"/>
  <c r="E33" i="1"/>
  <c r="E22" i="1"/>
  <c r="E36" i="1"/>
  <c r="E24" i="1"/>
  <c r="E29" i="1"/>
  <c r="E28" i="1"/>
  <c r="E32" i="1"/>
  <c r="E42" i="1"/>
  <c r="E41" i="1"/>
  <c r="E50" i="1"/>
  <c r="E46" i="1"/>
  <c r="B26" i="1"/>
  <c r="B27" i="1"/>
  <c r="F39" i="1"/>
  <c r="E53" i="1"/>
  <c r="F42" i="1"/>
  <c r="F53" i="1"/>
  <c r="C26" i="1"/>
  <c r="C27" i="1"/>
  <c r="G39" i="1"/>
  <c r="G42" i="1"/>
  <c r="G53" i="1"/>
  <c r="H53" i="1"/>
  <c r="F40" i="1"/>
  <c r="F50" i="1"/>
  <c r="G40" i="1"/>
  <c r="G50" i="1"/>
  <c r="H50" i="1"/>
  <c r="E49" i="1"/>
  <c r="F41" i="1"/>
  <c r="F49" i="1"/>
  <c r="G41" i="1"/>
  <c r="G49" i="1"/>
  <c r="H49" i="1"/>
  <c r="E47" i="1"/>
  <c r="F47" i="1"/>
  <c r="G47" i="1"/>
  <c r="H47" i="1"/>
  <c r="L47" i="1"/>
  <c r="K47" i="1"/>
  <c r="J47" i="1"/>
  <c r="M46" i="1"/>
  <c r="F46" i="1"/>
  <c r="G46" i="1"/>
  <c r="H46" i="1"/>
  <c r="K46" i="1"/>
  <c r="J46" i="1"/>
  <c r="M45" i="1"/>
  <c r="L45" i="1"/>
  <c r="F45" i="1"/>
  <c r="G45" i="1"/>
  <c r="H45" i="1"/>
  <c r="J45" i="1"/>
  <c r="M44" i="1"/>
  <c r="L44" i="1"/>
  <c r="K44" i="1"/>
  <c r="C44" i="1"/>
  <c r="B44" i="1"/>
  <c r="C43" i="1"/>
  <c r="B43" i="1"/>
  <c r="E30" i="1"/>
  <c r="F24" i="1"/>
  <c r="F25" i="1"/>
  <c r="F30" i="1"/>
  <c r="G24" i="1"/>
  <c r="G25" i="1"/>
  <c r="G30" i="1"/>
  <c r="H30" i="1"/>
  <c r="L30" i="1"/>
  <c r="F23" i="1"/>
  <c r="F33" i="1"/>
  <c r="G23" i="1"/>
  <c r="G33" i="1"/>
  <c r="H33" i="1"/>
  <c r="K30" i="1"/>
  <c r="F22" i="1"/>
  <c r="F36" i="1"/>
  <c r="G22" i="1"/>
  <c r="G36" i="1"/>
  <c r="H36" i="1"/>
  <c r="J30" i="1"/>
  <c r="M29" i="1"/>
  <c r="F29" i="1"/>
  <c r="G29" i="1"/>
  <c r="H29" i="1"/>
  <c r="K29" i="1"/>
  <c r="F32" i="1"/>
  <c r="G32" i="1"/>
  <c r="H32" i="1"/>
  <c r="J29" i="1"/>
  <c r="M28" i="1"/>
  <c r="L28" i="1"/>
  <c r="F28" i="1"/>
  <c r="G28" i="1"/>
  <c r="H28" i="1"/>
  <c r="J28" i="1"/>
  <c r="M27" i="1"/>
  <c r="L27" i="1"/>
  <c r="K27" i="1"/>
  <c r="E17" i="1"/>
  <c r="F17" i="1"/>
  <c r="G17" i="1"/>
  <c r="H17" i="1"/>
  <c r="J11" i="1"/>
  <c r="M8" i="1"/>
  <c r="E13" i="1"/>
  <c r="F13" i="1"/>
  <c r="G13" i="1"/>
  <c r="H13" i="1"/>
  <c r="J10" i="1"/>
  <c r="L8" i="1"/>
  <c r="E11" i="1"/>
  <c r="F11" i="1"/>
  <c r="G11" i="1"/>
  <c r="H11" i="1"/>
  <c r="L11" i="1"/>
  <c r="M10" i="1"/>
  <c r="E10" i="1"/>
  <c r="F10" i="1"/>
  <c r="G10" i="1"/>
  <c r="H10" i="1"/>
  <c r="K10" i="1"/>
  <c r="E9" i="1"/>
  <c r="F9" i="1"/>
  <c r="G9" i="1"/>
  <c r="H9" i="1"/>
  <c r="J9" i="1"/>
  <c r="E14" i="1"/>
  <c r="F14" i="1"/>
  <c r="G14" i="1"/>
  <c r="H14" i="1"/>
  <c r="K11" i="1"/>
  <c r="M9" i="1"/>
  <c r="L9" i="1"/>
  <c r="K8" i="1"/>
  <c r="H5" i="6"/>
  <c r="H3" i="6"/>
  <c r="L5" i="6"/>
  <c r="O5" i="6"/>
  <c r="Q5" i="6"/>
  <c r="H4" i="6"/>
  <c r="L4" i="6"/>
  <c r="O4" i="6"/>
  <c r="Q4" i="6"/>
  <c r="L3" i="6"/>
  <c r="O3" i="6"/>
  <c r="Q3" i="6"/>
</calcChain>
</file>

<file path=xl/sharedStrings.xml><?xml version="1.0" encoding="utf-8"?>
<sst xmlns="http://schemas.openxmlformats.org/spreadsheetml/2006/main" count="34" uniqueCount="15">
  <si>
    <t>BY ROWS - NORMALIZED</t>
  </si>
  <si>
    <t>BY ROWS - NOT NORMALIZED</t>
  </si>
  <si>
    <t>BY COLUMNS - NORMALIZED</t>
  </si>
  <si>
    <t>BY COLUMNS - NOT NORMALIZED</t>
  </si>
  <si>
    <t>a</t>
  </si>
  <si>
    <t>b</t>
  </si>
  <si>
    <t>c</t>
  </si>
  <si>
    <t>ab</t>
  </si>
  <si>
    <t>intersection</t>
  </si>
  <si>
    <t>union</t>
  </si>
  <si>
    <t>ac</t>
  </si>
  <si>
    <t>bc</t>
  </si>
  <si>
    <t>BY ROWS</t>
  </si>
  <si>
    <t>BY COLUMNS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</si>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</sst>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/>
    <xf numFmtId="16" fontId="0" fillId="0" borderId="0" xfId="0" quotePrefix="1" applyNumberFormat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>
        <v>0</v>
      </c>
      <c r="B3">
        <v>0</v>
      </c>
      <c r="C3">
        <v>0</v>
      </c>
    </row>
    <row r="4" spans="1:3" x14ac:dyDescent="0.2">
      <c r="A4">
        <v>0</v>
      </c>
      <c r="B4">
        <v>1</v>
      </c>
      <c r="C4">
        <v>1</v>
      </c>
    </row>
    <row r="5" spans="1:3" x14ac:dyDescent="0.2">
      <c r="A5">
        <v>1</v>
      </c>
      <c r="B5">
        <v>3</v>
      </c>
      <c r="C5">
        <v>1</v>
      </c>
    </row>
    <row r="9" spans="1:3" x14ac:dyDescent="0.2">
      <c r="A9">
        <v>0</v>
      </c>
      <c r="B9">
        <v>0</v>
      </c>
      <c r="C9">
        <v>0</v>
      </c>
    </row>
    <row r="10" spans="1:3" x14ac:dyDescent="0.2">
      <c r="B10">
        <v>1</v>
      </c>
      <c r="C10">
        <v>1</v>
      </c>
    </row>
    <row r="11" spans="1:3" x14ac:dyDescent="0.2">
      <c r="A11">
        <v>1</v>
      </c>
      <c r="B11">
        <v>3</v>
      </c>
      <c r="C11">
        <v>1</v>
      </c>
    </row>
    <row r="14" spans="1:3" x14ac:dyDescent="0.2">
      <c r="B14">
        <v>0</v>
      </c>
      <c r="C14">
        <v>0</v>
      </c>
    </row>
    <row r="15" spans="1:3" x14ac:dyDescent="0.2">
      <c r="B15">
        <v>1</v>
      </c>
      <c r="C15">
        <v>1</v>
      </c>
    </row>
    <row r="16" spans="1:3" x14ac:dyDescent="0.2">
      <c r="A16">
        <v>1</v>
      </c>
      <c r="B16">
        <v>3</v>
      </c>
      <c r="C16">
        <v>1</v>
      </c>
    </row>
    <row r="19" spans="1:3" x14ac:dyDescent="0.2">
      <c r="B19">
        <v>0</v>
      </c>
      <c r="C19">
        <v>0</v>
      </c>
    </row>
    <row r="20" spans="1:3" x14ac:dyDescent="0.2">
      <c r="B20">
        <v>1</v>
      </c>
      <c r="C20">
        <v>1</v>
      </c>
    </row>
    <row r="21" spans="1:3" x14ac:dyDescent="0.2">
      <c r="A21">
        <v>0</v>
      </c>
      <c r="B21">
        <v>1</v>
      </c>
      <c r="C21">
        <v>1</v>
      </c>
    </row>
    <row r="22" spans="1:3" x14ac:dyDescent="0.2">
      <c r="A22">
        <v>1</v>
      </c>
      <c r="B22">
        <v>3</v>
      </c>
      <c r="C2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T4" sqref="T4"/>
    </sheetView>
  </sheetViews>
  <sheetFormatPr baseColWidth="10" defaultRowHeight="16" x14ac:dyDescent="0.2"/>
  <sheetData>
    <row r="2" spans="1:20" x14ac:dyDescent="0.2">
      <c r="G2" t="s">
        <v>14</v>
      </c>
    </row>
    <row r="3" spans="1:20" x14ac:dyDescent="0.2">
      <c r="A3">
        <v>1</v>
      </c>
      <c r="B3">
        <v>3</v>
      </c>
      <c r="C3">
        <v>2</v>
      </c>
      <c r="D3">
        <v>1</v>
      </c>
      <c r="E3">
        <v>0</v>
      </c>
      <c r="F3">
        <v>0</v>
      </c>
      <c r="G3">
        <f>SQRT(15)</f>
        <v>3.872983346207417</v>
      </c>
      <c r="I3">
        <f>A3*A4</f>
        <v>-1</v>
      </c>
      <c r="J3">
        <f t="shared" ref="J3:J4" si="0">B3*B4</f>
        <v>15</v>
      </c>
      <c r="K3">
        <f t="shared" ref="K3:K4" si="1">C3*C4</f>
        <v>0</v>
      </c>
      <c r="L3">
        <f>SUM(I3:K3)</f>
        <v>14</v>
      </c>
      <c r="M3">
        <f>L3</f>
        <v>14</v>
      </c>
      <c r="N3">
        <f>M3/G3/G4</f>
        <v>0.68313005106397318</v>
      </c>
      <c r="O3">
        <f>1-N3</f>
        <v>0.31686994893602682</v>
      </c>
      <c r="R3">
        <v>0</v>
      </c>
      <c r="S3">
        <f>O3</f>
        <v>0.31686994893602682</v>
      </c>
      <c r="T3">
        <f>O5</f>
        <v>0.191709623134524</v>
      </c>
    </row>
    <row r="4" spans="1:20" x14ac:dyDescent="0.2">
      <c r="A4">
        <v>-1</v>
      </c>
      <c r="B4">
        <v>5</v>
      </c>
      <c r="C4">
        <v>0</v>
      </c>
      <c r="D4">
        <v>0</v>
      </c>
      <c r="E4">
        <v>1</v>
      </c>
      <c r="F4">
        <v>1</v>
      </c>
      <c r="G4">
        <f>SQRT(28)</f>
        <v>5.2915026221291814</v>
      </c>
      <c r="I4">
        <f t="shared" ref="I4" si="2">A4*A5</f>
        <v>-1</v>
      </c>
      <c r="J4">
        <f t="shared" si="0"/>
        <v>5</v>
      </c>
      <c r="K4">
        <f t="shared" si="1"/>
        <v>0</v>
      </c>
      <c r="L4">
        <f t="shared" ref="L4:L5" si="3">SUM(I4:K4)</f>
        <v>4</v>
      </c>
      <c r="M4">
        <f>L4+1</f>
        <v>5</v>
      </c>
      <c r="N4">
        <f>M4/G4/G5</f>
        <v>0.42257712736425829</v>
      </c>
      <c r="O4">
        <f t="shared" ref="O4:O5" si="4">1-N4</f>
        <v>0.57742287263574177</v>
      </c>
      <c r="R4">
        <f>O3</f>
        <v>0.31686994893602682</v>
      </c>
      <c r="S4">
        <v>0</v>
      </c>
      <c r="T4">
        <f>O4</f>
        <v>0.57742287263574177</v>
      </c>
    </row>
    <row r="5" spans="1:20" x14ac:dyDescent="0.2">
      <c r="A5">
        <v>1</v>
      </c>
      <c r="B5">
        <v>1</v>
      </c>
      <c r="C5">
        <v>1</v>
      </c>
      <c r="D5">
        <v>1</v>
      </c>
      <c r="E5">
        <v>3</v>
      </c>
      <c r="F5">
        <v>0</v>
      </c>
      <c r="G5">
        <f>SQRT(5)</f>
        <v>2.2360679774997898</v>
      </c>
      <c r="I5">
        <f>A3*A5</f>
        <v>1</v>
      </c>
      <c r="J5">
        <f t="shared" ref="J5:K5" si="5">B3*B5</f>
        <v>3</v>
      </c>
      <c r="K5">
        <f t="shared" si="5"/>
        <v>2</v>
      </c>
      <c r="L5">
        <f t="shared" si="3"/>
        <v>6</v>
      </c>
      <c r="M5">
        <f>L5+1</f>
        <v>7</v>
      </c>
      <c r="N5">
        <f>M5/G3/G5</f>
        <v>0.808290376865476</v>
      </c>
      <c r="O5">
        <f t="shared" si="4"/>
        <v>0.191709623134524</v>
      </c>
      <c r="R5">
        <f>O5</f>
        <v>0.191709623134524</v>
      </c>
      <c r="S5">
        <f>O4</f>
        <v>0.57742287263574177</v>
      </c>
      <c r="T5">
        <v>0</v>
      </c>
    </row>
    <row r="6" spans="1:20" x14ac:dyDescent="0.2">
      <c r="A6">
        <f>AVERAGE(A3:A5)</f>
        <v>0.33333333333333331</v>
      </c>
      <c r="B6">
        <f t="shared" ref="B6:C6" si="6">AVERAGE(B3:B5)</f>
        <v>3</v>
      </c>
      <c r="C6">
        <f t="shared" si="6"/>
        <v>1</v>
      </c>
      <c r="D6" s="4">
        <f>2/3</f>
        <v>0.66666666666666663</v>
      </c>
      <c r="E6" s="4">
        <f>2/3</f>
        <v>0.66666666666666663</v>
      </c>
      <c r="F6" s="4">
        <f>1/3</f>
        <v>0.33333333333333331</v>
      </c>
    </row>
    <row r="7" spans="1:20" x14ac:dyDescent="0.2">
      <c r="A7">
        <f>_xlfn.VAR.P(A3:A5)</f>
        <v>0.88888888888888884</v>
      </c>
      <c r="B7">
        <f t="shared" ref="B7:C7" si="7">_xlfn.VAR.P(B3:B5)</f>
        <v>2.6666666666666665</v>
      </c>
      <c r="C7">
        <f t="shared" si="7"/>
        <v>0.66666666666666663</v>
      </c>
      <c r="D7">
        <v>-1</v>
      </c>
      <c r="E7">
        <v>-1</v>
      </c>
      <c r="F7">
        <v>-1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5"/>
  <sheetViews>
    <sheetView workbookViewId="0">
      <selection activeCell="G22" sqref="G22"/>
    </sheetView>
  </sheetViews>
  <sheetFormatPr baseColWidth="10" defaultRowHeight="16" x14ac:dyDescent="0.2"/>
  <sheetData>
    <row r="3" spans="1:8" x14ac:dyDescent="0.2">
      <c r="A3">
        <v>1</v>
      </c>
      <c r="B3">
        <v>3</v>
      </c>
      <c r="C3">
        <v>2</v>
      </c>
      <c r="E3">
        <f>A3^2</f>
        <v>1</v>
      </c>
      <c r="F3">
        <f t="shared" ref="F3:G6" si="0">B3^2</f>
        <v>9</v>
      </c>
      <c r="G3">
        <f t="shared" si="0"/>
        <v>4</v>
      </c>
      <c r="H3">
        <f>SQRT(SUM(E3:G3))</f>
        <v>3.7416573867739413</v>
      </c>
    </row>
    <row r="4" spans="1:8" x14ac:dyDescent="0.2">
      <c r="B4">
        <v>5</v>
      </c>
      <c r="C4">
        <v>0</v>
      </c>
      <c r="E4">
        <f>A7^2 + A8</f>
        <v>17</v>
      </c>
      <c r="F4">
        <f t="shared" si="0"/>
        <v>25</v>
      </c>
      <c r="G4">
        <f t="shared" si="0"/>
        <v>0</v>
      </c>
      <c r="H4">
        <f t="shared" ref="H4:H6" si="1">SQRT(SUM(E4:G4))</f>
        <v>6.4807406984078604</v>
      </c>
    </row>
    <row r="5" spans="1:8" x14ac:dyDescent="0.2">
      <c r="A5">
        <v>1</v>
      </c>
      <c r="B5">
        <v>1</v>
      </c>
      <c r="C5">
        <v>1</v>
      </c>
      <c r="E5">
        <f t="shared" ref="E5:E6" si="2">A5^2</f>
        <v>1</v>
      </c>
      <c r="F5">
        <f t="shared" si="0"/>
        <v>1</v>
      </c>
      <c r="G5">
        <f t="shared" si="0"/>
        <v>1</v>
      </c>
      <c r="H5">
        <f t="shared" si="1"/>
        <v>1.7320508075688772</v>
      </c>
    </row>
    <row r="6" spans="1:8" x14ac:dyDescent="0.2">
      <c r="A6">
        <v>7</v>
      </c>
      <c r="B6">
        <v>2</v>
      </c>
      <c r="C6">
        <v>3</v>
      </c>
      <c r="E6">
        <f t="shared" si="2"/>
        <v>49</v>
      </c>
      <c r="F6">
        <f t="shared" si="0"/>
        <v>4</v>
      </c>
      <c r="G6">
        <f t="shared" si="0"/>
        <v>9</v>
      </c>
      <c r="H6">
        <f t="shared" si="1"/>
        <v>7.8740078740118111</v>
      </c>
    </row>
    <row r="7" spans="1:8" x14ac:dyDescent="0.2">
      <c r="A7">
        <f>AVERAGE(A3:A6)</f>
        <v>3</v>
      </c>
      <c r="B7">
        <f t="shared" ref="B7:C7" si="3">AVERAGE(B3:B6)</f>
        <v>2.75</v>
      </c>
      <c r="C7">
        <f t="shared" si="3"/>
        <v>1.5</v>
      </c>
    </row>
    <row r="8" spans="1:8" x14ac:dyDescent="0.2">
      <c r="A8">
        <f>_xlfn.VAR.P(A3:A6)</f>
        <v>8</v>
      </c>
      <c r="B8">
        <f t="shared" ref="B8:C8" si="4">_xlfn.VAR.P(B3:B6)</f>
        <v>2.1875</v>
      </c>
      <c r="C8">
        <f t="shared" si="4"/>
        <v>1.25</v>
      </c>
    </row>
    <row r="22" spans="1:14" x14ac:dyDescent="0.2">
      <c r="A22">
        <v>2</v>
      </c>
      <c r="B22">
        <v>1</v>
      </c>
      <c r="C22">
        <v>3</v>
      </c>
      <c r="E22">
        <f>A22^2</f>
        <v>4</v>
      </c>
      <c r="F22">
        <f t="shared" ref="F22:F23" si="5">B22^2</f>
        <v>1</v>
      </c>
      <c r="G22">
        <f t="shared" ref="G22:G23" si="6">C22^2</f>
        <v>9</v>
      </c>
      <c r="H22">
        <f>SQRT(SUM(E22:G22))</f>
        <v>3.7416573867739413</v>
      </c>
      <c r="J22">
        <f>A$22*A3</f>
        <v>2</v>
      </c>
      <c r="K22">
        <f t="shared" ref="K22:L22" si="7">B$22*B3</f>
        <v>3</v>
      </c>
      <c r="L22">
        <f t="shared" si="7"/>
        <v>6</v>
      </c>
      <c r="M22">
        <f>SUM(J22:L22)/H$22/H3</f>
        <v>0.78571428571428581</v>
      </c>
      <c r="N22">
        <f>1-M22</f>
        <v>0.21428571428571419</v>
      </c>
    </row>
    <row r="23" spans="1:14" x14ac:dyDescent="0.2">
      <c r="B23">
        <v>2</v>
      </c>
      <c r="C23">
        <v>2</v>
      </c>
      <c r="E23">
        <f>A7^2 + A8</f>
        <v>17</v>
      </c>
      <c r="F23">
        <f t="shared" si="5"/>
        <v>4</v>
      </c>
      <c r="G23">
        <f t="shared" si="6"/>
        <v>4</v>
      </c>
      <c r="H23">
        <f t="shared" ref="H23" si="8">SQRT(SUM(E23:G23))</f>
        <v>5</v>
      </c>
      <c r="J23">
        <f>A$22*A$7</f>
        <v>6</v>
      </c>
      <c r="K23">
        <f t="shared" ref="K23:L23" si="9">B$22*B4</f>
        <v>5</v>
      </c>
      <c r="L23">
        <f t="shared" si="9"/>
        <v>0</v>
      </c>
      <c r="M23">
        <f t="shared" ref="M23:M25" si="10">SUM(J23:L23)/H$22/H4</f>
        <v>0.45363235436327742</v>
      </c>
      <c r="N23">
        <f t="shared" ref="N23:N25" si="11">1-M23</f>
        <v>0.54636764563672258</v>
      </c>
    </row>
    <row r="24" spans="1:14" x14ac:dyDescent="0.2">
      <c r="J24">
        <f t="shared" ref="J24:L24" si="12">A$22*A5</f>
        <v>2</v>
      </c>
      <c r="K24">
        <f t="shared" si="12"/>
        <v>1</v>
      </c>
      <c r="L24">
        <f t="shared" si="12"/>
        <v>3</v>
      </c>
      <c r="M24">
        <f t="shared" si="10"/>
        <v>0.92582009977255153</v>
      </c>
      <c r="N24">
        <f t="shared" si="11"/>
        <v>7.417990022744847E-2</v>
      </c>
    </row>
    <row r="25" spans="1:14" x14ac:dyDescent="0.2">
      <c r="J25">
        <f t="shared" ref="J25:L25" si="13">A$22*A6</f>
        <v>14</v>
      </c>
      <c r="K25">
        <f t="shared" si="13"/>
        <v>2</v>
      </c>
      <c r="L25">
        <f t="shared" si="13"/>
        <v>9</v>
      </c>
      <c r="M25">
        <f t="shared" si="10"/>
        <v>0.8485552916276633</v>
      </c>
      <c r="N25">
        <f t="shared" si="11"/>
        <v>0.1514447083723367</v>
      </c>
    </row>
    <row r="27" spans="1:14" x14ac:dyDescent="0.2">
      <c r="J27">
        <f>A$7*A3</f>
        <v>3</v>
      </c>
      <c r="K27">
        <f t="shared" ref="K27:L27" si="14">B$23*B3</f>
        <v>6</v>
      </c>
      <c r="L27">
        <f t="shared" si="14"/>
        <v>4</v>
      </c>
      <c r="M27">
        <f>SUM(J27:L27)/H$23/H3</f>
        <v>0.69487922897230348</v>
      </c>
      <c r="N27">
        <f>1-M27</f>
        <v>0.30512077102769652</v>
      </c>
    </row>
    <row r="28" spans="1:14" x14ac:dyDescent="0.2">
      <c r="J28">
        <f>A$7^2</f>
        <v>9</v>
      </c>
      <c r="K28">
        <f t="shared" ref="K28:L28" si="15">B$23*B4</f>
        <v>10</v>
      </c>
      <c r="L28">
        <f t="shared" si="15"/>
        <v>0</v>
      </c>
      <c r="M28">
        <f t="shared" ref="M28:M30" si="16">SUM(J28:L28)/H$23/H4</f>
        <v>0.58635272985594922</v>
      </c>
      <c r="N28">
        <f t="shared" ref="N28:N30" si="17">1-M28</f>
        <v>0.41364727014405078</v>
      </c>
    </row>
    <row r="29" spans="1:14" x14ac:dyDescent="0.2">
      <c r="J29">
        <f t="shared" ref="J29:J30" si="18">A$7*A5</f>
        <v>3</v>
      </c>
      <c r="K29">
        <f t="shared" ref="K29:L29" si="19">B$23*B5</f>
        <v>2</v>
      </c>
      <c r="L29">
        <f t="shared" si="19"/>
        <v>2</v>
      </c>
      <c r="M29">
        <f t="shared" si="16"/>
        <v>0.80829037686547611</v>
      </c>
      <c r="N29">
        <f t="shared" si="17"/>
        <v>0.19170962313452389</v>
      </c>
    </row>
    <row r="30" spans="1:14" x14ac:dyDescent="0.2">
      <c r="J30">
        <f t="shared" si="18"/>
        <v>21</v>
      </c>
      <c r="K30">
        <f t="shared" ref="K30:L30" si="20">B$23*B6</f>
        <v>4</v>
      </c>
      <c r="L30">
        <f t="shared" si="20"/>
        <v>6</v>
      </c>
      <c r="M30">
        <f t="shared" si="16"/>
        <v>0.78740078740118113</v>
      </c>
      <c r="N30">
        <f t="shared" si="17"/>
        <v>0.21259921259881887</v>
      </c>
    </row>
    <row r="33" spans="5:5" x14ac:dyDescent="0.2">
      <c r="E33">
        <f>2*A7+B22*B23+C22*C23</f>
        <v>14</v>
      </c>
    </row>
    <row r="34" spans="5:5" x14ac:dyDescent="0.2">
      <c r="E34">
        <f>E33/H22/H23</f>
        <v>0.74833147735478822</v>
      </c>
    </row>
    <row r="35" spans="5:5" x14ac:dyDescent="0.2">
      <c r="E35">
        <f>1-E34</f>
        <v>0.25166852264521178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L22" sqref="L22"/>
    </sheetView>
  </sheetViews>
  <sheetFormatPr baseColWidth="10" defaultRowHeight="16" x14ac:dyDescent="0.2"/>
  <cols>
    <col min="4" max="4" width="10.83203125" style="1"/>
  </cols>
  <sheetData>
    <row r="1" spans="1:15" x14ac:dyDescent="0.2">
      <c r="A1" t="s">
        <v>4</v>
      </c>
      <c r="B1" t="s">
        <v>5</v>
      </c>
      <c r="C1" t="s">
        <v>6</v>
      </c>
      <c r="E1">
        <v>12</v>
      </c>
      <c r="F1">
        <v>13</v>
      </c>
      <c r="G1">
        <v>14</v>
      </c>
      <c r="H1">
        <v>23</v>
      </c>
      <c r="I1">
        <v>24</v>
      </c>
      <c r="J1">
        <v>34</v>
      </c>
      <c r="M1" t="s">
        <v>7</v>
      </c>
      <c r="N1" t="s">
        <v>10</v>
      </c>
      <c r="O1" t="s">
        <v>11</v>
      </c>
    </row>
    <row r="2" spans="1:15" x14ac:dyDescent="0.2">
      <c r="A2">
        <v>0</v>
      </c>
      <c r="B2">
        <v>1</v>
      </c>
      <c r="C2">
        <v>1</v>
      </c>
      <c r="D2" s="1" t="s">
        <v>8</v>
      </c>
      <c r="E2">
        <v>2</v>
      </c>
      <c r="F2">
        <v>1</v>
      </c>
      <c r="G2">
        <v>0</v>
      </c>
      <c r="H2">
        <v>2</v>
      </c>
      <c r="I2">
        <v>1</v>
      </c>
      <c r="J2">
        <v>1</v>
      </c>
      <c r="L2" s="1" t="s">
        <v>8</v>
      </c>
      <c r="M2">
        <v>1</v>
      </c>
      <c r="N2">
        <v>2</v>
      </c>
      <c r="O2">
        <v>2</v>
      </c>
    </row>
    <row r="3" spans="1:15" x14ac:dyDescent="0.2">
      <c r="A3">
        <v>1</v>
      </c>
      <c r="B3">
        <v>1</v>
      </c>
      <c r="C3">
        <v>1</v>
      </c>
      <c r="D3" s="1" t="s">
        <v>9</v>
      </c>
      <c r="E3">
        <v>3</v>
      </c>
      <c r="F3">
        <v>3</v>
      </c>
      <c r="G3">
        <v>3</v>
      </c>
      <c r="H3">
        <v>3</v>
      </c>
      <c r="I3">
        <v>3</v>
      </c>
      <c r="J3">
        <v>2</v>
      </c>
      <c r="L3" s="1" t="s">
        <v>9</v>
      </c>
      <c r="M3">
        <v>4</v>
      </c>
      <c r="N3">
        <v>4</v>
      </c>
      <c r="O3">
        <v>3</v>
      </c>
    </row>
    <row r="4" spans="1:15" x14ac:dyDescent="0.2">
      <c r="A4">
        <v>1</v>
      </c>
      <c r="B4">
        <v>0</v>
      </c>
      <c r="C4">
        <v>1</v>
      </c>
    </row>
    <row r="5" spans="1:15" x14ac:dyDescent="0.2">
      <c r="A5">
        <v>1</v>
      </c>
      <c r="B5">
        <v>0</v>
      </c>
      <c r="C5">
        <v>0</v>
      </c>
    </row>
    <row r="6" spans="1:15" x14ac:dyDescent="0.2">
      <c r="E6" s="3"/>
      <c r="F6">
        <v>0</v>
      </c>
      <c r="G6">
        <f>E2/E3</f>
        <v>0.66666666666666663</v>
      </c>
      <c r="H6">
        <f t="shared" ref="H6:I6" si="0">F2/F3</f>
        <v>0.33333333333333331</v>
      </c>
      <c r="I6">
        <f t="shared" si="0"/>
        <v>0</v>
      </c>
      <c r="M6">
        <v>0</v>
      </c>
      <c r="N6">
        <f>M2/M3</f>
        <v>0.25</v>
      </c>
      <c r="O6">
        <f>N2/N3</f>
        <v>0.5</v>
      </c>
    </row>
    <row r="7" spans="1:15" x14ac:dyDescent="0.2">
      <c r="F7">
        <f>G6</f>
        <v>0.66666666666666663</v>
      </c>
      <c r="G7">
        <v>0</v>
      </c>
      <c r="H7">
        <f>H2/H3</f>
        <v>0.66666666666666663</v>
      </c>
      <c r="I7">
        <f t="shared" ref="I7" si="1">I2/I3</f>
        <v>0.33333333333333331</v>
      </c>
      <c r="M7">
        <f>N6</f>
        <v>0.25</v>
      </c>
      <c r="N7">
        <v>0</v>
      </c>
      <c r="O7">
        <f>O2/O3</f>
        <v>0.66666666666666663</v>
      </c>
    </row>
    <row r="8" spans="1:15" x14ac:dyDescent="0.2">
      <c r="F8">
        <f>H6</f>
        <v>0.33333333333333331</v>
      </c>
      <c r="G8">
        <f>H7</f>
        <v>0.66666666666666663</v>
      </c>
      <c r="H8">
        <v>0</v>
      </c>
      <c r="I8">
        <f>J2/J3</f>
        <v>0.5</v>
      </c>
      <c r="M8">
        <f>O6</f>
        <v>0.5</v>
      </c>
      <c r="N8">
        <f>O7</f>
        <v>0.66666666666666663</v>
      </c>
      <c r="O8">
        <v>0</v>
      </c>
    </row>
    <row r="9" spans="1:15" x14ac:dyDescent="0.2">
      <c r="F9">
        <f>I6</f>
        <v>0</v>
      </c>
      <c r="G9">
        <f>I7</f>
        <v>0.33333333333333331</v>
      </c>
      <c r="H9">
        <f>I8</f>
        <v>0.5</v>
      </c>
      <c r="I9">
        <v>0</v>
      </c>
    </row>
    <row r="13" spans="1:15" x14ac:dyDescent="0.2">
      <c r="A13" t="s">
        <v>4</v>
      </c>
      <c r="B13" t="s">
        <v>5</v>
      </c>
      <c r="C13" t="s">
        <v>6</v>
      </c>
      <c r="E13">
        <v>12</v>
      </c>
      <c r="F13">
        <v>13</v>
      </c>
      <c r="G13">
        <v>14</v>
      </c>
      <c r="H13">
        <v>23</v>
      </c>
      <c r="I13">
        <v>24</v>
      </c>
      <c r="J13">
        <v>34</v>
      </c>
    </row>
    <row r="14" spans="1:15" x14ac:dyDescent="0.2">
      <c r="A14">
        <v>0</v>
      </c>
      <c r="B14">
        <v>1</v>
      </c>
      <c r="C14">
        <v>1</v>
      </c>
      <c r="D14" s="1" t="s">
        <v>8</v>
      </c>
      <c r="E14">
        <v>2</v>
      </c>
      <c r="F14">
        <v>1</v>
      </c>
      <c r="G14">
        <f>2/3</f>
        <v>0.66666666666666663</v>
      </c>
      <c r="H14">
        <v>1.25</v>
      </c>
      <c r="I14">
        <f>0.5+2/3</f>
        <v>1.1666666666666665</v>
      </c>
      <c r="J14">
        <v>0.5</v>
      </c>
    </row>
    <row r="15" spans="1:15" x14ac:dyDescent="0.2">
      <c r="B15">
        <v>1</v>
      </c>
      <c r="C15">
        <v>1</v>
      </c>
      <c r="D15" s="1" t="s">
        <v>9</v>
      </c>
      <c r="E15">
        <v>2.5</v>
      </c>
      <c r="F15">
        <v>2.5</v>
      </c>
      <c r="G15">
        <v>3</v>
      </c>
      <c r="H15">
        <v>2.75</v>
      </c>
      <c r="I15">
        <v>3</v>
      </c>
      <c r="J15">
        <f>2+2/3</f>
        <v>2.6666666666666665</v>
      </c>
    </row>
    <row r="16" spans="1:15" x14ac:dyDescent="0.2">
      <c r="B16">
        <v>0</v>
      </c>
      <c r="C16">
        <v>1</v>
      </c>
    </row>
    <row r="17" spans="1:15" x14ac:dyDescent="0.2">
      <c r="A17">
        <v>1</v>
      </c>
      <c r="C17">
        <v>0</v>
      </c>
    </row>
    <row r="18" spans="1:15" x14ac:dyDescent="0.2">
      <c r="E18" s="3"/>
      <c r="F18">
        <v>0</v>
      </c>
      <c r="G18">
        <f>E14/E15</f>
        <v>0.8</v>
      </c>
      <c r="H18">
        <f t="shared" ref="H18" si="2">F14/F15</f>
        <v>0.4</v>
      </c>
      <c r="I18">
        <f t="shared" ref="I18" si="3">G14/G15</f>
        <v>0.22222222222222221</v>
      </c>
    </row>
    <row r="19" spans="1:15" x14ac:dyDescent="0.2">
      <c r="F19">
        <f>G18</f>
        <v>0.8</v>
      </c>
      <c r="G19">
        <v>0</v>
      </c>
      <c r="H19">
        <f>H14/H15</f>
        <v>0.45454545454545453</v>
      </c>
      <c r="I19">
        <f t="shared" ref="I19" si="4">I14/I15</f>
        <v>0.38888888888888884</v>
      </c>
    </row>
    <row r="20" spans="1:15" x14ac:dyDescent="0.2">
      <c r="F20">
        <f>H18</f>
        <v>0.4</v>
      </c>
      <c r="G20">
        <f>H19</f>
        <v>0.45454545454545453</v>
      </c>
      <c r="H20">
        <v>0</v>
      </c>
      <c r="I20">
        <f>J14/J15</f>
        <v>0.1875</v>
      </c>
    </row>
    <row r="21" spans="1:15" x14ac:dyDescent="0.2">
      <c r="F21">
        <f>I18</f>
        <v>0.22222222222222221</v>
      </c>
      <c r="G21">
        <f>I19</f>
        <v>0.38888888888888884</v>
      </c>
      <c r="H21">
        <f>I20</f>
        <v>0.1875</v>
      </c>
      <c r="I21">
        <v>0</v>
      </c>
    </row>
    <row r="25" spans="1:15" x14ac:dyDescent="0.2">
      <c r="A25" t="s">
        <v>4</v>
      </c>
      <c r="B25" t="s">
        <v>5</v>
      </c>
      <c r="C25" t="s">
        <v>6</v>
      </c>
      <c r="M25" t="s">
        <v>7</v>
      </c>
      <c r="N25" t="s">
        <v>10</v>
      </c>
      <c r="O25" t="s">
        <v>11</v>
      </c>
    </row>
    <row r="26" spans="1:15" x14ac:dyDescent="0.2">
      <c r="A26">
        <v>0</v>
      </c>
      <c r="B26">
        <v>1</v>
      </c>
      <c r="C26">
        <v>1</v>
      </c>
      <c r="L26" s="1" t="s">
        <v>8</v>
      </c>
      <c r="M26">
        <f>1+1/2*2/3</f>
        <v>1.3333333333333333</v>
      </c>
      <c r="N26">
        <v>1</v>
      </c>
      <c r="O26">
        <f>1+2/3</f>
        <v>1.6666666666666665</v>
      </c>
    </row>
    <row r="27" spans="1:15" x14ac:dyDescent="0.2">
      <c r="C27">
        <v>1</v>
      </c>
      <c r="L27" s="1" t="s">
        <v>9</v>
      </c>
      <c r="M27">
        <f>2 + 0.5 + (1 - 0.5*1/3)</f>
        <v>3.3333333333333335</v>
      </c>
      <c r="N27">
        <v>4</v>
      </c>
      <c r="O27">
        <v>4</v>
      </c>
    </row>
    <row r="28" spans="1:15" x14ac:dyDescent="0.2">
      <c r="B28">
        <v>0</v>
      </c>
      <c r="C28">
        <v>1</v>
      </c>
    </row>
    <row r="29" spans="1:15" x14ac:dyDescent="0.2">
      <c r="A29">
        <v>1</v>
      </c>
      <c r="B29">
        <v>1</v>
      </c>
      <c r="C29">
        <v>0</v>
      </c>
    </row>
    <row r="30" spans="1:15" x14ac:dyDescent="0.2">
      <c r="A30" s="2"/>
      <c r="M30">
        <v>0</v>
      </c>
      <c r="N30">
        <f>M26/M27</f>
        <v>0.39999999999999997</v>
      </c>
      <c r="O30">
        <f>N26/N27</f>
        <v>0.25</v>
      </c>
    </row>
    <row r="31" spans="1:15" x14ac:dyDescent="0.2">
      <c r="A31" s="4">
        <f>1/2</f>
        <v>0.5</v>
      </c>
      <c r="B31">
        <f>2/3</f>
        <v>0.66666666666666663</v>
      </c>
      <c r="M31">
        <f>N30</f>
        <v>0.39999999999999997</v>
      </c>
      <c r="N31">
        <v>0</v>
      </c>
      <c r="O31">
        <f>O26/O27</f>
        <v>0.41666666666666663</v>
      </c>
    </row>
    <row r="32" spans="1:15" x14ac:dyDescent="0.2">
      <c r="M32">
        <f>O30</f>
        <v>0.25</v>
      </c>
      <c r="N32">
        <f>O31</f>
        <v>0.41666666666666663</v>
      </c>
      <c r="O3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workbookViewId="0">
      <selection activeCell="E25" sqref="E25"/>
    </sheetView>
  </sheetViews>
  <sheetFormatPr baseColWidth="10" defaultRowHeight="16" x14ac:dyDescent="0.2"/>
  <sheetData>
    <row r="1" spans="1:48" x14ac:dyDescent="0.2">
      <c r="E1" s="6" t="s">
        <v>0</v>
      </c>
      <c r="F1" s="7"/>
      <c r="G1" s="7"/>
      <c r="H1" s="7"/>
      <c r="I1" s="7"/>
      <c r="J1" s="7"/>
      <c r="K1" s="7"/>
      <c r="L1" s="7"/>
      <c r="M1" s="8"/>
      <c r="O1" s="6" t="s">
        <v>1</v>
      </c>
      <c r="P1" s="7"/>
      <c r="Q1" s="7"/>
      <c r="R1" s="7"/>
      <c r="S1" s="7"/>
      <c r="T1" s="7"/>
      <c r="U1" s="7"/>
      <c r="V1" s="7"/>
      <c r="W1" s="8"/>
      <c r="Y1" s="6" t="s">
        <v>2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/>
    </row>
    <row r="3" spans="1:48" x14ac:dyDescent="0.2">
      <c r="A3">
        <v>1</v>
      </c>
      <c r="B3">
        <v>3</v>
      </c>
      <c r="C3">
        <v>2</v>
      </c>
      <c r="E3">
        <f>(A3 - A$7)/SQRT(A$8*2)</f>
        <v>-0.23570226039551587</v>
      </c>
      <c r="F3">
        <f t="shared" ref="F3:F6" si="0">(B3 - B$7)/SQRT(B$8*2)</f>
        <v>0.11952286093343936</v>
      </c>
      <c r="G3">
        <f t="shared" ref="G3:G6" si="1">(C3 - C$7)/SQRT(C$8*2)</f>
        <v>0.31622776601683794</v>
      </c>
      <c r="Y3">
        <f>(E3-F3)^2</f>
        <v>0.12618488682317097</v>
      </c>
      <c r="Z3">
        <f t="shared" ref="Z3:Z6" si="2">(F3-G3)^2</f>
        <v>3.8692819683868847E-2</v>
      </c>
      <c r="AA3">
        <f>(E3-G3)^2</f>
        <v>0.30462675405554152</v>
      </c>
      <c r="AC3">
        <v>0</v>
      </c>
      <c r="AD3">
        <f>AC4</f>
        <v>2.4552739585122554</v>
      </c>
      <c r="AE3">
        <f>AC5</f>
        <v>0.64983939246581257</v>
      </c>
      <c r="AP3">
        <f>(A3-B3)^2</f>
        <v>4</v>
      </c>
      <c r="AQ3">
        <f t="shared" ref="AQ3:AQ6" si="3">(B3-C3)^2</f>
        <v>1</v>
      </c>
      <c r="AR3">
        <f>(A3-C3)^2</f>
        <v>1</v>
      </c>
      <c r="AT3">
        <v>0</v>
      </c>
      <c r="AU3">
        <f>AT4</f>
        <v>8.0622577482985491</v>
      </c>
      <c r="AV3">
        <f>AT5</f>
        <v>4.2426406871192848</v>
      </c>
    </row>
    <row r="4" spans="1:48" x14ac:dyDescent="0.2">
      <c r="A4">
        <v>-1</v>
      </c>
      <c r="B4">
        <v>5</v>
      </c>
      <c r="C4">
        <v>0</v>
      </c>
      <c r="E4">
        <f t="shared" ref="E4:E6" si="4">(A4 - A$7)/SQRT(A$8*2)</f>
        <v>-0.70710678118654757</v>
      </c>
      <c r="F4">
        <f t="shared" si="0"/>
        <v>1.0757057484009542</v>
      </c>
      <c r="G4">
        <f t="shared" si="1"/>
        <v>-0.94868329805051377</v>
      </c>
      <c r="Y4">
        <f t="shared" ref="Y4:Y6" si="5">(E4-F4)^2</f>
        <v>3.1784205156541865</v>
      </c>
      <c r="Z4">
        <f t="shared" si="2"/>
        <v>4.0981510113926829</v>
      </c>
      <c r="AA4">
        <f t="shared" ref="AA4:AA6" si="6">(E4-G4)^2</f>
        <v>5.8359213500126142E-2</v>
      </c>
      <c r="AC4">
        <f>Y8</f>
        <v>2.4552739585122554</v>
      </c>
      <c r="AD4">
        <v>0</v>
      </c>
      <c r="AE4">
        <f>AD5</f>
        <v>2.4731763076763595</v>
      </c>
      <c r="AP4">
        <f t="shared" ref="AP4:AP6" si="7">(A4-B4)^2</f>
        <v>36</v>
      </c>
      <c r="AQ4">
        <f t="shared" si="3"/>
        <v>25</v>
      </c>
      <c r="AR4">
        <f t="shared" ref="AR4:AR6" si="8">(A4-C4)^2</f>
        <v>1</v>
      </c>
      <c r="AT4">
        <f>AP8</f>
        <v>8.0622577482985491</v>
      </c>
      <c r="AU4">
        <v>0</v>
      </c>
      <c r="AV4">
        <f>AU5</f>
        <v>5.196152422706632</v>
      </c>
    </row>
    <row r="5" spans="1:48" x14ac:dyDescent="0.2">
      <c r="A5">
        <v>1</v>
      </c>
      <c r="B5">
        <v>1</v>
      </c>
      <c r="C5">
        <v>1</v>
      </c>
      <c r="E5">
        <f t="shared" si="4"/>
        <v>-0.23570226039551587</v>
      </c>
      <c r="F5">
        <f t="shared" si="0"/>
        <v>-0.83666002653407556</v>
      </c>
      <c r="G5">
        <f t="shared" si="1"/>
        <v>-0.31622776601683794</v>
      </c>
      <c r="Y5">
        <f t="shared" si="5"/>
        <v>0.36115023668224777</v>
      </c>
      <c r="Z5">
        <f t="shared" si="2"/>
        <v>0.27084973778708182</v>
      </c>
      <c r="AA5">
        <f t="shared" si="6"/>
        <v>6.4843570555695729E-3</v>
      </c>
      <c r="AC5">
        <f>AA8</f>
        <v>0.64983939246581257</v>
      </c>
      <c r="AD5">
        <f>Z8</f>
        <v>2.4731763076763595</v>
      </c>
      <c r="AE5">
        <v>0</v>
      </c>
      <c r="AP5">
        <f t="shared" si="7"/>
        <v>0</v>
      </c>
      <c r="AQ5">
        <f t="shared" si="3"/>
        <v>0</v>
      </c>
      <c r="AR5">
        <f t="shared" si="8"/>
        <v>0</v>
      </c>
      <c r="AT5">
        <f>AR8</f>
        <v>4.2426406871192848</v>
      </c>
      <c r="AU5">
        <f>AQ8</f>
        <v>5.196152422706632</v>
      </c>
      <c r="AV5">
        <v>0</v>
      </c>
    </row>
    <row r="6" spans="1:48" x14ac:dyDescent="0.2">
      <c r="A6">
        <v>7</v>
      </c>
      <c r="B6">
        <v>2</v>
      </c>
      <c r="C6">
        <v>3</v>
      </c>
      <c r="E6">
        <f t="shared" si="4"/>
        <v>1.1785113019775793</v>
      </c>
      <c r="F6">
        <f t="shared" si="0"/>
        <v>-0.35856858280031806</v>
      </c>
      <c r="G6">
        <f t="shared" si="1"/>
        <v>0.94868329805051377</v>
      </c>
      <c r="Y6">
        <f t="shared" si="5"/>
        <v>2.3626145721888339</v>
      </c>
      <c r="Z6">
        <f t="shared" si="2"/>
        <v>1.7089074799880373</v>
      </c>
      <c r="AA6">
        <f t="shared" si="6"/>
        <v>5.282091138909923E-2</v>
      </c>
      <c r="AP6">
        <f t="shared" si="7"/>
        <v>25</v>
      </c>
      <c r="AQ6">
        <f t="shared" si="3"/>
        <v>1</v>
      </c>
      <c r="AR6">
        <f t="shared" si="8"/>
        <v>16</v>
      </c>
    </row>
    <row r="7" spans="1:48" x14ac:dyDescent="0.2">
      <c r="A7">
        <f>AVERAGE(A3:A6)</f>
        <v>2</v>
      </c>
      <c r="B7">
        <f t="shared" ref="B7:C7" si="9">AVERAGE(B3:B6)</f>
        <v>2.75</v>
      </c>
      <c r="C7">
        <f t="shared" si="9"/>
        <v>1.5</v>
      </c>
    </row>
    <row r="8" spans="1:48" x14ac:dyDescent="0.2">
      <c r="A8">
        <f>_xlfn.VAR.P(A3:A6)</f>
        <v>9</v>
      </c>
      <c r="B8">
        <f t="shared" ref="B8:C8" si="10">_xlfn.VAR.P(B3:B6)</f>
        <v>2.1875</v>
      </c>
      <c r="C8">
        <f t="shared" si="10"/>
        <v>1.25</v>
      </c>
      <c r="J8">
        <v>0</v>
      </c>
      <c r="K8">
        <f>H9</f>
        <v>1.6542393830724551</v>
      </c>
      <c r="L8">
        <f>J10</f>
        <v>1.1464230084422218</v>
      </c>
      <c r="M8">
        <f>J11</f>
        <v>1.6212869667555552</v>
      </c>
      <c r="T8">
        <v>0</v>
      </c>
      <c r="U8">
        <f>R9</f>
        <v>3.4641016151377544</v>
      </c>
      <c r="V8">
        <f>T10</f>
        <v>2.2360679774997898</v>
      </c>
      <c r="W8">
        <f>T11</f>
        <v>1.7320508075688772</v>
      </c>
      <c r="Y8">
        <f>SQRT(SUM(Y3:Y6))</f>
        <v>2.4552739585122554</v>
      </c>
      <c r="Z8">
        <f t="shared" ref="Z8:AA8" si="11">SQRT(SUM(Z3:Z6))</f>
        <v>2.4731763076763595</v>
      </c>
      <c r="AA8">
        <f t="shared" si="11"/>
        <v>0.64983939246581257</v>
      </c>
      <c r="AP8">
        <f t="shared" ref="AP8:AR8" si="12">SQRT(SUM(AP3:AP6))</f>
        <v>8.0622577482985491</v>
      </c>
      <c r="AQ8">
        <f t="shared" si="12"/>
        <v>5.196152422706632</v>
      </c>
      <c r="AR8">
        <f t="shared" si="12"/>
        <v>4.2426406871192848</v>
      </c>
    </row>
    <row r="9" spans="1:48" x14ac:dyDescent="0.2">
      <c r="E9">
        <f>(E3-E4)^2</f>
        <v>0.22222222222222221</v>
      </c>
      <c r="F9">
        <f t="shared" ref="F9:G9" si="13">(F3-F4)^2</f>
        <v>0.91428571428571426</v>
      </c>
      <c r="G9">
        <f t="shared" si="13"/>
        <v>1.6</v>
      </c>
      <c r="H9">
        <f>SQRT(SUM(E9:G9))</f>
        <v>1.6542393830724551</v>
      </c>
      <c r="J9">
        <f>H9</f>
        <v>1.6542393830724551</v>
      </c>
      <c r="K9">
        <v>0</v>
      </c>
      <c r="L9">
        <f>K10</f>
        <v>2.0686626306300115</v>
      </c>
      <c r="M9">
        <f>K11</f>
        <v>3.0352427271469429</v>
      </c>
      <c r="O9">
        <f>(A3-A4)^2</f>
        <v>4</v>
      </c>
      <c r="P9">
        <f t="shared" ref="P9:Q9" si="14">(B3-B4)^2</f>
        <v>4</v>
      </c>
      <c r="Q9">
        <f t="shared" si="14"/>
        <v>4</v>
      </c>
      <c r="R9">
        <f>SQRT(SUM(O9:Q9))</f>
        <v>3.4641016151377544</v>
      </c>
      <c r="T9">
        <f>R9</f>
        <v>3.4641016151377544</v>
      </c>
      <c r="U9">
        <v>0</v>
      </c>
      <c r="V9">
        <f>U10</f>
        <v>4.5825756949558398</v>
      </c>
      <c r="W9">
        <f>U11</f>
        <v>9.0553851381374173</v>
      </c>
    </row>
    <row r="10" spans="1:48" x14ac:dyDescent="0.2">
      <c r="E10">
        <f t="shared" ref="E10:G10" si="15">(E4-E5)^2</f>
        <v>0.22222222222222221</v>
      </c>
      <c r="F10">
        <f t="shared" si="15"/>
        <v>3.657142857142857</v>
      </c>
      <c r="G10">
        <f t="shared" si="15"/>
        <v>0.39999999999999986</v>
      </c>
      <c r="H10">
        <f t="shared" ref="H10:H17" si="16">SQRT(SUM(E10:G10))</f>
        <v>2.0686626306300115</v>
      </c>
      <c r="J10">
        <f>H13</f>
        <v>1.1464230084422218</v>
      </c>
      <c r="K10">
        <f>H10</f>
        <v>2.0686626306300115</v>
      </c>
      <c r="L10">
        <v>0</v>
      </c>
      <c r="M10">
        <f>L11</f>
        <v>1.9566735620873066</v>
      </c>
      <c r="O10">
        <f t="shared" ref="O10:Q10" si="17">(A4-A5)^2</f>
        <v>4</v>
      </c>
      <c r="P10">
        <f t="shared" si="17"/>
        <v>16</v>
      </c>
      <c r="Q10">
        <f t="shared" si="17"/>
        <v>1</v>
      </c>
      <c r="R10">
        <f t="shared" ref="R10:R11" si="18">SQRT(SUM(O10:Q10))</f>
        <v>4.5825756949558398</v>
      </c>
      <c r="T10">
        <f>R13</f>
        <v>2.2360679774997898</v>
      </c>
      <c r="U10">
        <f>R10</f>
        <v>4.5825756949558398</v>
      </c>
      <c r="V10">
        <v>0</v>
      </c>
      <c r="W10">
        <f>V11</f>
        <v>6.4031242374328485</v>
      </c>
    </row>
    <row r="11" spans="1:48" x14ac:dyDescent="0.2">
      <c r="E11">
        <f t="shared" ref="E11:G11" si="19">(E5-E6)^2</f>
        <v>2.0000000000000004</v>
      </c>
      <c r="F11">
        <f t="shared" si="19"/>
        <v>0.22857142857142862</v>
      </c>
      <c r="G11">
        <f t="shared" si="19"/>
        <v>1.6</v>
      </c>
      <c r="H11">
        <f t="shared" si="16"/>
        <v>1.9566735620873066</v>
      </c>
      <c r="J11">
        <f>H17</f>
        <v>1.6212869667555552</v>
      </c>
      <c r="K11">
        <f>H14</f>
        <v>3.0352427271469429</v>
      </c>
      <c r="L11">
        <f>H11</f>
        <v>1.9566735620873066</v>
      </c>
      <c r="M11">
        <v>0</v>
      </c>
      <c r="O11">
        <f t="shared" ref="O11:Q11" si="20">(A5-A6)^2</f>
        <v>36</v>
      </c>
      <c r="P11">
        <f t="shared" si="20"/>
        <v>1</v>
      </c>
      <c r="Q11">
        <f t="shared" si="20"/>
        <v>4</v>
      </c>
      <c r="R11">
        <f t="shared" si="18"/>
        <v>6.4031242374328485</v>
      </c>
      <c r="T11">
        <f>R17</f>
        <v>1.7320508075688772</v>
      </c>
      <c r="U11">
        <f>R14</f>
        <v>9.0553851381374173</v>
      </c>
      <c r="V11">
        <f>R11</f>
        <v>6.4031242374328485</v>
      </c>
      <c r="W11">
        <v>0</v>
      </c>
    </row>
    <row r="13" spans="1:48" x14ac:dyDescent="0.2">
      <c r="E13">
        <f>(E3 - E5)^2</f>
        <v>0</v>
      </c>
      <c r="F13">
        <f t="shared" ref="F13:G13" si="21">(F3 - F5)^2</f>
        <v>0.91428571428571426</v>
      </c>
      <c r="G13">
        <f t="shared" si="21"/>
        <v>0.4</v>
      </c>
      <c r="H13">
        <f t="shared" si="16"/>
        <v>1.1464230084422218</v>
      </c>
      <c r="O13">
        <f>(A3-A5)^2</f>
        <v>0</v>
      </c>
      <c r="P13">
        <f t="shared" ref="P13:Q13" si="22">(B3-B5)^2</f>
        <v>4</v>
      </c>
      <c r="Q13">
        <f t="shared" si="22"/>
        <v>1</v>
      </c>
      <c r="R13">
        <f t="shared" ref="R13:R14" si="23">SQRT(SUM(O13:Q13))</f>
        <v>2.2360679774997898</v>
      </c>
    </row>
    <row r="14" spans="1:48" x14ac:dyDescent="0.2">
      <c r="E14">
        <f t="shared" ref="E14:G14" si="24">(E4 - E6)^2</f>
        <v>3.5555555555555554</v>
      </c>
      <c r="F14">
        <f t="shared" si="24"/>
        <v>2.0571428571428569</v>
      </c>
      <c r="G14">
        <f t="shared" si="24"/>
        <v>3.5999999999999996</v>
      </c>
      <c r="H14">
        <f t="shared" si="16"/>
        <v>3.0352427271469429</v>
      </c>
      <c r="O14">
        <f t="shared" ref="O14:Q14" si="25">(A4-A6)^2</f>
        <v>64</v>
      </c>
      <c r="P14">
        <f t="shared" si="25"/>
        <v>9</v>
      </c>
      <c r="Q14">
        <f t="shared" si="25"/>
        <v>9</v>
      </c>
      <c r="R14">
        <f t="shared" si="23"/>
        <v>9.0553851381374173</v>
      </c>
    </row>
    <row r="17" spans="1:48" x14ac:dyDescent="0.2">
      <c r="E17">
        <f>(E3 - E6)^2</f>
        <v>2.0000000000000004</v>
      </c>
      <c r="F17">
        <f t="shared" ref="F17:G17" si="26">(F3 - F6)^2</f>
        <v>0.22857142857142856</v>
      </c>
      <c r="G17">
        <f t="shared" si="26"/>
        <v>0.39999999999999986</v>
      </c>
      <c r="H17">
        <f t="shared" si="16"/>
        <v>1.6212869667555552</v>
      </c>
      <c r="O17">
        <f>(A2-A5)^2</f>
        <v>1</v>
      </c>
      <c r="P17">
        <f t="shared" ref="P17:Q17" si="27">(B2-B5)^2</f>
        <v>1</v>
      </c>
      <c r="Q17">
        <f t="shared" si="27"/>
        <v>1</v>
      </c>
      <c r="R17">
        <f>SQRT(SUM(O17:Q17))</f>
        <v>1.7320508075688772</v>
      </c>
    </row>
    <row r="22" spans="1:48" x14ac:dyDescent="0.2">
      <c r="A22">
        <v>1</v>
      </c>
      <c r="B22">
        <v>3</v>
      </c>
      <c r="C22">
        <v>2</v>
      </c>
      <c r="E22">
        <f>(A22 - A$26)/SQRT(A$27*2)</f>
        <v>-0.5</v>
      </c>
      <c r="F22">
        <f t="shared" ref="F22:F25" si="28">(B22 - B$26)/SQRT(B$27*2)</f>
        <v>0.11952286093343936</v>
      </c>
      <c r="G22">
        <f t="shared" ref="G22:G25" si="29">(C22 - C$26)/SQRT(C$27*2)</f>
        <v>0.31622776601683794</v>
      </c>
      <c r="T22">
        <v>0</v>
      </c>
      <c r="U22">
        <f>R23</f>
        <v>4.4721359549995796</v>
      </c>
      <c r="V22">
        <f>T24</f>
        <v>2.2360679774997898</v>
      </c>
      <c r="W22">
        <f>T25</f>
        <v>6.164414002968976</v>
      </c>
      <c r="Y22">
        <v>1</v>
      </c>
      <c r="Z22">
        <v>3</v>
      </c>
      <c r="AA22">
        <v>2</v>
      </c>
      <c r="AC22">
        <f>(Y22 - Y$26)/SQRT(Y$27*2)</f>
        <v>-0.23570226039551587</v>
      </c>
      <c r="AD22">
        <f t="shared" ref="AD22:AD25" si="30">(Z22 - Z$26)/SQRT(Z$27*2)</f>
        <v>0.86602540378443871</v>
      </c>
      <c r="AE22">
        <f t="shared" ref="AE22:AE25" si="31">(AA22 - AA$26)/SQRT(AA$27*2)</f>
        <v>0.31622776601683794</v>
      </c>
      <c r="AG22">
        <f>(AC22-AD22)^2</f>
        <v>1.2138038460194185</v>
      </c>
      <c r="AH22">
        <f t="shared" ref="AH22:AH25" si="32">(AD22-AE22)^2</f>
        <v>0.30227744249483401</v>
      </c>
      <c r="AI22">
        <f>(AC22-AE22)^2</f>
        <v>0.30462675405554152</v>
      </c>
      <c r="AK22">
        <v>0</v>
      </c>
      <c r="AL22">
        <f>AK23</f>
        <v>2</v>
      </c>
      <c r="AM22">
        <f>AK24</f>
        <v>0.64983939246581257</v>
      </c>
      <c r="AP22">
        <f>(Y22-Z22)^2</f>
        <v>4</v>
      </c>
      <c r="AQ22">
        <f t="shared" ref="AQ22:AQ25" si="33">(Z22-AA22)^2</f>
        <v>1</v>
      </c>
      <c r="AR22">
        <f>(Y22-AA22)^2</f>
        <v>1</v>
      </c>
      <c r="AT22">
        <v>0</v>
      </c>
      <c r="AU22">
        <f>AT23</f>
        <v>6.2182527020592095</v>
      </c>
      <c r="AV22">
        <f>AT24</f>
        <v>4.2426406871192848</v>
      </c>
    </row>
    <row r="23" spans="1:48" x14ac:dyDescent="0.2">
      <c r="B23">
        <v>5</v>
      </c>
      <c r="C23">
        <v>0</v>
      </c>
      <c r="F23">
        <f t="shared" si="28"/>
        <v>1.0757057484009542</v>
      </c>
      <c r="G23">
        <f t="shared" si="29"/>
        <v>-0.94868329805051377</v>
      </c>
      <c r="O23">
        <f>(A22-A26)^2+A27</f>
        <v>12</v>
      </c>
      <c r="P23">
        <f t="shared" ref="P23:P25" si="34">(B22-B23)^2</f>
        <v>4</v>
      </c>
      <c r="Q23">
        <f t="shared" ref="Q23:Q25" si="35">(C22-C23)^2</f>
        <v>4</v>
      </c>
      <c r="R23">
        <f>SQRT(SUM(O23:Q23))</f>
        <v>4.4721359549995796</v>
      </c>
      <c r="T23">
        <f>R23</f>
        <v>4.4721359549995796</v>
      </c>
      <c r="U23">
        <v>0</v>
      </c>
      <c r="V23">
        <f>U24</f>
        <v>5.3851648071345037</v>
      </c>
      <c r="W23">
        <f>U25</f>
        <v>6.4807406984078604</v>
      </c>
      <c r="Y23">
        <v>-1</v>
      </c>
      <c r="AA23">
        <v>0</v>
      </c>
      <c r="AC23">
        <f>(Y23 - Y$26)/SQRT(Y$27*2)</f>
        <v>-0.70710678118654757</v>
      </c>
      <c r="AE23">
        <f t="shared" si="31"/>
        <v>-0.94868329805051377</v>
      </c>
      <c r="AG23">
        <f>AC23^2+0.5</f>
        <v>1</v>
      </c>
      <c r="AH23">
        <f>AE23^2+0.5</f>
        <v>1.4</v>
      </c>
      <c r="AI23">
        <f t="shared" ref="AI23:AI25" si="36">(AC23-AE23)^2</f>
        <v>5.8359213500126142E-2</v>
      </c>
      <c r="AK23">
        <f>AG27</f>
        <v>2</v>
      </c>
      <c r="AL23">
        <v>0</v>
      </c>
      <c r="AM23">
        <f>AL24</f>
        <v>1.7042754721551525</v>
      </c>
      <c r="AP23">
        <f>(Y23-Z26)^2+Z27</f>
        <v>9.6666666666666661</v>
      </c>
      <c r="AQ23">
        <f>(Z26-AA23)^2+Z27</f>
        <v>4.666666666666667</v>
      </c>
      <c r="AR23">
        <f t="shared" ref="AR23:AR25" si="37">(Y23-AA23)^2</f>
        <v>1</v>
      </c>
      <c r="AT23">
        <f>AP27</f>
        <v>6.2182527020592095</v>
      </c>
      <c r="AU23">
        <v>0</v>
      </c>
      <c r="AV23">
        <f>AU24</f>
        <v>2.5819888974716112</v>
      </c>
    </row>
    <row r="24" spans="1:48" x14ac:dyDescent="0.2">
      <c r="A24">
        <v>1</v>
      </c>
      <c r="B24">
        <v>1</v>
      </c>
      <c r="C24">
        <v>1</v>
      </c>
      <c r="E24">
        <f>(A24 - A$26)/SQRT(A$27*2)</f>
        <v>-0.5</v>
      </c>
      <c r="F24">
        <f t="shared" si="28"/>
        <v>-0.83666002653407556</v>
      </c>
      <c r="G24">
        <f t="shared" si="29"/>
        <v>-0.31622776601683794</v>
      </c>
      <c r="O24">
        <f>(A26-A24)^2+A27</f>
        <v>12</v>
      </c>
      <c r="P24">
        <f t="shared" si="34"/>
        <v>16</v>
      </c>
      <c r="Q24">
        <f t="shared" si="35"/>
        <v>1</v>
      </c>
      <c r="R24">
        <f t="shared" ref="R24:R25" si="38">SQRT(SUM(O24:Q24))</f>
        <v>5.3851648071345037</v>
      </c>
      <c r="T24">
        <f>R27</f>
        <v>2.2360679774997898</v>
      </c>
      <c r="U24">
        <f>R24</f>
        <v>5.3851648071345037</v>
      </c>
      <c r="V24">
        <v>0</v>
      </c>
      <c r="W24">
        <f>V25</f>
        <v>6.4031242374328485</v>
      </c>
      <c r="Y24">
        <v>1</v>
      </c>
      <c r="Z24">
        <v>1</v>
      </c>
      <c r="AA24">
        <v>1</v>
      </c>
      <c r="AC24">
        <f>(Y24 - Y$26)/SQRT(Y$27*2)</f>
        <v>-0.23570226039551587</v>
      </c>
      <c r="AD24">
        <f t="shared" si="30"/>
        <v>-0.86602540378443871</v>
      </c>
      <c r="AE24">
        <f t="shared" si="31"/>
        <v>-0.31622776601683794</v>
      </c>
      <c r="AG24">
        <f t="shared" ref="AG24:AG25" si="39">(AC24-AD24)^2</f>
        <v>0.39730726509169256</v>
      </c>
      <c r="AH24">
        <f t="shared" si="32"/>
        <v>0.30227744249483401</v>
      </c>
      <c r="AI24">
        <f t="shared" si="36"/>
        <v>6.4843570555695729E-3</v>
      </c>
      <c r="AK24">
        <f>AI27</f>
        <v>0.64983939246581257</v>
      </c>
      <c r="AL24">
        <f>AH27</f>
        <v>1.7042754721551525</v>
      </c>
      <c r="AM24">
        <v>0</v>
      </c>
      <c r="AP24">
        <f t="shared" ref="AP24:AP25" si="40">(Y24-Z24)^2</f>
        <v>0</v>
      </c>
      <c r="AQ24">
        <f t="shared" si="33"/>
        <v>0</v>
      </c>
      <c r="AR24">
        <f t="shared" si="37"/>
        <v>0</v>
      </c>
      <c r="AT24">
        <f>AR27</f>
        <v>4.2426406871192848</v>
      </c>
      <c r="AU24">
        <f>AQ27</f>
        <v>2.5819888974716112</v>
      </c>
      <c r="AV24">
        <v>0</v>
      </c>
    </row>
    <row r="25" spans="1:48" x14ac:dyDescent="0.2">
      <c r="A25">
        <v>7</v>
      </c>
      <c r="B25">
        <v>2</v>
      </c>
      <c r="C25">
        <v>3</v>
      </c>
      <c r="E25">
        <f>(A25 - A$26)/SQRT(A$27*2)</f>
        <v>1</v>
      </c>
      <c r="F25">
        <f t="shared" si="28"/>
        <v>-0.35856858280031806</v>
      </c>
      <c r="G25">
        <f t="shared" si="29"/>
        <v>0.94868329805051377</v>
      </c>
      <c r="O25">
        <f t="shared" ref="O25" si="41">(A24-A25)^2</f>
        <v>36</v>
      </c>
      <c r="P25">
        <f t="shared" si="34"/>
        <v>1</v>
      </c>
      <c r="Q25">
        <f t="shared" si="35"/>
        <v>4</v>
      </c>
      <c r="R25">
        <f t="shared" si="38"/>
        <v>6.4031242374328485</v>
      </c>
      <c r="T25">
        <f>R31</f>
        <v>6.164414002968976</v>
      </c>
      <c r="U25">
        <f>R28</f>
        <v>6.4807406984078604</v>
      </c>
      <c r="V25">
        <f>R25</f>
        <v>6.4031242374328485</v>
      </c>
      <c r="W25">
        <v>0</v>
      </c>
      <c r="Y25">
        <v>7</v>
      </c>
      <c r="Z25">
        <v>2</v>
      </c>
      <c r="AA25">
        <v>3</v>
      </c>
      <c r="AC25">
        <f>(Y25 - Y$26)/SQRT(Y$27*2)</f>
        <v>1.1785113019775793</v>
      </c>
      <c r="AD25">
        <f t="shared" si="30"/>
        <v>0</v>
      </c>
      <c r="AE25">
        <f t="shared" si="31"/>
        <v>0.94868329805051377</v>
      </c>
      <c r="AG25">
        <f t="shared" si="39"/>
        <v>1.3888888888888891</v>
      </c>
      <c r="AH25">
        <f t="shared" si="32"/>
        <v>0.89999999999999991</v>
      </c>
      <c r="AI25">
        <f t="shared" si="36"/>
        <v>5.282091138909923E-2</v>
      </c>
      <c r="AP25">
        <f t="shared" si="40"/>
        <v>25</v>
      </c>
      <c r="AQ25">
        <f t="shared" si="33"/>
        <v>1</v>
      </c>
      <c r="AR25">
        <f t="shared" si="37"/>
        <v>16</v>
      </c>
    </row>
    <row r="26" spans="1:48" x14ac:dyDescent="0.2">
      <c r="A26">
        <f>AVERAGE(A22:A25)</f>
        <v>3</v>
      </c>
      <c r="B26">
        <f t="shared" ref="B26" si="42">AVERAGE(B22:B25)</f>
        <v>2.75</v>
      </c>
      <c r="C26">
        <f t="shared" ref="C26" si="43">AVERAGE(C22:C25)</f>
        <v>1.5</v>
      </c>
      <c r="Y26">
        <f>AVERAGE(Y22:Y25)</f>
        <v>2</v>
      </c>
      <c r="Z26">
        <f t="shared" ref="Z26" si="44">AVERAGE(Z22:Z25)</f>
        <v>2</v>
      </c>
      <c r="AA26">
        <f t="shared" ref="AA26" si="45">AVERAGE(AA22:AA25)</f>
        <v>1.5</v>
      </c>
    </row>
    <row r="27" spans="1:48" x14ac:dyDescent="0.2">
      <c r="A27">
        <f>_xlfn.VAR.P(A22:A25)</f>
        <v>8</v>
      </c>
      <c r="B27">
        <f t="shared" ref="B27:C27" si="46">_xlfn.VAR.P(B22:B25)</f>
        <v>2.1875</v>
      </c>
      <c r="C27">
        <f t="shared" si="46"/>
        <v>1.25</v>
      </c>
      <c r="J27">
        <v>0</v>
      </c>
      <c r="K27">
        <f>H28</f>
        <v>1.8067334375290989</v>
      </c>
      <c r="L27">
        <f>J29</f>
        <v>1.1464230084422218</v>
      </c>
      <c r="M27">
        <f>J30</f>
        <v>1.6966353257466462</v>
      </c>
      <c r="O27">
        <f>(A22-A24)^2</f>
        <v>0</v>
      </c>
      <c r="P27">
        <f t="shared" ref="P27:Q27" si="47">(B22-B24)^2</f>
        <v>4</v>
      </c>
      <c r="Q27">
        <f t="shared" si="47"/>
        <v>1</v>
      </c>
      <c r="R27">
        <f t="shared" ref="R27:R28" si="48">SQRT(SUM(O27:Q27))</f>
        <v>2.2360679774997898</v>
      </c>
      <c r="Y27">
        <f>_xlfn.VAR.P(Y22:Y25)</f>
        <v>9</v>
      </c>
      <c r="Z27">
        <f t="shared" ref="Z27:AA27" si="49">_xlfn.VAR.P(Z22:Z25)</f>
        <v>0.66666666666666663</v>
      </c>
      <c r="AA27">
        <f t="shared" si="49"/>
        <v>1.25</v>
      </c>
      <c r="AG27">
        <f>SQRT(SUM(AG22:AG25))</f>
        <v>2</v>
      </c>
      <c r="AH27">
        <f t="shared" ref="AH27:AI27" si="50">SQRT(SUM(AH22:AH25))</f>
        <v>1.7042754721551525</v>
      </c>
      <c r="AI27">
        <f t="shared" si="50"/>
        <v>0.64983939246581257</v>
      </c>
      <c r="AP27">
        <f t="shared" ref="AP27:AR27" si="51">SQRT(SUM(AP22:AP25))</f>
        <v>6.2182527020592095</v>
      </c>
      <c r="AQ27">
        <f t="shared" si="51"/>
        <v>2.5819888974716112</v>
      </c>
      <c r="AR27">
        <f t="shared" si="51"/>
        <v>4.2426406871192848</v>
      </c>
    </row>
    <row r="28" spans="1:48" x14ac:dyDescent="0.2">
      <c r="E28">
        <f>E22^2+0.5</f>
        <v>0.75</v>
      </c>
      <c r="F28">
        <f t="shared" ref="F28:G28" si="52">(F22-F23)^2</f>
        <v>0.91428571428571426</v>
      </c>
      <c r="G28">
        <f t="shared" si="52"/>
        <v>1.6</v>
      </c>
      <c r="H28">
        <f>SQRT(SUM(E28:G28))</f>
        <v>1.8067334375290989</v>
      </c>
      <c r="J28">
        <f>H28</f>
        <v>1.8067334375290989</v>
      </c>
      <c r="K28">
        <v>0</v>
      </c>
      <c r="L28">
        <f>K29</f>
        <v>2.1925197506847813</v>
      </c>
      <c r="M28">
        <f>K30</f>
        <v>2.6752836965717965</v>
      </c>
      <c r="O28">
        <f>(A26-A25)^2 + A27</f>
        <v>24</v>
      </c>
      <c r="P28">
        <f t="shared" ref="P28:Q28" si="53">(B23-B25)^2</f>
        <v>9</v>
      </c>
      <c r="Q28">
        <f t="shared" si="53"/>
        <v>9</v>
      </c>
      <c r="R28">
        <f t="shared" si="48"/>
        <v>6.4807406984078604</v>
      </c>
    </row>
    <row r="29" spans="1:48" x14ac:dyDescent="0.2">
      <c r="E29">
        <f>E24^2+0.5</f>
        <v>0.75</v>
      </c>
      <c r="F29">
        <f t="shared" ref="F29:G29" si="54">(F23-F24)^2</f>
        <v>3.657142857142857</v>
      </c>
      <c r="G29">
        <f t="shared" si="54"/>
        <v>0.39999999999999986</v>
      </c>
      <c r="H29">
        <f t="shared" ref="H29:H30" si="55">SQRT(SUM(E29:G29))</f>
        <v>2.1925197506847813</v>
      </c>
      <c r="J29">
        <f>H32</f>
        <v>1.1464230084422218</v>
      </c>
      <c r="K29">
        <f>H29</f>
        <v>2.1925197506847813</v>
      </c>
      <c r="L29">
        <v>0</v>
      </c>
      <c r="M29">
        <f>L30</f>
        <v>2.0195473325900113</v>
      </c>
    </row>
    <row r="30" spans="1:48" x14ac:dyDescent="0.2">
      <c r="E30">
        <f t="shared" ref="E30:G30" si="56">(E24-E25)^2</f>
        <v>2.25</v>
      </c>
      <c r="F30">
        <f t="shared" si="56"/>
        <v>0.22857142857142862</v>
      </c>
      <c r="G30">
        <f t="shared" si="56"/>
        <v>1.6</v>
      </c>
      <c r="H30">
        <f t="shared" si="55"/>
        <v>2.0195473325900113</v>
      </c>
      <c r="J30">
        <f>H36</f>
        <v>1.6966353257466462</v>
      </c>
      <c r="K30">
        <f>H33</f>
        <v>2.6752836965717965</v>
      </c>
      <c r="L30">
        <f>H30</f>
        <v>2.0195473325900113</v>
      </c>
      <c r="M30">
        <v>0</v>
      </c>
    </row>
    <row r="31" spans="1:48" x14ac:dyDescent="0.2">
      <c r="O31">
        <f>(A22-A25)^2</f>
        <v>36</v>
      </c>
      <c r="P31">
        <f t="shared" ref="P31:Q31" si="57">(B22-B25)^2</f>
        <v>1</v>
      </c>
      <c r="Q31">
        <f t="shared" si="57"/>
        <v>1</v>
      </c>
      <c r="R31">
        <f>SQRT(SUM(O31:Q31))</f>
        <v>6.164414002968976</v>
      </c>
    </row>
    <row r="32" spans="1:48" x14ac:dyDescent="0.2">
      <c r="E32">
        <f t="shared" ref="E32:G33" si="58">(E22 - E24)^2</f>
        <v>0</v>
      </c>
      <c r="F32">
        <f t="shared" ref="F32:G32" si="59">(F22 - F24)^2</f>
        <v>0.91428571428571426</v>
      </c>
      <c r="G32">
        <f t="shared" si="59"/>
        <v>0.4</v>
      </c>
      <c r="H32">
        <f t="shared" ref="H32:H33" si="60">SQRT(SUM(E32:G32))</f>
        <v>1.1464230084422218</v>
      </c>
    </row>
    <row r="33" spans="1:48" x14ac:dyDescent="0.2">
      <c r="E33">
        <f>E25^2+0.5</f>
        <v>1.5</v>
      </c>
      <c r="F33">
        <f t="shared" si="58"/>
        <v>2.0571428571428569</v>
      </c>
      <c r="G33">
        <f t="shared" si="58"/>
        <v>3.5999999999999996</v>
      </c>
      <c r="H33">
        <f t="shared" si="60"/>
        <v>2.6752836965717965</v>
      </c>
    </row>
    <row r="36" spans="1:48" x14ac:dyDescent="0.2">
      <c r="E36">
        <f>(E22-E25)^2</f>
        <v>2.25</v>
      </c>
      <c r="F36">
        <f t="shared" ref="F36:G36" si="61">(F22 - F25)^2</f>
        <v>0.22857142857142856</v>
      </c>
      <c r="G36">
        <f t="shared" si="61"/>
        <v>0.39999999999999986</v>
      </c>
      <c r="H36">
        <f t="shared" ref="H36" si="62">SQRT(SUM(E36:G36))</f>
        <v>1.6966353257466462</v>
      </c>
    </row>
    <row r="39" spans="1:48" x14ac:dyDescent="0.2">
      <c r="B39">
        <v>3</v>
      </c>
      <c r="C39">
        <v>2</v>
      </c>
      <c r="F39">
        <f t="shared" ref="F39:F42" si="63">(B39 - B$26)/SQRT(B$27*2)</f>
        <v>0.11952286093343936</v>
      </c>
      <c r="G39">
        <f t="shared" ref="G39:G42" si="64">(C39 - C$26)/SQRT(C$27*2)</f>
        <v>0.31622776601683794</v>
      </c>
      <c r="T39">
        <v>0</v>
      </c>
      <c r="U39">
        <f>R40</f>
        <v>5.0990195135927845</v>
      </c>
      <c r="V39">
        <f>T41</f>
        <v>4.7958315233127191</v>
      </c>
      <c r="W39">
        <f>T42</f>
        <v>4.4721359549995796</v>
      </c>
      <c r="Y39">
        <v>1</v>
      </c>
      <c r="Z39">
        <v>3</v>
      </c>
      <c r="AA39">
        <v>2</v>
      </c>
      <c r="AC39">
        <f>(Y39 - Y$43)/SQRT(Y$44*2)</f>
        <v>-0.5</v>
      </c>
      <c r="AD39">
        <f t="shared" ref="AD39:AD42" si="65">(Z39 - Z$43)/SQRT(Z$44*2)</f>
        <v>0.86602540378443871</v>
      </c>
      <c r="AE39">
        <f t="shared" ref="AE39:AE42" si="66">(AA39 - AA$43)/SQRT(AA$44*2)</f>
        <v>0.31622776601683794</v>
      </c>
      <c r="AG39">
        <f>(AC39-AD39)^2</f>
        <v>1.866025403784439</v>
      </c>
      <c r="AH39">
        <f t="shared" ref="AH39" si="67">(AD39-AE39)^2</f>
        <v>0.30227744249483401</v>
      </c>
      <c r="AI39">
        <f>(AC39-AE39)^2</f>
        <v>0.66622776601683809</v>
      </c>
      <c r="AK39">
        <v>0</v>
      </c>
      <c r="AL39">
        <f>AK40</f>
        <v>2</v>
      </c>
      <c r="AM39">
        <f>AK41</f>
        <v>1.4500460006147986</v>
      </c>
      <c r="AP39">
        <f>(Y39-Z39)^2</f>
        <v>4</v>
      </c>
      <c r="AQ39">
        <f t="shared" ref="AQ39" si="68">(Z39-AA39)^2</f>
        <v>1</v>
      </c>
      <c r="AR39">
        <f>(Y39-AA39)^2</f>
        <v>1</v>
      </c>
      <c r="AT39">
        <v>0</v>
      </c>
      <c r="AU39">
        <f>AT40</f>
        <v>6.2182527020592095</v>
      </c>
      <c r="AV39">
        <f>AT41</f>
        <v>5.8309518948453007</v>
      </c>
    </row>
    <row r="40" spans="1:48" x14ac:dyDescent="0.2">
      <c r="B40">
        <v>5</v>
      </c>
      <c r="C40">
        <v>0</v>
      </c>
      <c r="F40">
        <f t="shared" si="63"/>
        <v>1.0757057484009542</v>
      </c>
      <c r="G40">
        <f t="shared" si="64"/>
        <v>-0.94868329805051377</v>
      </c>
      <c r="O40">
        <f>2*A44</f>
        <v>18</v>
      </c>
      <c r="P40">
        <f t="shared" ref="P40:P42" si="69">(B39-B40)^2</f>
        <v>4</v>
      </c>
      <c r="Q40">
        <f t="shared" ref="Q40:Q42" si="70">(C39-C40)^2</f>
        <v>4</v>
      </c>
      <c r="R40">
        <f>SQRT(SUM(O40:Q40))</f>
        <v>5.0990195135927845</v>
      </c>
      <c r="T40">
        <f>R40</f>
        <v>5.0990195135927845</v>
      </c>
      <c r="U40">
        <v>0</v>
      </c>
      <c r="V40">
        <f>U41</f>
        <v>5.9160797830996161</v>
      </c>
      <c r="W40">
        <f>U42</f>
        <v>6</v>
      </c>
      <c r="AA40">
        <v>0</v>
      </c>
      <c r="AE40">
        <f t="shared" si="66"/>
        <v>-0.94868329805051377</v>
      </c>
      <c r="AG40">
        <v>1</v>
      </c>
      <c r="AH40">
        <f>AE40^2+0.5</f>
        <v>1.4</v>
      </c>
      <c r="AI40">
        <f>AE40^2+0.5</f>
        <v>1.4</v>
      </c>
      <c r="AK40">
        <f>AG44</f>
        <v>2</v>
      </c>
      <c r="AL40">
        <v>0</v>
      </c>
      <c r="AM40">
        <f>AL41</f>
        <v>1.7042754721551525</v>
      </c>
      <c r="AP40">
        <f>Y44+Z44+(Y43-Z43)^2</f>
        <v>9.6666666666666661</v>
      </c>
      <c r="AQ40">
        <f>(Z43-AA40)^2+Z44</f>
        <v>4.666666666666667</v>
      </c>
      <c r="AR40">
        <f>(Y43-AA40)^2+Y44</f>
        <v>17</v>
      </c>
      <c r="AT40">
        <f>AP44</f>
        <v>6.2182527020592095</v>
      </c>
      <c r="AU40">
        <v>0</v>
      </c>
      <c r="AV40">
        <f>AU41</f>
        <v>2.5819888974716112</v>
      </c>
    </row>
    <row r="41" spans="1:48" x14ac:dyDescent="0.2">
      <c r="A41">
        <v>1</v>
      </c>
      <c r="B41">
        <v>1</v>
      </c>
      <c r="C41">
        <v>1</v>
      </c>
      <c r="E41">
        <f>(A41 - A$43)/SQRT(A$44*2)</f>
        <v>-0.70710678118654757</v>
      </c>
      <c r="F41">
        <f t="shared" si="63"/>
        <v>-0.83666002653407556</v>
      </c>
      <c r="G41">
        <f t="shared" si="64"/>
        <v>-0.31622776601683794</v>
      </c>
      <c r="O41">
        <f>(A43-A41)^2+A44</f>
        <v>18</v>
      </c>
      <c r="P41">
        <f t="shared" si="69"/>
        <v>16</v>
      </c>
      <c r="Q41">
        <f t="shared" si="70"/>
        <v>1</v>
      </c>
      <c r="R41">
        <f t="shared" ref="R41:R42" si="71">SQRT(SUM(O41:Q41))</f>
        <v>5.9160797830996161</v>
      </c>
      <c r="T41">
        <f>R44</f>
        <v>4.7958315233127191</v>
      </c>
      <c r="U41">
        <f>R41</f>
        <v>5.9160797830996161</v>
      </c>
      <c r="V41">
        <v>0</v>
      </c>
      <c r="W41">
        <f>V42</f>
        <v>6.4031242374328485</v>
      </c>
      <c r="Y41">
        <v>1</v>
      </c>
      <c r="Z41">
        <v>1</v>
      </c>
      <c r="AA41">
        <v>1</v>
      </c>
      <c r="AC41">
        <f t="shared" ref="AC41:AC42" si="72">(Y41 - Y$43)/SQRT(Y$44*2)</f>
        <v>-0.5</v>
      </c>
      <c r="AD41">
        <f t="shared" si="65"/>
        <v>-0.86602540378443871</v>
      </c>
      <c r="AE41">
        <f t="shared" si="66"/>
        <v>-0.31622776601683794</v>
      </c>
      <c r="AG41">
        <f t="shared" ref="AG41:AG42" si="73">(AC41-AD41)^2</f>
        <v>0.1339745962155614</v>
      </c>
      <c r="AH41">
        <f t="shared" ref="AH41:AH42" si="74">(AD41-AE41)^2</f>
        <v>0.30227744249483401</v>
      </c>
      <c r="AI41">
        <f t="shared" ref="AI41:AI42" si="75">(AC41-AE41)^2</f>
        <v>3.3772233983162064E-2</v>
      </c>
      <c r="AK41">
        <f>AI44</f>
        <v>1.4500460006147986</v>
      </c>
      <c r="AL41">
        <f>AH44</f>
        <v>1.7042754721551525</v>
      </c>
      <c r="AM41">
        <v>0</v>
      </c>
      <c r="AP41">
        <f t="shared" ref="AP41:AP42" si="76">(Y41-Z41)^2</f>
        <v>0</v>
      </c>
      <c r="AQ41">
        <f t="shared" ref="AQ41:AQ42" si="77">(Z41-AA41)^2</f>
        <v>0</v>
      </c>
      <c r="AR41">
        <f t="shared" ref="AR41:AR42" si="78">(Y41-AA41)^2</f>
        <v>0</v>
      </c>
      <c r="AT41">
        <f>AR44</f>
        <v>5.8309518948453007</v>
      </c>
      <c r="AU41">
        <f>AQ44</f>
        <v>2.5819888974716112</v>
      </c>
      <c r="AV41">
        <v>0</v>
      </c>
    </row>
    <row r="42" spans="1:48" x14ac:dyDescent="0.2">
      <c r="A42">
        <v>7</v>
      </c>
      <c r="B42">
        <v>2</v>
      </c>
      <c r="C42">
        <v>3</v>
      </c>
      <c r="E42">
        <f t="shared" ref="E42" si="79">(A42 - A$43)/SQRT(A$44*2)</f>
        <v>0.70710678118654757</v>
      </c>
      <c r="F42">
        <f t="shared" si="63"/>
        <v>-0.35856858280031806</v>
      </c>
      <c r="G42">
        <f t="shared" si="64"/>
        <v>0.94868329805051377</v>
      </c>
      <c r="O42">
        <f t="shared" ref="O42" si="80">(A41-A42)^2</f>
        <v>36</v>
      </c>
      <c r="P42">
        <f t="shared" si="69"/>
        <v>1</v>
      </c>
      <c r="Q42">
        <f t="shared" si="70"/>
        <v>4</v>
      </c>
      <c r="R42">
        <f t="shared" si="71"/>
        <v>6.4031242374328485</v>
      </c>
      <c r="T42">
        <f>R48</f>
        <v>4.4721359549995796</v>
      </c>
      <c r="U42">
        <f>R45</f>
        <v>6</v>
      </c>
      <c r="V42">
        <f>R42</f>
        <v>6.4031242374328485</v>
      </c>
      <c r="W42">
        <v>0</v>
      </c>
      <c r="Y42">
        <v>7</v>
      </c>
      <c r="Z42">
        <v>2</v>
      </c>
      <c r="AA42">
        <v>3</v>
      </c>
      <c r="AC42">
        <f t="shared" si="72"/>
        <v>1</v>
      </c>
      <c r="AD42">
        <f t="shared" si="65"/>
        <v>0</v>
      </c>
      <c r="AE42">
        <f t="shared" si="66"/>
        <v>0.94868329805051377</v>
      </c>
      <c r="AG42">
        <f t="shared" si="73"/>
        <v>1</v>
      </c>
      <c r="AH42">
        <f t="shared" si="74"/>
        <v>0.89999999999999991</v>
      </c>
      <c r="AI42">
        <f t="shared" si="75"/>
        <v>2.6334038989724042E-3</v>
      </c>
      <c r="AP42">
        <f t="shared" si="76"/>
        <v>25</v>
      </c>
      <c r="AQ42">
        <f t="shared" si="77"/>
        <v>1</v>
      </c>
      <c r="AR42">
        <f t="shared" si="78"/>
        <v>16</v>
      </c>
    </row>
    <row r="43" spans="1:48" x14ac:dyDescent="0.2">
      <c r="A43">
        <f>AVERAGE(A39:A42)</f>
        <v>4</v>
      </c>
      <c r="B43">
        <f t="shared" ref="B43" si="81">AVERAGE(B39:B42)</f>
        <v>2.75</v>
      </c>
      <c r="C43">
        <f t="shared" ref="C43" si="82">AVERAGE(C39:C42)</f>
        <v>1.5</v>
      </c>
      <c r="Y43">
        <f>AVERAGE(Y39:Y42)</f>
        <v>3</v>
      </c>
      <c r="Z43">
        <f t="shared" ref="Z43" si="83">AVERAGE(Z39:Z42)</f>
        <v>2</v>
      </c>
      <c r="AA43">
        <f t="shared" ref="AA43" si="84">AVERAGE(AA39:AA42)</f>
        <v>1.5</v>
      </c>
    </row>
    <row r="44" spans="1:48" x14ac:dyDescent="0.2">
      <c r="A44">
        <f>_xlfn.VAR.P(A39:A42)</f>
        <v>9</v>
      </c>
      <c r="B44">
        <f t="shared" ref="B44:C44" si="85">_xlfn.VAR.P(B39:B42)</f>
        <v>2.1875</v>
      </c>
      <c r="C44">
        <f t="shared" si="85"/>
        <v>1.25</v>
      </c>
      <c r="J44">
        <v>0</v>
      </c>
      <c r="K44">
        <f>H45</f>
        <v>1.8746428231227714</v>
      </c>
      <c r="L44">
        <f>J46</f>
        <v>1.5212776585113297</v>
      </c>
      <c r="M44">
        <f>J47</f>
        <v>1.2761549390929883</v>
      </c>
      <c r="O44">
        <f>(A41-A43)^2 + A44</f>
        <v>18</v>
      </c>
      <c r="P44">
        <f t="shared" ref="P44:P45" si="86">(B39-B41)^2</f>
        <v>4</v>
      </c>
      <c r="Q44">
        <f t="shared" ref="Q44:Q45" si="87">(C39-C41)^2</f>
        <v>1</v>
      </c>
      <c r="R44">
        <f t="shared" ref="R44:R45" si="88">SQRT(SUM(O44:Q44))</f>
        <v>4.7958315233127191</v>
      </c>
      <c r="Y44">
        <f>_xlfn.VAR.P(Y39:Y42)</f>
        <v>8</v>
      </c>
      <c r="Z44">
        <f t="shared" ref="Z44:AA44" si="89">_xlfn.VAR.P(Z39:Z42)</f>
        <v>0.66666666666666663</v>
      </c>
      <c r="AA44">
        <f t="shared" si="89"/>
        <v>1.25</v>
      </c>
      <c r="AG44">
        <f>SQRT(SUM(AG39:AG42))</f>
        <v>2</v>
      </c>
      <c r="AH44">
        <f t="shared" ref="AH44:AI44" si="90">SQRT(SUM(AH39:AH42))</f>
        <v>1.7042754721551525</v>
      </c>
      <c r="AI44">
        <f t="shared" si="90"/>
        <v>1.4500460006147986</v>
      </c>
      <c r="AP44">
        <f t="shared" ref="AP44:AR44" si="91">SQRT(SUM(AP39:AP42))</f>
        <v>6.2182527020592095</v>
      </c>
      <c r="AQ44">
        <f t="shared" si="91"/>
        <v>2.5819888974716112</v>
      </c>
      <c r="AR44">
        <f t="shared" si="91"/>
        <v>5.8309518948453007</v>
      </c>
    </row>
    <row r="45" spans="1:48" x14ac:dyDescent="0.2">
      <c r="E45">
        <v>1</v>
      </c>
      <c r="F45">
        <f t="shared" ref="F45:G45" si="92">(F39-F40)^2</f>
        <v>0.91428571428571426</v>
      </c>
      <c r="G45">
        <f t="shared" si="92"/>
        <v>1.6</v>
      </c>
      <c r="H45">
        <f>SQRT(SUM(E45:G45))</f>
        <v>1.8746428231227714</v>
      </c>
      <c r="J45">
        <f>H45</f>
        <v>1.8746428231227714</v>
      </c>
      <c r="K45">
        <v>0</v>
      </c>
      <c r="L45">
        <f>K46</f>
        <v>2.2488092087019869</v>
      </c>
      <c r="M45">
        <f>K47</f>
        <v>2.5801439605461662</v>
      </c>
      <c r="O45">
        <f>(A43-A42)^2 + A44</f>
        <v>18</v>
      </c>
      <c r="P45">
        <f t="shared" si="86"/>
        <v>9</v>
      </c>
      <c r="Q45">
        <f t="shared" si="87"/>
        <v>9</v>
      </c>
      <c r="R45">
        <f t="shared" si="88"/>
        <v>6</v>
      </c>
    </row>
    <row r="46" spans="1:48" x14ac:dyDescent="0.2">
      <c r="E46">
        <f>E41^2+0.5</f>
        <v>1</v>
      </c>
      <c r="F46">
        <f t="shared" ref="F46:G46" si="93">(F40-F41)^2</f>
        <v>3.657142857142857</v>
      </c>
      <c r="G46">
        <f t="shared" si="93"/>
        <v>0.39999999999999986</v>
      </c>
      <c r="H46">
        <f t="shared" ref="H46:H47" si="94">SQRT(SUM(E46:G46))</f>
        <v>2.2488092087019869</v>
      </c>
      <c r="J46">
        <f>H49</f>
        <v>1.5212776585113297</v>
      </c>
      <c r="K46">
        <f>H46</f>
        <v>2.2488092087019869</v>
      </c>
      <c r="L46">
        <v>0</v>
      </c>
      <c r="M46">
        <f>L47</f>
        <v>1.9566735620873066</v>
      </c>
    </row>
    <row r="47" spans="1:48" x14ac:dyDescent="0.2">
      <c r="E47">
        <f t="shared" ref="E47:G47" si="95">(E41-E42)^2</f>
        <v>2.0000000000000004</v>
      </c>
      <c r="F47">
        <f t="shared" si="95"/>
        <v>0.22857142857142862</v>
      </c>
      <c r="G47">
        <f t="shared" si="95"/>
        <v>1.6</v>
      </c>
      <c r="H47">
        <f t="shared" si="94"/>
        <v>1.9566735620873066</v>
      </c>
      <c r="J47">
        <f>H53</f>
        <v>1.2761549390929883</v>
      </c>
      <c r="K47">
        <f>H50</f>
        <v>2.5801439605461662</v>
      </c>
      <c r="L47">
        <f>H47</f>
        <v>1.9566735620873066</v>
      </c>
      <c r="M47">
        <v>0</v>
      </c>
    </row>
    <row r="48" spans="1:48" x14ac:dyDescent="0.2">
      <c r="O48">
        <f>(A43-A42)^2 + A44</f>
        <v>18</v>
      </c>
      <c r="P48">
        <f t="shared" ref="P48" si="96">(B39-B42)^2</f>
        <v>1</v>
      </c>
      <c r="Q48">
        <f t="shared" ref="Q48" si="97">(C39-C42)^2</f>
        <v>1</v>
      </c>
      <c r="R48">
        <f>SQRT(SUM(O48:Q48))</f>
        <v>4.4721359549995796</v>
      </c>
    </row>
    <row r="49" spans="5:8" x14ac:dyDescent="0.2">
      <c r="E49">
        <f>E41^2+0.5</f>
        <v>1</v>
      </c>
      <c r="F49">
        <f t="shared" ref="F49:G49" si="98">(F39 - F41)^2</f>
        <v>0.91428571428571426</v>
      </c>
      <c r="G49">
        <f t="shared" si="98"/>
        <v>0.4</v>
      </c>
      <c r="H49">
        <f t="shared" ref="H49:H50" si="99">SQRT(SUM(E49:G49))</f>
        <v>1.5212776585113297</v>
      </c>
    </row>
    <row r="50" spans="5:8" x14ac:dyDescent="0.2">
      <c r="E50">
        <f>E42^2+0.5</f>
        <v>1</v>
      </c>
      <c r="F50">
        <f t="shared" ref="F50:G50" si="100">(F40 - F42)^2</f>
        <v>2.0571428571428569</v>
      </c>
      <c r="G50">
        <f t="shared" si="100"/>
        <v>3.5999999999999996</v>
      </c>
      <c r="H50">
        <f t="shared" si="99"/>
        <v>2.5801439605461662</v>
      </c>
    </row>
    <row r="53" spans="5:8" x14ac:dyDescent="0.2">
      <c r="E53">
        <f>E42^2+0.5</f>
        <v>1</v>
      </c>
      <c r="F53">
        <f t="shared" ref="F53:G53" si="101">(F39 - F42)^2</f>
        <v>0.22857142857142856</v>
      </c>
      <c r="G53">
        <f t="shared" si="101"/>
        <v>0.39999999999999986</v>
      </c>
      <c r="H53">
        <f t="shared" ref="H53" si="102">SQRT(SUM(E53:G53))</f>
        <v>1.2761549390929883</v>
      </c>
    </row>
  </sheetData>
  <mergeCells count="3">
    <mergeCell ref="E1:M1"/>
    <mergeCell ref="O1:W1"/>
    <mergeCell ref="Y1:AM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"/>
  <sheetViews>
    <sheetView workbookViewId="0">
      <selection activeCell="A2" sqref="A2"/>
    </sheetView>
  </sheetViews>
  <sheetFormatPr baseColWidth="10" defaultRowHeight="16" x14ac:dyDescent="0.2"/>
  <sheetData>
    <row r="3" spans="1:17" x14ac:dyDescent="0.2">
      <c r="A3">
        <v>1</v>
      </c>
      <c r="B3">
        <v>3</v>
      </c>
      <c r="C3">
        <v>2</v>
      </c>
      <c r="D3">
        <v>0</v>
      </c>
      <c r="E3">
        <v>0</v>
      </c>
      <c r="F3">
        <v>0</v>
      </c>
      <c r="H3">
        <f>(A3-A$6)/SQRT(2*A$7)</f>
        <v>0.50000000000000011</v>
      </c>
      <c r="I3">
        <f t="shared" ref="I3:I5" si="0">(B3-B$6)/SQRT(2*B$7)</f>
        <v>0</v>
      </c>
      <c r="J3">
        <f t="shared" ref="J3:J5" si="1">(C3-C$6)/SQRT(2*C$7)</f>
        <v>0.86602540378443871</v>
      </c>
      <c r="L3">
        <f>(H3-H4)^2</f>
        <v>2.25</v>
      </c>
      <c r="M3">
        <f t="shared" ref="M3:M4" si="2">(I3-I4)^2</f>
        <v>0.75000000000000011</v>
      </c>
      <c r="N3">
        <f t="shared" ref="N3:N4" si="3">(J3-J4)^2</f>
        <v>3.0000000000000004</v>
      </c>
      <c r="O3">
        <f>SUM(L3:N3)</f>
        <v>6</v>
      </c>
      <c r="P3">
        <v>2</v>
      </c>
      <c r="Q3">
        <f>SQRT(O3+P3)</f>
        <v>2.8284271247461903</v>
      </c>
    </row>
    <row r="4" spans="1:17" x14ac:dyDescent="0.2">
      <c r="A4">
        <v>-1</v>
      </c>
      <c r="B4">
        <v>5</v>
      </c>
      <c r="C4">
        <v>0</v>
      </c>
      <c r="D4">
        <v>0</v>
      </c>
      <c r="E4">
        <v>1</v>
      </c>
      <c r="F4">
        <v>1</v>
      </c>
      <c r="H4">
        <f t="shared" ref="H4:H5" si="4">(A4-A$6)/SQRT(2*A$7)</f>
        <v>-1</v>
      </c>
      <c r="I4">
        <f t="shared" si="0"/>
        <v>0.86602540378443871</v>
      </c>
      <c r="J4">
        <f t="shared" si="1"/>
        <v>-0.86602540378443871</v>
      </c>
      <c r="L4">
        <f t="shared" ref="L4" si="5">(H4-H5)^2</f>
        <v>2.25</v>
      </c>
      <c r="M4">
        <f t="shared" si="2"/>
        <v>3.0000000000000004</v>
      </c>
      <c r="N4">
        <f t="shared" si="3"/>
        <v>0.75000000000000011</v>
      </c>
      <c r="O4">
        <f>SUM(L4:N4)</f>
        <v>6</v>
      </c>
      <c r="P4">
        <v>2</v>
      </c>
      <c r="Q4">
        <f t="shared" ref="Q4:Q5" si="6">SQRT(O4+P4)</f>
        <v>2.8284271247461903</v>
      </c>
    </row>
    <row r="5" spans="1:17" x14ac:dyDescent="0.2">
      <c r="A5">
        <v>1</v>
      </c>
      <c r="B5">
        <v>1</v>
      </c>
      <c r="C5">
        <v>1</v>
      </c>
      <c r="D5">
        <v>1</v>
      </c>
      <c r="E5">
        <v>3</v>
      </c>
      <c r="F5">
        <v>1</v>
      </c>
      <c r="H5">
        <f t="shared" si="4"/>
        <v>0.50000000000000011</v>
      </c>
      <c r="I5">
        <f t="shared" si="0"/>
        <v>-0.86602540378443871</v>
      </c>
      <c r="J5">
        <f t="shared" si="1"/>
        <v>0</v>
      </c>
      <c r="L5">
        <f>(H3-H5)^2</f>
        <v>0</v>
      </c>
      <c r="M5">
        <f t="shared" ref="M5:N5" si="7">(I3-I5)^2</f>
        <v>0.75000000000000011</v>
      </c>
      <c r="N5">
        <f t="shared" si="7"/>
        <v>0.75000000000000011</v>
      </c>
      <c r="O5">
        <f>SUM(L5:N5)</f>
        <v>1.5000000000000002</v>
      </c>
      <c r="P5">
        <v>3</v>
      </c>
      <c r="Q5">
        <f t="shared" si="6"/>
        <v>2.1213203435596424</v>
      </c>
    </row>
    <row r="6" spans="1:17" x14ac:dyDescent="0.2">
      <c r="A6">
        <f>AVERAGE(A3:A5)</f>
        <v>0.33333333333333331</v>
      </c>
      <c r="B6">
        <f t="shared" ref="B6:C6" si="8">AVERAGE(B3:B5)</f>
        <v>3</v>
      </c>
      <c r="C6">
        <f t="shared" si="8"/>
        <v>1</v>
      </c>
      <c r="D6">
        <v>0</v>
      </c>
      <c r="E6">
        <v>0</v>
      </c>
      <c r="F6">
        <v>0</v>
      </c>
    </row>
    <row r="7" spans="1:17" x14ac:dyDescent="0.2">
      <c r="A7">
        <f>_xlfn.VAR.P(A3:A5)</f>
        <v>0.88888888888888884</v>
      </c>
      <c r="B7">
        <f t="shared" ref="B7:C7" si="9">_xlfn.VAR.P(B3:B5)</f>
        <v>2.6666666666666665</v>
      </c>
      <c r="C7">
        <f t="shared" si="9"/>
        <v>0.66666666666666663</v>
      </c>
      <c r="D7">
        <v>-1</v>
      </c>
      <c r="E7">
        <v>-1</v>
      </c>
      <c r="F7">
        <v>-1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workbookViewId="0">
      <selection activeCell="F28" sqref="F28"/>
    </sheetView>
  </sheetViews>
  <sheetFormatPr baseColWidth="10" defaultRowHeight="16" x14ac:dyDescent="0.2"/>
  <sheetData>
    <row r="3" spans="1:7" x14ac:dyDescent="0.2">
      <c r="A3">
        <v>1</v>
      </c>
      <c r="B3">
        <v>3</v>
      </c>
      <c r="C3">
        <v>2</v>
      </c>
      <c r="E3">
        <f t="shared" ref="E3:G5" si="0">(A3 - A$7)/SQRT(A$8*2)</f>
        <v>-0.23570226039551587</v>
      </c>
      <c r="F3">
        <f t="shared" si="0"/>
        <v>0.11952286093343936</v>
      </c>
      <c r="G3">
        <f t="shared" si="0"/>
        <v>0.31622776601683794</v>
      </c>
    </row>
    <row r="4" spans="1:7" x14ac:dyDescent="0.2">
      <c r="A4">
        <v>-1</v>
      </c>
      <c r="B4">
        <v>5</v>
      </c>
      <c r="C4">
        <v>0</v>
      </c>
      <c r="E4">
        <f t="shared" si="0"/>
        <v>-0.70710678118654757</v>
      </c>
      <c r="F4">
        <f t="shared" si="0"/>
        <v>1.0757057484009542</v>
      </c>
      <c r="G4">
        <f t="shared" si="0"/>
        <v>-0.94868329805051377</v>
      </c>
    </row>
    <row r="5" spans="1:7" x14ac:dyDescent="0.2">
      <c r="A5">
        <v>1</v>
      </c>
      <c r="B5">
        <v>1</v>
      </c>
      <c r="C5">
        <v>1</v>
      </c>
      <c r="E5">
        <f t="shared" si="0"/>
        <v>-0.23570226039551587</v>
      </c>
      <c r="F5">
        <f t="shared" si="0"/>
        <v>-0.83666002653407556</v>
      </c>
      <c r="G5">
        <f t="shared" si="0"/>
        <v>-0.31622776601683794</v>
      </c>
    </row>
    <row r="6" spans="1:7" x14ac:dyDescent="0.2">
      <c r="A6">
        <v>7</v>
      </c>
      <c r="B6">
        <v>2</v>
      </c>
      <c r="C6">
        <v>3</v>
      </c>
      <c r="E6">
        <f t="shared" ref="E6" si="1">(A6 - A$7)/SQRT(A$8*2)</f>
        <v>1.1785113019775793</v>
      </c>
      <c r="F6">
        <f t="shared" ref="F6:G6" si="2">(B6 - B$7)/SQRT(B$8*2)</f>
        <v>-0.35856858280031806</v>
      </c>
      <c r="G6">
        <f t="shared" si="2"/>
        <v>0.94868329805051377</v>
      </c>
    </row>
    <row r="7" spans="1:7" x14ac:dyDescent="0.2">
      <c r="A7">
        <f>AVERAGE(A3:A6)</f>
        <v>2</v>
      </c>
      <c r="B7">
        <f>AVERAGE(B3:B6)</f>
        <v>2.75</v>
      </c>
      <c r="C7">
        <f>AVERAGE(C3:C6)</f>
        <v>1.5</v>
      </c>
    </row>
    <row r="8" spans="1:7" x14ac:dyDescent="0.2">
      <c r="A8">
        <f>_xlfn.VAR.P(A3:A6)</f>
        <v>9</v>
      </c>
      <c r="B8">
        <f>_xlfn.VAR.P(B3:B6)</f>
        <v>2.1875</v>
      </c>
      <c r="C8">
        <f>_xlfn.VAR.P(C3:C6)</f>
        <v>1.25</v>
      </c>
    </row>
    <row r="22" spans="1:12" x14ac:dyDescent="0.2">
      <c r="A22">
        <v>2</v>
      </c>
      <c r="B22">
        <v>1</v>
      </c>
      <c r="C22">
        <v>3</v>
      </c>
      <c r="E22">
        <f t="shared" ref="E22:E23" si="3">(A22 - A$7)/SQRT(A$8*2)</f>
        <v>0</v>
      </c>
      <c r="F22">
        <f t="shared" ref="F22:F23" si="4">(B22 - B$7)/SQRT(B$8*2)</f>
        <v>-0.83666002653407556</v>
      </c>
      <c r="G22">
        <f t="shared" ref="G22:G23" si="5">(C22 - C$7)/SQRT(C$8*2)</f>
        <v>0.94868329805051377</v>
      </c>
      <c r="I22">
        <f>(E$22-E3)^2</f>
        <v>5.5555555555555566E-2</v>
      </c>
      <c r="J22">
        <f t="shared" ref="J22:K22" si="6">(F$22-F3)^2</f>
        <v>0.91428571428571426</v>
      </c>
      <c r="K22">
        <f t="shared" si="6"/>
        <v>0.39999999999999986</v>
      </c>
      <c r="L22">
        <f>SQRT(SUM(I22:K22))</f>
        <v>1.1704021829445079</v>
      </c>
    </row>
    <row r="23" spans="1:12" x14ac:dyDescent="0.2">
      <c r="A23">
        <v>1</v>
      </c>
      <c r="B23">
        <v>2</v>
      </c>
      <c r="C23">
        <v>2</v>
      </c>
      <c r="E23">
        <f t="shared" si="3"/>
        <v>-0.23570226039551587</v>
      </c>
      <c r="F23">
        <f t="shared" si="4"/>
        <v>-0.35856858280031806</v>
      </c>
      <c r="G23">
        <f t="shared" si="5"/>
        <v>0.31622776601683794</v>
      </c>
      <c r="I23">
        <f t="shared" ref="I23:K23" si="7">(E$22-E4)^2</f>
        <v>0.50000000000000011</v>
      </c>
      <c r="J23">
        <f t="shared" si="7"/>
        <v>3.657142857142857</v>
      </c>
      <c r="K23">
        <f t="shared" si="7"/>
        <v>3.5999999999999996</v>
      </c>
      <c r="L23">
        <f t="shared" ref="L23:L25" si="8">SQRT(SUM(I23:K23))</f>
        <v>2.7851647809677003</v>
      </c>
    </row>
    <row r="24" spans="1:12" x14ac:dyDescent="0.2">
      <c r="I24">
        <f t="shared" ref="I24:K24" si="9">(E$22-E5)^2</f>
        <v>5.5555555555555566E-2</v>
      </c>
      <c r="J24">
        <f t="shared" si="9"/>
        <v>0</v>
      </c>
      <c r="K24">
        <f t="shared" si="9"/>
        <v>1.6</v>
      </c>
      <c r="L24">
        <f t="shared" si="8"/>
        <v>1.2866839377079189</v>
      </c>
    </row>
    <row r="25" spans="1:12" x14ac:dyDescent="0.2">
      <c r="I25">
        <f t="shared" ref="I25:K25" si="10">(E$22-E6)^2</f>
        <v>1.3888888888888891</v>
      </c>
      <c r="J25">
        <f t="shared" si="10"/>
        <v>0.22857142857142862</v>
      </c>
      <c r="K25">
        <f t="shared" si="10"/>
        <v>0</v>
      </c>
      <c r="L25">
        <f t="shared" si="8"/>
        <v>1.2717941332858544</v>
      </c>
    </row>
    <row r="27" spans="1:12" x14ac:dyDescent="0.2">
      <c r="I27">
        <f>(E$23-E3)^2</f>
        <v>0</v>
      </c>
      <c r="J27">
        <f t="shared" ref="J27:K27" si="11">(F$23-F3)^2</f>
        <v>0.22857142857142856</v>
      </c>
      <c r="K27">
        <f t="shared" si="11"/>
        <v>0</v>
      </c>
      <c r="L27">
        <f t="shared" ref="L27:L30" si="12">SQRT(SUM(I27:K27))</f>
        <v>0.47809144373375745</v>
      </c>
    </row>
    <row r="28" spans="1:12" x14ac:dyDescent="0.2">
      <c r="I28">
        <f t="shared" ref="I28:K28" si="13">(E$23-E4)^2</f>
        <v>0.22222222222222221</v>
      </c>
      <c r="J28">
        <f t="shared" si="13"/>
        <v>2.0571428571428569</v>
      </c>
      <c r="K28">
        <f t="shared" si="13"/>
        <v>1.6</v>
      </c>
      <c r="L28">
        <f t="shared" si="12"/>
        <v>1.9696103877074469</v>
      </c>
    </row>
    <row r="29" spans="1:12" x14ac:dyDescent="0.2">
      <c r="I29">
        <f t="shared" ref="I29:K29" si="14">(E$23-E5)^2</f>
        <v>0</v>
      </c>
      <c r="J29">
        <f t="shared" si="14"/>
        <v>0.22857142857142862</v>
      </c>
      <c r="K29">
        <f t="shared" si="14"/>
        <v>0.4</v>
      </c>
      <c r="L29">
        <f t="shared" si="12"/>
        <v>0.79282496717209194</v>
      </c>
    </row>
    <row r="30" spans="1:12" x14ac:dyDescent="0.2">
      <c r="I30">
        <f t="shared" ref="I30:K30" si="15">(E$23-E6)^2</f>
        <v>2.0000000000000004</v>
      </c>
      <c r="J30">
        <f t="shared" si="15"/>
        <v>0</v>
      </c>
      <c r="K30">
        <f t="shared" si="15"/>
        <v>0.39999999999999986</v>
      </c>
      <c r="L30">
        <f t="shared" si="12"/>
        <v>1.5491933384829668</v>
      </c>
    </row>
    <row r="34" spans="9:12" x14ac:dyDescent="0.2">
      <c r="I34">
        <f>(E22-E23)^2</f>
        <v>5.5555555555555566E-2</v>
      </c>
      <c r="J34">
        <f t="shared" ref="J34:K34" si="16">(F22-F23)^2</f>
        <v>0.22857142857142862</v>
      </c>
      <c r="K34">
        <f t="shared" si="16"/>
        <v>0.39999999999999986</v>
      </c>
      <c r="L34">
        <f t="shared" ref="L34" si="17">SQRT(SUM(I34:K34))</f>
        <v>0.82711969153622744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workbookViewId="0">
      <selection activeCell="H11" sqref="H11"/>
    </sheetView>
  </sheetViews>
  <sheetFormatPr baseColWidth="10" defaultRowHeight="16" x14ac:dyDescent="0.2"/>
  <sheetData>
    <row r="1" spans="1:48" x14ac:dyDescent="0.2">
      <c r="E1" s="6" t="s">
        <v>0</v>
      </c>
      <c r="F1" s="7"/>
      <c r="G1" s="7"/>
      <c r="H1" s="7"/>
      <c r="I1" s="7"/>
      <c r="J1" s="7"/>
      <c r="K1" s="7"/>
      <c r="L1" s="7"/>
      <c r="M1" s="8"/>
      <c r="O1" s="6" t="s">
        <v>1</v>
      </c>
      <c r="P1" s="7"/>
      <c r="Q1" s="7"/>
      <c r="R1" s="7"/>
      <c r="S1" s="7"/>
      <c r="T1" s="7"/>
      <c r="U1" s="7"/>
      <c r="V1" s="7"/>
      <c r="W1" s="8"/>
      <c r="Y1" s="6" t="s">
        <v>2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/>
      <c r="AP1" s="6" t="s">
        <v>3</v>
      </c>
      <c r="AQ1" s="7"/>
      <c r="AR1" s="7"/>
      <c r="AS1" s="7"/>
      <c r="AT1" s="7"/>
      <c r="AU1" s="7"/>
      <c r="AV1" s="8"/>
    </row>
    <row r="3" spans="1:48" x14ac:dyDescent="0.2">
      <c r="A3">
        <v>1</v>
      </c>
      <c r="B3">
        <v>3</v>
      </c>
      <c r="C3">
        <v>2</v>
      </c>
      <c r="E3">
        <f>(A3 - A$7)/(A$8*2)</f>
        <v>-0.16666666666666666</v>
      </c>
      <c r="F3">
        <f t="shared" ref="F3:F6" si="0">(B3 - B$7)/(B$8*2)</f>
        <v>-0.375</v>
      </c>
      <c r="G3">
        <f t="shared" ref="G3:G6" si="1">(C3 - C$7)/(C$8*2)</f>
        <v>0.25</v>
      </c>
      <c r="Y3">
        <f>ABS(E3-F3)</f>
        <v>0.20833333333333334</v>
      </c>
      <c r="Z3">
        <f t="shared" ref="Z3:Z6" si="2">ABS(F3-G3)</f>
        <v>0.625</v>
      </c>
      <c r="AA3">
        <f t="shared" ref="AA3:AA6" si="3">ABS(G3-H3)</f>
        <v>0.25</v>
      </c>
      <c r="AC3">
        <v>0</v>
      </c>
      <c r="AD3">
        <f>AC4</f>
        <v>4.583333333333333</v>
      </c>
      <c r="AE3">
        <f>AC5</f>
        <v>2</v>
      </c>
      <c r="AP3">
        <f>ABS(A3-B3)</f>
        <v>2</v>
      </c>
      <c r="AQ3">
        <f t="shared" ref="AQ3:AQ6" si="4">ABS(B3-C3)</f>
        <v>1</v>
      </c>
      <c r="AR3">
        <f>ABS(A3-C3)</f>
        <v>1</v>
      </c>
      <c r="AT3">
        <v>0</v>
      </c>
      <c r="AU3">
        <f>AT4</f>
        <v>20</v>
      </c>
      <c r="AV3">
        <f>AT5</f>
        <v>7</v>
      </c>
    </row>
    <row r="4" spans="1:48" x14ac:dyDescent="0.2">
      <c r="A4">
        <v>-1</v>
      </c>
      <c r="B4">
        <v>6</v>
      </c>
      <c r="C4">
        <v>0</v>
      </c>
      <c r="E4">
        <f t="shared" ref="E4:E6" si="5">(A4 - A$7)/(A$8*2)</f>
        <v>-0.83333333333333337</v>
      </c>
      <c r="F4">
        <f t="shared" si="0"/>
        <v>0.375</v>
      </c>
      <c r="G4">
        <f t="shared" si="1"/>
        <v>-0.75</v>
      </c>
      <c r="Y4">
        <f t="shared" ref="Y4:Y6" si="6">ABS(E4-F4)</f>
        <v>1.2083333333333335</v>
      </c>
      <c r="Z4">
        <f t="shared" si="2"/>
        <v>1.125</v>
      </c>
      <c r="AA4">
        <f t="shared" si="3"/>
        <v>0.75</v>
      </c>
      <c r="AC4">
        <f>Y8</f>
        <v>4.583333333333333</v>
      </c>
      <c r="AD4">
        <v>0</v>
      </c>
      <c r="AE4">
        <f>AD5</f>
        <v>4.25</v>
      </c>
      <c r="AP4">
        <f t="shared" ref="AP4:AP6" si="7">ABS(A4-B4)</f>
        <v>7</v>
      </c>
      <c r="AQ4">
        <f t="shared" si="4"/>
        <v>6</v>
      </c>
      <c r="AR4">
        <f t="shared" ref="AR4:AR6" si="8">ABS(A4-C4)</f>
        <v>1</v>
      </c>
      <c r="AT4">
        <f>AP8</f>
        <v>20</v>
      </c>
      <c r="AU4">
        <v>0</v>
      </c>
      <c r="AV4">
        <f>AU5</f>
        <v>15</v>
      </c>
    </row>
    <row r="5" spans="1:48" x14ac:dyDescent="0.2">
      <c r="A5">
        <v>2</v>
      </c>
      <c r="B5">
        <v>7</v>
      </c>
      <c r="C5">
        <v>1</v>
      </c>
      <c r="E5">
        <f t="shared" si="5"/>
        <v>0.16666666666666666</v>
      </c>
      <c r="F5">
        <f t="shared" si="0"/>
        <v>0.625</v>
      </c>
      <c r="G5">
        <f t="shared" si="1"/>
        <v>-0.25</v>
      </c>
      <c r="Y5">
        <f t="shared" si="6"/>
        <v>0.45833333333333337</v>
      </c>
      <c r="Z5">
        <f t="shared" si="2"/>
        <v>0.875</v>
      </c>
      <c r="AA5">
        <f t="shared" si="3"/>
        <v>0.25</v>
      </c>
      <c r="AC5">
        <f>AA8</f>
        <v>2</v>
      </c>
      <c r="AD5">
        <f>Z8</f>
        <v>4.25</v>
      </c>
      <c r="AE5">
        <v>0</v>
      </c>
      <c r="AP5">
        <f t="shared" si="7"/>
        <v>5</v>
      </c>
      <c r="AQ5">
        <f t="shared" si="4"/>
        <v>6</v>
      </c>
      <c r="AR5">
        <f t="shared" si="8"/>
        <v>1</v>
      </c>
      <c r="AT5">
        <f>AR8</f>
        <v>7</v>
      </c>
      <c r="AU5">
        <f>AQ8</f>
        <v>15</v>
      </c>
      <c r="AV5">
        <v>0</v>
      </c>
    </row>
    <row r="6" spans="1:48" x14ac:dyDescent="0.2">
      <c r="A6">
        <v>7</v>
      </c>
      <c r="B6">
        <v>1</v>
      </c>
      <c r="C6">
        <v>3</v>
      </c>
      <c r="E6">
        <f t="shared" si="5"/>
        <v>1.8333333333333333</v>
      </c>
      <c r="F6">
        <f t="shared" si="0"/>
        <v>-0.875</v>
      </c>
      <c r="G6">
        <f t="shared" si="1"/>
        <v>0.75</v>
      </c>
      <c r="Y6">
        <f t="shared" si="6"/>
        <v>2.708333333333333</v>
      </c>
      <c r="Z6">
        <f t="shared" si="2"/>
        <v>1.625</v>
      </c>
      <c r="AA6">
        <f t="shared" si="3"/>
        <v>0.75</v>
      </c>
      <c r="AP6">
        <f t="shared" si="7"/>
        <v>6</v>
      </c>
      <c r="AQ6">
        <f t="shared" si="4"/>
        <v>2</v>
      </c>
      <c r="AR6">
        <f t="shared" si="8"/>
        <v>4</v>
      </c>
    </row>
    <row r="7" spans="1:48" x14ac:dyDescent="0.2">
      <c r="A7">
        <f>MEDIAN(A3:A6)</f>
        <v>1.5</v>
      </c>
      <c r="B7">
        <f t="shared" ref="B7:C7" si="9">MEDIAN(B3:B6)</f>
        <v>4.5</v>
      </c>
      <c r="C7">
        <f t="shared" si="9"/>
        <v>1.5</v>
      </c>
    </row>
    <row r="8" spans="1:48" x14ac:dyDescent="0.2">
      <c r="A8">
        <f>MEDIAN(A10:A13)</f>
        <v>1.5</v>
      </c>
      <c r="B8">
        <f>MEDIAN(B10:B13)</f>
        <v>2</v>
      </c>
      <c r="C8">
        <f>MEDIAN(C10:C13)</f>
        <v>1</v>
      </c>
      <c r="J8">
        <v>0</v>
      </c>
      <c r="K8">
        <f>H9</f>
        <v>2.416666666666667</v>
      </c>
      <c r="L8">
        <f>J10</f>
        <v>1.8333333333333333</v>
      </c>
      <c r="M8">
        <f>J11</f>
        <v>3</v>
      </c>
      <c r="T8">
        <v>0</v>
      </c>
      <c r="U8">
        <f>R9</f>
        <v>7</v>
      </c>
      <c r="V8">
        <f>T10</f>
        <v>6</v>
      </c>
      <c r="W8">
        <f>T11</f>
        <v>9</v>
      </c>
      <c r="Y8">
        <f t="shared" ref="Y8:Z8" si="10">SUM(Y3:Y6)</f>
        <v>4.583333333333333</v>
      </c>
      <c r="Z8">
        <f t="shared" si="10"/>
        <v>4.25</v>
      </c>
      <c r="AA8">
        <f>SUM(AA3:AA6)</f>
        <v>2</v>
      </c>
      <c r="AP8">
        <f t="shared" ref="AP8:AQ8" si="11">SUM(AP3:AP6)</f>
        <v>20</v>
      </c>
      <c r="AQ8">
        <f t="shared" si="11"/>
        <v>15</v>
      </c>
      <c r="AR8">
        <f>SUM(AR3:AR6)</f>
        <v>7</v>
      </c>
    </row>
    <row r="9" spans="1:48" x14ac:dyDescent="0.2">
      <c r="E9">
        <f>ABS(E3-E4)</f>
        <v>0.66666666666666674</v>
      </c>
      <c r="F9">
        <f t="shared" ref="F9:G9" si="12">ABS(F3-F4)</f>
        <v>0.75</v>
      </c>
      <c r="G9">
        <f t="shared" si="12"/>
        <v>1</v>
      </c>
      <c r="H9">
        <f>SUM(E9:G9)</f>
        <v>2.416666666666667</v>
      </c>
      <c r="J9">
        <f>H9</f>
        <v>2.416666666666667</v>
      </c>
      <c r="K9">
        <v>0</v>
      </c>
      <c r="L9">
        <f>K10</f>
        <v>1.75</v>
      </c>
      <c r="M9">
        <f>K11</f>
        <v>5.4166666666666661</v>
      </c>
      <c r="O9">
        <f>ABS(A3-A4)</f>
        <v>2</v>
      </c>
      <c r="P9">
        <f t="shared" ref="P9:Q9" si="13">ABS(B3-B4)</f>
        <v>3</v>
      </c>
      <c r="Q9">
        <f t="shared" si="13"/>
        <v>2</v>
      </c>
      <c r="R9">
        <f>SUM(O9:Q9)</f>
        <v>7</v>
      </c>
      <c r="T9">
        <f>R9</f>
        <v>7</v>
      </c>
      <c r="U9">
        <v>0</v>
      </c>
      <c r="V9">
        <f>U10</f>
        <v>5</v>
      </c>
      <c r="W9">
        <f>U11</f>
        <v>16</v>
      </c>
    </row>
    <row r="10" spans="1:48" x14ac:dyDescent="0.2">
      <c r="A10">
        <f>ABS(A3-A$7)</f>
        <v>0.5</v>
      </c>
      <c r="B10">
        <f t="shared" ref="B10:C10" si="14">ABS(B3-B$7)</f>
        <v>1.5</v>
      </c>
      <c r="C10">
        <f t="shared" si="14"/>
        <v>0.5</v>
      </c>
      <c r="E10">
        <f t="shared" ref="E10:G10" si="15">ABS(E4-E5)</f>
        <v>1</v>
      </c>
      <c r="F10">
        <f t="shared" si="15"/>
        <v>0.25</v>
      </c>
      <c r="G10">
        <f t="shared" si="15"/>
        <v>0.5</v>
      </c>
      <c r="H10">
        <f t="shared" ref="H10:H11" si="16">SUM(E10:G10)</f>
        <v>1.75</v>
      </c>
      <c r="J10">
        <f>H13</f>
        <v>1.8333333333333333</v>
      </c>
      <c r="K10">
        <f>H10</f>
        <v>1.75</v>
      </c>
      <c r="L10">
        <v>0</v>
      </c>
      <c r="M10">
        <f>L11</f>
        <v>4.1666666666666661</v>
      </c>
      <c r="O10">
        <f t="shared" ref="O10:Q10" si="17">ABS(A4-A5)</f>
        <v>3</v>
      </c>
      <c r="P10">
        <f t="shared" si="17"/>
        <v>1</v>
      </c>
      <c r="Q10">
        <f t="shared" si="17"/>
        <v>1</v>
      </c>
      <c r="R10">
        <f t="shared" ref="R10:R11" si="18">SUM(O10:Q10)</f>
        <v>5</v>
      </c>
      <c r="T10">
        <f>R13</f>
        <v>6</v>
      </c>
      <c r="U10">
        <f>R10</f>
        <v>5</v>
      </c>
      <c r="V10">
        <v>0</v>
      </c>
      <c r="W10">
        <f>V11</f>
        <v>13</v>
      </c>
    </row>
    <row r="11" spans="1:48" x14ac:dyDescent="0.2">
      <c r="A11">
        <f t="shared" ref="A11:C11" si="19">ABS(A4-A$7)</f>
        <v>2.5</v>
      </c>
      <c r="B11">
        <f t="shared" si="19"/>
        <v>1.5</v>
      </c>
      <c r="C11">
        <f t="shared" si="19"/>
        <v>1.5</v>
      </c>
      <c r="E11">
        <f t="shared" ref="E11:G11" si="20">ABS(E5-E6)</f>
        <v>1.6666666666666665</v>
      </c>
      <c r="F11">
        <f t="shared" si="20"/>
        <v>1.5</v>
      </c>
      <c r="G11">
        <f t="shared" si="20"/>
        <v>1</v>
      </c>
      <c r="H11">
        <f t="shared" si="16"/>
        <v>4.1666666666666661</v>
      </c>
      <c r="J11">
        <f>H17</f>
        <v>3</v>
      </c>
      <c r="K11">
        <f>H14</f>
        <v>5.4166666666666661</v>
      </c>
      <c r="L11">
        <f>H11</f>
        <v>4.1666666666666661</v>
      </c>
      <c r="M11">
        <v>0</v>
      </c>
      <c r="O11">
        <f t="shared" ref="O11:Q11" si="21">ABS(A5-A6)</f>
        <v>5</v>
      </c>
      <c r="P11">
        <f t="shared" si="21"/>
        <v>6</v>
      </c>
      <c r="Q11">
        <f t="shared" si="21"/>
        <v>2</v>
      </c>
      <c r="R11">
        <f t="shared" si="18"/>
        <v>13</v>
      </c>
      <c r="T11">
        <f>R17</f>
        <v>9</v>
      </c>
      <c r="U11">
        <f>R14</f>
        <v>16</v>
      </c>
      <c r="V11">
        <f>R11</f>
        <v>13</v>
      </c>
      <c r="W11">
        <v>0</v>
      </c>
    </row>
    <row r="12" spans="1:48" x14ac:dyDescent="0.2">
      <c r="A12">
        <f t="shared" ref="A12:C12" si="22">ABS(A5-A$7)</f>
        <v>0.5</v>
      </c>
      <c r="B12">
        <f t="shared" si="22"/>
        <v>2.5</v>
      </c>
      <c r="C12">
        <f t="shared" si="22"/>
        <v>0.5</v>
      </c>
    </row>
    <row r="13" spans="1:48" x14ac:dyDescent="0.2">
      <c r="A13">
        <f t="shared" ref="A13:C13" si="23">ABS(A6-A$7)</f>
        <v>5.5</v>
      </c>
      <c r="B13">
        <f t="shared" si="23"/>
        <v>3.5</v>
      </c>
      <c r="C13">
        <f t="shared" si="23"/>
        <v>1.5</v>
      </c>
      <c r="E13">
        <f>ABS(E3 - E5)</f>
        <v>0.33333333333333331</v>
      </c>
      <c r="F13">
        <f t="shared" ref="F13:G13" si="24">ABS(F3 - F5)</f>
        <v>1</v>
      </c>
      <c r="G13">
        <f t="shared" si="24"/>
        <v>0.5</v>
      </c>
      <c r="H13">
        <f t="shared" ref="H13:H14" si="25">SUM(E13:G13)</f>
        <v>1.8333333333333333</v>
      </c>
      <c r="O13">
        <f>ABS(A3-A5)</f>
        <v>1</v>
      </c>
      <c r="P13">
        <f t="shared" ref="P13:Q13" si="26">ABS(B3-B5)</f>
        <v>4</v>
      </c>
      <c r="Q13">
        <f t="shared" si="26"/>
        <v>1</v>
      </c>
      <c r="R13">
        <f t="shared" ref="R13:R14" si="27">SUM(O13:Q13)</f>
        <v>6</v>
      </c>
    </row>
    <row r="14" spans="1:48" x14ac:dyDescent="0.2">
      <c r="E14">
        <f t="shared" ref="E14:G14" si="28">ABS(E4 - E6)</f>
        <v>2.6666666666666665</v>
      </c>
      <c r="F14">
        <f t="shared" si="28"/>
        <v>1.25</v>
      </c>
      <c r="G14">
        <f t="shared" si="28"/>
        <v>1.5</v>
      </c>
      <c r="H14">
        <f t="shared" si="25"/>
        <v>5.4166666666666661</v>
      </c>
      <c r="O14">
        <f t="shared" ref="O14:Q14" si="29">ABS(A4-A6)</f>
        <v>8</v>
      </c>
      <c r="P14">
        <f t="shared" si="29"/>
        <v>5</v>
      </c>
      <c r="Q14">
        <f t="shared" si="29"/>
        <v>3</v>
      </c>
      <c r="R14">
        <f t="shared" si="27"/>
        <v>16</v>
      </c>
    </row>
    <row r="17" spans="1:48" x14ac:dyDescent="0.2">
      <c r="E17">
        <f>ABS(E3 - E6)</f>
        <v>2</v>
      </c>
      <c r="F17">
        <f t="shared" ref="F17:G17" si="30">ABS(F3 - F6)</f>
        <v>0.5</v>
      </c>
      <c r="G17">
        <f t="shared" si="30"/>
        <v>0.5</v>
      </c>
      <c r="H17">
        <f>SUM(E17:G17)</f>
        <v>3</v>
      </c>
      <c r="O17">
        <f>ABS(A3-A6)</f>
        <v>6</v>
      </c>
      <c r="P17">
        <f t="shared" ref="P17:Q17" si="31">ABS(B3-B6)</f>
        <v>2</v>
      </c>
      <c r="Q17">
        <f t="shared" si="31"/>
        <v>1</v>
      </c>
      <c r="R17">
        <f>SUM(O17:Q17)</f>
        <v>9</v>
      </c>
    </row>
    <row r="22" spans="1:48" x14ac:dyDescent="0.2">
      <c r="A22">
        <v>1</v>
      </c>
      <c r="B22">
        <v>3</v>
      </c>
      <c r="C22">
        <v>2</v>
      </c>
      <c r="E22">
        <f>(A22 - A$26)/(A$27*2)</f>
        <v>-0.5</v>
      </c>
      <c r="F22">
        <f t="shared" ref="F22:F25" si="32">(B22 - B$26)/(B$27*2)</f>
        <v>-0.375</v>
      </c>
      <c r="G22">
        <f t="shared" ref="G22:G25" si="33">(C22 - C$26)/(C$27*2)</f>
        <v>0.25</v>
      </c>
      <c r="T22">
        <v>0</v>
      </c>
      <c r="U22">
        <f>R23</f>
        <v>7</v>
      </c>
      <c r="V22">
        <f>T24</f>
        <v>6</v>
      </c>
      <c r="W22">
        <f>T25</f>
        <v>9</v>
      </c>
      <c r="Y22">
        <v>1</v>
      </c>
      <c r="Z22">
        <v>3</v>
      </c>
      <c r="AA22">
        <v>2</v>
      </c>
      <c r="AC22">
        <f>(Y22 - Y$26)/(Y$27*2)</f>
        <v>-0.16666666666666666</v>
      </c>
      <c r="AD22">
        <f t="shared" ref="AD22:AD25" si="34">(Z22 - Z$26)/(Z$27*2)</f>
        <v>0</v>
      </c>
      <c r="AE22">
        <f t="shared" ref="AE22:AE25" si="35">(AA22 - AA$26)/(AA$27*2)</f>
        <v>0.25</v>
      </c>
      <c r="AG22">
        <f>ABS(AC22-AD22)</f>
        <v>0.16666666666666666</v>
      </c>
      <c r="AH22">
        <f t="shared" ref="AH22:AH25" si="36">ABS(AD22-AE22)</f>
        <v>0.25</v>
      </c>
      <c r="AI22">
        <f>ABS(AE22-AC22)</f>
        <v>0.41666666666666663</v>
      </c>
      <c r="AK22">
        <v>0</v>
      </c>
      <c r="AL22">
        <f>AK23</f>
        <v>4.6666666666666661</v>
      </c>
      <c r="AM22">
        <f>AK24</f>
        <v>2</v>
      </c>
      <c r="AP22">
        <f>ABS(Y22-Z22)</f>
        <v>2</v>
      </c>
      <c r="AQ22">
        <f t="shared" ref="AQ22:AQ25" si="37">ABS(Z22-AA22)</f>
        <v>1</v>
      </c>
      <c r="AR22">
        <f>ABS(Y22-AA22)</f>
        <v>1</v>
      </c>
      <c r="AT22">
        <v>0</v>
      </c>
      <c r="AU22">
        <f>AT23</f>
        <v>19</v>
      </c>
      <c r="AV22">
        <f>AT24</f>
        <v>7</v>
      </c>
    </row>
    <row r="23" spans="1:48" x14ac:dyDescent="0.2">
      <c r="B23">
        <v>6</v>
      </c>
      <c r="C23">
        <v>0</v>
      </c>
      <c r="F23">
        <f t="shared" si="32"/>
        <v>0.375</v>
      </c>
      <c r="G23">
        <f t="shared" si="33"/>
        <v>-0.75</v>
      </c>
      <c r="O23">
        <f>ABS(A22-A26)+A27</f>
        <v>2</v>
      </c>
      <c r="P23">
        <f>ABS(B22-B23)</f>
        <v>3</v>
      </c>
      <c r="Q23">
        <f t="shared" ref="Q23:Q25" si="38">ABS(C22-C23)</f>
        <v>2</v>
      </c>
      <c r="R23">
        <f>SUM(O23:Q23)</f>
        <v>7</v>
      </c>
      <c r="T23">
        <f>R23</f>
        <v>7</v>
      </c>
      <c r="U23">
        <v>0</v>
      </c>
      <c r="V23">
        <f>U24</f>
        <v>3</v>
      </c>
      <c r="W23">
        <f>U25</f>
        <v>14</v>
      </c>
      <c r="Y23">
        <v>-1</v>
      </c>
      <c r="AA23">
        <v>0</v>
      </c>
      <c r="AC23">
        <f t="shared" ref="AC23:AC25" si="39">(Y23 - Y$26)/(Y$27*2)</f>
        <v>-0.83333333333333337</v>
      </c>
      <c r="AE23">
        <f t="shared" si="35"/>
        <v>-0.75</v>
      </c>
      <c r="AG23">
        <f>ABS(AC23) + 0.5</f>
        <v>1.3333333333333335</v>
      </c>
      <c r="AH23">
        <f>ABS(AE23)+0.5</f>
        <v>1.25</v>
      </c>
      <c r="AI23">
        <f t="shared" ref="AI23:AI25" si="40">ABS(AE23-AC23)</f>
        <v>8.333333333333337E-2</v>
      </c>
      <c r="AK23">
        <f>AG27</f>
        <v>4.6666666666666661</v>
      </c>
      <c r="AL23">
        <v>0</v>
      </c>
      <c r="AM23">
        <f>AL24</f>
        <v>4</v>
      </c>
      <c r="AP23">
        <f>ABS(Z26-Y23)+Z27</f>
        <v>6</v>
      </c>
      <c r="AQ23">
        <f>ABS(Z26-AA23)+Z27</f>
        <v>5</v>
      </c>
      <c r="AR23">
        <f t="shared" ref="AR23:AR25" si="41">ABS(Y23-AA23)</f>
        <v>1</v>
      </c>
      <c r="AT23">
        <f>AP27</f>
        <v>19</v>
      </c>
      <c r="AU23">
        <v>0</v>
      </c>
      <c r="AV23">
        <f>AU24</f>
        <v>14</v>
      </c>
    </row>
    <row r="24" spans="1:48" x14ac:dyDescent="0.2">
      <c r="A24">
        <v>2</v>
      </c>
      <c r="B24">
        <v>7</v>
      </c>
      <c r="C24">
        <v>1</v>
      </c>
      <c r="E24">
        <f t="shared" ref="E24:E25" si="42">(A24 - A$26)/(A$27*2)</f>
        <v>0</v>
      </c>
      <c r="F24">
        <f t="shared" si="32"/>
        <v>0.625</v>
      </c>
      <c r="G24">
        <f t="shared" si="33"/>
        <v>-0.25</v>
      </c>
      <c r="O24">
        <f>ABS(A26-A24)+A27</f>
        <v>1</v>
      </c>
      <c r="P24">
        <f t="shared" ref="P24:P25" si="43">ABS(B23-B24)</f>
        <v>1</v>
      </c>
      <c r="Q24">
        <f t="shared" si="38"/>
        <v>1</v>
      </c>
      <c r="R24">
        <f t="shared" ref="R24:R25" si="44">SUM(O24:Q24)</f>
        <v>3</v>
      </c>
      <c r="T24">
        <f>R27</f>
        <v>6</v>
      </c>
      <c r="U24">
        <f>R24</f>
        <v>3</v>
      </c>
      <c r="V24">
        <v>0</v>
      </c>
      <c r="W24">
        <f>V25</f>
        <v>13</v>
      </c>
      <c r="Y24">
        <v>2</v>
      </c>
      <c r="Z24">
        <v>7</v>
      </c>
      <c r="AA24">
        <v>1</v>
      </c>
      <c r="AC24">
        <f t="shared" si="39"/>
        <v>0.16666666666666666</v>
      </c>
      <c r="AD24">
        <f t="shared" si="34"/>
        <v>1</v>
      </c>
      <c r="AE24">
        <f t="shared" si="35"/>
        <v>-0.25</v>
      </c>
      <c r="AG24">
        <f t="shared" ref="AG24:AG25" si="45">ABS(AC24-AD24)</f>
        <v>0.83333333333333337</v>
      </c>
      <c r="AH24">
        <f t="shared" si="36"/>
        <v>1.25</v>
      </c>
      <c r="AI24">
        <f t="shared" si="40"/>
        <v>0.41666666666666663</v>
      </c>
      <c r="AK24">
        <f>AI27</f>
        <v>2</v>
      </c>
      <c r="AL24">
        <f>AH27</f>
        <v>4</v>
      </c>
      <c r="AM24">
        <v>0</v>
      </c>
      <c r="AP24">
        <f t="shared" ref="AP24:AP25" si="46">ABS(Y24-Z24)</f>
        <v>5</v>
      </c>
      <c r="AQ24">
        <f t="shared" si="37"/>
        <v>6</v>
      </c>
      <c r="AR24">
        <f t="shared" si="41"/>
        <v>1</v>
      </c>
      <c r="AT24">
        <f>AR27</f>
        <v>7</v>
      </c>
      <c r="AU24">
        <f>AQ27</f>
        <v>14</v>
      </c>
      <c r="AV24">
        <v>0</v>
      </c>
    </row>
    <row r="25" spans="1:48" x14ac:dyDescent="0.2">
      <c r="A25">
        <v>7</v>
      </c>
      <c r="B25">
        <v>1</v>
      </c>
      <c r="C25">
        <v>3</v>
      </c>
      <c r="E25">
        <f t="shared" si="42"/>
        <v>2.5</v>
      </c>
      <c r="F25">
        <f t="shared" si="32"/>
        <v>-0.875</v>
      </c>
      <c r="G25">
        <f t="shared" si="33"/>
        <v>0.75</v>
      </c>
      <c r="O25">
        <f>ABS(A24-A25)</f>
        <v>5</v>
      </c>
      <c r="P25">
        <f t="shared" si="43"/>
        <v>6</v>
      </c>
      <c r="Q25">
        <f t="shared" si="38"/>
        <v>2</v>
      </c>
      <c r="R25">
        <f t="shared" si="44"/>
        <v>13</v>
      </c>
      <c r="T25">
        <f>R31</f>
        <v>9</v>
      </c>
      <c r="U25">
        <f>R28</f>
        <v>14</v>
      </c>
      <c r="V25">
        <f>R25</f>
        <v>13</v>
      </c>
      <c r="W25">
        <v>0</v>
      </c>
      <c r="Y25">
        <v>7</v>
      </c>
      <c r="Z25">
        <v>1</v>
      </c>
      <c r="AA25">
        <v>3</v>
      </c>
      <c r="AC25">
        <f t="shared" si="39"/>
        <v>1.8333333333333333</v>
      </c>
      <c r="AD25">
        <f t="shared" si="34"/>
        <v>-0.5</v>
      </c>
      <c r="AE25">
        <f t="shared" si="35"/>
        <v>0.75</v>
      </c>
      <c r="AG25">
        <f t="shared" si="45"/>
        <v>2.333333333333333</v>
      </c>
      <c r="AH25">
        <f t="shared" si="36"/>
        <v>1.25</v>
      </c>
      <c r="AI25">
        <f t="shared" si="40"/>
        <v>1.0833333333333333</v>
      </c>
      <c r="AP25">
        <f t="shared" si="46"/>
        <v>6</v>
      </c>
      <c r="AQ25">
        <f t="shared" si="37"/>
        <v>2</v>
      </c>
      <c r="AR25">
        <f t="shared" si="41"/>
        <v>4</v>
      </c>
    </row>
    <row r="26" spans="1:48" x14ac:dyDescent="0.2">
      <c r="A26">
        <f>MEDIAN(A22:A25)</f>
        <v>2</v>
      </c>
      <c r="B26">
        <f>MEDIAN(B22:B25)</f>
        <v>4.5</v>
      </c>
      <c r="C26">
        <f>MEDIAN(C22:C25)</f>
        <v>1.5</v>
      </c>
      <c r="Y26">
        <f>MEDIAN(Y22:Y25)</f>
        <v>1.5</v>
      </c>
      <c r="Z26">
        <f>MEDIAN(Z22:Z25)</f>
        <v>3</v>
      </c>
      <c r="AA26">
        <f>MEDIAN(AA22:AA25)</f>
        <v>1.5</v>
      </c>
    </row>
    <row r="27" spans="1:48" x14ac:dyDescent="0.2">
      <c r="A27">
        <f t="shared" ref="A27:C27" si="47">MEDIAN(A29:A32)</f>
        <v>1</v>
      </c>
      <c r="B27">
        <f t="shared" si="47"/>
        <v>2</v>
      </c>
      <c r="C27">
        <f t="shared" si="47"/>
        <v>1</v>
      </c>
      <c r="J27">
        <v>0</v>
      </c>
      <c r="K27">
        <f>H28</f>
        <v>2.75</v>
      </c>
      <c r="L27">
        <f>J29</f>
        <v>2</v>
      </c>
      <c r="M27">
        <f>J30</f>
        <v>4</v>
      </c>
      <c r="O27">
        <f>ABS(A22-A24)</f>
        <v>1</v>
      </c>
      <c r="P27">
        <f>ABS(B22-B24)</f>
        <v>4</v>
      </c>
      <c r="Q27">
        <f t="shared" ref="Q27:Q28" si="48">ABS(C22-C24)</f>
        <v>1</v>
      </c>
      <c r="R27">
        <f t="shared" ref="R27:R28" si="49">SUM(O27:Q27)</f>
        <v>6</v>
      </c>
      <c r="Y27">
        <f t="shared" ref="Y27:AA27" si="50">MEDIAN(Y29:Y32)</f>
        <v>1.5</v>
      </c>
      <c r="Z27">
        <f t="shared" si="50"/>
        <v>2</v>
      </c>
      <c r="AA27">
        <f t="shared" si="50"/>
        <v>1</v>
      </c>
      <c r="AG27">
        <f>SUM(AG22:AG25)</f>
        <v>4.6666666666666661</v>
      </c>
      <c r="AH27">
        <f t="shared" ref="AH27:AI27" si="51">SUM(AH22:AH25)</f>
        <v>4</v>
      </c>
      <c r="AI27">
        <f t="shared" si="51"/>
        <v>2</v>
      </c>
      <c r="AP27">
        <f t="shared" ref="AP27:AQ27" si="52">SUM(AP22:AP25)</f>
        <v>19</v>
      </c>
      <c r="AQ27">
        <f t="shared" si="52"/>
        <v>14</v>
      </c>
      <c r="AR27">
        <f>SUM(AR22:AR25)</f>
        <v>7</v>
      </c>
    </row>
    <row r="28" spans="1:48" x14ac:dyDescent="0.2">
      <c r="E28">
        <f>ABS(E22)+0.5</f>
        <v>1</v>
      </c>
      <c r="F28">
        <f t="shared" ref="F28:G28" si="53">ABS(F22-F23)</f>
        <v>0.75</v>
      </c>
      <c r="G28">
        <f t="shared" si="53"/>
        <v>1</v>
      </c>
      <c r="H28">
        <f>SUM(E28:G28)</f>
        <v>2.75</v>
      </c>
      <c r="J28">
        <f>H28</f>
        <v>2.75</v>
      </c>
      <c r="K28">
        <v>0</v>
      </c>
      <c r="L28">
        <f>K29</f>
        <v>1.25</v>
      </c>
      <c r="M28">
        <f>K30</f>
        <v>5.75</v>
      </c>
      <c r="O28">
        <f>ABS(A26-A25) + A27</f>
        <v>6</v>
      </c>
      <c r="P28">
        <f t="shared" ref="P28" si="54">ABS(B23-B25)</f>
        <v>5</v>
      </c>
      <c r="Q28">
        <f t="shared" si="48"/>
        <v>3</v>
      </c>
      <c r="R28">
        <f t="shared" si="49"/>
        <v>14</v>
      </c>
    </row>
    <row r="29" spans="1:48" x14ac:dyDescent="0.2">
      <c r="A29">
        <f>ABS(A22-A$26)</f>
        <v>1</v>
      </c>
      <c r="B29">
        <f t="shared" ref="B29:C29" si="55">ABS(B22-B$26)</f>
        <v>1.5</v>
      </c>
      <c r="C29">
        <f t="shared" si="55"/>
        <v>0.5</v>
      </c>
      <c r="E29">
        <f>ABS(E24)+0.5</f>
        <v>0.5</v>
      </c>
      <c r="F29">
        <f t="shared" ref="F29:G29" si="56">ABS(F23-F24)</f>
        <v>0.25</v>
      </c>
      <c r="G29">
        <f t="shared" si="56"/>
        <v>0.5</v>
      </c>
      <c r="H29">
        <f t="shared" ref="H29:H30" si="57">SUM(E29:G29)</f>
        <v>1.25</v>
      </c>
      <c r="J29">
        <f>H32</f>
        <v>2</v>
      </c>
      <c r="K29">
        <f>H29</f>
        <v>1.25</v>
      </c>
      <c r="L29">
        <v>0</v>
      </c>
      <c r="M29">
        <f>L30</f>
        <v>5</v>
      </c>
      <c r="Y29">
        <f>ABS(Y22-Y$26)</f>
        <v>0.5</v>
      </c>
      <c r="Z29">
        <f t="shared" ref="Z29:AA29" si="58">ABS(Z22-Z$26)</f>
        <v>0</v>
      </c>
      <c r="AA29">
        <f t="shared" si="58"/>
        <v>0.5</v>
      </c>
    </row>
    <row r="30" spans="1:48" x14ac:dyDescent="0.2">
      <c r="B30">
        <f t="shared" ref="B30:C30" si="59">ABS(B23-B$26)</f>
        <v>1.5</v>
      </c>
      <c r="C30">
        <f t="shared" si="59"/>
        <v>1.5</v>
      </c>
      <c r="E30">
        <f t="shared" ref="E30:G30" si="60">ABS(E24-E25)</f>
        <v>2.5</v>
      </c>
      <c r="F30">
        <f t="shared" si="60"/>
        <v>1.5</v>
      </c>
      <c r="G30">
        <f t="shared" si="60"/>
        <v>1</v>
      </c>
      <c r="H30">
        <f t="shared" si="57"/>
        <v>5</v>
      </c>
      <c r="J30">
        <f>H36</f>
        <v>4</v>
      </c>
      <c r="K30">
        <f>H33</f>
        <v>5.75</v>
      </c>
      <c r="L30">
        <f>H30</f>
        <v>5</v>
      </c>
      <c r="M30">
        <v>0</v>
      </c>
      <c r="Y30">
        <f>ABS(Y23-Y$26)</f>
        <v>2.5</v>
      </c>
      <c r="AA30">
        <f t="shared" ref="AA30" si="61">ABS(AA23-AA$26)</f>
        <v>1.5</v>
      </c>
    </row>
    <row r="31" spans="1:48" x14ac:dyDescent="0.2">
      <c r="A31">
        <f t="shared" ref="A31:C31" si="62">ABS(A24-A$26)</f>
        <v>0</v>
      </c>
      <c r="B31">
        <f t="shared" si="62"/>
        <v>2.5</v>
      </c>
      <c r="C31">
        <f t="shared" si="62"/>
        <v>0.5</v>
      </c>
      <c r="O31">
        <f>ABS(A22-A25)</f>
        <v>6</v>
      </c>
      <c r="P31">
        <f t="shared" ref="P31:Q31" si="63">ABS(B22-B25)</f>
        <v>2</v>
      </c>
      <c r="Q31">
        <f t="shared" si="63"/>
        <v>1</v>
      </c>
      <c r="R31">
        <f>SUM(O31:Q31)</f>
        <v>9</v>
      </c>
      <c r="Y31">
        <f t="shared" ref="Y31:AA31" si="64">ABS(Y24-Y$26)</f>
        <v>0.5</v>
      </c>
      <c r="Z31">
        <f t="shared" si="64"/>
        <v>4</v>
      </c>
      <c r="AA31">
        <f t="shared" si="64"/>
        <v>0.5</v>
      </c>
    </row>
    <row r="32" spans="1:48" x14ac:dyDescent="0.2">
      <c r="A32">
        <f t="shared" ref="A32:C32" si="65">ABS(A25-A$26)</f>
        <v>5</v>
      </c>
      <c r="B32">
        <f t="shared" si="65"/>
        <v>3.5</v>
      </c>
      <c r="C32">
        <f t="shared" si="65"/>
        <v>1.5</v>
      </c>
      <c r="E32">
        <f>ABS(E22 - E24)</f>
        <v>0.5</v>
      </c>
      <c r="F32">
        <f t="shared" ref="F32:G32" si="66">ABS(F22 - F24)</f>
        <v>1</v>
      </c>
      <c r="G32">
        <f t="shared" si="66"/>
        <v>0.5</v>
      </c>
      <c r="H32">
        <f t="shared" ref="H32:H33" si="67">SUM(E32:G32)</f>
        <v>2</v>
      </c>
      <c r="Y32">
        <f t="shared" ref="Y32:AA32" si="68">ABS(Y25-Y$26)</f>
        <v>5.5</v>
      </c>
      <c r="Z32">
        <f t="shared" si="68"/>
        <v>2</v>
      </c>
      <c r="AA32">
        <f t="shared" si="68"/>
        <v>1.5</v>
      </c>
    </row>
    <row r="33" spans="1:48" x14ac:dyDescent="0.2">
      <c r="E33">
        <f>ABS(E25)+0.5</f>
        <v>3</v>
      </c>
      <c r="F33">
        <f t="shared" ref="F33:G33" si="69">ABS(F23 - F25)</f>
        <v>1.25</v>
      </c>
      <c r="G33">
        <f t="shared" si="69"/>
        <v>1.5</v>
      </c>
      <c r="H33">
        <f t="shared" si="67"/>
        <v>5.75</v>
      </c>
    </row>
    <row r="36" spans="1:48" x14ac:dyDescent="0.2">
      <c r="E36">
        <f>ABS(E22 - E25)</f>
        <v>3</v>
      </c>
      <c r="F36">
        <f t="shared" ref="F36:G36" si="70">ABS(F22 - F25)</f>
        <v>0.5</v>
      </c>
      <c r="G36">
        <f t="shared" si="70"/>
        <v>0.5</v>
      </c>
      <c r="H36">
        <f>SUM(E36:G36)</f>
        <v>4</v>
      </c>
    </row>
    <row r="39" spans="1:48" x14ac:dyDescent="0.2">
      <c r="B39">
        <v>3</v>
      </c>
      <c r="C39">
        <v>2</v>
      </c>
      <c r="F39">
        <f>(B39 - B$43)/(B$44*2)</f>
        <v>-0.375</v>
      </c>
      <c r="G39">
        <f t="shared" ref="G39:G42" si="71">(C39 - C$43)/(C$44*2)</f>
        <v>0.25</v>
      </c>
      <c r="T39">
        <v>0</v>
      </c>
      <c r="U39">
        <f>R40</f>
        <v>10</v>
      </c>
      <c r="V39">
        <f>T41</f>
        <v>10</v>
      </c>
      <c r="W39">
        <f>T42</f>
        <v>8</v>
      </c>
      <c r="Y39">
        <v>1</v>
      </c>
      <c r="Z39">
        <v>3</v>
      </c>
      <c r="AA39">
        <v>2</v>
      </c>
      <c r="AC39">
        <f>(Y39 - Y$43)/(Y$44*2)</f>
        <v>-0.5</v>
      </c>
      <c r="AD39">
        <f t="shared" ref="AD39:AD42" si="72">(Z39 - Z$43)/(Z$44*2)</f>
        <v>0</v>
      </c>
      <c r="AE39">
        <f t="shared" ref="AE39:AE42" si="73">(AA39 - AA$43)/(AA$44*2)</f>
        <v>0.25</v>
      </c>
      <c r="AG39">
        <f>ABS(AC39-AD39)</f>
        <v>0.5</v>
      </c>
      <c r="AH39">
        <f t="shared" ref="AH39:AH42" si="74">ABS(AD39-AE39)</f>
        <v>0.25</v>
      </c>
      <c r="AI39">
        <f t="shared" ref="AI39:AI42" si="75">ABS(AE39-AC39)</f>
        <v>0.75</v>
      </c>
      <c r="AK39">
        <v>0</v>
      </c>
      <c r="AL39">
        <f>AK40</f>
        <v>5.5</v>
      </c>
      <c r="AM39">
        <f>AK41</f>
        <v>4</v>
      </c>
      <c r="AP39">
        <f>ABS(Y39-Z39)</f>
        <v>2</v>
      </c>
      <c r="AQ39">
        <f t="shared" ref="AQ39" si="76">ABS(Z39-AA39)</f>
        <v>1</v>
      </c>
      <c r="AR39">
        <f>ABS(Y39-AA39)</f>
        <v>1</v>
      </c>
      <c r="AT39">
        <v>0</v>
      </c>
      <c r="AU39">
        <f>AT40</f>
        <v>17</v>
      </c>
      <c r="AV39">
        <f>AT41</f>
        <v>9</v>
      </c>
    </row>
    <row r="40" spans="1:48" x14ac:dyDescent="0.2">
      <c r="B40">
        <v>6</v>
      </c>
      <c r="C40">
        <v>0</v>
      </c>
      <c r="F40">
        <f t="shared" ref="F40:F42" si="77">(B40 - B$43)/(B$44*2)</f>
        <v>0.375</v>
      </c>
      <c r="G40">
        <f t="shared" si="71"/>
        <v>-0.75</v>
      </c>
      <c r="O40">
        <f>2*A44</f>
        <v>5</v>
      </c>
      <c r="P40">
        <f t="shared" ref="P40:P42" si="78">ABS(B39-B40)</f>
        <v>3</v>
      </c>
      <c r="Q40">
        <f t="shared" ref="Q40:Q42" si="79">ABS(C39-C40)</f>
        <v>2</v>
      </c>
      <c r="R40">
        <f t="shared" ref="R40:R42" si="80">SUM(O40:Q40)</f>
        <v>10</v>
      </c>
      <c r="T40">
        <f>R40</f>
        <v>10</v>
      </c>
      <c r="U40">
        <v>0</v>
      </c>
      <c r="V40">
        <f>U41</f>
        <v>7</v>
      </c>
      <c r="W40">
        <f>U42</f>
        <v>13</v>
      </c>
      <c r="AA40">
        <v>0</v>
      </c>
      <c r="AE40">
        <f t="shared" si="73"/>
        <v>-0.75</v>
      </c>
      <c r="AG40">
        <v>1</v>
      </c>
      <c r="AH40">
        <f>ABS(AE40)+0.5</f>
        <v>1.25</v>
      </c>
      <c r="AI40">
        <f>ABS(AE40)+0.5</f>
        <v>1.25</v>
      </c>
      <c r="AK40">
        <f>AG44</f>
        <v>5.5</v>
      </c>
      <c r="AL40">
        <v>0</v>
      </c>
      <c r="AM40">
        <f>AL41</f>
        <v>4</v>
      </c>
      <c r="AP40">
        <f>Y44+Z44 + ABS(Y44-Z44)</f>
        <v>4</v>
      </c>
      <c r="AQ40">
        <f>ABS(Z43-AA40)+Z44</f>
        <v>5</v>
      </c>
      <c r="AR40">
        <f>ABS(Y43-AA40)+Y44</f>
        <v>3</v>
      </c>
      <c r="AT40">
        <f>AP44</f>
        <v>17</v>
      </c>
      <c r="AU40">
        <v>0</v>
      </c>
      <c r="AV40">
        <f>AU41</f>
        <v>14</v>
      </c>
    </row>
    <row r="41" spans="1:48" x14ac:dyDescent="0.2">
      <c r="A41">
        <v>2</v>
      </c>
      <c r="B41">
        <v>7</v>
      </c>
      <c r="C41">
        <v>1</v>
      </c>
      <c r="E41">
        <f t="shared" ref="E41:E42" si="81">(A41 - A$43)/(A$44*2)</f>
        <v>-0.5</v>
      </c>
      <c r="F41">
        <f t="shared" si="77"/>
        <v>0.625</v>
      </c>
      <c r="G41">
        <f t="shared" si="71"/>
        <v>-0.25</v>
      </c>
      <c r="O41">
        <f>ABS(A43-A41)+A44</f>
        <v>5</v>
      </c>
      <c r="P41">
        <f t="shared" si="78"/>
        <v>1</v>
      </c>
      <c r="Q41">
        <f t="shared" si="79"/>
        <v>1</v>
      </c>
      <c r="R41">
        <f t="shared" si="80"/>
        <v>7</v>
      </c>
      <c r="T41">
        <f>R44</f>
        <v>10</v>
      </c>
      <c r="U41">
        <f>R41</f>
        <v>7</v>
      </c>
      <c r="V41">
        <v>0</v>
      </c>
      <c r="W41">
        <f>V42</f>
        <v>13</v>
      </c>
      <c r="Y41">
        <v>2</v>
      </c>
      <c r="Z41">
        <v>7</v>
      </c>
      <c r="AA41">
        <v>1</v>
      </c>
      <c r="AC41">
        <f t="shared" ref="AC41:AC42" si="82">(Y41 - Y$43)/(Y$44*2)</f>
        <v>0</v>
      </c>
      <c r="AD41">
        <f t="shared" si="72"/>
        <v>1</v>
      </c>
      <c r="AE41">
        <f t="shared" si="73"/>
        <v>-0.25</v>
      </c>
      <c r="AG41">
        <f t="shared" ref="AG41:AG42" si="83">ABS(AC41-AD41)</f>
        <v>1</v>
      </c>
      <c r="AH41">
        <f t="shared" si="74"/>
        <v>1.25</v>
      </c>
      <c r="AI41">
        <f t="shared" si="75"/>
        <v>0.25</v>
      </c>
      <c r="AK41">
        <f>AI44</f>
        <v>4</v>
      </c>
      <c r="AL41">
        <f>AH44</f>
        <v>4</v>
      </c>
      <c r="AM41">
        <v>0</v>
      </c>
      <c r="AP41">
        <f t="shared" ref="AP41:AP42" si="84">ABS(Y41-Z41)</f>
        <v>5</v>
      </c>
      <c r="AQ41">
        <f t="shared" ref="AQ41:AQ42" si="85">ABS(Z41-AA41)</f>
        <v>6</v>
      </c>
      <c r="AR41">
        <f t="shared" ref="AR41:AR42" si="86">ABS(Y41-AA41)</f>
        <v>1</v>
      </c>
      <c r="AT41">
        <f>AR44</f>
        <v>9</v>
      </c>
      <c r="AU41">
        <f>AQ44</f>
        <v>14</v>
      </c>
      <c r="AV41">
        <v>0</v>
      </c>
    </row>
    <row r="42" spans="1:48" x14ac:dyDescent="0.2">
      <c r="A42">
        <v>7</v>
      </c>
      <c r="B42">
        <v>1</v>
      </c>
      <c r="C42">
        <v>3</v>
      </c>
      <c r="E42">
        <f t="shared" si="81"/>
        <v>0.5</v>
      </c>
      <c r="F42">
        <f t="shared" si="77"/>
        <v>-0.875</v>
      </c>
      <c r="G42">
        <f t="shared" si="71"/>
        <v>0.75</v>
      </c>
      <c r="O42">
        <f>ABS(A41-A42)</f>
        <v>5</v>
      </c>
      <c r="P42">
        <f t="shared" si="78"/>
        <v>6</v>
      </c>
      <c r="Q42">
        <f t="shared" si="79"/>
        <v>2</v>
      </c>
      <c r="R42">
        <f t="shared" si="80"/>
        <v>13</v>
      </c>
      <c r="T42">
        <f>R48</f>
        <v>8</v>
      </c>
      <c r="U42">
        <f>R45</f>
        <v>13</v>
      </c>
      <c r="V42">
        <f>R42</f>
        <v>13</v>
      </c>
      <c r="W42">
        <v>0</v>
      </c>
      <c r="Y42">
        <v>7</v>
      </c>
      <c r="Z42">
        <v>1</v>
      </c>
      <c r="AA42">
        <v>3</v>
      </c>
      <c r="AC42">
        <f t="shared" si="82"/>
        <v>2.5</v>
      </c>
      <c r="AD42">
        <f t="shared" si="72"/>
        <v>-0.5</v>
      </c>
      <c r="AE42">
        <f t="shared" si="73"/>
        <v>0.75</v>
      </c>
      <c r="AG42">
        <f t="shared" si="83"/>
        <v>3</v>
      </c>
      <c r="AH42">
        <f t="shared" si="74"/>
        <v>1.25</v>
      </c>
      <c r="AI42">
        <f t="shared" si="75"/>
        <v>1.75</v>
      </c>
      <c r="AP42">
        <f t="shared" si="84"/>
        <v>6</v>
      </c>
      <c r="AQ42">
        <f t="shared" si="85"/>
        <v>2</v>
      </c>
      <c r="AR42">
        <f t="shared" si="86"/>
        <v>4</v>
      </c>
    </row>
    <row r="43" spans="1:48" x14ac:dyDescent="0.2">
      <c r="A43">
        <f>MEDIAN(A39:A42)</f>
        <v>4.5</v>
      </c>
      <c r="B43">
        <f>MEDIAN(B39:B42)</f>
        <v>4.5</v>
      </c>
      <c r="C43">
        <f>MEDIAN(C39:C42)</f>
        <v>1.5</v>
      </c>
      <c r="Y43">
        <f>MEDIAN(Y39:Y42)</f>
        <v>2</v>
      </c>
      <c r="Z43">
        <f>MEDIAN(Z39:Z42)</f>
        <v>3</v>
      </c>
      <c r="AA43">
        <f>MEDIAN(AA39:AA42)</f>
        <v>1.5</v>
      </c>
    </row>
    <row r="44" spans="1:48" x14ac:dyDescent="0.2">
      <c r="A44">
        <f t="shared" ref="A44:C44" si="87">MEDIAN(A46:A49)</f>
        <v>2.5</v>
      </c>
      <c r="B44">
        <f t="shared" si="87"/>
        <v>2</v>
      </c>
      <c r="C44">
        <f t="shared" si="87"/>
        <v>1</v>
      </c>
      <c r="J44">
        <v>0</v>
      </c>
      <c r="K44">
        <f>H45</f>
        <v>2.75</v>
      </c>
      <c r="L44">
        <f>J46</f>
        <v>2.5</v>
      </c>
      <c r="M44">
        <f>J47</f>
        <v>2</v>
      </c>
      <c r="O44">
        <f>ABS(A41-A43)+ A44</f>
        <v>5</v>
      </c>
      <c r="P44">
        <f t="shared" ref="P44:Q44" si="88">ABS(B39-B41)</f>
        <v>4</v>
      </c>
      <c r="Q44">
        <f t="shared" si="88"/>
        <v>1</v>
      </c>
      <c r="R44">
        <f t="shared" ref="R44:R45" si="89">SUM(O44:Q44)</f>
        <v>10</v>
      </c>
      <c r="Y44">
        <f t="shared" ref="Y44:AA44" si="90">MEDIAN(Y46:Y49)</f>
        <v>1</v>
      </c>
      <c r="Z44">
        <f t="shared" si="90"/>
        <v>2</v>
      </c>
      <c r="AA44">
        <f t="shared" si="90"/>
        <v>1</v>
      </c>
      <c r="AG44">
        <f t="shared" ref="AG44:AH44" si="91">SUM(AG39:AG42)</f>
        <v>5.5</v>
      </c>
      <c r="AH44">
        <f t="shared" si="91"/>
        <v>4</v>
      </c>
      <c r="AI44">
        <f>SUM(AI39:AI42)</f>
        <v>4</v>
      </c>
      <c r="AP44">
        <f t="shared" ref="AP44:AQ44" si="92">SUM(AP39:AP42)</f>
        <v>17</v>
      </c>
      <c r="AQ44">
        <f t="shared" si="92"/>
        <v>14</v>
      </c>
      <c r="AR44">
        <f>SUM(AR39:AR42)</f>
        <v>9</v>
      </c>
    </row>
    <row r="45" spans="1:48" x14ac:dyDescent="0.2">
      <c r="E45">
        <f>1</f>
        <v>1</v>
      </c>
      <c r="F45">
        <f t="shared" ref="F45:G45" si="93">ABS(F39-F40)</f>
        <v>0.75</v>
      </c>
      <c r="G45">
        <f t="shared" si="93"/>
        <v>1</v>
      </c>
      <c r="H45">
        <f>SUM(E45:G45)</f>
        <v>2.75</v>
      </c>
      <c r="J45">
        <f>H45</f>
        <v>2.75</v>
      </c>
      <c r="K45">
        <v>0</v>
      </c>
      <c r="L45">
        <f>K46</f>
        <v>1.75</v>
      </c>
      <c r="M45">
        <f>K47</f>
        <v>3.75</v>
      </c>
      <c r="O45">
        <f>ABS(A43-A42) + A44</f>
        <v>5</v>
      </c>
      <c r="P45">
        <f>ABS(B40-B42)</f>
        <v>5</v>
      </c>
      <c r="Q45">
        <f t="shared" ref="Q45" si="94">ABS(C40-C42)</f>
        <v>3</v>
      </c>
      <c r="R45">
        <f t="shared" si="89"/>
        <v>13</v>
      </c>
    </row>
    <row r="46" spans="1:48" x14ac:dyDescent="0.2">
      <c r="B46">
        <f>ABS(B39-B$43)</f>
        <v>1.5</v>
      </c>
      <c r="C46">
        <f t="shared" ref="C46:C49" si="95">ABS(C39-C$43)</f>
        <v>0.5</v>
      </c>
      <c r="E46">
        <f>ABS(E41)+0.5</f>
        <v>1</v>
      </c>
      <c r="F46">
        <f t="shared" ref="F46:G46" si="96">ABS(F40-F41)</f>
        <v>0.25</v>
      </c>
      <c r="G46">
        <f t="shared" si="96"/>
        <v>0.5</v>
      </c>
      <c r="H46">
        <f t="shared" ref="H46:H47" si="97">SUM(E46:G46)</f>
        <v>1.75</v>
      </c>
      <c r="J46">
        <f>H49</f>
        <v>2.5</v>
      </c>
      <c r="K46">
        <f>H46</f>
        <v>1.75</v>
      </c>
      <c r="L46">
        <v>0</v>
      </c>
      <c r="M46">
        <f>L47</f>
        <v>3.5</v>
      </c>
      <c r="Y46">
        <f>ABS(Y39-Y$43)</f>
        <v>1</v>
      </c>
      <c r="Z46">
        <f t="shared" ref="Z46:AA46" si="98">ABS(Z39-Z$43)</f>
        <v>0</v>
      </c>
      <c r="AA46">
        <f t="shared" si="98"/>
        <v>0.5</v>
      </c>
    </row>
    <row r="47" spans="1:48" x14ac:dyDescent="0.2">
      <c r="B47">
        <f t="shared" ref="B47" si="99">ABS(B40-B$43)</f>
        <v>1.5</v>
      </c>
      <c r="C47">
        <f t="shared" si="95"/>
        <v>1.5</v>
      </c>
      <c r="E47">
        <f t="shared" ref="E47:G47" si="100">ABS(E41-E42)</f>
        <v>1</v>
      </c>
      <c r="F47">
        <f t="shared" si="100"/>
        <v>1.5</v>
      </c>
      <c r="G47">
        <f t="shared" si="100"/>
        <v>1</v>
      </c>
      <c r="H47">
        <f t="shared" si="97"/>
        <v>3.5</v>
      </c>
      <c r="J47">
        <f>H53</f>
        <v>2</v>
      </c>
      <c r="K47">
        <f>H50</f>
        <v>3.75</v>
      </c>
      <c r="L47">
        <f>H47</f>
        <v>3.5</v>
      </c>
      <c r="M47">
        <v>0</v>
      </c>
      <c r="AA47">
        <f t="shared" ref="AA47" si="101">ABS(AA40-AA$43)</f>
        <v>1.5</v>
      </c>
    </row>
    <row r="48" spans="1:48" x14ac:dyDescent="0.2">
      <c r="A48">
        <f t="shared" ref="A48:A49" si="102">ABS(A41-A$43)</f>
        <v>2.5</v>
      </c>
      <c r="B48">
        <f t="shared" ref="B48" si="103">ABS(B41-B$43)</f>
        <v>2.5</v>
      </c>
      <c r="C48">
        <f t="shared" si="95"/>
        <v>0.5</v>
      </c>
      <c r="O48">
        <f>ABS(A43-A42) + A44</f>
        <v>5</v>
      </c>
      <c r="P48">
        <f>ABS(B39-B42)</f>
        <v>2</v>
      </c>
      <c r="Q48">
        <f t="shared" ref="Q48" si="104">ABS(C39-C42)</f>
        <v>1</v>
      </c>
      <c r="R48">
        <f>SUM(O48:Q48)</f>
        <v>8</v>
      </c>
      <c r="Y48">
        <f t="shared" ref="Y48:AA48" si="105">ABS(Y41-Y$43)</f>
        <v>0</v>
      </c>
      <c r="Z48">
        <f t="shared" si="105"/>
        <v>4</v>
      </c>
      <c r="AA48">
        <f t="shared" si="105"/>
        <v>0.5</v>
      </c>
    </row>
    <row r="49" spans="1:27" x14ac:dyDescent="0.2">
      <c r="A49">
        <f t="shared" si="102"/>
        <v>2.5</v>
      </c>
      <c r="B49">
        <f t="shared" ref="B49" si="106">ABS(B42-B$43)</f>
        <v>3.5</v>
      </c>
      <c r="C49">
        <f t="shared" si="95"/>
        <v>1.5</v>
      </c>
      <c r="E49">
        <f>ABS(E41)+0.5</f>
        <v>1</v>
      </c>
      <c r="F49">
        <f t="shared" ref="F49:G49" si="107">ABS(F39 - F41)</f>
        <v>1</v>
      </c>
      <c r="G49">
        <f t="shared" si="107"/>
        <v>0.5</v>
      </c>
      <c r="H49">
        <f t="shared" ref="H49:H50" si="108">SUM(E49:G49)</f>
        <v>2.5</v>
      </c>
      <c r="Y49">
        <f t="shared" ref="Y49:AA49" si="109">ABS(Y42-Y$43)</f>
        <v>5</v>
      </c>
      <c r="Z49">
        <f t="shared" si="109"/>
        <v>2</v>
      </c>
      <c r="AA49">
        <f t="shared" si="109"/>
        <v>1.5</v>
      </c>
    </row>
    <row r="50" spans="1:27" x14ac:dyDescent="0.2">
      <c r="E50">
        <f>ABS(E42)+0.5</f>
        <v>1</v>
      </c>
      <c r="F50">
        <f t="shared" ref="F50:G50" si="110">ABS(F40 - F42)</f>
        <v>1.25</v>
      </c>
      <c r="G50">
        <f t="shared" si="110"/>
        <v>1.5</v>
      </c>
      <c r="H50">
        <f t="shared" si="108"/>
        <v>3.75</v>
      </c>
    </row>
    <row r="53" spans="1:27" x14ac:dyDescent="0.2">
      <c r="E53">
        <f>ABS(E42)+0.5</f>
        <v>1</v>
      </c>
      <c r="F53">
        <f t="shared" ref="F53:G53" si="111">ABS(F39 - F42)</f>
        <v>0.5</v>
      </c>
      <c r="G53">
        <f t="shared" si="111"/>
        <v>0.5</v>
      </c>
      <c r="H53">
        <f>SUM(E53:G53)</f>
        <v>2</v>
      </c>
    </row>
  </sheetData>
  <mergeCells count="4">
    <mergeCell ref="E1:M1"/>
    <mergeCell ref="O1:W1"/>
    <mergeCell ref="Y1:AM1"/>
    <mergeCell ref="AP1:AV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9"/>
  <sheetViews>
    <sheetView workbookViewId="0">
      <selection activeCell="S11" sqref="S11:S13"/>
    </sheetView>
  </sheetViews>
  <sheetFormatPr baseColWidth="10" defaultRowHeight="16" x14ac:dyDescent="0.2"/>
  <sheetData>
    <row r="3" spans="1:17" x14ac:dyDescent="0.2">
      <c r="A3">
        <v>1</v>
      </c>
      <c r="B3">
        <v>3</v>
      </c>
      <c r="C3">
        <v>2</v>
      </c>
      <c r="D3">
        <v>0</v>
      </c>
      <c r="E3">
        <v>0</v>
      </c>
      <c r="F3">
        <v>0</v>
      </c>
      <c r="H3" t="e">
        <f>(A3-A$6)/SQRT(2*A$7)</f>
        <v>#DIV/0!</v>
      </c>
      <c r="I3">
        <f t="shared" ref="I3:J5" si="0">(B3-B$6)/SQRT(2*B$7)</f>
        <v>0</v>
      </c>
      <c r="J3">
        <f t="shared" si="0"/>
        <v>0.70710678118654746</v>
      </c>
      <c r="L3" t="e">
        <f>(H3-H4)^2</f>
        <v>#DIV/0!</v>
      </c>
      <c r="M3">
        <f t="shared" ref="M3:N4" si="1">(I3-I4)^2</f>
        <v>1</v>
      </c>
      <c r="N3">
        <f t="shared" si="1"/>
        <v>1.9999999999999996</v>
      </c>
      <c r="O3" t="e">
        <f>SUM(L3:N3)</f>
        <v>#DIV/0!</v>
      </c>
      <c r="P3">
        <v>2</v>
      </c>
      <c r="Q3" t="e">
        <f>SQRT(O3+P3)</f>
        <v>#DIV/0!</v>
      </c>
    </row>
    <row r="4" spans="1:17" x14ac:dyDescent="0.2">
      <c r="A4">
        <v>-1</v>
      </c>
      <c r="B4">
        <v>5</v>
      </c>
      <c r="C4">
        <v>0</v>
      </c>
      <c r="D4">
        <v>0</v>
      </c>
      <c r="E4">
        <v>1</v>
      </c>
      <c r="F4">
        <v>1</v>
      </c>
      <c r="H4" t="e">
        <f t="shared" ref="H4:H5" si="2">(A4-A$6)/SQRT(2*A$7)</f>
        <v>#DIV/0!</v>
      </c>
      <c r="I4">
        <f t="shared" si="0"/>
        <v>1</v>
      </c>
      <c r="J4">
        <f t="shared" si="0"/>
        <v>-0.70710678118654746</v>
      </c>
      <c r="L4" t="e">
        <f t="shared" ref="L4" si="3">(H4-H5)^2</f>
        <v>#DIV/0!</v>
      </c>
      <c r="M4">
        <f t="shared" si="1"/>
        <v>4</v>
      </c>
      <c r="N4">
        <f t="shared" si="1"/>
        <v>0.49999999999999989</v>
      </c>
      <c r="O4" t="e">
        <f>SUM(L4:N4)</f>
        <v>#DIV/0!</v>
      </c>
      <c r="P4">
        <v>2</v>
      </c>
      <c r="Q4" t="e">
        <f t="shared" ref="Q4:Q5" si="4">SQRT(O4+P4)</f>
        <v>#DIV/0!</v>
      </c>
    </row>
    <row r="5" spans="1:17" x14ac:dyDescent="0.2">
      <c r="A5">
        <v>1</v>
      </c>
      <c r="B5">
        <v>1</v>
      </c>
      <c r="C5">
        <v>1</v>
      </c>
      <c r="D5">
        <v>1</v>
      </c>
      <c r="E5">
        <v>3</v>
      </c>
      <c r="F5">
        <v>1</v>
      </c>
      <c r="H5" t="e">
        <f t="shared" si="2"/>
        <v>#DIV/0!</v>
      </c>
      <c r="I5">
        <f t="shared" si="0"/>
        <v>-1</v>
      </c>
      <c r="J5">
        <f t="shared" si="0"/>
        <v>0</v>
      </c>
      <c r="L5" t="e">
        <f>(H3-H5)^2</f>
        <v>#DIV/0!</v>
      </c>
      <c r="M5">
        <f t="shared" ref="M5:N5" si="5">(I3-I5)^2</f>
        <v>1</v>
      </c>
      <c r="N5">
        <f t="shared" si="5"/>
        <v>0.49999999999999989</v>
      </c>
      <c r="O5" t="e">
        <f>SUM(L5:N5)</f>
        <v>#DIV/0!</v>
      </c>
      <c r="P5">
        <v>3</v>
      </c>
      <c r="Q5" t="e">
        <f t="shared" si="4"/>
        <v>#DIV/0!</v>
      </c>
    </row>
    <row r="6" spans="1:17" x14ac:dyDescent="0.2">
      <c r="A6">
        <f>MEDIAN(A3:A5)</f>
        <v>1</v>
      </c>
      <c r="B6">
        <f t="shared" ref="B6:D6" si="6">MEDIAN(B3:B5)</f>
        <v>3</v>
      </c>
      <c r="C6">
        <f t="shared" si="6"/>
        <v>1</v>
      </c>
      <c r="D6">
        <f t="shared" si="6"/>
        <v>0</v>
      </c>
      <c r="E6">
        <v>0</v>
      </c>
      <c r="F6">
        <v>0</v>
      </c>
    </row>
    <row r="7" spans="1:17" x14ac:dyDescent="0.2">
      <c r="A7">
        <v>0</v>
      </c>
      <c r="B7">
        <v>2</v>
      </c>
      <c r="C7">
        <v>1</v>
      </c>
      <c r="D7">
        <v>-1</v>
      </c>
      <c r="E7">
        <v>-1</v>
      </c>
      <c r="F7">
        <v>-1</v>
      </c>
    </row>
    <row r="11" spans="1:17" x14ac:dyDescent="0.2">
      <c r="A11">
        <v>1</v>
      </c>
      <c r="B11">
        <v>3</v>
      </c>
      <c r="C11">
        <v>2</v>
      </c>
      <c r="D11">
        <v>0</v>
      </c>
      <c r="E11">
        <v>0</v>
      </c>
      <c r="F11">
        <v>0</v>
      </c>
      <c r="H11">
        <f>(A11-A$14)/(2*A$15)</f>
        <v>0</v>
      </c>
      <c r="I11">
        <f t="shared" ref="I11:I13" si="7">(B11-B$14)/(2*B$15)</f>
        <v>0</v>
      </c>
      <c r="J11">
        <f t="shared" ref="J11:J13" si="8">(C11-C$14)/(2*C$15)</f>
        <v>0.5</v>
      </c>
      <c r="L11">
        <f>ABS(H11-H12)</f>
        <v>1</v>
      </c>
      <c r="M11">
        <f t="shared" ref="M11:M12" si="9">ABS(I11-I12)</f>
        <v>0.5</v>
      </c>
      <c r="N11">
        <f t="shared" ref="N11:N12" si="10">ABS(J11-J12)</f>
        <v>1</v>
      </c>
      <c r="O11">
        <f t="shared" ref="O11:O13" si="11">SUM(L11:N11)</f>
        <v>2.5</v>
      </c>
      <c r="P11">
        <v>2</v>
      </c>
      <c r="Q11">
        <f>O11+P11</f>
        <v>4.5</v>
      </c>
    </row>
    <row r="12" spans="1:17" x14ac:dyDescent="0.2">
      <c r="A12">
        <v>-1</v>
      </c>
      <c r="B12">
        <v>5</v>
      </c>
      <c r="C12">
        <v>0</v>
      </c>
      <c r="D12">
        <v>0</v>
      </c>
      <c r="E12">
        <v>1</v>
      </c>
      <c r="F12">
        <v>1</v>
      </c>
      <c r="H12">
        <f t="shared" ref="H12:H13" si="12">(A12-A$14)/(2*A$15)</f>
        <v>-1</v>
      </c>
      <c r="I12">
        <f t="shared" si="7"/>
        <v>0.5</v>
      </c>
      <c r="J12">
        <f t="shared" si="8"/>
        <v>-0.5</v>
      </c>
      <c r="L12">
        <f t="shared" ref="L12" si="13">ABS(H12-H13)</f>
        <v>1.5</v>
      </c>
      <c r="M12">
        <f t="shared" si="9"/>
        <v>1</v>
      </c>
      <c r="N12">
        <f t="shared" si="10"/>
        <v>0.5</v>
      </c>
      <c r="O12">
        <f t="shared" si="11"/>
        <v>3</v>
      </c>
      <c r="P12">
        <v>2</v>
      </c>
      <c r="Q12">
        <f t="shared" ref="Q12:Q13" si="14">O12+P12</f>
        <v>5</v>
      </c>
    </row>
    <row r="13" spans="1:17" x14ac:dyDescent="0.2">
      <c r="A13">
        <v>2</v>
      </c>
      <c r="B13">
        <v>1</v>
      </c>
      <c r="C13">
        <v>1</v>
      </c>
      <c r="D13">
        <v>1</v>
      </c>
      <c r="E13">
        <v>3</v>
      </c>
      <c r="F13">
        <v>1</v>
      </c>
      <c r="H13">
        <f t="shared" si="12"/>
        <v>0.5</v>
      </c>
      <c r="I13">
        <f t="shared" si="7"/>
        <v>-0.5</v>
      </c>
      <c r="J13">
        <f t="shared" si="8"/>
        <v>0</v>
      </c>
      <c r="L13">
        <f>ABS(H11-H13)</f>
        <v>0.5</v>
      </c>
      <c r="M13">
        <f t="shared" ref="M13:N13" si="15">ABS(I11-I13)</f>
        <v>0.5</v>
      </c>
      <c r="N13">
        <f t="shared" si="15"/>
        <v>0.5</v>
      </c>
      <c r="O13">
        <f t="shared" si="11"/>
        <v>1.5</v>
      </c>
      <c r="P13">
        <v>3</v>
      </c>
      <c r="Q13">
        <f t="shared" si="14"/>
        <v>4.5</v>
      </c>
    </row>
    <row r="14" spans="1:17" x14ac:dyDescent="0.2">
      <c r="A14">
        <f>MEDIAN(A11:A13)</f>
        <v>1</v>
      </c>
      <c r="B14">
        <f t="shared" ref="B14" si="16">MEDIAN(B11:B13)</f>
        <v>3</v>
      </c>
      <c r="C14">
        <f t="shared" ref="C14" si="17">MEDIAN(C11:C13)</f>
        <v>1</v>
      </c>
      <c r="D14">
        <f t="shared" ref="D14" si="18">MEDIAN(D11:D13)</f>
        <v>0</v>
      </c>
      <c r="E14">
        <v>0</v>
      </c>
      <c r="F14">
        <v>0</v>
      </c>
    </row>
    <row r="15" spans="1:17" x14ac:dyDescent="0.2">
      <c r="A15">
        <f>MEDIAN(A17:A19)</f>
        <v>1</v>
      </c>
      <c r="B15">
        <f t="shared" ref="B15:C15" si="19">MEDIAN(B17:B19)</f>
        <v>2</v>
      </c>
      <c r="C15">
        <f t="shared" si="19"/>
        <v>1</v>
      </c>
      <c r="D15">
        <v>-1</v>
      </c>
      <c r="E15">
        <v>-1</v>
      </c>
      <c r="F15">
        <v>-1</v>
      </c>
    </row>
    <row r="17" spans="1:3" x14ac:dyDescent="0.2">
      <c r="A17">
        <f>ABS(A11-A$14)</f>
        <v>0</v>
      </c>
      <c r="B17">
        <f t="shared" ref="B17:C17" si="20">ABS(B11-B$14)</f>
        <v>0</v>
      </c>
      <c r="C17">
        <f t="shared" si="20"/>
        <v>1</v>
      </c>
    </row>
    <row r="18" spans="1:3" x14ac:dyDescent="0.2">
      <c r="A18">
        <f t="shared" ref="A18:C18" si="21">ABS(A12-A$14)</f>
        <v>2</v>
      </c>
      <c r="B18">
        <f t="shared" si="21"/>
        <v>2</v>
      </c>
      <c r="C18">
        <f t="shared" si="21"/>
        <v>1</v>
      </c>
    </row>
    <row r="19" spans="1:3" x14ac:dyDescent="0.2">
      <c r="A19">
        <f t="shared" ref="A19:C19" si="22">ABS(A13-A$14)</f>
        <v>1</v>
      </c>
      <c r="B19">
        <f t="shared" si="22"/>
        <v>2</v>
      </c>
      <c r="C19">
        <f t="shared" si="22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workbookViewId="0">
      <selection activeCell="L34" sqref="L34"/>
    </sheetView>
  </sheetViews>
  <sheetFormatPr baseColWidth="10" defaultRowHeight="16" x14ac:dyDescent="0.2"/>
  <sheetData>
    <row r="3" spans="1:7" x14ac:dyDescent="0.2">
      <c r="A3">
        <v>1</v>
      </c>
      <c r="B3">
        <v>3</v>
      </c>
      <c r="C3">
        <v>2</v>
      </c>
      <c r="E3">
        <f>(A3 - A$7)/(A$8*2)</f>
        <v>-0.16666666666666666</v>
      </c>
      <c r="F3">
        <f t="shared" ref="F3:F6" si="0">(B3 - B$7)/(B$8*2)</f>
        <v>-0.375</v>
      </c>
      <c r="G3">
        <f t="shared" ref="G3:G6" si="1">(C3 - C$7)/(C$8*2)</f>
        <v>0.25</v>
      </c>
    </row>
    <row r="4" spans="1:7" x14ac:dyDescent="0.2">
      <c r="A4">
        <v>-1</v>
      </c>
      <c r="B4">
        <v>6</v>
      </c>
      <c r="C4">
        <v>0</v>
      </c>
      <c r="E4">
        <f t="shared" ref="E4:E6" si="2">(A4 - A$7)/(A$8*2)</f>
        <v>-0.83333333333333337</v>
      </c>
      <c r="F4">
        <f t="shared" si="0"/>
        <v>0.375</v>
      </c>
      <c r="G4">
        <f t="shared" si="1"/>
        <v>-0.75</v>
      </c>
    </row>
    <row r="5" spans="1:7" x14ac:dyDescent="0.2">
      <c r="A5">
        <v>2</v>
      </c>
      <c r="B5">
        <v>7</v>
      </c>
      <c r="C5">
        <v>1</v>
      </c>
      <c r="E5">
        <f t="shared" si="2"/>
        <v>0.16666666666666666</v>
      </c>
      <c r="F5">
        <f t="shared" si="0"/>
        <v>0.625</v>
      </c>
      <c r="G5">
        <f t="shared" si="1"/>
        <v>-0.25</v>
      </c>
    </row>
    <row r="6" spans="1:7" x14ac:dyDescent="0.2">
      <c r="A6">
        <v>7</v>
      </c>
      <c r="B6">
        <v>1</v>
      </c>
      <c r="C6">
        <v>3</v>
      </c>
      <c r="E6">
        <f t="shared" si="2"/>
        <v>1.8333333333333333</v>
      </c>
      <c r="F6">
        <f t="shared" si="0"/>
        <v>-0.875</v>
      </c>
      <c r="G6">
        <f t="shared" si="1"/>
        <v>0.75</v>
      </c>
    </row>
    <row r="7" spans="1:7" x14ac:dyDescent="0.2">
      <c r="A7">
        <f>MEDIAN(A3:A6)</f>
        <v>1.5</v>
      </c>
      <c r="B7">
        <f t="shared" ref="B7:C7" si="3">MEDIAN(B3:B6)</f>
        <v>4.5</v>
      </c>
      <c r="C7">
        <f t="shared" si="3"/>
        <v>1.5</v>
      </c>
    </row>
    <row r="8" spans="1:7" x14ac:dyDescent="0.2">
      <c r="A8">
        <f>MEDIAN(A10:A13)</f>
        <v>1.5</v>
      </c>
      <c r="B8">
        <f t="shared" ref="B8:C8" si="4">MEDIAN(B10:B13)</f>
        <v>2</v>
      </c>
      <c r="C8">
        <f t="shared" si="4"/>
        <v>1</v>
      </c>
    </row>
    <row r="10" spans="1:7" x14ac:dyDescent="0.2">
      <c r="A10">
        <f>ABS(A3-A$7)</f>
        <v>0.5</v>
      </c>
      <c r="B10">
        <f t="shared" ref="B10:C10" si="5">ABS(B3-B$7)</f>
        <v>1.5</v>
      </c>
      <c r="C10">
        <f t="shared" si="5"/>
        <v>0.5</v>
      </c>
    </row>
    <row r="11" spans="1:7" x14ac:dyDescent="0.2">
      <c r="A11">
        <f t="shared" ref="A11:C11" si="6">ABS(A4-A$7)</f>
        <v>2.5</v>
      </c>
      <c r="B11">
        <f t="shared" si="6"/>
        <v>1.5</v>
      </c>
      <c r="C11">
        <f t="shared" si="6"/>
        <v>1.5</v>
      </c>
    </row>
    <row r="12" spans="1:7" x14ac:dyDescent="0.2">
      <c r="A12">
        <f t="shared" ref="A12:C12" si="7">ABS(A5-A$7)</f>
        <v>0.5</v>
      </c>
      <c r="B12">
        <f t="shared" si="7"/>
        <v>2.5</v>
      </c>
      <c r="C12">
        <f t="shared" si="7"/>
        <v>0.5</v>
      </c>
    </row>
    <row r="13" spans="1:7" x14ac:dyDescent="0.2">
      <c r="A13">
        <f t="shared" ref="A13:C13" si="8">ABS(A6-A$7)</f>
        <v>5.5</v>
      </c>
      <c r="B13">
        <f t="shared" si="8"/>
        <v>3.5</v>
      </c>
      <c r="C13">
        <f t="shared" si="8"/>
        <v>1.5</v>
      </c>
    </row>
    <row r="22" spans="1:12" x14ac:dyDescent="0.2">
      <c r="A22">
        <v>2</v>
      </c>
      <c r="B22">
        <v>1</v>
      </c>
      <c r="C22">
        <v>3</v>
      </c>
      <c r="E22">
        <f>(A22 - A$7)/(A$8*2)</f>
        <v>0.16666666666666666</v>
      </c>
      <c r="F22">
        <f t="shared" ref="F22:F23" si="9">(B22 - B$7)/(B$8*2)</f>
        <v>-0.875</v>
      </c>
      <c r="G22">
        <f t="shared" ref="G22:G23" si="10">(C22 - C$7)/(C$8*2)</f>
        <v>0.75</v>
      </c>
      <c r="I22">
        <f>ABS(E$22-E3)</f>
        <v>0.33333333333333331</v>
      </c>
      <c r="J22">
        <f t="shared" ref="J22:K22" si="11">ABS(F$22-F3)</f>
        <v>0.5</v>
      </c>
      <c r="K22">
        <f t="shared" si="11"/>
        <v>0.5</v>
      </c>
      <c r="L22">
        <f>(SUM(I22:K22))</f>
        <v>1.3333333333333333</v>
      </c>
    </row>
    <row r="23" spans="1:12" x14ac:dyDescent="0.2">
      <c r="A23">
        <v>1</v>
      </c>
      <c r="B23">
        <v>2</v>
      </c>
      <c r="C23">
        <v>2</v>
      </c>
      <c r="E23">
        <f t="shared" ref="E23" si="12">(A23 - A$7)/(A$8*2)</f>
        <v>-0.16666666666666666</v>
      </c>
      <c r="F23">
        <f t="shared" si="9"/>
        <v>-0.625</v>
      </c>
      <c r="G23">
        <f t="shared" si="10"/>
        <v>0.25</v>
      </c>
      <c r="I23">
        <f t="shared" ref="I23:K23" si="13">ABS(E$22-E4)</f>
        <v>1</v>
      </c>
      <c r="J23">
        <f t="shared" si="13"/>
        <v>1.25</v>
      </c>
      <c r="K23">
        <f t="shared" si="13"/>
        <v>1.5</v>
      </c>
      <c r="L23">
        <f t="shared" ref="L23:L25" si="14">(SUM(I23:K23))</f>
        <v>3.75</v>
      </c>
    </row>
    <row r="24" spans="1:12" x14ac:dyDescent="0.2">
      <c r="I24">
        <f t="shared" ref="I24:K24" si="15">ABS(E$22-E5)</f>
        <v>0</v>
      </c>
      <c r="J24">
        <f t="shared" si="15"/>
        <v>1.5</v>
      </c>
      <c r="K24">
        <f t="shared" si="15"/>
        <v>1</v>
      </c>
      <c r="L24">
        <f t="shared" si="14"/>
        <v>2.5</v>
      </c>
    </row>
    <row r="25" spans="1:12" x14ac:dyDescent="0.2">
      <c r="I25">
        <f t="shared" ref="I25:K25" si="16">ABS(E$22-E6)</f>
        <v>1.6666666666666665</v>
      </c>
      <c r="J25">
        <f t="shared" si="16"/>
        <v>0</v>
      </c>
      <c r="K25">
        <f t="shared" si="16"/>
        <v>0</v>
      </c>
      <c r="L25">
        <f t="shared" si="14"/>
        <v>1.6666666666666665</v>
      </c>
    </row>
    <row r="27" spans="1:12" x14ac:dyDescent="0.2">
      <c r="I27">
        <f>ABS(E$23-E3)</f>
        <v>0</v>
      </c>
      <c r="J27">
        <f t="shared" ref="J27:K27" si="17">ABS(F$23-F3)</f>
        <v>0.25</v>
      </c>
      <c r="K27">
        <f t="shared" si="17"/>
        <v>0</v>
      </c>
      <c r="L27">
        <f>(SUM(I27:K27))</f>
        <v>0.25</v>
      </c>
    </row>
    <row r="28" spans="1:12" x14ac:dyDescent="0.2">
      <c r="I28">
        <f t="shared" ref="I28:K28" si="18">ABS(E$23-E4)</f>
        <v>0.66666666666666674</v>
      </c>
      <c r="J28">
        <f t="shared" si="18"/>
        <v>1</v>
      </c>
      <c r="K28">
        <f t="shared" si="18"/>
        <v>1</v>
      </c>
      <c r="L28">
        <f t="shared" ref="L28:L30" si="19">(SUM(I28:K28))</f>
        <v>2.666666666666667</v>
      </c>
    </row>
    <row r="29" spans="1:12" x14ac:dyDescent="0.2">
      <c r="I29">
        <f t="shared" ref="I29:K29" si="20">ABS(E$23-E5)</f>
        <v>0.33333333333333331</v>
      </c>
      <c r="J29">
        <f t="shared" si="20"/>
        <v>1.25</v>
      </c>
      <c r="K29">
        <f t="shared" si="20"/>
        <v>0.5</v>
      </c>
      <c r="L29">
        <f t="shared" si="19"/>
        <v>2.083333333333333</v>
      </c>
    </row>
    <row r="30" spans="1:12" x14ac:dyDescent="0.2">
      <c r="I30">
        <f t="shared" ref="I30:K30" si="21">ABS(E$23-E6)</f>
        <v>2</v>
      </c>
      <c r="J30">
        <f t="shared" si="21"/>
        <v>0.25</v>
      </c>
      <c r="K30">
        <f t="shared" si="21"/>
        <v>0.5</v>
      </c>
      <c r="L30">
        <f t="shared" si="19"/>
        <v>2.75</v>
      </c>
    </row>
    <row r="34" spans="9:12" x14ac:dyDescent="0.2">
      <c r="I34">
        <f>ABS(E22-E23)</f>
        <v>0.33333333333333331</v>
      </c>
      <c r="J34">
        <f t="shared" ref="J34:K34" si="22">ABS(F22-F23)</f>
        <v>0.25</v>
      </c>
      <c r="K34">
        <f t="shared" si="22"/>
        <v>0.5</v>
      </c>
      <c r="L34">
        <f>(SUM(I34:K34))</f>
        <v>1.0833333333333333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topLeftCell="A19" workbookViewId="0">
      <selection activeCell="P48" sqref="M45:P48"/>
    </sheetView>
  </sheetViews>
  <sheetFormatPr baseColWidth="10" defaultRowHeight="16" x14ac:dyDescent="0.2"/>
  <sheetData>
    <row r="1" spans="1:32" x14ac:dyDescent="0.2">
      <c r="F1" s="6" t="s">
        <v>12</v>
      </c>
      <c r="G1" s="7"/>
      <c r="H1" s="7"/>
      <c r="I1" s="7"/>
      <c r="J1" s="7"/>
      <c r="K1" s="7"/>
      <c r="L1" s="7"/>
      <c r="M1" s="7"/>
      <c r="N1" s="8"/>
      <c r="O1" s="5"/>
      <c r="P1" s="5"/>
      <c r="R1" s="6" t="s">
        <v>13</v>
      </c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8"/>
    </row>
    <row r="3" spans="1:32" x14ac:dyDescent="0.2">
      <c r="A3">
        <v>1</v>
      </c>
      <c r="B3">
        <v>3</v>
      </c>
      <c r="C3">
        <v>2</v>
      </c>
      <c r="E3">
        <f>A3^2</f>
        <v>1</v>
      </c>
      <c r="F3">
        <f t="shared" ref="F3:F6" si="0">B3^2</f>
        <v>9</v>
      </c>
      <c r="G3">
        <f t="shared" ref="G3:G6" si="1">C3^2</f>
        <v>4</v>
      </c>
      <c r="H3">
        <f>SQRT(SUM(E3:G3))</f>
        <v>3.7416573867739413</v>
      </c>
      <c r="R3">
        <f>A3*B3</f>
        <v>3</v>
      </c>
      <c r="S3">
        <f>B3*C3</f>
        <v>6</v>
      </c>
      <c r="T3">
        <f>A3*C3</f>
        <v>2</v>
      </c>
      <c r="V3">
        <v>1</v>
      </c>
      <c r="W3">
        <f>R7/R10/S10</f>
        <v>0.28867513459481292</v>
      </c>
      <c r="X3">
        <f>T7/R10/T10</f>
        <v>0.88949917999332151</v>
      </c>
      <c r="Z3">
        <f>1-V3</f>
        <v>0</v>
      </c>
      <c r="AA3">
        <f t="shared" ref="AA3:AA5" si="2">1-W3</f>
        <v>0.71132486540518713</v>
      </c>
      <c r="AB3">
        <f t="shared" ref="AB3:AB5" si="3">1-X3</f>
        <v>0.11050082000667849</v>
      </c>
    </row>
    <row r="4" spans="1:32" x14ac:dyDescent="0.2">
      <c r="A4">
        <v>-1</v>
      </c>
      <c r="B4">
        <v>5</v>
      </c>
      <c r="C4">
        <v>0</v>
      </c>
      <c r="E4">
        <f t="shared" ref="E4:E6" si="4">A4^2</f>
        <v>1</v>
      </c>
      <c r="F4">
        <f t="shared" si="0"/>
        <v>25</v>
      </c>
      <c r="G4">
        <f t="shared" si="1"/>
        <v>0</v>
      </c>
      <c r="H4">
        <f t="shared" ref="H4:H6" si="5">SQRT(SUM(E4:G4))</f>
        <v>5.0990195135927845</v>
      </c>
      <c r="R4">
        <f t="shared" ref="R4:R6" si="6">A4*B4</f>
        <v>-5</v>
      </c>
      <c r="S4">
        <f t="shared" ref="S4:S6" si="7">B4*C4</f>
        <v>0</v>
      </c>
      <c r="T4">
        <f t="shared" ref="T4:T6" si="8">A4*C4</f>
        <v>0</v>
      </c>
      <c r="V4">
        <f>W3</f>
        <v>0.28867513459481292</v>
      </c>
      <c r="W4">
        <v>1</v>
      </c>
      <c r="X4">
        <f>S7/S10/T10</f>
        <v>0.55634864026418673</v>
      </c>
      <c r="Z4">
        <f t="shared" ref="Z4:Z5" si="9">1-V4</f>
        <v>0.71132486540518713</v>
      </c>
      <c r="AA4">
        <f t="shared" si="2"/>
        <v>0</v>
      </c>
      <c r="AB4">
        <f t="shared" si="3"/>
        <v>0.44365135973581327</v>
      </c>
    </row>
    <row r="5" spans="1:32" x14ac:dyDescent="0.2">
      <c r="A5">
        <v>1</v>
      </c>
      <c r="B5">
        <v>1</v>
      </c>
      <c r="C5">
        <v>1</v>
      </c>
      <c r="E5">
        <f t="shared" si="4"/>
        <v>1</v>
      </c>
      <c r="F5">
        <f t="shared" si="0"/>
        <v>1</v>
      </c>
      <c r="G5">
        <f t="shared" si="1"/>
        <v>1</v>
      </c>
      <c r="H5">
        <f t="shared" si="5"/>
        <v>1.7320508075688772</v>
      </c>
      <c r="R5">
        <f t="shared" si="6"/>
        <v>1</v>
      </c>
      <c r="S5">
        <f t="shared" si="7"/>
        <v>1</v>
      </c>
      <c r="T5">
        <f t="shared" si="8"/>
        <v>1</v>
      </c>
      <c r="V5">
        <f>X3</f>
        <v>0.88949917999332151</v>
      </c>
      <c r="W5">
        <f>X4</f>
        <v>0.55634864026418673</v>
      </c>
      <c r="X5">
        <v>1</v>
      </c>
      <c r="Z5">
        <f t="shared" si="9"/>
        <v>0.11050082000667849</v>
      </c>
      <c r="AA5">
        <f t="shared" si="2"/>
        <v>0.44365135973581327</v>
      </c>
      <c r="AB5">
        <f t="shared" si="3"/>
        <v>0</v>
      </c>
    </row>
    <row r="6" spans="1:32" x14ac:dyDescent="0.2">
      <c r="A6">
        <v>7</v>
      </c>
      <c r="B6">
        <v>2</v>
      </c>
      <c r="C6">
        <v>3</v>
      </c>
      <c r="E6">
        <f t="shared" si="4"/>
        <v>49</v>
      </c>
      <c r="F6">
        <f t="shared" si="0"/>
        <v>4</v>
      </c>
      <c r="G6">
        <f t="shared" si="1"/>
        <v>9</v>
      </c>
      <c r="H6">
        <f t="shared" si="5"/>
        <v>7.8740078740118111</v>
      </c>
      <c r="R6">
        <f t="shared" si="6"/>
        <v>14</v>
      </c>
      <c r="S6">
        <f t="shared" si="7"/>
        <v>6</v>
      </c>
      <c r="T6">
        <f t="shared" si="8"/>
        <v>21</v>
      </c>
    </row>
    <row r="7" spans="1:32" x14ac:dyDescent="0.2">
      <c r="R7">
        <f>SUM(R3:R6)</f>
        <v>13</v>
      </c>
      <c r="S7">
        <f t="shared" ref="S7:T7" si="10">SUM(S3:S6)</f>
        <v>13</v>
      </c>
      <c r="T7">
        <f t="shared" si="10"/>
        <v>24</v>
      </c>
    </row>
    <row r="9" spans="1:32" x14ac:dyDescent="0.2">
      <c r="F9">
        <f>A3*A4</f>
        <v>-1</v>
      </c>
      <c r="G9">
        <f t="shared" ref="G9:H9" si="11">B3*B4</f>
        <v>15</v>
      </c>
      <c r="H9">
        <f t="shared" si="11"/>
        <v>0</v>
      </c>
      <c r="I9">
        <f>SUM(F9:H9)</f>
        <v>14</v>
      </c>
      <c r="J9">
        <f>I9/H3/H4</f>
        <v>0.73379938570534287</v>
      </c>
      <c r="K9">
        <f>1-J9</f>
        <v>0.26620061429465713</v>
      </c>
      <c r="M9">
        <v>0</v>
      </c>
      <c r="N9">
        <f>K9</f>
        <v>0.26620061429465713</v>
      </c>
      <c r="O9">
        <f>K13</f>
        <v>7.417990022744847E-2</v>
      </c>
      <c r="P9">
        <f>K17</f>
        <v>0.35509797836297585</v>
      </c>
      <c r="R9">
        <f>SUM(E3:E6)</f>
        <v>52</v>
      </c>
      <c r="S9">
        <f t="shared" ref="S9:T9" si="12">SUM(F3:F6)</f>
        <v>39</v>
      </c>
      <c r="T9">
        <f t="shared" si="12"/>
        <v>14</v>
      </c>
    </row>
    <row r="10" spans="1:32" x14ac:dyDescent="0.2">
      <c r="F10">
        <f t="shared" ref="F10:H10" si="13">A4*A5</f>
        <v>-1</v>
      </c>
      <c r="G10">
        <f t="shared" si="13"/>
        <v>5</v>
      </c>
      <c r="H10">
        <f t="shared" si="13"/>
        <v>0</v>
      </c>
      <c r="I10">
        <f t="shared" ref="I10:I14" si="14">SUM(F10:H10)</f>
        <v>4</v>
      </c>
      <c r="J10">
        <f t="shared" ref="J10:J11" si="15">I10/H4/H5</f>
        <v>0.45291081365783836</v>
      </c>
      <c r="K10">
        <f t="shared" ref="K10:K11" si="16">1-J10</f>
        <v>0.54708918634216164</v>
      </c>
      <c r="M10">
        <f>N9</f>
        <v>0.26620061429465713</v>
      </c>
      <c r="N10">
        <v>0</v>
      </c>
      <c r="O10">
        <f>K10</f>
        <v>0.54708918634216164</v>
      </c>
      <c r="P10">
        <f>K14</f>
        <v>0.92527967779199227</v>
      </c>
      <c r="R10">
        <f>SQRT(R9)</f>
        <v>7.2111025509279782</v>
      </c>
      <c r="S10">
        <f t="shared" ref="S10:T10" si="17">SQRT(S9)</f>
        <v>6.2449979983983983</v>
      </c>
      <c r="T10">
        <f t="shared" si="17"/>
        <v>3.7416573867739413</v>
      </c>
    </row>
    <row r="11" spans="1:32" x14ac:dyDescent="0.2">
      <c r="F11">
        <f t="shared" ref="F11:H11" si="18">A5*A6</f>
        <v>7</v>
      </c>
      <c r="G11">
        <f t="shared" si="18"/>
        <v>2</v>
      </c>
      <c r="H11">
        <f t="shared" si="18"/>
        <v>3</v>
      </c>
      <c r="I11">
        <f t="shared" si="14"/>
        <v>12</v>
      </c>
      <c r="J11">
        <f t="shared" si="15"/>
        <v>0.87988269012811982</v>
      </c>
      <c r="K11">
        <f t="shared" si="16"/>
        <v>0.12011730987188018</v>
      </c>
      <c r="M11">
        <f>O9</f>
        <v>7.417990022744847E-2</v>
      </c>
      <c r="N11">
        <f>O10</f>
        <v>0.54708918634216164</v>
      </c>
      <c r="O11">
        <v>0</v>
      </c>
      <c r="P11">
        <f>K11</f>
        <v>0.12011730987188018</v>
      </c>
    </row>
    <row r="12" spans="1:32" x14ac:dyDescent="0.2">
      <c r="M12">
        <f>P9</f>
        <v>0.35509797836297585</v>
      </c>
      <c r="N12">
        <f>P10</f>
        <v>0.92527967779199227</v>
      </c>
      <c r="O12">
        <f>P11</f>
        <v>0.12011730987188018</v>
      </c>
      <c r="P12">
        <v>0</v>
      </c>
    </row>
    <row r="13" spans="1:32" x14ac:dyDescent="0.2">
      <c r="F13">
        <f>A3*A5</f>
        <v>1</v>
      </c>
      <c r="G13">
        <f t="shared" ref="G13:H13" si="19">B3*B5</f>
        <v>3</v>
      </c>
      <c r="H13">
        <f t="shared" si="19"/>
        <v>2</v>
      </c>
      <c r="I13">
        <f t="shared" si="14"/>
        <v>6</v>
      </c>
      <c r="J13">
        <f>I13/H3/H5</f>
        <v>0.92582009977255153</v>
      </c>
      <c r="K13">
        <f t="shared" ref="K13:K14" si="20">1-J13</f>
        <v>7.417990022744847E-2</v>
      </c>
    </row>
    <row r="14" spans="1:32" x14ac:dyDescent="0.2">
      <c r="F14">
        <f t="shared" ref="F14:H14" si="21">A4*A6</f>
        <v>-7</v>
      </c>
      <c r="G14">
        <f t="shared" si="21"/>
        <v>10</v>
      </c>
      <c r="H14">
        <f t="shared" si="21"/>
        <v>0</v>
      </c>
      <c r="I14">
        <f t="shared" si="14"/>
        <v>3</v>
      </c>
      <c r="J14">
        <f t="shared" ref="J14" si="22">I14/H4/H6</f>
        <v>7.4720322208007686E-2</v>
      </c>
      <c r="K14">
        <f t="shared" si="20"/>
        <v>0.92527967779199227</v>
      </c>
    </row>
    <row r="17" spans="1:36" x14ac:dyDescent="0.2">
      <c r="F17">
        <f>A3*A6</f>
        <v>7</v>
      </c>
      <c r="G17">
        <f t="shared" ref="G17:H17" si="23">B3*B6</f>
        <v>6</v>
      </c>
      <c r="H17">
        <f t="shared" si="23"/>
        <v>6</v>
      </c>
      <c r="I17">
        <f t="shared" ref="I17" si="24">SUM(F17:H17)</f>
        <v>19</v>
      </c>
      <c r="J17">
        <f>I17/H3/H6</f>
        <v>0.64490202163702415</v>
      </c>
      <c r="K17">
        <f>1-J17</f>
        <v>0.35509797836297585</v>
      </c>
    </row>
    <row r="22" spans="1:36" x14ac:dyDescent="0.2">
      <c r="A22">
        <v>1</v>
      </c>
      <c r="B22">
        <v>3</v>
      </c>
      <c r="C22">
        <v>2</v>
      </c>
      <c r="E22">
        <f>A22^2</f>
        <v>1</v>
      </c>
      <c r="F22">
        <f t="shared" ref="F22:F25" si="25">B22^2</f>
        <v>9</v>
      </c>
      <c r="G22">
        <f t="shared" ref="G22:G25" si="26">C22^2</f>
        <v>4</v>
      </c>
      <c r="H22">
        <f>SQRT(SUM(E22:G22))</f>
        <v>3.7416573867739413</v>
      </c>
      <c r="R22">
        <v>1</v>
      </c>
      <c r="S22">
        <v>3</v>
      </c>
      <c r="T22">
        <v>2</v>
      </c>
      <c r="V22">
        <f>R22^2</f>
        <v>1</v>
      </c>
      <c r="W22">
        <f t="shared" ref="W22:W25" si="27">S22^2</f>
        <v>9</v>
      </c>
      <c r="X22">
        <f t="shared" ref="X22:X25" si="28">T22^2</f>
        <v>4</v>
      </c>
      <c r="Z22">
        <f>R22*S22</f>
        <v>3</v>
      </c>
      <c r="AA22">
        <f t="shared" ref="AA22:AA25" si="29">S22*T22</f>
        <v>6</v>
      </c>
      <c r="AB22">
        <f>R22*T22</f>
        <v>2</v>
      </c>
      <c r="AD22">
        <v>1</v>
      </c>
      <c r="AE22">
        <f>Z26/Z29/AA29</f>
        <v>0.52297636036849082</v>
      </c>
      <c r="AF22">
        <f>AB26/Z29/AB29</f>
        <v>0.88949917999332151</v>
      </c>
      <c r="AH22">
        <f>1-AD22</f>
        <v>0</v>
      </c>
      <c r="AI22">
        <f t="shared" ref="AI22:AI24" si="30">1-AE22</f>
        <v>0.47702363963150918</v>
      </c>
      <c r="AJ22">
        <f t="shared" ref="AJ22:AJ24" si="31">1-AF22</f>
        <v>0.11050082000667849</v>
      </c>
    </row>
    <row r="23" spans="1:36" x14ac:dyDescent="0.2">
      <c r="B23">
        <v>5</v>
      </c>
      <c r="C23">
        <v>0</v>
      </c>
      <c r="E23">
        <f>A26^2</f>
        <v>9</v>
      </c>
      <c r="F23">
        <f t="shared" si="25"/>
        <v>25</v>
      </c>
      <c r="G23">
        <f t="shared" si="26"/>
        <v>0</v>
      </c>
      <c r="H23">
        <f t="shared" ref="H23:H25" si="32">SQRT(SUM(E23:G23))</f>
        <v>5.8309518948453007</v>
      </c>
      <c r="R23">
        <v>-1</v>
      </c>
      <c r="T23">
        <v>0</v>
      </c>
      <c r="V23">
        <f t="shared" ref="V23:V25" si="33">R23^2</f>
        <v>1</v>
      </c>
      <c r="W23">
        <f>S26^2</f>
        <v>4</v>
      </c>
      <c r="X23">
        <f t="shared" si="28"/>
        <v>0</v>
      </c>
      <c r="Z23">
        <f>R23*S26</f>
        <v>-2</v>
      </c>
      <c r="AA23">
        <f>S26*T23</f>
        <v>0</v>
      </c>
      <c r="AB23">
        <f>R23*T23</f>
        <v>0</v>
      </c>
      <c r="AD23">
        <f>AE22</f>
        <v>0.52297636036849082</v>
      </c>
      <c r="AE23">
        <v>1</v>
      </c>
      <c r="AF23">
        <f>AA26/AA29/AB29</f>
        <v>0.8189230248533258</v>
      </c>
      <c r="AH23">
        <f t="shared" ref="AH23:AH24" si="34">1-AD23</f>
        <v>0.47702363963150918</v>
      </c>
      <c r="AI23">
        <f t="shared" si="30"/>
        <v>0</v>
      </c>
      <c r="AJ23">
        <f t="shared" si="31"/>
        <v>0.1810769751466742</v>
      </c>
    </row>
    <row r="24" spans="1:36" x14ac:dyDescent="0.2">
      <c r="A24">
        <v>1</v>
      </c>
      <c r="B24">
        <v>1</v>
      </c>
      <c r="C24">
        <v>1</v>
      </c>
      <c r="E24">
        <f t="shared" ref="E24:E25" si="35">A24^2</f>
        <v>1</v>
      </c>
      <c r="F24">
        <f t="shared" si="25"/>
        <v>1</v>
      </c>
      <c r="G24">
        <f t="shared" si="26"/>
        <v>1</v>
      </c>
      <c r="H24">
        <f t="shared" si="32"/>
        <v>1.7320508075688772</v>
      </c>
      <c r="R24">
        <v>1</v>
      </c>
      <c r="S24">
        <v>1</v>
      </c>
      <c r="T24">
        <v>1</v>
      </c>
      <c r="V24">
        <f t="shared" si="33"/>
        <v>1</v>
      </c>
      <c r="W24">
        <f t="shared" si="27"/>
        <v>1</v>
      </c>
      <c r="X24">
        <f t="shared" si="28"/>
        <v>1</v>
      </c>
      <c r="Z24">
        <f t="shared" ref="Z24:Z25" si="36">R24*S24</f>
        <v>1</v>
      </c>
      <c r="AA24">
        <f t="shared" si="29"/>
        <v>1</v>
      </c>
      <c r="AB24">
        <f t="shared" ref="AB24:AB25" si="37">R24*T24</f>
        <v>1</v>
      </c>
      <c r="AD24">
        <f>AF22</f>
        <v>0.88949917999332151</v>
      </c>
      <c r="AE24">
        <f>AF23</f>
        <v>0.8189230248533258</v>
      </c>
      <c r="AF24">
        <v>1</v>
      </c>
      <c r="AH24">
        <f t="shared" si="34"/>
        <v>0.11050082000667849</v>
      </c>
      <c r="AI24">
        <f t="shared" si="30"/>
        <v>0.1810769751466742</v>
      </c>
      <c r="AJ24">
        <f t="shared" si="31"/>
        <v>0</v>
      </c>
    </row>
    <row r="25" spans="1:36" x14ac:dyDescent="0.2">
      <c r="A25">
        <v>7</v>
      </c>
      <c r="B25">
        <v>2</v>
      </c>
      <c r="C25">
        <v>3</v>
      </c>
      <c r="E25">
        <f t="shared" si="35"/>
        <v>49</v>
      </c>
      <c r="F25">
        <f t="shared" si="25"/>
        <v>4</v>
      </c>
      <c r="G25">
        <f t="shared" si="26"/>
        <v>9</v>
      </c>
      <c r="H25">
        <f t="shared" si="32"/>
        <v>7.8740078740118111</v>
      </c>
      <c r="R25">
        <v>7</v>
      </c>
      <c r="S25">
        <v>2</v>
      </c>
      <c r="T25">
        <v>3</v>
      </c>
      <c r="V25">
        <f t="shared" si="33"/>
        <v>49</v>
      </c>
      <c r="W25">
        <f t="shared" si="27"/>
        <v>4</v>
      </c>
      <c r="X25">
        <f t="shared" si="28"/>
        <v>9</v>
      </c>
      <c r="Z25">
        <f t="shared" si="36"/>
        <v>14</v>
      </c>
      <c r="AA25">
        <f t="shared" si="29"/>
        <v>6</v>
      </c>
      <c r="AB25">
        <f t="shared" si="37"/>
        <v>21</v>
      </c>
    </row>
    <row r="26" spans="1:36" x14ac:dyDescent="0.2">
      <c r="A26">
        <f>AVERAGE(A22:A25)</f>
        <v>3</v>
      </c>
      <c r="B26">
        <f t="shared" ref="B26:C26" si="38">AVERAGE(B22:B25)</f>
        <v>2.75</v>
      </c>
      <c r="C26">
        <f t="shared" si="38"/>
        <v>1.5</v>
      </c>
      <c r="R26">
        <f>AVERAGE(R22:R25)</f>
        <v>2</v>
      </c>
      <c r="S26">
        <f t="shared" ref="S26:T26" si="39">AVERAGE(S22:S25)</f>
        <v>2</v>
      </c>
      <c r="T26">
        <f t="shared" si="39"/>
        <v>1.5</v>
      </c>
      <c r="Z26">
        <f>SUM(Z22:Z25)</f>
        <v>16</v>
      </c>
      <c r="AA26">
        <f t="shared" ref="AA26" si="40">SUM(AA22:AA25)</f>
        <v>13</v>
      </c>
      <c r="AB26">
        <f t="shared" ref="AB26" si="41">SUM(AB22:AB25)</f>
        <v>24</v>
      </c>
    </row>
    <row r="27" spans="1:36" x14ac:dyDescent="0.2">
      <c r="A27">
        <f>_xlfn.VAR.P(A22:A25)</f>
        <v>8</v>
      </c>
      <c r="B27">
        <f t="shared" ref="B27:C27" si="42">_xlfn.VAR.P(B22:B25)</f>
        <v>2.1875</v>
      </c>
      <c r="C27">
        <f t="shared" si="42"/>
        <v>1.25</v>
      </c>
      <c r="R27">
        <f>_xlfn.VAR.P(R22:R25)</f>
        <v>9</v>
      </c>
      <c r="S27">
        <f t="shared" ref="S27:T27" si="43">_xlfn.VAR.P(S22:S25)</f>
        <v>0.66666666666666663</v>
      </c>
      <c r="T27">
        <f t="shared" si="43"/>
        <v>1.25</v>
      </c>
    </row>
    <row r="28" spans="1:36" x14ac:dyDescent="0.2">
      <c r="F28">
        <f>A22*A26</f>
        <v>3</v>
      </c>
      <c r="G28">
        <f t="shared" ref="G28:G30" si="44">B22*B23</f>
        <v>15</v>
      </c>
      <c r="H28">
        <f t="shared" ref="H28:H30" si="45">C22*C23</f>
        <v>0</v>
      </c>
      <c r="I28">
        <f>SUM(F28:H28)</f>
        <v>18</v>
      </c>
      <c r="J28">
        <f>I28/H22/H23</f>
        <v>0.82502864732539016</v>
      </c>
      <c r="K28">
        <f t="shared" ref="K28:K30" si="46">1-J28</f>
        <v>0.17497135267460984</v>
      </c>
      <c r="M28">
        <v>0</v>
      </c>
      <c r="N28">
        <f>K28</f>
        <v>0.17497135267460984</v>
      </c>
      <c r="O28">
        <f>K32</f>
        <v>7.417990022744847E-2</v>
      </c>
      <c r="P28">
        <f>K36</f>
        <v>0.35509797836297585</v>
      </c>
      <c r="Z28">
        <f>SUM(V22:V25)</f>
        <v>52</v>
      </c>
      <c r="AA28">
        <f t="shared" ref="AA28:AB28" si="47">SUM(W22:W25)</f>
        <v>18</v>
      </c>
      <c r="AB28">
        <f t="shared" si="47"/>
        <v>14</v>
      </c>
    </row>
    <row r="29" spans="1:36" x14ac:dyDescent="0.2">
      <c r="F29">
        <f>A26*A24</f>
        <v>3</v>
      </c>
      <c r="G29">
        <f t="shared" si="44"/>
        <v>5</v>
      </c>
      <c r="H29">
        <f t="shared" si="45"/>
        <v>0</v>
      </c>
      <c r="I29">
        <f t="shared" ref="I29:I30" si="48">SUM(F29:H29)</f>
        <v>8</v>
      </c>
      <c r="J29">
        <f t="shared" ref="J29:J30" si="49">I29/H23/H24</f>
        <v>0.79211803438133943</v>
      </c>
      <c r="K29">
        <f t="shared" si="46"/>
        <v>0.20788196561866057</v>
      </c>
      <c r="M29">
        <f>N28</f>
        <v>0.17497135267460984</v>
      </c>
      <c r="N29">
        <v>0</v>
      </c>
      <c r="O29">
        <f>K29</f>
        <v>0.20788196561866057</v>
      </c>
      <c r="P29">
        <f>K33</f>
        <v>0.32480939510300022</v>
      </c>
      <c r="Z29">
        <f>SQRT(Z28)</f>
        <v>7.2111025509279782</v>
      </c>
      <c r="AA29">
        <f t="shared" ref="AA29" si="50">SQRT(AA28)</f>
        <v>4.2426406871192848</v>
      </c>
      <c r="AB29">
        <f t="shared" ref="AB29" si="51">SQRT(AB28)</f>
        <v>3.7416573867739413</v>
      </c>
    </row>
    <row r="30" spans="1:36" x14ac:dyDescent="0.2">
      <c r="F30">
        <f t="shared" ref="F30" si="52">A24*A25</f>
        <v>7</v>
      </c>
      <c r="G30">
        <f t="shared" si="44"/>
        <v>2</v>
      </c>
      <c r="H30">
        <f t="shared" si="45"/>
        <v>3</v>
      </c>
      <c r="I30">
        <f t="shared" si="48"/>
        <v>12</v>
      </c>
      <c r="J30">
        <f t="shared" si="49"/>
        <v>0.87988269012811982</v>
      </c>
      <c r="K30">
        <f t="shared" si="46"/>
        <v>0.12011730987188018</v>
      </c>
      <c r="M30">
        <f>O28</f>
        <v>7.417990022744847E-2</v>
      </c>
      <c r="N30">
        <f>O29</f>
        <v>0.20788196561866057</v>
      </c>
      <c r="O30">
        <v>0</v>
      </c>
      <c r="P30">
        <f>K30</f>
        <v>0.12011730987188018</v>
      </c>
    </row>
    <row r="31" spans="1:36" x14ac:dyDescent="0.2">
      <c r="M31">
        <f>P28</f>
        <v>0.35509797836297585</v>
      </c>
      <c r="N31">
        <f>P29</f>
        <v>0.32480939510300022</v>
      </c>
      <c r="O31">
        <f>P30</f>
        <v>0.12011730987188018</v>
      </c>
      <c r="P31">
        <v>0</v>
      </c>
    </row>
    <row r="32" spans="1:36" x14ac:dyDescent="0.2">
      <c r="F32">
        <f>A22*A24</f>
        <v>1</v>
      </c>
      <c r="G32">
        <f t="shared" ref="G32:G33" si="53">B22*B24</f>
        <v>3</v>
      </c>
      <c r="H32">
        <f t="shared" ref="H32:H33" si="54">C22*C24</f>
        <v>2</v>
      </c>
      <c r="I32">
        <f t="shared" ref="I32:I33" si="55">SUM(F32:H32)</f>
        <v>6</v>
      </c>
      <c r="J32">
        <f>I32/H22/H24</f>
        <v>0.92582009977255153</v>
      </c>
      <c r="K32">
        <f t="shared" ref="K32:K33" si="56">1-J32</f>
        <v>7.417990022744847E-2</v>
      </c>
    </row>
    <row r="33" spans="1:41" x14ac:dyDescent="0.2">
      <c r="F33">
        <f>A26*A25</f>
        <v>21</v>
      </c>
      <c r="G33">
        <f t="shared" si="53"/>
        <v>10</v>
      </c>
      <c r="H33">
        <f t="shared" si="54"/>
        <v>0</v>
      </c>
      <c r="I33">
        <f t="shared" si="55"/>
        <v>31</v>
      </c>
      <c r="J33">
        <f t="shared" ref="J33" si="57">I33/H23/H25</f>
        <v>0.67519060489699978</v>
      </c>
      <c r="K33">
        <f t="shared" si="56"/>
        <v>0.32480939510300022</v>
      </c>
    </row>
    <row r="36" spans="1:41" x14ac:dyDescent="0.2">
      <c r="F36">
        <f>A22*A25</f>
        <v>7</v>
      </c>
      <c r="G36">
        <f t="shared" ref="G36" si="58">B22*B25</f>
        <v>6</v>
      </c>
      <c r="H36">
        <f t="shared" ref="H36" si="59">C22*C25</f>
        <v>6</v>
      </c>
      <c r="I36">
        <f t="shared" ref="I36" si="60">SUM(F36:H36)</f>
        <v>19</v>
      </c>
      <c r="J36">
        <f>I36/H22/H25</f>
        <v>0.64490202163702415</v>
      </c>
      <c r="K36">
        <f>1-J36</f>
        <v>0.35509797836297585</v>
      </c>
    </row>
    <row r="39" spans="1:41" x14ac:dyDescent="0.2">
      <c r="B39">
        <v>3</v>
      </c>
      <c r="C39">
        <v>2</v>
      </c>
      <c r="E39">
        <f>A43^2</f>
        <v>16</v>
      </c>
      <c r="F39">
        <f t="shared" ref="F39:F42" si="61">B39^2</f>
        <v>9</v>
      </c>
      <c r="G39">
        <f t="shared" ref="G39:G42" si="62">C39^2</f>
        <v>4</v>
      </c>
      <c r="H39">
        <f>SQRT(SUM(E39:G39))</f>
        <v>5.3851648071345037</v>
      </c>
      <c r="R39">
        <v>1</v>
      </c>
      <c r="S39">
        <v>3</v>
      </c>
      <c r="T39">
        <v>2</v>
      </c>
      <c r="V39">
        <f>R39^2</f>
        <v>1</v>
      </c>
      <c r="W39">
        <f t="shared" ref="W39" si="63">S39^2</f>
        <v>9</v>
      </c>
      <c r="X39">
        <f t="shared" ref="X39:X42" si="64">T39^2</f>
        <v>4</v>
      </c>
      <c r="Z39">
        <f>R39*S39</f>
        <v>3</v>
      </c>
      <c r="AA39">
        <f t="shared" ref="AA39" si="65">S39*T39</f>
        <v>6</v>
      </c>
      <c r="AB39">
        <f>R39*T39</f>
        <v>2</v>
      </c>
      <c r="AD39">
        <v>1</v>
      </c>
      <c r="AE39">
        <f>Z43/Z46/AA46</f>
        <v>0.73029674334022154</v>
      </c>
      <c r="AF39">
        <f>AB43/Z46/AB46</f>
        <v>0.9128709291752769</v>
      </c>
      <c r="AH39">
        <f>1-AD39</f>
        <v>0</v>
      </c>
      <c r="AI39">
        <f t="shared" ref="AI39:AI41" si="66">1-AE39</f>
        <v>0.26970325665977846</v>
      </c>
      <c r="AJ39">
        <f t="shared" ref="AJ39:AJ41" si="67">1-AF39</f>
        <v>8.7129070824723098E-2</v>
      </c>
      <c r="AM39">
        <v>0</v>
      </c>
      <c r="AN39">
        <f>AM40</f>
        <v>0</v>
      </c>
      <c r="AO39">
        <f>AM41</f>
        <v>0</v>
      </c>
    </row>
    <row r="40" spans="1:41" x14ac:dyDescent="0.2">
      <c r="B40">
        <v>5</v>
      </c>
      <c r="C40">
        <v>0</v>
      </c>
      <c r="E40">
        <f>A43^2</f>
        <v>16</v>
      </c>
      <c r="F40">
        <f t="shared" si="61"/>
        <v>25</v>
      </c>
      <c r="G40">
        <f t="shared" si="62"/>
        <v>0</v>
      </c>
      <c r="H40">
        <f t="shared" ref="H40:H42" si="68">SQRT(SUM(E40:G40))</f>
        <v>6.4031242374328485</v>
      </c>
      <c r="T40">
        <v>2</v>
      </c>
      <c r="V40">
        <f>R43^2</f>
        <v>9</v>
      </c>
      <c r="W40">
        <f>S43^2</f>
        <v>4</v>
      </c>
      <c r="X40">
        <f t="shared" si="64"/>
        <v>4</v>
      </c>
      <c r="Z40">
        <f>R43*S43</f>
        <v>6</v>
      </c>
      <c r="AA40">
        <f>S43*T40</f>
        <v>4</v>
      </c>
      <c r="AB40">
        <f>R43*T40</f>
        <v>6</v>
      </c>
      <c r="AD40">
        <f>AE39</f>
        <v>0.73029674334022154</v>
      </c>
      <c r="AE40">
        <v>1</v>
      </c>
      <c r="AF40">
        <f>AA43/AA46/AB46</f>
        <v>0.94444444444444464</v>
      </c>
      <c r="AH40">
        <f t="shared" ref="AH40:AH41" si="69">1-AD40</f>
        <v>0.26970325665977846</v>
      </c>
      <c r="AI40">
        <f t="shared" si="66"/>
        <v>0</v>
      </c>
      <c r="AJ40">
        <f t="shared" si="67"/>
        <v>5.5555555555555358E-2</v>
      </c>
      <c r="AM40">
        <f>AI44</f>
        <v>0</v>
      </c>
      <c r="AN40">
        <v>0</v>
      </c>
      <c r="AO40">
        <f>AN41</f>
        <v>0</v>
      </c>
    </row>
    <row r="41" spans="1:41" x14ac:dyDescent="0.2">
      <c r="A41">
        <v>1</v>
      </c>
      <c r="B41">
        <v>1</v>
      </c>
      <c r="C41">
        <v>1</v>
      </c>
      <c r="E41">
        <f t="shared" ref="E41:E42" si="70">A41^2</f>
        <v>1</v>
      </c>
      <c r="F41">
        <f t="shared" si="61"/>
        <v>1</v>
      </c>
      <c r="G41">
        <f t="shared" si="62"/>
        <v>1</v>
      </c>
      <c r="H41">
        <f t="shared" si="68"/>
        <v>1.7320508075688772</v>
      </c>
      <c r="R41">
        <v>1</v>
      </c>
      <c r="S41">
        <v>1</v>
      </c>
      <c r="T41">
        <v>1</v>
      </c>
      <c r="V41">
        <f t="shared" ref="V41:V42" si="71">R41^2</f>
        <v>1</v>
      </c>
      <c r="W41">
        <f t="shared" ref="W41:W42" si="72">S41^2</f>
        <v>1</v>
      </c>
      <c r="X41">
        <f t="shared" si="64"/>
        <v>1</v>
      </c>
      <c r="Z41">
        <f t="shared" ref="Z41:Z42" si="73">R41*S41</f>
        <v>1</v>
      </c>
      <c r="AA41">
        <f t="shared" ref="AA41:AA42" si="74">S41*T41</f>
        <v>1</v>
      </c>
      <c r="AB41">
        <f t="shared" ref="AB41:AB42" si="75">R41*T41</f>
        <v>1</v>
      </c>
      <c r="AD41">
        <f>AF39</f>
        <v>0.9128709291752769</v>
      </c>
      <c r="AE41">
        <f>AF40</f>
        <v>0.94444444444444464</v>
      </c>
      <c r="AF41">
        <v>1</v>
      </c>
      <c r="AH41">
        <f t="shared" si="69"/>
        <v>8.7129070824723098E-2</v>
      </c>
      <c r="AI41">
        <f t="shared" si="66"/>
        <v>5.5555555555555358E-2</v>
      </c>
      <c r="AJ41">
        <f t="shared" si="67"/>
        <v>0</v>
      </c>
      <c r="AM41">
        <f>AK44</f>
        <v>0</v>
      </c>
      <c r="AN41">
        <f>AJ44</f>
        <v>0</v>
      </c>
      <c r="AO41">
        <v>0</v>
      </c>
    </row>
    <row r="42" spans="1:41" x14ac:dyDescent="0.2">
      <c r="A42">
        <v>7</v>
      </c>
      <c r="B42">
        <v>2</v>
      </c>
      <c r="C42">
        <v>3</v>
      </c>
      <c r="E42">
        <f t="shared" si="70"/>
        <v>49</v>
      </c>
      <c r="F42">
        <f t="shared" si="61"/>
        <v>4</v>
      </c>
      <c r="G42">
        <f t="shared" si="62"/>
        <v>9</v>
      </c>
      <c r="H42">
        <f t="shared" si="68"/>
        <v>7.8740078740118111</v>
      </c>
      <c r="R42">
        <v>7</v>
      </c>
      <c r="S42">
        <v>2</v>
      </c>
      <c r="T42">
        <v>3</v>
      </c>
      <c r="V42">
        <f t="shared" si="71"/>
        <v>49</v>
      </c>
      <c r="W42">
        <f t="shared" si="72"/>
        <v>4</v>
      </c>
      <c r="X42">
        <f t="shared" si="64"/>
        <v>9</v>
      </c>
      <c r="Z42">
        <f t="shared" si="73"/>
        <v>14</v>
      </c>
      <c r="AA42">
        <f t="shared" si="74"/>
        <v>6</v>
      </c>
      <c r="AB42">
        <f t="shared" si="75"/>
        <v>21</v>
      </c>
    </row>
    <row r="43" spans="1:41" x14ac:dyDescent="0.2">
      <c r="A43">
        <f>AVERAGE(A39:A42)</f>
        <v>4</v>
      </c>
      <c r="B43">
        <f t="shared" ref="B43:C43" si="76">AVERAGE(B39:B42)</f>
        <v>2.75</v>
      </c>
      <c r="C43">
        <f t="shared" si="76"/>
        <v>1.5</v>
      </c>
      <c r="R43">
        <f>AVERAGE(R39:R42)</f>
        <v>3</v>
      </c>
      <c r="S43">
        <f t="shared" ref="S43:T43" si="77">AVERAGE(S39:S42)</f>
        <v>2</v>
      </c>
      <c r="T43">
        <f t="shared" si="77"/>
        <v>2</v>
      </c>
      <c r="Z43">
        <f>SUM(Z39:Z42)</f>
        <v>24</v>
      </c>
      <c r="AA43">
        <f t="shared" ref="AA43" si="78">SUM(AA39:AA42)</f>
        <v>17</v>
      </c>
      <c r="AB43">
        <f t="shared" ref="AB43" si="79">SUM(AB39:AB42)</f>
        <v>30</v>
      </c>
    </row>
    <row r="44" spans="1:41" x14ac:dyDescent="0.2">
      <c r="A44">
        <f>_xlfn.VAR.P(A39:A42)</f>
        <v>9</v>
      </c>
      <c r="B44">
        <f t="shared" ref="B44:C44" si="80">_xlfn.VAR.P(B39:B42)</f>
        <v>2.1875</v>
      </c>
      <c r="C44">
        <f t="shared" si="80"/>
        <v>1.25</v>
      </c>
      <c r="R44">
        <f>_xlfn.VAR.P(R39:R42)</f>
        <v>8</v>
      </c>
      <c r="S44">
        <f t="shared" ref="S44:T44" si="81">_xlfn.VAR.P(S39:S42)</f>
        <v>0.66666666666666663</v>
      </c>
      <c r="T44">
        <f t="shared" si="81"/>
        <v>0.5</v>
      </c>
    </row>
    <row r="45" spans="1:41" x14ac:dyDescent="0.2">
      <c r="F45">
        <f>A43^2</f>
        <v>16</v>
      </c>
      <c r="G45">
        <f t="shared" ref="G45:G47" si="82">B39*B40</f>
        <v>15</v>
      </c>
      <c r="H45">
        <f t="shared" ref="H45:H47" si="83">C39*C40</f>
        <v>0</v>
      </c>
      <c r="I45">
        <f>SUM(F45:H45)</f>
        <v>31</v>
      </c>
      <c r="J45">
        <f>I45/H39/H40</f>
        <v>0.89902292537689943</v>
      </c>
      <c r="K45">
        <f t="shared" ref="K45:K47" si="84">1-J45</f>
        <v>0.10097707462310057</v>
      </c>
      <c r="M45">
        <v>0</v>
      </c>
      <c r="N45">
        <f>K45</f>
        <v>0.10097707462310057</v>
      </c>
      <c r="O45">
        <f>K49</f>
        <v>3.5098718645984461E-2</v>
      </c>
      <c r="P45">
        <f>K53</f>
        <v>5.6666738726843469E-2</v>
      </c>
      <c r="Z45">
        <f>SUM(V39:V42)</f>
        <v>60</v>
      </c>
      <c r="AA45">
        <f t="shared" ref="AA45" si="85">SUM(W39:W42)</f>
        <v>18</v>
      </c>
      <c r="AB45">
        <f t="shared" ref="AB45" si="86">SUM(X39:X42)</f>
        <v>18</v>
      </c>
    </row>
    <row r="46" spans="1:41" x14ac:dyDescent="0.2">
      <c r="F46">
        <f>A43*A41</f>
        <v>4</v>
      </c>
      <c r="G46">
        <f t="shared" si="82"/>
        <v>5</v>
      </c>
      <c r="H46">
        <f t="shared" si="83"/>
        <v>0</v>
      </c>
      <c r="I46">
        <f t="shared" ref="I46:I47" si="87">SUM(F46:H46)</f>
        <v>9</v>
      </c>
      <c r="J46">
        <f t="shared" ref="J46:J47" si="88">I46/H40/H41</f>
        <v>0.8115026712006892</v>
      </c>
      <c r="K46">
        <f t="shared" si="84"/>
        <v>0.1884973287993108</v>
      </c>
      <c r="M46">
        <f>N45</f>
        <v>0.10097707462310057</v>
      </c>
      <c r="N46">
        <v>0</v>
      </c>
      <c r="O46">
        <f>K46</f>
        <v>0.1884973287993108</v>
      </c>
      <c r="P46">
        <f>K50</f>
        <v>0.24630467142988177</v>
      </c>
      <c r="Z46">
        <f>SQRT(Z45)</f>
        <v>7.745966692414834</v>
      </c>
      <c r="AA46">
        <f t="shared" ref="AA46" si="89">SQRT(AA45)</f>
        <v>4.2426406871192848</v>
      </c>
      <c r="AB46">
        <f t="shared" ref="AB46" si="90">SQRT(AB45)</f>
        <v>4.2426406871192848</v>
      </c>
    </row>
    <row r="47" spans="1:41" x14ac:dyDescent="0.2">
      <c r="F47">
        <f t="shared" ref="F47" si="91">A41*A42</f>
        <v>7</v>
      </c>
      <c r="G47">
        <f t="shared" si="82"/>
        <v>2</v>
      </c>
      <c r="H47">
        <f t="shared" si="83"/>
        <v>3</v>
      </c>
      <c r="I47">
        <f t="shared" si="87"/>
        <v>12</v>
      </c>
      <c r="J47">
        <f t="shared" si="88"/>
        <v>0.87988269012811982</v>
      </c>
      <c r="K47">
        <f t="shared" si="84"/>
        <v>0.12011730987188018</v>
      </c>
      <c r="M47">
        <f>O45</f>
        <v>3.5098718645984461E-2</v>
      </c>
      <c r="N47">
        <f>O46</f>
        <v>0.1884973287993108</v>
      </c>
      <c r="O47">
        <v>0</v>
      </c>
      <c r="P47">
        <f>K47</f>
        <v>0.12011730987188018</v>
      </c>
    </row>
    <row r="48" spans="1:41" x14ac:dyDescent="0.2">
      <c r="M48">
        <f>P45</f>
        <v>5.6666738726843469E-2</v>
      </c>
      <c r="N48">
        <f>P46</f>
        <v>0.24630467142988177</v>
      </c>
      <c r="O48">
        <f>P47</f>
        <v>0.12011730987188018</v>
      </c>
      <c r="P48">
        <v>0</v>
      </c>
    </row>
    <row r="49" spans="6:11" x14ac:dyDescent="0.2">
      <c r="F49">
        <f>A43*A41</f>
        <v>4</v>
      </c>
      <c r="G49">
        <f t="shared" ref="G49:G50" si="92">B39*B41</f>
        <v>3</v>
      </c>
      <c r="H49">
        <f t="shared" ref="H49:H50" si="93">C39*C41</f>
        <v>2</v>
      </c>
      <c r="I49">
        <f t="shared" ref="I49:I50" si="94">SUM(F49:H49)</f>
        <v>9</v>
      </c>
      <c r="J49">
        <f>I49/H39/H41</f>
        <v>0.96490128135401554</v>
      </c>
      <c r="K49">
        <f t="shared" ref="K49:K50" si="95">1-J49</f>
        <v>3.5098718645984461E-2</v>
      </c>
    </row>
    <row r="50" spans="6:11" x14ac:dyDescent="0.2">
      <c r="F50">
        <f>A43*A42</f>
        <v>28</v>
      </c>
      <c r="G50">
        <f t="shared" si="92"/>
        <v>10</v>
      </c>
      <c r="H50">
        <f t="shared" si="93"/>
        <v>0</v>
      </c>
      <c r="I50">
        <f t="shared" si="94"/>
        <v>38</v>
      </c>
      <c r="J50">
        <f t="shared" ref="J50" si="96">I50/H40/H42</f>
        <v>0.75369532857011823</v>
      </c>
      <c r="K50">
        <f t="shared" si="95"/>
        <v>0.24630467142988177</v>
      </c>
    </row>
    <row r="53" spans="6:11" x14ac:dyDescent="0.2">
      <c r="F53">
        <f>A43*A42</f>
        <v>28</v>
      </c>
      <c r="G53">
        <f t="shared" ref="G53" si="97">B39*B42</f>
        <v>6</v>
      </c>
      <c r="H53">
        <f t="shared" ref="H53" si="98">C39*C42</f>
        <v>6</v>
      </c>
      <c r="I53">
        <f t="shared" ref="I53" si="99">SUM(F53:H53)</f>
        <v>40</v>
      </c>
      <c r="J53">
        <f>I53/H39/H42</f>
        <v>0.94333326127315653</v>
      </c>
      <c r="K53">
        <f>1-J53</f>
        <v>5.6666738726843469E-2</v>
      </c>
    </row>
  </sheetData>
  <mergeCells count="2">
    <mergeCell ref="F1:N1"/>
    <mergeCell ref="R1:AF1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>
      <selection activeCell="S15" sqref="S15"/>
    </sheetView>
  </sheetViews>
  <sheetFormatPr baseColWidth="10" defaultRowHeight="16" x14ac:dyDescent="0.2"/>
  <sheetData>
    <row r="2" spans="1:6" x14ac:dyDescent="0.2">
      <c r="D2" t="s">
        <v>14</v>
      </c>
    </row>
    <row r="3" spans="1:6" x14ac:dyDescent="0.2">
      <c r="A3">
        <v>1</v>
      </c>
      <c r="B3">
        <v>0</v>
      </c>
      <c r="C3">
        <v>0</v>
      </c>
      <c r="D3">
        <v>1</v>
      </c>
      <c r="F3">
        <v>0</v>
      </c>
    </row>
    <row r="4" spans="1:6" x14ac:dyDescent="0.2">
      <c r="A4">
        <v>0</v>
      </c>
      <c r="B4">
        <v>1</v>
      </c>
      <c r="C4">
        <v>1</v>
      </c>
      <c r="D4">
        <f>SQRT(2)</f>
        <v>1.4142135623730951</v>
      </c>
      <c r="F4">
        <f>1/D4/D5</f>
        <v>0.49999999999999994</v>
      </c>
    </row>
    <row r="5" spans="1:6" x14ac:dyDescent="0.2">
      <c r="A5">
        <v>1</v>
      </c>
      <c r="B5">
        <v>3</v>
      </c>
      <c r="C5">
        <v>0</v>
      </c>
      <c r="D5">
        <f>SQRT(2)</f>
        <v>1.4142135623730951</v>
      </c>
      <c r="F5">
        <f>1/D3/D5</f>
        <v>0.70710678118654746</v>
      </c>
    </row>
    <row r="9" spans="1:6" x14ac:dyDescent="0.2">
      <c r="A9">
        <v>1</v>
      </c>
      <c r="B9">
        <v>0</v>
      </c>
      <c r="C9">
        <v>0</v>
      </c>
      <c r="D9">
        <v>1</v>
      </c>
      <c r="F9">
        <v>0</v>
      </c>
    </row>
    <row r="10" spans="1:6" x14ac:dyDescent="0.2">
      <c r="A10">
        <v>0</v>
      </c>
      <c r="C10">
        <v>1</v>
      </c>
      <c r="D10">
        <f>SQRT(1.25)</f>
        <v>1.1180339887498949</v>
      </c>
      <c r="F10">
        <f>0.5 / D11/D10</f>
        <v>0.31622776601683789</v>
      </c>
    </row>
    <row r="11" spans="1:6" x14ac:dyDescent="0.2">
      <c r="A11">
        <v>1</v>
      </c>
      <c r="B11">
        <v>3</v>
      </c>
      <c r="C11">
        <v>0</v>
      </c>
      <c r="D11">
        <f>SQRT(2)</f>
        <v>1.4142135623730951</v>
      </c>
      <c r="F11">
        <f>1/D9/D11</f>
        <v>0.70710678118654746</v>
      </c>
    </row>
    <row r="19" spans="1:16" x14ac:dyDescent="0.2">
      <c r="A19">
        <v>1</v>
      </c>
      <c r="B19">
        <v>0</v>
      </c>
      <c r="C19">
        <v>0</v>
      </c>
      <c r="D19">
        <v>1</v>
      </c>
      <c r="F19">
        <v>0</v>
      </c>
      <c r="H19">
        <v>0</v>
      </c>
      <c r="I19">
        <v>0</v>
      </c>
      <c r="J19">
        <f>F23</f>
        <v>0.66666666666666663</v>
      </c>
      <c r="K19">
        <f>F26</f>
        <v>0.57735026918962584</v>
      </c>
      <c r="M19">
        <v>0</v>
      </c>
      <c r="N19">
        <f t="shared" ref="N19:N22" si="0">1-I19</f>
        <v>1</v>
      </c>
      <c r="O19">
        <f t="shared" ref="O19:O22" si="1">1-J19</f>
        <v>0.33333333333333337</v>
      </c>
      <c r="P19">
        <f t="shared" ref="P19:P21" si="2">1-K19</f>
        <v>0.42264973081037416</v>
      </c>
    </row>
    <row r="20" spans="1:16" x14ac:dyDescent="0.2">
      <c r="A20">
        <v>0</v>
      </c>
      <c r="C20">
        <v>1</v>
      </c>
      <c r="D20">
        <f>SQRT(1.25)</f>
        <v>1.1180339887498949</v>
      </c>
      <c r="F20">
        <f>1.25/D20/D21</f>
        <v>0.7453559924999299</v>
      </c>
      <c r="H20">
        <v>0</v>
      </c>
      <c r="I20">
        <v>0</v>
      </c>
      <c r="J20">
        <f>F20</f>
        <v>0.7453559924999299</v>
      </c>
      <c r="K20">
        <f>F24</f>
        <v>0.7745966692414834</v>
      </c>
      <c r="M20">
        <f t="shared" ref="M20:M22" si="3">1-H20</f>
        <v>1</v>
      </c>
      <c r="N20">
        <v>0</v>
      </c>
      <c r="O20">
        <f t="shared" si="1"/>
        <v>0.2546440075000701</v>
      </c>
      <c r="P20">
        <f t="shared" si="2"/>
        <v>0.2254033307585166</v>
      </c>
    </row>
    <row r="21" spans="1:16" x14ac:dyDescent="0.2">
      <c r="A21">
        <v>1</v>
      </c>
      <c r="C21">
        <v>1</v>
      </c>
      <c r="D21">
        <f>SQRT(2.25)</f>
        <v>1.5</v>
      </c>
      <c r="F21">
        <f>2.5/D21/D22</f>
        <v>0.96225044864937637</v>
      </c>
      <c r="H21">
        <f>J19</f>
        <v>0.66666666666666663</v>
      </c>
      <c r="I21">
        <f>J20</f>
        <v>0.7453559924999299</v>
      </c>
      <c r="J21">
        <v>0</v>
      </c>
      <c r="K21">
        <f>F21</f>
        <v>0.96225044864937637</v>
      </c>
      <c r="M21">
        <f t="shared" si="3"/>
        <v>0.33333333333333337</v>
      </c>
      <c r="N21">
        <f t="shared" si="0"/>
        <v>0.2546440075000701</v>
      </c>
      <c r="O21">
        <v>0</v>
      </c>
      <c r="P21">
        <f t="shared" si="2"/>
        <v>3.7749551350623634E-2</v>
      </c>
    </row>
    <row r="22" spans="1:16" x14ac:dyDescent="0.2">
      <c r="A22">
        <v>1</v>
      </c>
      <c r="B22">
        <v>3</v>
      </c>
      <c r="C22">
        <v>1</v>
      </c>
      <c r="D22">
        <f>SQRT(3)</f>
        <v>1.7320508075688772</v>
      </c>
      <c r="H22">
        <f>K19</f>
        <v>0.57735026918962584</v>
      </c>
      <c r="I22">
        <f>K20</f>
        <v>0.7745966692414834</v>
      </c>
      <c r="J22">
        <f>K21</f>
        <v>0.96225044864937637</v>
      </c>
      <c r="K22">
        <v>0</v>
      </c>
      <c r="M22">
        <f t="shared" si="3"/>
        <v>0.42264973081037416</v>
      </c>
      <c r="N22">
        <f t="shared" si="0"/>
        <v>0.2254033307585166</v>
      </c>
      <c r="O22">
        <f t="shared" si="1"/>
        <v>3.7749551350623634E-2</v>
      </c>
      <c r="P22">
        <v>0</v>
      </c>
    </row>
    <row r="23" spans="1:16" x14ac:dyDescent="0.2">
      <c r="A23">
        <v>0.75</v>
      </c>
      <c r="B23">
        <v>0.5</v>
      </c>
      <c r="C23">
        <v>0.75</v>
      </c>
      <c r="F23">
        <f>1/D19/D21</f>
        <v>0.66666666666666663</v>
      </c>
    </row>
    <row r="24" spans="1:16" x14ac:dyDescent="0.2">
      <c r="F24">
        <f>1.5/D20/D22</f>
        <v>0.7745966692414834</v>
      </c>
    </row>
    <row r="26" spans="1:16" x14ac:dyDescent="0.2">
      <c r="F26">
        <f>1/D19/D22</f>
        <v>0.57735026918962584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disc - eucl+manh</vt:lpstr>
      <vt:lpstr>cont - eucl</vt:lpstr>
      <vt:lpstr>mixed - eucl</vt:lpstr>
      <vt:lpstr>two-tables - eucl</vt:lpstr>
      <vt:lpstr>cont - manh</vt:lpstr>
      <vt:lpstr>mixed - manh</vt:lpstr>
      <vt:lpstr>two-tables - manh</vt:lpstr>
      <vt:lpstr>cont - cosine</vt:lpstr>
      <vt:lpstr>disc - cosine</vt:lpstr>
      <vt:lpstr>mixed - cosine</vt:lpstr>
      <vt:lpstr>two-tables - cosine</vt:lpstr>
      <vt:lpstr>jaccard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2017-07-06T19:37:37Z</dcterms:created>
  <dcterms:modified xsi:type="dcterms:W3CDTF">2017-07-20T13:06:40Z</dcterms:modified>
</cp:coreProperties>
</file>